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26" yWindow="2355" windowWidth="19230" windowHeight="3570" tabRatio="603" activeTab="0"/>
  </bookViews>
  <sheets>
    <sheet name="インフル" sheetId="1" r:id="rId1"/>
    <sheet name="集計" sheetId="2" r:id="rId2"/>
    <sheet name="祝祭日設定" sheetId="3" state="hidden" r:id="rId3"/>
  </sheets>
  <definedNames>
    <definedName name="_xlnm.Print_Area" localSheetId="1">'集計'!$B$1:$I$39</definedName>
  </definedNames>
  <calcPr fullCalcOnLoad="1"/>
</workbook>
</file>

<file path=xl/comments1.xml><?xml version="1.0" encoding="utf-8"?>
<comments xmlns="http://schemas.openxmlformats.org/spreadsheetml/2006/main">
  <authors>
    <author>SS11010614</author>
  </authors>
  <commentList>
    <comment ref="M6" authorId="0">
      <text>
        <r>
          <rPr>
            <sz val="9"/>
            <rFont val="ＭＳ Ｐゴシック"/>
            <family val="3"/>
          </rPr>
          <t>「M6」セルに
「*/*」の形でシーズン最初の日付を入力してください！
←その他のカレンダー機能（セル色、祝日等）は自動で修正されます。</t>
        </r>
      </text>
    </comment>
  </commentList>
</comments>
</file>

<file path=xl/sharedStrings.xml><?xml version="1.0" encoding="utf-8"?>
<sst xmlns="http://schemas.openxmlformats.org/spreadsheetml/2006/main" count="3990" uniqueCount="1494">
  <si>
    <t>学年</t>
  </si>
  <si>
    <t>学級</t>
  </si>
  <si>
    <t>学年学級</t>
  </si>
  <si>
    <t>学年
閉鎖</t>
  </si>
  <si>
    <t>学級
閉鎖</t>
  </si>
  <si>
    <t>No</t>
  </si>
  <si>
    <t>公表</t>
  </si>
  <si>
    <t>所在地</t>
  </si>
  <si>
    <t>久慈</t>
  </si>
  <si>
    <t>釜石</t>
  </si>
  <si>
    <t>医療圏</t>
  </si>
  <si>
    <t>胆江</t>
  </si>
  <si>
    <t>盛岡</t>
  </si>
  <si>
    <t>岩手中部</t>
  </si>
  <si>
    <t>両磐</t>
  </si>
  <si>
    <t>気仙</t>
  </si>
  <si>
    <t>宮古</t>
  </si>
  <si>
    <t>二戸</t>
  </si>
  <si>
    <t>措置
回数</t>
  </si>
  <si>
    <t>件数</t>
  </si>
  <si>
    <t>計</t>
  </si>
  <si>
    <t>二次保健医療圏別件数</t>
  </si>
  <si>
    <t>施設</t>
  </si>
  <si>
    <t>市町村別件数</t>
  </si>
  <si>
    <t>施設種別件数</t>
  </si>
  <si>
    <t>01盛岡市</t>
  </si>
  <si>
    <t>02八幡平市</t>
  </si>
  <si>
    <t>03雫石町</t>
  </si>
  <si>
    <t>04葛巻町</t>
  </si>
  <si>
    <t>05岩手町</t>
  </si>
  <si>
    <t>07紫波町</t>
  </si>
  <si>
    <t>08矢巾町</t>
  </si>
  <si>
    <t>09花巻市</t>
  </si>
  <si>
    <t>10遠野市</t>
  </si>
  <si>
    <t>11北上市</t>
  </si>
  <si>
    <t>12西和賀町</t>
  </si>
  <si>
    <t>13奥州市</t>
  </si>
  <si>
    <t>15一関市</t>
  </si>
  <si>
    <t>16平泉町</t>
  </si>
  <si>
    <t>施設名
（○：公立、◇：私立）</t>
  </si>
  <si>
    <t>施設区分</t>
  </si>
  <si>
    <t>ID</t>
  </si>
  <si>
    <t>A幼稚園</t>
  </si>
  <si>
    <t>学年(追加）</t>
  </si>
  <si>
    <t>B保育所</t>
  </si>
  <si>
    <t>C小学校</t>
  </si>
  <si>
    <t>D中学校</t>
  </si>
  <si>
    <t>E高等学校</t>
  </si>
  <si>
    <t>F支援学校</t>
  </si>
  <si>
    <t>G専修学校</t>
  </si>
  <si>
    <t>H各種学校</t>
  </si>
  <si>
    <t>i大学短大</t>
  </si>
  <si>
    <t>J児童館（保育型）</t>
  </si>
  <si>
    <t>K認可外保育施設</t>
  </si>
  <si>
    <t>Lその他</t>
  </si>
  <si>
    <t>盛岡市保健所</t>
  </si>
  <si>
    <t>県央保健所</t>
  </si>
  <si>
    <t>中部保健所</t>
  </si>
  <si>
    <t>奥州保健所</t>
  </si>
  <si>
    <t>一関保健所</t>
  </si>
  <si>
    <t>大船渡保健所</t>
  </si>
  <si>
    <t>釜石保健所</t>
  </si>
  <si>
    <t>宮古保健所</t>
  </si>
  <si>
    <t>久慈保健所</t>
  </si>
  <si>
    <t>二戸保健所</t>
  </si>
  <si>
    <t>所管保健所</t>
  </si>
  <si>
    <t>保健医療圏</t>
  </si>
  <si>
    <t>〃</t>
  </si>
  <si>
    <t>市町村</t>
  </si>
  <si>
    <t>No</t>
  </si>
  <si>
    <t>措置状況</t>
  </si>
  <si>
    <t>保健医療圏</t>
  </si>
  <si>
    <t>延べ日数</t>
  </si>
  <si>
    <t>休業措置一覧</t>
  </si>
  <si>
    <t>学級(追加）</t>
  </si>
  <si>
    <t>学年学級(追加）</t>
  </si>
  <si>
    <t>よみがな</t>
  </si>
  <si>
    <t>施設
閉鎖</t>
  </si>
  <si>
    <t>施設閉鎖</t>
  </si>
  <si>
    <t>施設閉鎖(追加）</t>
  </si>
  <si>
    <t>施設閉鎖</t>
  </si>
  <si>
    <t>措置区分別延べ件数（重複あり）</t>
  </si>
  <si>
    <t>14金ケ崎町</t>
  </si>
  <si>
    <t>17大船渡市</t>
  </si>
  <si>
    <t>18陸前高田市</t>
  </si>
  <si>
    <t>19住田町</t>
  </si>
  <si>
    <t>20釜石市</t>
  </si>
  <si>
    <t>21大槌町</t>
  </si>
  <si>
    <t>22宮古市</t>
  </si>
  <si>
    <t>23山田町</t>
  </si>
  <si>
    <t>24岩泉町</t>
  </si>
  <si>
    <t>25田野畑村</t>
  </si>
  <si>
    <t>26久慈市</t>
  </si>
  <si>
    <t>27普代村</t>
  </si>
  <si>
    <t>28洋野町</t>
  </si>
  <si>
    <t>29野田村</t>
  </si>
  <si>
    <t>30二戸市</t>
  </si>
  <si>
    <t>31軽米町</t>
  </si>
  <si>
    <t>32九戸村</t>
  </si>
  <si>
    <t>33一戸町</t>
  </si>
  <si>
    <t>14金ケ崎町</t>
  </si>
  <si>
    <t>AB認定こども園</t>
  </si>
  <si>
    <t>No</t>
  </si>
  <si>
    <t>06滝沢市</t>
  </si>
  <si>
    <t>(昭和の日)</t>
  </si>
  <si>
    <t>(憲法記念日)</t>
  </si>
  <si>
    <t>(みどりの日)</t>
  </si>
  <si>
    <t>(こどもの日)</t>
  </si>
  <si>
    <t>(振替休日）</t>
  </si>
  <si>
    <t>(海の日)</t>
  </si>
  <si>
    <t>(敬老の日)</t>
  </si>
  <si>
    <t>(秋分の日)</t>
  </si>
  <si>
    <t>(体育の日)</t>
  </si>
  <si>
    <t>(文化の日)</t>
  </si>
  <si>
    <t>(勤労感謝の日)</t>
  </si>
  <si>
    <t>(天皇誕生日)</t>
  </si>
  <si>
    <t>(元日)</t>
  </si>
  <si>
    <t>仕事始め</t>
  </si>
  <si>
    <t>(成人の日)</t>
  </si>
  <si>
    <t>(建国記念の日)</t>
  </si>
  <si>
    <t>(春分の日)</t>
  </si>
  <si>
    <t>※このシートの1行2行を更新すれば、カレンダーに反映される仕組みです。</t>
  </si>
  <si>
    <t>(昭和の日）</t>
  </si>
  <si>
    <t>(憲法記念日）</t>
  </si>
  <si>
    <t>(みどりの日）</t>
  </si>
  <si>
    <t>(こどもの日）</t>
  </si>
  <si>
    <t>(海の日）</t>
  </si>
  <si>
    <t>(山の日）</t>
  </si>
  <si>
    <t>(敬老の日）</t>
  </si>
  <si>
    <t>(秋分の日）</t>
  </si>
  <si>
    <t>(体育の日）</t>
  </si>
  <si>
    <t>(文化の日）</t>
  </si>
  <si>
    <t>(勤労感謝の日）</t>
  </si>
  <si>
    <t>(天皇誕生日）</t>
  </si>
  <si>
    <t>「～日）」でセルの書式が休日表示になります。</t>
  </si>
  <si>
    <t>C13029</t>
  </si>
  <si>
    <t>○若柳小学校</t>
  </si>
  <si>
    <t>わかやなぎ</t>
  </si>
  <si>
    <t>学年閉鎖:11/16～11/184年(133人中12人)</t>
  </si>
  <si>
    <t>D13011</t>
  </si>
  <si>
    <t>○若柳中学校</t>
  </si>
  <si>
    <t>学年閉鎖:11/26～11/27 1年(94人中10人)</t>
  </si>
  <si>
    <t>E21001</t>
  </si>
  <si>
    <t>○大槌高等学校</t>
  </si>
  <si>
    <t>おおつち</t>
  </si>
  <si>
    <t>学級閉鎖:1/15～1/18 2年(1)(236人中12人)</t>
  </si>
  <si>
    <t>D13003</t>
  </si>
  <si>
    <t>○水沢南中学校</t>
  </si>
  <si>
    <t>みずさわみなみ</t>
  </si>
  <si>
    <t>D15015</t>
  </si>
  <si>
    <t>○千厩中学校</t>
  </si>
  <si>
    <t>せんまや</t>
  </si>
  <si>
    <t>学級閉鎖:1/18～1/21 1年(1)(657人中7人)</t>
  </si>
  <si>
    <t>学級閉鎖:1/18～1/20 1年(1)(322人中11人)</t>
  </si>
  <si>
    <t>D13005</t>
  </si>
  <si>
    <t>○江刺第一中学校</t>
  </si>
  <si>
    <t>えさしだいいち</t>
  </si>
  <si>
    <t>学級閉鎖:1/19～1/20 1年(1)(557人中7人)</t>
  </si>
  <si>
    <t>B21003</t>
  </si>
  <si>
    <t>◇吉里吉里保育園</t>
  </si>
  <si>
    <t>きりきり</t>
  </si>
  <si>
    <t>施設閉鎖:1/19～1/21 (64人中8人)</t>
  </si>
  <si>
    <t>B23005</t>
  </si>
  <si>
    <t>◇山田第二保育所</t>
  </si>
  <si>
    <t>やまだだいに</t>
  </si>
  <si>
    <t>C32003</t>
  </si>
  <si>
    <t>○戸田小学校</t>
  </si>
  <si>
    <t>とだ</t>
  </si>
  <si>
    <t>施設閉鎖:1/21～1/24(33人中15人)</t>
  </si>
  <si>
    <t>学年閉鎖:1/21～1/25 2･3年(複式)(58人中7人)</t>
  </si>
  <si>
    <t>D09002</t>
  </si>
  <si>
    <t>○南城中学校</t>
  </si>
  <si>
    <t>なんじょう</t>
  </si>
  <si>
    <t>C15014</t>
  </si>
  <si>
    <t>○涌津小学校</t>
  </si>
  <si>
    <t>わくつ</t>
  </si>
  <si>
    <t>D30001</t>
  </si>
  <si>
    <t>○福岡中学校</t>
  </si>
  <si>
    <t>ふくおか</t>
  </si>
  <si>
    <t>学級閉鎖:1/21～1/24 1年(1)(267人中11人)</t>
  </si>
  <si>
    <t>学年閉鎖:1/22～1/25 3年(124人中8人)</t>
  </si>
  <si>
    <t>学級閉鎖:1/22～1/25 1年(1)(492人中11人)</t>
  </si>
  <si>
    <t>C06002</t>
  </si>
  <si>
    <t>○滝沢小学校</t>
  </si>
  <si>
    <t>たきざわ</t>
  </si>
  <si>
    <t>C08003</t>
  </si>
  <si>
    <t>○不動小学校</t>
  </si>
  <si>
    <t>ふどう</t>
  </si>
  <si>
    <t>C11012</t>
  </si>
  <si>
    <t>○黒沢尻北小学校</t>
  </si>
  <si>
    <t>くろさわじりきた</t>
  </si>
  <si>
    <t>C13001</t>
  </si>
  <si>
    <t>○水沢小学校</t>
  </si>
  <si>
    <t>みずさわ</t>
  </si>
  <si>
    <t>C18004</t>
  </si>
  <si>
    <t>○広田小学校</t>
  </si>
  <si>
    <t>ひろた</t>
  </si>
  <si>
    <t>B21002</t>
  </si>
  <si>
    <t>◇大槌保育園</t>
  </si>
  <si>
    <t>C21001</t>
  </si>
  <si>
    <t>○大槌小学校</t>
  </si>
  <si>
    <t>C30003</t>
  </si>
  <si>
    <t>○中央小学校</t>
  </si>
  <si>
    <t>ちゅうおう</t>
  </si>
  <si>
    <t>学級閉鎖:1/25～1/27 1年(1)(896人中8人)</t>
  </si>
  <si>
    <t>学年閉鎖:1/25～1/29 1年(204人中34人)</t>
  </si>
  <si>
    <t>学級閉鎖:1/26～1/28 1年(1)(839人中8人)</t>
  </si>
  <si>
    <t>学級閉鎖:1/25～1/27 1年(1)(688人中13人)</t>
  </si>
  <si>
    <t>学年閉鎖:1/26～1/29 3年(127人中17人)</t>
  </si>
  <si>
    <t>学級閉鎖:1/25～1/27 2歳･5歳児ｸﾗｽ(96人中7人)</t>
  </si>
  <si>
    <t>学年閉鎖:1/25～1/27 1年､2年､3年(403人中53人)</t>
  </si>
  <si>
    <t>学級閉鎖:1/25～1/27 2年(1)､3年(1)(248人中19人)</t>
  </si>
  <si>
    <t>学級閉鎖:1/25～1/27 1年(1)(657人中13人)</t>
  </si>
  <si>
    <t>学年閉鎖:1/25～1/27 4年(58人中17人)</t>
  </si>
  <si>
    <t>学年閉鎖:1/21～1/25 2･3年(複式)(58人中7人)</t>
  </si>
  <si>
    <t>学年閉鎖1/21～1/25 2･3年(複式)(58人中7人)　1/25～1/27 4年(58人中17人)</t>
  </si>
  <si>
    <t>C10003</t>
  </si>
  <si>
    <t>○青笹小学校</t>
  </si>
  <si>
    <t>あおざさ</t>
  </si>
  <si>
    <t>B17002</t>
  </si>
  <si>
    <t>◇大船渡保育園</t>
  </si>
  <si>
    <t>おおふなと</t>
  </si>
  <si>
    <t>学年閉鎖:1/25～1/27 5年(136人中16人)</t>
  </si>
  <si>
    <t>学年閉鎖:1/26～1/28 5歳児(171人中13人)</t>
  </si>
  <si>
    <t>C01024</t>
  </si>
  <si>
    <t>○城北小学校</t>
  </si>
  <si>
    <t>じょうほく</t>
  </si>
  <si>
    <t>C01031</t>
  </si>
  <si>
    <t>○手代森小学校</t>
  </si>
  <si>
    <t>てしろもり</t>
  </si>
  <si>
    <t>学級閉鎖:1/27～1/29 4年(1)(594人中12人)</t>
  </si>
  <si>
    <t>学年閉鎖:1/26～1/28 3年(227人中25人)</t>
  </si>
  <si>
    <t>B10012</t>
  </si>
  <si>
    <t>◇青笹保育園</t>
  </si>
  <si>
    <t>D24004</t>
  </si>
  <si>
    <t>○小川中学校</t>
  </si>
  <si>
    <t>こがわ</t>
  </si>
  <si>
    <t>学年閉鎖:1/27～1/29 5歳児(102人中7人)</t>
  </si>
  <si>
    <t>学級閉鎖:1/27～1/30 1年(1)(688人中24人)</t>
  </si>
  <si>
    <t>学級閉鎖:1/27～1/30 1年(1)(688人中24人)</t>
  </si>
  <si>
    <t>学級閉鎖:1/25～1/27 1年(1) 1/27～1/30 1年(1)(688人中24人)</t>
  </si>
  <si>
    <t>学年閉鎖:1/28～1/30 2歳児(96人中13人)</t>
  </si>
  <si>
    <t>C01017</t>
  </si>
  <si>
    <t>○上田小学校</t>
  </si>
  <si>
    <t>うえだ</t>
  </si>
  <si>
    <t>学級閉鎖:1/28～1/29 1年(1)(379人中2人)</t>
  </si>
  <si>
    <t>学年閉鎖:1/27～1/30 3年(57人中8人)</t>
  </si>
  <si>
    <t>C07011</t>
  </si>
  <si>
    <t>○長岡小学校</t>
  </si>
  <si>
    <t>ながおか</t>
  </si>
  <si>
    <t>D18005</t>
  </si>
  <si>
    <t>○高田東中学校</t>
  </si>
  <si>
    <t>たかだひがし</t>
  </si>
  <si>
    <t>B17011</t>
  </si>
  <si>
    <t>○越喜来保育所</t>
  </si>
  <si>
    <t>おきらい</t>
  </si>
  <si>
    <t>C01005</t>
  </si>
  <si>
    <t>○仙北小学校</t>
  </si>
  <si>
    <t>せんぼく</t>
  </si>
  <si>
    <t>学年閉鎖:1/28～1/29 3年(83人中3人)</t>
  </si>
  <si>
    <t>学年閉鎖:1/27～2/1 1年(197人中23人)</t>
  </si>
  <si>
    <t>学級閉鎖:1/29～1/31 3年(1)(711人中21人)</t>
  </si>
  <si>
    <t>学年閉鎖:1/29～2/1 5年(126人中21人)</t>
  </si>
  <si>
    <t>学年閉鎖:1/29～2/1 5年(126人中21人)</t>
  </si>
  <si>
    <t>学年閉鎖:1/26～1/29 3年(127人中17人)1/29～2/1 5年(126人中21人)</t>
  </si>
  <si>
    <t>施設閉鎖:1/28～1/30(57人中19人)</t>
  </si>
  <si>
    <t>学級閉鎖:1/22～1/26 1年(1)1/25～1/29 1年(1)1/26～1/29 1年(1)(492人中79人)</t>
  </si>
  <si>
    <t>学級閉鎖:1/25～1/29 1年(1)1/26～1/29 1年(1)(492人中79人)</t>
  </si>
  <si>
    <t>D06006</t>
  </si>
  <si>
    <t>○滝沢中学校</t>
  </si>
  <si>
    <t>A09006</t>
  </si>
  <si>
    <t>◇花巻ささま幼稚園</t>
  </si>
  <si>
    <t>はなまきささま</t>
  </si>
  <si>
    <t>C13002</t>
  </si>
  <si>
    <t>○水沢南小学校</t>
  </si>
  <si>
    <t>C13005</t>
  </si>
  <si>
    <t>○真城小学校</t>
  </si>
  <si>
    <t>しんじょう</t>
  </si>
  <si>
    <t>C26007</t>
  </si>
  <si>
    <t>○平山小学校</t>
  </si>
  <si>
    <t>たいやま</t>
  </si>
  <si>
    <t>学級閉鎖:1/29～1/29 2年(1)(444人中9人)</t>
  </si>
  <si>
    <t>学年閉鎖:1/29 5歳児(81人中3人)</t>
  </si>
  <si>
    <t>学級閉鎖:1/29～2/1 3年(1)(662人中18人)</t>
  </si>
  <si>
    <t>学級閉鎖:1/29～1/31 3年(1)(275人中8人)</t>
  </si>
  <si>
    <t>学年閉鎖:1/29 5年(84人中4人)</t>
  </si>
  <si>
    <t>学年閉鎖:1/29～1/31 6年(136人中37人)</t>
  </si>
  <si>
    <t>C06003</t>
  </si>
  <si>
    <t>○滝沢第二小学校</t>
  </si>
  <si>
    <t>たきざわだいに</t>
  </si>
  <si>
    <t>C09012</t>
  </si>
  <si>
    <t>○桜台小学校</t>
  </si>
  <si>
    <t>さくらだい</t>
  </si>
  <si>
    <t>C15003</t>
  </si>
  <si>
    <t>○赤荻小学校</t>
  </si>
  <si>
    <t>あこおぎ</t>
  </si>
  <si>
    <t>D20001</t>
  </si>
  <si>
    <t>○釜石中学校</t>
  </si>
  <si>
    <t>かまいし</t>
  </si>
  <si>
    <t>C22005</t>
  </si>
  <si>
    <t>○磯鶏小学校</t>
  </si>
  <si>
    <t>そけい</t>
  </si>
  <si>
    <t>C23004</t>
  </si>
  <si>
    <t>○織笠小学校</t>
  </si>
  <si>
    <t>おりかさ</t>
  </si>
  <si>
    <t>C33001</t>
  </si>
  <si>
    <t>○一戸小学校</t>
  </si>
  <si>
    <t>いちのへ</t>
  </si>
  <si>
    <t>C30001</t>
  </si>
  <si>
    <t>○福岡小学校</t>
  </si>
  <si>
    <t>C01020</t>
  </si>
  <si>
    <t>○緑が丘小学校</t>
  </si>
  <si>
    <t>みどりがおか</t>
  </si>
  <si>
    <t>学級閉鎖:2/1～2/4 6年(1)(524人中9人)</t>
  </si>
  <si>
    <t>学級閉鎖:2/2～2/3 1年(1)(659人中15人)</t>
  </si>
  <si>
    <t>学級閉鎖:2/2～2/4 1年(1)(329人中18人)</t>
  </si>
  <si>
    <t>施設閉鎖:2/1～2/3(374人中46人)</t>
  </si>
  <si>
    <t>学級閉鎖:2/2～2/4 2年(1)(310人中21人)</t>
  </si>
  <si>
    <t>学年閉鎖:1/29～2/1 3･4年(複式)(37人中5人)</t>
  </si>
  <si>
    <t>学年閉鎖:2/1～2/5 1年 2/2～2/5 2･3年(169人中21人)</t>
  </si>
  <si>
    <t>学年閉鎖:2/1～2/3 1･.2年(329人中30人)</t>
  </si>
  <si>
    <t>学年閉鎖:2/1～2/4 5年(1)(637人中17人)</t>
  </si>
  <si>
    <t>学級閉鎖:2/1～2/4 1年(1)､3年(1)(896人中17人)</t>
  </si>
  <si>
    <t>学年閉鎖:2/1～2/24年 2/1～2/3 3年(136人中27人)</t>
  </si>
  <si>
    <t>学級閉鎖:1/29～1/31 3年(1)(711人中14人)</t>
  </si>
  <si>
    <t>学級閉鎖:2/1 3年(1)(711人中17人)</t>
  </si>
  <si>
    <t>学級閉鎖: 2/2～2/3 3年(1)(711人中73人)</t>
  </si>
  <si>
    <t>学級閉鎖:3年(1) 2/2～2/3 3年(1)(711人中73人)</t>
  </si>
  <si>
    <t>学年閉鎖:4年 2/1～2/3 3年(136人中27人)</t>
  </si>
  <si>
    <t>C02006</t>
  </si>
  <si>
    <t>○寺田小学校</t>
  </si>
  <si>
    <t>てらだ</t>
  </si>
  <si>
    <t>D11001</t>
  </si>
  <si>
    <t>○北上中学校</t>
  </si>
  <si>
    <t>きたかみ</t>
  </si>
  <si>
    <t>A13001</t>
  </si>
  <si>
    <t>○佐倉河幼稚園</t>
  </si>
  <si>
    <t>さくらかわ</t>
  </si>
  <si>
    <t>C13028</t>
  </si>
  <si>
    <t>○南都田小学校</t>
  </si>
  <si>
    <t>なつた</t>
  </si>
  <si>
    <t>C17006</t>
  </si>
  <si>
    <t>○猪川小学校</t>
  </si>
  <si>
    <t>いかわ</t>
  </si>
  <si>
    <t>B23002</t>
  </si>
  <si>
    <t>○船越保育園</t>
  </si>
  <si>
    <t>ふなこし</t>
  </si>
  <si>
    <t>C01002</t>
  </si>
  <si>
    <t>○城南小学校</t>
  </si>
  <si>
    <t>じょうなん</t>
  </si>
  <si>
    <t>学年閉鎖:2/2～2/3 4年(77人中5人)</t>
  </si>
  <si>
    <t>学級閉鎖:2/2～2/3 2年(1)(559人中29人)</t>
  </si>
  <si>
    <t>学年閉鎖:2/2～2/5 5歳児(54人中5人)</t>
  </si>
  <si>
    <t>学級閉鎖:2/1～2/3 4年(1)(228人中17人)</t>
  </si>
  <si>
    <t>学級閉鎖:2/2～2/4 6年(1)(318人中50人)</t>
  </si>
  <si>
    <t>学年閉鎖:2/2～2/3 0･1･2歳児(35人中4人)</t>
  </si>
  <si>
    <t>学年閉鎖:2/3～2/5 1年(438人中28人)</t>
  </si>
  <si>
    <t>学級閉鎖:1/31～2/4 2年(1)(688人中21人)</t>
  </si>
  <si>
    <t>学級閉鎖:2/2～2/3 1年(1)(662人中59人)</t>
  </si>
  <si>
    <t>D13009</t>
  </si>
  <si>
    <t>○小山中学校</t>
  </si>
  <si>
    <t>おやま</t>
  </si>
  <si>
    <t>A15005</t>
  </si>
  <si>
    <t>○萩荘幼稚園</t>
  </si>
  <si>
    <t>はぎしょう</t>
  </si>
  <si>
    <t>D15005</t>
  </si>
  <si>
    <t>○桜町中学校</t>
  </si>
  <si>
    <t>さくらまち</t>
  </si>
  <si>
    <t>B17008</t>
  </si>
  <si>
    <t>◇立根保育園</t>
  </si>
  <si>
    <t>たっこん</t>
  </si>
  <si>
    <t>C20004</t>
  </si>
  <si>
    <t>○平田小学校</t>
  </si>
  <si>
    <t>へいた</t>
  </si>
  <si>
    <t>学級閉鎖:2/3～2/4 1年(1)(218人中7人)</t>
  </si>
  <si>
    <t>学年閉鎖:2/3～2/5 3歳児(43人中12人)</t>
  </si>
  <si>
    <t>学級閉鎖:2/3～2/5 2年(2) (296人中16人)</t>
  </si>
  <si>
    <t>学年閉鎖:2/4～2/5 4歳児(人中117人)</t>
  </si>
  <si>
    <t>学年閉鎖:2/3～2/5 5年(173人中21人)</t>
  </si>
  <si>
    <t>学級閉鎖:2/4～2/5 1年(1)(594人中18人)</t>
  </si>
  <si>
    <t>C14001</t>
  </si>
  <si>
    <t>○金ケ崎小学校</t>
  </si>
  <si>
    <t>かねがさき</t>
  </si>
  <si>
    <t>学級閉鎖:2/4～2/8 5年(1)(420人中44人)</t>
  </si>
  <si>
    <t>C01026</t>
  </si>
  <si>
    <t>○松園小学校</t>
  </si>
  <si>
    <t>まつぞの</t>
  </si>
  <si>
    <t>学級閉鎖:2/5～2/7 6年(1)(711人中52人)</t>
  </si>
  <si>
    <t>学級閉鎖:2/5～2/5 4年(1)(290人中12人)</t>
  </si>
  <si>
    <t>学級閉鎖:2/5～2/8 1年(1)(524人中10人)</t>
  </si>
  <si>
    <t>学級閉鎖:2/4～2/5 2年(1)(688人中22人)</t>
  </si>
  <si>
    <t>学級閉鎖:2/4～2/5 1年(1)(318人中59人)</t>
  </si>
  <si>
    <t>学級閉鎖:2/2～2/4 6年(1)2/4～2/5 1年(1)(318人中59人)</t>
  </si>
  <si>
    <t>C15020</t>
  </si>
  <si>
    <t>○大原小学校</t>
  </si>
  <si>
    <t>おおはら</t>
  </si>
  <si>
    <t>学年閉鎖:2/5～2/9 5年(204人中15人)</t>
  </si>
  <si>
    <t>学年閉鎖:2/5～2/9 3年(152人中16人)</t>
  </si>
  <si>
    <t>A01009</t>
  </si>
  <si>
    <t>◇盛岡三育幼稚園</t>
  </si>
  <si>
    <t>もりおかさんいく</t>
  </si>
  <si>
    <t>施設閉鎖:2/8～2/10 (35人中16人)</t>
  </si>
  <si>
    <t>C01046</t>
  </si>
  <si>
    <t>○岩手大学教育学部附属小学校</t>
  </si>
  <si>
    <t>いわてだいがくきょういくがくぶふぞく</t>
  </si>
  <si>
    <t>学級閉鎖:2/8 1･2年(複式)(617人中14人)</t>
  </si>
  <si>
    <t>C01016</t>
  </si>
  <si>
    <t>○河北小学校</t>
  </si>
  <si>
    <t>かほく</t>
  </si>
  <si>
    <t>学年閉鎖:2/6～2/8 1年(154人中13人)</t>
  </si>
  <si>
    <t>D01018</t>
  </si>
  <si>
    <t>○乙部中学校</t>
  </si>
  <si>
    <t>おとべ</t>
  </si>
  <si>
    <t>学級閉鎖:2/5～2/8 1年(2)(233人中8人)</t>
  </si>
  <si>
    <t>C01042</t>
  </si>
  <si>
    <t>○渋民小学校</t>
  </si>
  <si>
    <t>しぶたみ</t>
  </si>
  <si>
    <t>学級閉鎖:2/5～2/8 2年(1)(257人中6人)</t>
  </si>
  <si>
    <t>C06008</t>
  </si>
  <si>
    <t>○滝沢東小学校</t>
  </si>
  <si>
    <t>たきざわひがし</t>
  </si>
  <si>
    <t>D09005</t>
  </si>
  <si>
    <t>○宮野目中学校</t>
  </si>
  <si>
    <t>みやのめ</t>
  </si>
  <si>
    <t>C11018</t>
  </si>
  <si>
    <t>○江釣子小学校</t>
  </si>
  <si>
    <t>えづりこ</t>
  </si>
  <si>
    <t>C12008</t>
  </si>
  <si>
    <t>○沢内小学校</t>
  </si>
  <si>
    <t>さわうち</t>
  </si>
  <si>
    <t>A13006</t>
  </si>
  <si>
    <t>○下三照幼稚園</t>
  </si>
  <si>
    <t>しもみてり</t>
  </si>
  <si>
    <t>D13007</t>
  </si>
  <si>
    <t>○江刺東中学校</t>
  </si>
  <si>
    <t>えさしひがし</t>
  </si>
  <si>
    <t>C15011</t>
  </si>
  <si>
    <t>○舞川小学校</t>
  </si>
  <si>
    <t>まいかわ</t>
  </si>
  <si>
    <t>C17010</t>
  </si>
  <si>
    <t>○綾里小学校</t>
  </si>
  <si>
    <t>りょうり</t>
  </si>
  <si>
    <t>D17004</t>
  </si>
  <si>
    <t>○赤崎中学校</t>
  </si>
  <si>
    <t>あかさき</t>
  </si>
  <si>
    <t>C20002</t>
  </si>
  <si>
    <t>○釜石小学校</t>
  </si>
  <si>
    <t>A22003</t>
  </si>
  <si>
    <t>◇そけい幼稚園</t>
  </si>
  <si>
    <t>C23001</t>
  </si>
  <si>
    <t>○豊間根小学校</t>
  </si>
  <si>
    <t>とよまね</t>
  </si>
  <si>
    <t>C23005</t>
  </si>
  <si>
    <t>○船越小学校</t>
  </si>
  <si>
    <t>D26003</t>
  </si>
  <si>
    <t>○大川目中学校</t>
  </si>
  <si>
    <t>おおかわめ</t>
  </si>
  <si>
    <t>C30005</t>
  </si>
  <si>
    <t>○石切所小学校</t>
  </si>
  <si>
    <t>いしきりどころ</t>
  </si>
  <si>
    <t>学年閉鎖:2/9～2/10 5年･6年(290人中17人)</t>
  </si>
  <si>
    <t>施設閉鎖:2/8～2/10 (196人中35人)</t>
  </si>
  <si>
    <t>学級閉鎖:2/8～2/10 2年(1)(684人中25人)</t>
  </si>
  <si>
    <t>学年閉鎖:2/9～2/12 5年(102人中11人)</t>
  </si>
  <si>
    <t>学年閉鎖:2/9～2/12 3歳児(26人中5人)</t>
  </si>
  <si>
    <t>学級閉鎖:2/8～2/10 1年(1)(657人中21人)</t>
  </si>
  <si>
    <t>学年閉鎖:2/8～2/10 1年(114人中10人)</t>
  </si>
  <si>
    <t>学年閉鎖:2/8～2/10 6年(98人中3人)</t>
  </si>
  <si>
    <t>学年閉鎖:2/9～2/10 5年(109人中20人)</t>
  </si>
  <si>
    <t>学年閉鎖:2/8～2/10 1年(93人中8人)</t>
  </si>
  <si>
    <t>学年閉鎖:2/8～2/10 2年･6年(118人中19人)</t>
  </si>
  <si>
    <t>施設閉鎖:2/8～2/9 (152人中55人)</t>
  </si>
  <si>
    <t>学年閉鎖:2/9～2/10 5年(99人中6人)</t>
  </si>
  <si>
    <t>施設閉鎖:2/9～2/10 (134人中33人)</t>
  </si>
  <si>
    <t>学年閉鎖:2/8～2/10 1年(53人中4人)</t>
  </si>
  <si>
    <t>学年閉鎖:2/8～2/9 1年2/9～2/10 2･3･6年(206人中50人)</t>
  </si>
  <si>
    <t>学年閉鎖:2/8～2/9 1年(206人中52人)</t>
  </si>
  <si>
    <t>学級閉鎖:2/8～2/10 6年(1)(688人中26人)</t>
  </si>
  <si>
    <t>施設閉鎖:2/8(318人中55人)</t>
  </si>
  <si>
    <t>施設閉鎖:2/8～2/10　1年(318人中55人)</t>
  </si>
  <si>
    <t>C01023</t>
  </si>
  <si>
    <t>○繋小学校</t>
  </si>
  <si>
    <t>つなぎ</t>
  </si>
  <si>
    <t>C01034</t>
  </si>
  <si>
    <t>○月が丘小学校</t>
  </si>
  <si>
    <t>つきがおか</t>
  </si>
  <si>
    <t>C01032</t>
  </si>
  <si>
    <t>○津志田小学校</t>
  </si>
  <si>
    <t>つしだ</t>
  </si>
  <si>
    <t>C01011</t>
  </si>
  <si>
    <t>○中野小学校</t>
  </si>
  <si>
    <t>なかの</t>
  </si>
  <si>
    <t>D01026</t>
  </si>
  <si>
    <t>◇岩手中学校</t>
  </si>
  <si>
    <t>いわて</t>
  </si>
  <si>
    <t>D01010</t>
  </si>
  <si>
    <t>○黒石野中学校</t>
  </si>
  <si>
    <t>くろいしの</t>
  </si>
  <si>
    <t>学年閉鎖:2/8～2/9 3年･5･6年(複式)(20人中8人)</t>
  </si>
  <si>
    <t>学年閉鎖:2/9～2/12 4年(391人中70人)</t>
  </si>
  <si>
    <t>学級閉鎖:2/9～2/10 2年(1) 2/9～2/10 4年(1)(825人中32人)</t>
  </si>
  <si>
    <t>学級閉鎖:2/8～2/11 2年(1)(660人中31人)</t>
  </si>
  <si>
    <t>学年閉鎖:2/8～2/10 1年(54人中4人)</t>
  </si>
  <si>
    <t>学級閉鎖:2/8～2/11 2年(1)(448人中4人)</t>
  </si>
  <si>
    <t>学級閉鎖:2/8～2/10 1年(1)(233人中10人)</t>
  </si>
  <si>
    <t>学級閉鎖:2/8～2/10 1年(1)(233人中10人)</t>
  </si>
  <si>
    <t>学級閉鎖:2/5～2/8 1年(2)2/8～2/10 1年(1)(233人中10人)</t>
  </si>
  <si>
    <t>学級閉鎖:2/8～2/14 1･2年(複式) 2/9～2/14 1年(1)(617人中38人)</t>
  </si>
  <si>
    <t>D03001</t>
  </si>
  <si>
    <t>○雫石中学校</t>
  </si>
  <si>
    <t>しずくいし</t>
  </si>
  <si>
    <t>C09006</t>
  </si>
  <si>
    <t>○湯口小学校</t>
  </si>
  <si>
    <t>ゆぐち</t>
  </si>
  <si>
    <t>A13013</t>
  </si>
  <si>
    <t>○若柳幼稚園</t>
  </si>
  <si>
    <t>C14002</t>
  </si>
  <si>
    <t>○第一小学校</t>
  </si>
  <si>
    <t>だいいち</t>
  </si>
  <si>
    <t>C15030</t>
  </si>
  <si>
    <t>○小梨小学校</t>
  </si>
  <si>
    <t>こなし</t>
  </si>
  <si>
    <t>C18010</t>
  </si>
  <si>
    <t>○竹駒小学校</t>
  </si>
  <si>
    <t>たけこま</t>
  </si>
  <si>
    <t>A21002</t>
  </si>
  <si>
    <t>◇みどり幼稚園</t>
  </si>
  <si>
    <t>みどり</t>
  </si>
  <si>
    <t>AB20001</t>
  </si>
  <si>
    <t>AB認定こども園</t>
  </si>
  <si>
    <t>◇認定こども園　甲東幼稚園・こうとう保育園</t>
  </si>
  <si>
    <t>こうとう</t>
  </si>
  <si>
    <t>C20001</t>
  </si>
  <si>
    <t>○双葉小学校</t>
  </si>
  <si>
    <t>ふたば</t>
  </si>
  <si>
    <t>D20005</t>
  </si>
  <si>
    <t>○釜石東中学校</t>
  </si>
  <si>
    <t>かまいしひがし</t>
  </si>
  <si>
    <t>学年閉鎖:2/9～2/12 3年(222人中5人)</t>
  </si>
  <si>
    <t>施設閉鎖:2/9～2/10 (21人中2人)</t>
  </si>
  <si>
    <t>学年閉鎖:2/9～2/10 4年(155人中8人)</t>
  </si>
  <si>
    <t>学級閉鎖:2/9～2/10 1年(1)､2年(1)(329人中34人)</t>
  </si>
  <si>
    <t>学年閉鎖:2/9～2/12 2･3年(48人中8人)</t>
  </si>
  <si>
    <t>学年閉鎖:2/9～2/12 2･4年(58人中11人)</t>
  </si>
  <si>
    <t>施設閉鎖:2/9～2/10 (57人中13人)</t>
  </si>
  <si>
    <t>学年閉鎖:2/10～2/13 3歳児(236人中18人)</t>
  </si>
  <si>
    <t>学級閉鎖:2/9～2/12 2年(1)､3年(1)(247人中28人)</t>
  </si>
  <si>
    <t>学年閉鎖:2/10～2/12 1年(144人中12人)</t>
  </si>
  <si>
    <t>A01022</t>
  </si>
  <si>
    <t>◇盛岡大学附属松園幼稚園</t>
  </si>
  <si>
    <t>もりおかだいがくふぞくまつぞの</t>
  </si>
  <si>
    <t>学年閉鎖:2/9～2/10 5歳児(79人中5人)</t>
  </si>
  <si>
    <t>学級閉鎖:2/8～2/10 5年(1)(637人中17人)</t>
  </si>
  <si>
    <t>学年閉鎖:2/9～2/10 1年(444人中31人)</t>
  </si>
  <si>
    <t>C03008</t>
  </si>
  <si>
    <t>○大村小学校</t>
  </si>
  <si>
    <t>おおむら</t>
  </si>
  <si>
    <t>学年閉鎖:2/10～2/121年(10人中1人)</t>
  </si>
  <si>
    <t>C04005</t>
  </si>
  <si>
    <t>○五日市小学校</t>
  </si>
  <si>
    <t>いつかいち</t>
  </si>
  <si>
    <t>学年閉鎖:2/10～2/121年､2年(27人中6人)</t>
  </si>
  <si>
    <t>C09009</t>
  </si>
  <si>
    <t>○太田小学校</t>
  </si>
  <si>
    <t>おおた</t>
  </si>
  <si>
    <t>学級閉鎖:2/8～2/103年(1),4年(1),5年(1)(659人中43人)</t>
  </si>
  <si>
    <t>学年閉鎖:2/10～2/126年(129人中10人)</t>
  </si>
  <si>
    <t>学級閉鎖:2/12～2/12 4年(1)(329人中27人)</t>
  </si>
  <si>
    <t>学年閉鎖:2/10～2/12 2,5,6年(118人中27人)</t>
  </si>
  <si>
    <t>学年閉鎖:2/10～2/12 2,5,6年(118人中25人)</t>
  </si>
  <si>
    <t>学年閉鎖:2/10～2/12 2,5,6年(118人中26人)</t>
  </si>
  <si>
    <t>学年閉鎖:2/10～2/121年(257人中33人)</t>
  </si>
  <si>
    <t>学年閉鎖:2/10～2/12 3年(109人中14人)</t>
  </si>
  <si>
    <t>学年閉鎖:2/10～2/12 3年(109人中14人)</t>
  </si>
  <si>
    <t>C09004</t>
  </si>
  <si>
    <t>○湯本小学校</t>
  </si>
  <si>
    <t>ゆもと</t>
  </si>
  <si>
    <t>F09001</t>
  </si>
  <si>
    <t>○花巻清風支援学校</t>
  </si>
  <si>
    <t>はなまきせいふうしえん</t>
  </si>
  <si>
    <t>C15034</t>
  </si>
  <si>
    <t>○室根東小学校</t>
  </si>
  <si>
    <t>むろねひがし</t>
  </si>
  <si>
    <t>C15036</t>
  </si>
  <si>
    <t>○川崎小学校</t>
  </si>
  <si>
    <t>かわさき</t>
  </si>
  <si>
    <t>D15006</t>
  </si>
  <si>
    <t>○厳美中学校</t>
  </si>
  <si>
    <t>げんび</t>
  </si>
  <si>
    <t>B17001</t>
  </si>
  <si>
    <t>◇盛保育園</t>
  </si>
  <si>
    <t>さかり</t>
  </si>
  <si>
    <t>B17004</t>
  </si>
  <si>
    <t>◇末崎保育園</t>
  </si>
  <si>
    <t>まっさき</t>
  </si>
  <si>
    <t>E30001</t>
  </si>
  <si>
    <t>○福岡高等学校</t>
  </si>
  <si>
    <t>学級閉鎖:2/10～2/12 2年(1)(237人中9人)</t>
  </si>
  <si>
    <t>学級閉鎖:2/12～2/14 2年(1)(64人中3人)</t>
  </si>
  <si>
    <t>学年閉鎖:2/12～2/12 1年(109人中8人)</t>
  </si>
  <si>
    <t>学年閉鎖:2/12～2/16 3年(151人中5人)</t>
  </si>
  <si>
    <t>学年閉鎖:2/12～2/15 2年(87人中13人)</t>
  </si>
  <si>
    <t>学年閉鎖:2/13～2/15 0･1･2歳児(136人中14人)</t>
  </si>
  <si>
    <t>学年閉鎖:2/13～2/15 4･5歳児(107人中10人)</t>
  </si>
  <si>
    <t>学年閉鎖:2/12 1年(520人中17人)</t>
  </si>
  <si>
    <t>C01036</t>
  </si>
  <si>
    <t>○東松園小学校</t>
  </si>
  <si>
    <t>ひがしまつぞの</t>
  </si>
  <si>
    <t>学年閉鎖:2/12～2/15 6年(379人中21人)</t>
  </si>
  <si>
    <t>学級閉鎖:2/15～2/16 4年(1)(594人中35人)</t>
  </si>
  <si>
    <t>学年閉鎖:2/13～2/17 2年(247人中12人)</t>
  </si>
  <si>
    <t>学年閉鎖:2/12～2/15 3年(257人中41人)</t>
  </si>
  <si>
    <t>学年閉鎖:2/12～2/15 3年(257人中41人)</t>
  </si>
  <si>
    <t>学年閉鎖:2/10～2/12　1年:2/12～2/15 3年(257人中41人)</t>
  </si>
  <si>
    <t>学年閉鎖:2/15～2/16 6年(247人中30人)</t>
  </si>
  <si>
    <t>C09008</t>
  </si>
  <si>
    <t>○若葉小学校</t>
  </si>
  <si>
    <t>わかば</t>
  </si>
  <si>
    <t>A13008</t>
  </si>
  <si>
    <t>○前沢北幼稚園</t>
  </si>
  <si>
    <t>まえさわきた</t>
  </si>
  <si>
    <t>A14001</t>
  </si>
  <si>
    <t>○六原幼稚園</t>
  </si>
  <si>
    <t>ろくはら</t>
  </si>
  <si>
    <t>C14004</t>
  </si>
  <si>
    <t>○永岡小学校</t>
  </si>
  <si>
    <t>C15039</t>
  </si>
  <si>
    <t>○黄海小学校</t>
  </si>
  <si>
    <t>きのみ</t>
  </si>
  <si>
    <t>B17007</t>
  </si>
  <si>
    <t>◇猪川保育園</t>
  </si>
  <si>
    <t>C20009</t>
  </si>
  <si>
    <t>○小佐野小学校</t>
  </si>
  <si>
    <t>こさの</t>
  </si>
  <si>
    <t>C22016</t>
  </si>
  <si>
    <t>○千徳小学校</t>
  </si>
  <si>
    <t>せんとく</t>
  </si>
  <si>
    <t>D28003</t>
  </si>
  <si>
    <t>○中野中学校</t>
  </si>
  <si>
    <t>学級閉鎖:2/15～2/18 2年(1)(896人中14人)</t>
  </si>
  <si>
    <t>学級閉鎖:2/16～2/182年(1),4年(2)(670人中56人)</t>
  </si>
  <si>
    <t>学級閉鎖:2/15～2/17 1年(1)(684人中32人)</t>
  </si>
  <si>
    <t>学年閉鎖:2/16～2/19 4歳児(49人中5人)</t>
  </si>
  <si>
    <t>学級閉鎖:2/12～2/16 1年(1)(275人中13人)</t>
  </si>
  <si>
    <t>施設閉鎖:2/16～2/17 (31人中13人)</t>
  </si>
  <si>
    <t>学年閉鎖:2/16～2/18 5年(155人中22人)</t>
  </si>
  <si>
    <t>学年閉鎖:2/16～2/172年(90人中11人)</t>
  </si>
  <si>
    <t>施設閉鎖:2/15～2/17 (90人中27人)</t>
  </si>
  <si>
    <t>学級閉鎖:2/15～2/17 2年(1)(321人中13人)</t>
  </si>
  <si>
    <t>学年閉鎖:2/16～2/17 1年(308人中40人)</t>
  </si>
  <si>
    <t>学級閉鎖:2/15～2/18 3年(1)(467人中45人)</t>
  </si>
  <si>
    <t>学年閉鎖:2/15 1年､2年(63人中11人)</t>
  </si>
  <si>
    <t>AB01003</t>
  </si>
  <si>
    <t>◇認定こども園　月が丘幼稚園</t>
  </si>
  <si>
    <t>A01014</t>
  </si>
  <si>
    <t>◇つつみ幼稚園</t>
  </si>
  <si>
    <t>つつみ</t>
  </si>
  <si>
    <t>C01037</t>
  </si>
  <si>
    <t>○都南東小学校</t>
  </si>
  <si>
    <t>となんひがし</t>
  </si>
  <si>
    <t>D01002</t>
  </si>
  <si>
    <t>○下小路中学校</t>
  </si>
  <si>
    <t>したこうじ</t>
  </si>
  <si>
    <t>学年閉鎖:2/16～2/18 4歳児(193人中32人)</t>
  </si>
  <si>
    <t>学級閉鎖:2/16～2/19 3歳児(2)(260人中20人)</t>
  </si>
  <si>
    <t>学年閉鎖:2/16～2/17 2年(175人中17人)</t>
  </si>
  <si>
    <t>学級閉鎖:2/15～2/17 2年(2)(589人中25人)</t>
  </si>
  <si>
    <t>学年閉鎖:2/12～2/12 4歳児(79人中6人)</t>
  </si>
  <si>
    <t>学級閉鎖:2/16～2/17 1年(1)(594人中46人)</t>
  </si>
  <si>
    <t>学級閉鎖:2/15～2/16 4年(1)2/16～2/17 1年(1)(594人中46人)</t>
  </si>
  <si>
    <t>学年閉鎖:2/16～2/20 5年(247人中14人)</t>
  </si>
  <si>
    <t>学年閉鎖:2/16～2/20 5年(247人中14人)</t>
  </si>
  <si>
    <t>学年閉鎖:2/13～2/17 2年2/16～2/20 5年(247人中14人)</t>
  </si>
  <si>
    <t>学年閉鎖:2/13～2/17 2年　2/16～2/20 5年(247人中14人)</t>
  </si>
  <si>
    <t>学級閉鎖:2/12～2/16 1年(1)(222人中11人)</t>
  </si>
  <si>
    <t>学級閉鎖:2/12～2/16 1年(1)(222人中11人)</t>
  </si>
  <si>
    <t>学年閉鎖:2/9～2/12 3年　2/12～2/16 1年(1)(222人中11人)</t>
  </si>
  <si>
    <t>学級閉鎖:2/15～2/17 1年(1)(237人中21人)</t>
  </si>
  <si>
    <t>学級閉鎖:2/15～2/19高等部1年（1）(113人中7人)</t>
  </si>
  <si>
    <t>学年閉鎖:2/15～2/16中学部2年(177人中18人)学級閉鎖:2/15～2/19高等部1年（1）(113人中7人)</t>
  </si>
  <si>
    <t>C07010</t>
  </si>
  <si>
    <t>○赤沢小学校</t>
  </si>
  <si>
    <t>あかざわ</t>
  </si>
  <si>
    <t>C15001</t>
  </si>
  <si>
    <t>○一関小学校</t>
  </si>
  <si>
    <t>いちのせき</t>
  </si>
  <si>
    <t>C18013</t>
  </si>
  <si>
    <t>○気仙小学校</t>
  </si>
  <si>
    <t>けせん</t>
  </si>
  <si>
    <t>C33004</t>
  </si>
  <si>
    <t>○奥中山小学校</t>
  </si>
  <si>
    <t>おくなかやま</t>
  </si>
  <si>
    <t>学年閉鎖:2/16～2/17 3年､4年(33人中7人)</t>
  </si>
  <si>
    <t>学級閉鎖:2/16～2/19 6年(1)(841人中13人)</t>
  </si>
  <si>
    <t>学級閉鎖:2/16～2/17 1年(1)(653人中22人)</t>
  </si>
  <si>
    <t>学年閉鎖:2/16～2/19 3年(70人中6人)</t>
  </si>
  <si>
    <t>学年閉鎖:2/15～2/19 2年(135人中13人)</t>
  </si>
  <si>
    <t>C01014</t>
  </si>
  <si>
    <t>○青山小学校</t>
  </si>
  <si>
    <t>あおやま</t>
  </si>
  <si>
    <t>学級閉鎖:2/16～2/19 2年(1)(583人中16人)</t>
  </si>
  <si>
    <t>学級閉鎖:2/15～2/18 2年(1)2/16～2/18 6年(1)､特別支援学級(896人中20人)</t>
  </si>
  <si>
    <t>学級閉鎖:2/12～2/16 1年(1):2/15～2/17 1年(1)(275人中16人)</t>
  </si>
  <si>
    <t>学級閉鎖:2/12～2/16 1年(1）2/15～2/17 1年(1)(275人中16人)</t>
  </si>
  <si>
    <t>学級閉鎖:2/15～2/17 1年(1):2/15～2/17 1年(1)(275人中16人)</t>
  </si>
  <si>
    <t>学年閉鎖:2/16 1年､2年(63人中12人)</t>
  </si>
  <si>
    <t>学年閉鎖:2/16～2/18 4歳児(146人中8人)</t>
  </si>
  <si>
    <t>C09003</t>
  </si>
  <si>
    <t>○矢沢小学校</t>
  </si>
  <si>
    <t>やさわ</t>
  </si>
  <si>
    <t>D17001</t>
  </si>
  <si>
    <t>○第一中学校</t>
  </si>
  <si>
    <t>C20008</t>
  </si>
  <si>
    <t>○唐丹小学校</t>
  </si>
  <si>
    <t>とうに</t>
  </si>
  <si>
    <t>学年閉鎖:2/17～2/19 3年(450人中24人)</t>
  </si>
  <si>
    <t>学級閉鎖:2/16～2/18 2年(1)(357人中18人)</t>
  </si>
  <si>
    <t>学年閉鎖:2/18～2/19 5年(53人中5人)</t>
  </si>
  <si>
    <t>学年閉鎖:2/18～2/19 2年､3年(144人中36人)</t>
  </si>
  <si>
    <t>学年閉鎖:2/17 1年､2年(63人中10人)</t>
  </si>
  <si>
    <t>C09013</t>
  </si>
  <si>
    <t>○大迫小学校</t>
  </si>
  <si>
    <t>おおはさま</t>
  </si>
  <si>
    <t>C15022</t>
  </si>
  <si>
    <t>○興田小学校</t>
  </si>
  <si>
    <t>おきた</t>
  </si>
  <si>
    <t>学年閉鎖:2/18～2/19 1年(117人中5人)</t>
  </si>
  <si>
    <t>学年閉鎖:2/18～2/22 6年(133人中10人)</t>
  </si>
  <si>
    <t>学級閉鎖:2/18～2/19 1年(1)(237人中21人)</t>
  </si>
  <si>
    <t>学年閉鎖:2/18～2/19 2年､3年､4年2/18 5年(90人中30人)</t>
  </si>
  <si>
    <t>C01035</t>
  </si>
  <si>
    <t>○高松小学校</t>
  </si>
  <si>
    <t>たかまつ</t>
  </si>
  <si>
    <t>E01003</t>
  </si>
  <si>
    <t>○盛岡第三高等学校</t>
  </si>
  <si>
    <t>もりおかだいさん</t>
  </si>
  <si>
    <t>学級閉鎖:2/18～2/19 3年(1)(373人中19人)</t>
  </si>
  <si>
    <t>学級閉鎖:2/15～2/18 1年(1)(845人中54人)</t>
  </si>
  <si>
    <t>学級閉鎖:2/18～2/21 1年(2)(845人中54人)</t>
  </si>
  <si>
    <t>C03001</t>
  </si>
  <si>
    <t>○雫石小学校</t>
  </si>
  <si>
    <t>C04001</t>
  </si>
  <si>
    <t>○葛巻小学校</t>
  </si>
  <si>
    <t>くずまき</t>
  </si>
  <si>
    <t>C13009</t>
  </si>
  <si>
    <t>○岩谷堂小学校</t>
  </si>
  <si>
    <t>いわやどう</t>
  </si>
  <si>
    <t>A14003</t>
  </si>
  <si>
    <t>○永岡幼稚園</t>
  </si>
  <si>
    <t>C15038</t>
  </si>
  <si>
    <t>○藤沢小学校</t>
  </si>
  <si>
    <t>ふじさわ</t>
  </si>
  <si>
    <t>D15020</t>
  </si>
  <si>
    <t>○藤沢中学校</t>
  </si>
  <si>
    <t>C17011</t>
  </si>
  <si>
    <t>○越喜来小学校</t>
  </si>
  <si>
    <t>C17014</t>
  </si>
  <si>
    <t>○吉浜小学校</t>
  </si>
  <si>
    <t>よしはま</t>
  </si>
  <si>
    <t>E20002</t>
  </si>
  <si>
    <t>○釜石高等学校</t>
  </si>
  <si>
    <t>学級閉鎖:2/22～2/24 4年(1)(328人中12人)</t>
  </si>
  <si>
    <t>学年閉鎖:2/22～2/24 1年(117人中34人)</t>
  </si>
  <si>
    <t>学級閉鎖:2/22～2/24 3年(1)(608人中27人)</t>
  </si>
  <si>
    <t>施設閉鎖:2/23～2/25 (29人中14人)</t>
  </si>
  <si>
    <t>学級閉鎖:2/23～2/24 4年(1)(649人中48人)</t>
  </si>
  <si>
    <t>学年閉鎖:2/23～2/25 3年､4年(214人中29人)</t>
  </si>
  <si>
    <t>学級閉鎖:2/22 1年(1)､2年(1)､3年(1)(200人中14人)</t>
  </si>
  <si>
    <t>学年閉鎖:2/22～/23 2年(91人中9人)</t>
  </si>
  <si>
    <t>施設閉鎖:2/22 (68人中28人)</t>
  </si>
  <si>
    <t>学年閉鎖:2/23～2/24 2年(308人中26人)</t>
  </si>
  <si>
    <t>学級閉鎖:2/22～2/24 2年(2)(530人中19人)</t>
  </si>
  <si>
    <t>学級閉鎖:2/22～2/25 2年(1)(896人中14人)</t>
  </si>
  <si>
    <t>C01012</t>
  </si>
  <si>
    <t>○本宮小学校</t>
  </si>
  <si>
    <t>もとみや</t>
  </si>
  <si>
    <t>C01015</t>
  </si>
  <si>
    <t>○北厨川小学校</t>
  </si>
  <si>
    <t>きたくりやがわ</t>
  </si>
  <si>
    <t>G01018</t>
  </si>
  <si>
    <t>◇盛岡公務員法律専門学校</t>
  </si>
  <si>
    <t>もりおかこうむいんほうりつ</t>
  </si>
  <si>
    <t>学級閉鎖:2/23～2/25 3年(1)(737人中14人)</t>
  </si>
  <si>
    <t>学級閉鎖:2/22～2/24 2年(1)(336人中12人)</t>
  </si>
  <si>
    <t>学級閉鎖:2/23～2/25 5年(1) 2/23～2/24 6年(1)(594人中51人)</t>
  </si>
  <si>
    <t>学級閉鎖:2/23～2/25 2年(1)(391人中37人)</t>
  </si>
  <si>
    <t>学級閉鎖:2/23～2/24 3年(1)(373人中27人)</t>
  </si>
  <si>
    <t>学級閉鎖:2/22～2/24 1年(1)(590人中13人)</t>
  </si>
  <si>
    <t>学級閉鎖:2/17～2/21 1年(1)(257人中2人)</t>
  </si>
  <si>
    <t>F06001</t>
  </si>
  <si>
    <t>○盛岡みたけ支援学校</t>
  </si>
  <si>
    <t>もりおかみたけしえん</t>
  </si>
  <si>
    <t>学年閉鎖:2/23～2/24 中学部1年､2年､3年(61人中12人)</t>
  </si>
  <si>
    <t>A09001</t>
  </si>
  <si>
    <t>◇大谷幼稚園</t>
  </si>
  <si>
    <t>おおたに</t>
  </si>
  <si>
    <t>A09002</t>
  </si>
  <si>
    <t>◇花巻みなみ幼稚園</t>
  </si>
  <si>
    <t>はなまきみなみ</t>
  </si>
  <si>
    <t>C09002</t>
  </si>
  <si>
    <t>○南城小学校</t>
  </si>
  <si>
    <t>D09006</t>
  </si>
  <si>
    <t>○湯口中学校</t>
  </si>
  <si>
    <t>C11015</t>
  </si>
  <si>
    <t>○笠松小学校</t>
  </si>
  <si>
    <t>かさまつ</t>
  </si>
  <si>
    <t>D11007</t>
  </si>
  <si>
    <t>○和賀西中学校</t>
  </si>
  <si>
    <t>わがにし</t>
  </si>
  <si>
    <t>学級閉鎖:2/22～2/24 4歳児(1),3歳児(1)(255人中33人)</t>
  </si>
  <si>
    <t>施設閉鎖:2/23～2/25 (102人中28人)</t>
  </si>
  <si>
    <t>学級閉鎖:2/22～2/24 2年(1),3年(1)(471人中33人)</t>
  </si>
  <si>
    <t>学年閉鎖:2/22～2/24 1年(115人中28人)</t>
  </si>
  <si>
    <t>学年閉鎖:2/22～2/24 5年(119人中7人)</t>
  </si>
  <si>
    <t>学級閉鎖:2/23～2/24 1年(1)(107人中15人)</t>
  </si>
  <si>
    <t>A13010</t>
  </si>
  <si>
    <t>○小山東幼稚園</t>
  </si>
  <si>
    <t>おやまひがし</t>
  </si>
  <si>
    <t>学年閉鎖:2/23～2/25 4歳児(68人中6人)</t>
  </si>
  <si>
    <t>C15026</t>
  </si>
  <si>
    <t>○千厩小学校</t>
  </si>
  <si>
    <t>学級閉鎖:2/24～2/26 2年(1)(322人中11人)</t>
  </si>
  <si>
    <t>AB17001</t>
  </si>
  <si>
    <t>○吉浜こども園</t>
  </si>
  <si>
    <t>D19001</t>
  </si>
  <si>
    <t>○世田米中学校</t>
  </si>
  <si>
    <t>せたまい</t>
  </si>
  <si>
    <t>学年閉鎖:2/22～2/230歳児､1歳児､2歳児(51人中10人)</t>
  </si>
  <si>
    <t>学年閉鎖:2/22～2/24 5歳児(43人中5人)</t>
  </si>
  <si>
    <t>学年閉鎖:2/23～2/261年(78人中12人)</t>
  </si>
  <si>
    <t>学年閉鎖:(318人中34人)</t>
  </si>
  <si>
    <t>C20005</t>
  </si>
  <si>
    <t>○甲子小学校</t>
  </si>
  <si>
    <t>かっし</t>
  </si>
  <si>
    <t>B21004</t>
  </si>
  <si>
    <t>◇堤乳幼児保育園</t>
  </si>
  <si>
    <t>学年閉鎖:2/23～2/255年(286人中38人)</t>
  </si>
  <si>
    <t>学年閉鎖:2/23～2/250歳児(55人中5人)</t>
  </si>
  <si>
    <t>A23003</t>
  </si>
  <si>
    <t>◇山田幼稚園</t>
  </si>
  <si>
    <t>やまだ</t>
  </si>
  <si>
    <t>施設閉鎖:2/24～2/26(43人中9人)</t>
  </si>
  <si>
    <t>AB15004</t>
  </si>
  <si>
    <t>◇花泉こども園</t>
  </si>
  <si>
    <t>はないずみ</t>
  </si>
  <si>
    <t>学年閉鎖:2/24～2/26 幼稚園部4歳児(47人中7人)</t>
  </si>
  <si>
    <t>A01021</t>
  </si>
  <si>
    <t>◇みどりが丘幼稚園</t>
  </si>
  <si>
    <t>D01005</t>
  </si>
  <si>
    <t>○河南中学校</t>
  </si>
  <si>
    <t>かなん</t>
  </si>
  <si>
    <t>施設閉鎖:2/23～2/25 (32人中14人)</t>
  </si>
  <si>
    <t>学級閉鎖:2/23～2/24 1年(2)(410人中25人)</t>
  </si>
  <si>
    <t>学年閉鎖:2/23～2/252年(115人中18人)</t>
  </si>
  <si>
    <t>学年閉鎖:2/22～2/24 1年2/23～2/252年(115人中18人)</t>
  </si>
  <si>
    <t>学級閉鎖:2/22～2/23 2年(1)(200人中18人)</t>
  </si>
  <si>
    <t>学級閉鎖:2/23～2/26 4年(1)(328人中10人)</t>
  </si>
  <si>
    <t>学級閉鎖:2/23～2/26 4年(1)(328人中10人)</t>
  </si>
  <si>
    <t>学級閉鎖:2/22～2/24 4年( 1)2/23～2/26 4年(1)(328人中10人)</t>
  </si>
  <si>
    <t>学級閉鎖:2/22～2/24 4年(1)2/23～2/26 4年(1)(328人中10人)</t>
  </si>
  <si>
    <t>C20006</t>
  </si>
  <si>
    <t>○鵜住居小学校</t>
  </si>
  <si>
    <t>うのすまい</t>
  </si>
  <si>
    <t>学年閉鎖:2/25～2/26 2年(169人中30人)</t>
  </si>
  <si>
    <t>学級閉鎖:2/25～2/28 6年(1)(617人中20人)</t>
  </si>
  <si>
    <t>学級閉鎖:2/24～2/26 1年(1)(335人中22人)</t>
  </si>
  <si>
    <t>学級閉鎖:2/24～2/26 1年(1)(335人中22人)</t>
  </si>
  <si>
    <t>学級閉鎖:2/22～2/24 2年(1)2/24～2/26 1年(1)(335人中22人)</t>
  </si>
  <si>
    <t>学級閉鎖:2/24～2/25 1年(1)(649人中55人)</t>
  </si>
  <si>
    <t>学級閉鎖:2/23～2/24 4年(1)2/24～2/25 1年(1)(649人中55人)</t>
  </si>
  <si>
    <t>学年閉鎖:2/23～2/26 2年(115人中18人)</t>
  </si>
  <si>
    <t>C03002</t>
  </si>
  <si>
    <t>○七ツ森小学校</t>
  </si>
  <si>
    <t>ななつもり</t>
  </si>
  <si>
    <t>C07003</t>
  </si>
  <si>
    <t>○古館小学校</t>
  </si>
  <si>
    <t>ふるだて</t>
  </si>
  <si>
    <t>学年閉鎖:2/25～2/266年(79人中7人)</t>
  </si>
  <si>
    <t>学級閉鎖:2/261年(1)(459人中15人)</t>
  </si>
  <si>
    <t>D09003</t>
  </si>
  <si>
    <t>○矢沢中学校</t>
  </si>
  <si>
    <t>C09005</t>
  </si>
  <si>
    <t>○宮野目小学校</t>
  </si>
  <si>
    <t>学年閉鎖:2/25～2/262年(217人中12人)</t>
  </si>
  <si>
    <t>学級閉鎖:2/25～2/263年(1)(393人中25人)</t>
  </si>
  <si>
    <t>C13013</t>
  </si>
  <si>
    <t>○藤里小学校</t>
  </si>
  <si>
    <t>ふじさと</t>
  </si>
  <si>
    <t>学年閉鎖:2/264年(53人中7人)</t>
  </si>
  <si>
    <t>C22006</t>
  </si>
  <si>
    <t>○山口小学校</t>
  </si>
  <si>
    <t>やまぐち</t>
  </si>
  <si>
    <t>学級閉鎖:2/25～2/26 2年(1)(212人中9人)</t>
  </si>
  <si>
    <t>学年閉鎖:2/25～2/26 2年,1年（1）(530人中37人)</t>
  </si>
  <si>
    <t>学級閉鎖:2/26～2/29 2年(1)(746人中9人)</t>
  </si>
  <si>
    <t>学級閉鎖:2/26～2/29 2年(1)(746人中9人)</t>
  </si>
  <si>
    <t>学級閉鎖:2/25～2/26 1年(1)(410人中21人)</t>
  </si>
  <si>
    <t>学級閉鎖:2/25～2/26 1年(1)(410人中21人)</t>
  </si>
  <si>
    <t>学年閉鎖:2/26～2/28　6年(61人中5人)</t>
  </si>
  <si>
    <t>学年閉鎖:2/26～2/28　6年(61人中5人)</t>
  </si>
  <si>
    <t>B10004</t>
  </si>
  <si>
    <t>◇遠野保育園</t>
  </si>
  <si>
    <t>とおの</t>
  </si>
  <si>
    <t>C11017</t>
  </si>
  <si>
    <t>○和賀西小学校</t>
  </si>
  <si>
    <t>D15013</t>
  </si>
  <si>
    <t>○興田中学校</t>
  </si>
  <si>
    <t>E24001</t>
  </si>
  <si>
    <t>○岩泉高等学校</t>
  </si>
  <si>
    <t>いわいずみ</t>
  </si>
  <si>
    <t>学年閉鎖:2/26～2/27 2歳児(112人中9人)</t>
  </si>
  <si>
    <t>学年閉鎖:2/25～2/26 5年(82人中6人)</t>
  </si>
  <si>
    <t>学年閉鎖:2/26 2年(77人中10人)</t>
  </si>
  <si>
    <t>学年閉鎖:2/26 1年(158人中16人)</t>
  </si>
  <si>
    <t>学年閉鎖:2/26～3/1 6年(135人中人)</t>
  </si>
  <si>
    <t>A01019</t>
  </si>
  <si>
    <t>◇盛岡大学附属厨川幼稚園</t>
  </si>
  <si>
    <t>もりおかだいがくふぞくくりやがわ</t>
  </si>
  <si>
    <t>学年閉鎖:2/26～2/28 4歳児(76人中5人)</t>
  </si>
  <si>
    <t>学級閉鎖:2/26～3/2 4年(1)(582人中14人)</t>
  </si>
  <si>
    <t>C09001</t>
  </si>
  <si>
    <t>○花巻小学校</t>
  </si>
  <si>
    <t>はなまき</t>
  </si>
  <si>
    <t>C09019</t>
  </si>
  <si>
    <t>○石鳥谷小学校</t>
  </si>
  <si>
    <t>いしどりや</t>
  </si>
  <si>
    <t>C11014</t>
  </si>
  <si>
    <t>○いわさき小学校</t>
  </si>
  <si>
    <t>いわさき</t>
  </si>
  <si>
    <t>A13003</t>
  </si>
  <si>
    <t>○上姉体幼稚園</t>
  </si>
  <si>
    <t>かみあねたい</t>
  </si>
  <si>
    <t>C28007</t>
  </si>
  <si>
    <t>○大野小学校</t>
  </si>
  <si>
    <t>おおの</t>
  </si>
  <si>
    <t>C33005</t>
  </si>
  <si>
    <t>○一戸南小学校</t>
  </si>
  <si>
    <t>いちのへみなみ</t>
  </si>
  <si>
    <t>学年閉鎖:2/29～3/2 1年(302人中64人)</t>
  </si>
  <si>
    <t>学年閉鎖:2/29～3/21年(129人中19人)</t>
  </si>
  <si>
    <t>学級閉鎖:2/26～2/291年(1)(337人中27人)</t>
  </si>
  <si>
    <t>学年閉鎖:2/29～3/25年(130人中15人)</t>
  </si>
  <si>
    <t>学年閉鎖:2/29～3/21年(119人中15人)</t>
  </si>
  <si>
    <t>学年閉鎖:2/29～3/3小学部2年(47人中8人)</t>
  </si>
  <si>
    <t>学年閉鎖:3/1～3/22年(173人中19人)</t>
  </si>
  <si>
    <t>学年閉鎖:2/26～2/296年(141人中7人)</t>
  </si>
  <si>
    <t>学年閉鎖:2/29～3/45年(83人中3人)</t>
  </si>
  <si>
    <t>F01008</t>
  </si>
  <si>
    <t>○岩手大学教育学部附属特別支援学校</t>
  </si>
  <si>
    <t>いわてだいがくきょういくがくぶふぞくとくべつしえん</t>
  </si>
  <si>
    <t>学年閉鎖:2/28～3/1 4歳児(79人中3人)</t>
  </si>
  <si>
    <t>学級閉鎖:2/29～3/3 2年(1)(637人中21人)</t>
  </si>
  <si>
    <t>学級閉鎖:3/1～3/3 3.･4年複式(1)(617人中34人)</t>
  </si>
  <si>
    <t>施設閉鎖:2/29～3/2 (59人中13人)</t>
  </si>
  <si>
    <t>学年閉鎖:2/29～3/1 4歳児(76人中5人)</t>
  </si>
  <si>
    <t>学級閉鎖:2/29～3/2 1年(1)(335人中22人)</t>
  </si>
  <si>
    <t>学年閉鎖:2/29～3/14年(82人中14人)</t>
  </si>
  <si>
    <t>学年閉鎖:2/29～3/22歳児3/1～3/31歳児(112人中15人)</t>
  </si>
  <si>
    <t>C10002</t>
  </si>
  <si>
    <t>○綾織小学校</t>
  </si>
  <si>
    <t>あやおり</t>
  </si>
  <si>
    <t>学年閉鎖:3/1～3/3 2年(64人中7人)</t>
  </si>
  <si>
    <t>施設閉鎖:2/29～3/2(28人中10人)</t>
  </si>
  <si>
    <t>学年閉鎖:2/29～3/24歳児(55人中6人)</t>
  </si>
  <si>
    <t>C02008</t>
  </si>
  <si>
    <t>○寄木小学校</t>
  </si>
  <si>
    <t>よりき</t>
  </si>
  <si>
    <t>D02004</t>
  </si>
  <si>
    <t>○安代中学校</t>
  </si>
  <si>
    <t>あしろ</t>
  </si>
  <si>
    <t>C06005</t>
  </si>
  <si>
    <t>○一本木小学校</t>
  </si>
  <si>
    <t>いっぽんぎ</t>
  </si>
  <si>
    <t>D06003</t>
  </si>
  <si>
    <t>○一本木中学校</t>
  </si>
  <si>
    <t>D07003</t>
  </si>
  <si>
    <t>○紫波第三中学校</t>
  </si>
  <si>
    <t>しわだいさん</t>
  </si>
  <si>
    <t>C11011</t>
  </si>
  <si>
    <t>○南小学校</t>
  </si>
  <si>
    <t>みなみ</t>
  </si>
  <si>
    <t>AB13004</t>
  </si>
  <si>
    <t>◇認定こども園　常盤幼稚園</t>
  </si>
  <si>
    <t>ときわ</t>
  </si>
  <si>
    <t>D24007</t>
  </si>
  <si>
    <t>○小本中学校</t>
  </si>
  <si>
    <t>おもと</t>
  </si>
  <si>
    <t>C25001</t>
  </si>
  <si>
    <t>○田野畑小学校</t>
  </si>
  <si>
    <t>たのはた</t>
  </si>
  <si>
    <t>D28004</t>
  </si>
  <si>
    <t>○大野中学校</t>
  </si>
  <si>
    <t>学年閉鎖:2/29～3/21年(97人中29人)</t>
  </si>
  <si>
    <t>学年閉鎖:2/29～3/21年(86人中15人)</t>
  </si>
  <si>
    <t>学年閉鎖:3/1～3/36年(143人中16人)</t>
  </si>
  <si>
    <t>施設閉鎖:3/1～3/3(65人中26人)</t>
  </si>
  <si>
    <t>学年閉鎖:3/1～3/32年(156人中15人)</t>
  </si>
  <si>
    <t>学級閉鎖:3/1～3/3 1年(1)(618人中18人)</t>
  </si>
  <si>
    <t>学年閉鎖:2/29～3/2 3歳以上(幼稚園部)(96人中27人)</t>
  </si>
  <si>
    <t>学級閉鎖:3/1～3/2 5年(1)(649人中52人)</t>
  </si>
  <si>
    <t>学級閉鎖:2/29～3/2 3年(1)(200人中6人)</t>
  </si>
  <si>
    <t>学年閉鎖:3/2～3/3 1年(42人中8人)</t>
  </si>
  <si>
    <t>学年閉鎖:3/2～3/4 1年(161人中8人)</t>
  </si>
  <si>
    <t>学級閉鎖:3/1～3/22年(1)(163人中3人)</t>
  </si>
  <si>
    <t>D01019</t>
  </si>
  <si>
    <t>○見前南中学校</t>
  </si>
  <si>
    <t>みるまえみなみ</t>
  </si>
  <si>
    <t>学級閉鎖:3/2～3/4 2年(1)(人中18人)</t>
  </si>
  <si>
    <t>学級閉鎖:2/29～3/2 1年(1)(438人中23人)</t>
  </si>
  <si>
    <t>学年閉鎖:2/29～3/3小学部2年3/1～3/3 4年(2)(47人中11人)</t>
  </si>
  <si>
    <t>D07002</t>
  </si>
  <si>
    <t>○紫波第二中学校</t>
  </si>
  <si>
    <t>しわだいに</t>
  </si>
  <si>
    <t>D15016</t>
  </si>
  <si>
    <t>○東山中学校</t>
  </si>
  <si>
    <t>ひがしやま</t>
  </si>
  <si>
    <t>E15006</t>
  </si>
  <si>
    <t>○大東高等学校</t>
  </si>
  <si>
    <t>だいとう</t>
  </si>
  <si>
    <t>B17005</t>
  </si>
  <si>
    <t>◇赤崎保育園</t>
  </si>
  <si>
    <t>D27001</t>
  </si>
  <si>
    <t>○普代中学校</t>
  </si>
  <si>
    <t>ふだい</t>
  </si>
  <si>
    <t>学年閉鎖:3/1～3/31年(152人中12人)</t>
  </si>
  <si>
    <t>学年閉鎖:3/3～3/42年(659人中34人)</t>
  </si>
  <si>
    <t>学級閉鎖:3/1～3/4 4歳児(1)(68人中9人)</t>
  </si>
  <si>
    <t>学級閉鎖:3/2～3/4 3年(1)(188人中5人)</t>
  </si>
  <si>
    <t>学年閉鎖:3/2～3/6 1年､2年(413人中24人)</t>
  </si>
  <si>
    <t>学年閉鎖:3/3～3/4 3歳児､5歳児(53人中6人)</t>
  </si>
  <si>
    <t>学年閉鎖:3/2～3/43年(65人中3人)</t>
  </si>
  <si>
    <t>A01030</t>
  </si>
  <si>
    <t>◇青葉幼稚園</t>
  </si>
  <si>
    <t>あおば</t>
  </si>
  <si>
    <t>学級閉鎖:3/1～3/3 3歳児(2)･4歳児(1)(328人中37人)</t>
  </si>
  <si>
    <t>学級閉鎖:3/2～3/41年(1)(337人中19人)</t>
  </si>
  <si>
    <t>学年閉鎖:3/2～3/4 小学部(47人中13人)</t>
  </si>
  <si>
    <t>学年閉鎖:2/29～3/3小学部2年3/1～3/3 4年(2)3/2～3/4 小学部(47人中13人)</t>
  </si>
  <si>
    <t>学年閉鎖:3/2～3/43年(141人中19人)</t>
  </si>
  <si>
    <t>学年閉鎖:3/2～3/4 満3歳･3歳児(79人中7人)</t>
  </si>
  <si>
    <t>学級閉鎖:3/3～3/4 1年(1)(617人中32人)</t>
  </si>
  <si>
    <t>学級閉鎖:3/1～3/3 3.･4年複式(1)3/3～3/4 1年(1)(617人中32人)</t>
  </si>
  <si>
    <t>C15006</t>
  </si>
  <si>
    <t>D15019</t>
  </si>
  <si>
    <t>○一関第一高等学校附属中学校</t>
  </si>
  <si>
    <t>いちのせきだいいちこうとうがっこうふぞく</t>
  </si>
  <si>
    <t>C23002</t>
  </si>
  <si>
    <t>○荒川小学校</t>
  </si>
  <si>
    <t>あらかわ</t>
  </si>
  <si>
    <t>C01010</t>
  </si>
  <si>
    <t>○土淵小学校</t>
  </si>
  <si>
    <t>つちぶち</t>
  </si>
  <si>
    <t>学級閉鎖:3/3～3/4 2年(1)(499人中29人)</t>
  </si>
  <si>
    <t>学年閉鎖:3/3～3/4 2年(98人中4人)</t>
  </si>
  <si>
    <t>学級閉鎖:3/3～3/4 2年(1)(321人中8人)</t>
  </si>
  <si>
    <t>施設閉鎖:3/3～3/6(240人中18人)</t>
  </si>
  <si>
    <t>学年閉鎖:3/3～3/4 2年､3年､4年(38人中9人)</t>
  </si>
  <si>
    <t>学級閉鎖:3/4～3/4 3年(1)(382人中42人)</t>
  </si>
  <si>
    <t>学年閉鎖:3/4～3/75年(143人中12人)</t>
  </si>
  <si>
    <t>C07001</t>
  </si>
  <si>
    <t>○日詰小学校</t>
  </si>
  <si>
    <t>ひづめ</t>
  </si>
  <si>
    <t>B10006</t>
  </si>
  <si>
    <t>◇綾織保育園</t>
  </si>
  <si>
    <t>A13004</t>
  </si>
  <si>
    <t>○黒石幼稚園</t>
  </si>
  <si>
    <t>くろいし</t>
  </si>
  <si>
    <t>E13009</t>
  </si>
  <si>
    <t>○前沢高等学校</t>
  </si>
  <si>
    <t>まえさわ</t>
  </si>
  <si>
    <t>C15012</t>
  </si>
  <si>
    <t>○萩荘小学校</t>
  </si>
  <si>
    <t>E15003</t>
  </si>
  <si>
    <t>○一関第二高等学校</t>
  </si>
  <si>
    <t>いちのせきだいに</t>
  </si>
  <si>
    <t>学級閉鎖:3/43年(1)(449人中21人)</t>
  </si>
  <si>
    <t>学年閉鎖:3/5～3/73歳児､4歳児(61人中7人)</t>
  </si>
  <si>
    <t>施設閉鎖:3/4～3/8(11人中4人)</t>
  </si>
  <si>
    <t>学年閉鎖:3/3～3/41年(99人中9人)</t>
  </si>
  <si>
    <t>学年閉鎖:3/4～3/7 3年(412人中24人)</t>
  </si>
  <si>
    <t>学級閉鎖:3/4 1年(1)(714人中11人)</t>
  </si>
  <si>
    <t>施設閉鎖:3/1～3/4(65人中29人)</t>
  </si>
  <si>
    <t>学級閉鎖:3/73年(1)(658人中22人)</t>
  </si>
  <si>
    <t>D02001</t>
  </si>
  <si>
    <t>○西根中学校</t>
  </si>
  <si>
    <t>にしね</t>
  </si>
  <si>
    <t>D04002</t>
  </si>
  <si>
    <t>○小屋瀬中学校</t>
  </si>
  <si>
    <t>こやせ</t>
  </si>
  <si>
    <t>A09007</t>
  </si>
  <si>
    <t>◇ゆもと幼稚園</t>
  </si>
  <si>
    <t>D09011</t>
  </si>
  <si>
    <t>○東和中学校</t>
  </si>
  <si>
    <t>とうわ</t>
  </si>
  <si>
    <t>B10009</t>
  </si>
  <si>
    <t>◇白岩保育園</t>
  </si>
  <si>
    <t>しらいわ</t>
  </si>
  <si>
    <t>C11016</t>
  </si>
  <si>
    <t>○和賀東小学校</t>
  </si>
  <si>
    <t>わがひがし</t>
  </si>
  <si>
    <t>C13008</t>
  </si>
  <si>
    <t>○黒石小学校</t>
  </si>
  <si>
    <t>D17007</t>
  </si>
  <si>
    <t>○越喜来中学校</t>
  </si>
  <si>
    <t>D23001</t>
  </si>
  <si>
    <t>○豊間根中学校</t>
  </si>
  <si>
    <t>C24007</t>
  </si>
  <si>
    <t>○門小学校</t>
  </si>
  <si>
    <t>かど</t>
  </si>
  <si>
    <t>D01013</t>
  </si>
  <si>
    <t>○城東中学校</t>
  </si>
  <si>
    <t>じょうとう</t>
  </si>
  <si>
    <t>D01007</t>
  </si>
  <si>
    <t>○大宮中学校</t>
  </si>
  <si>
    <t>おおみや</t>
  </si>
  <si>
    <t>学級閉鎖:3/7～3/101年(3)(291人中26人)</t>
  </si>
  <si>
    <t>施設閉鎖:3/7～3/8(20人中8人)</t>
  </si>
  <si>
    <t>学年閉鎖:3/8～3/94歳児(60人中6人)</t>
  </si>
  <si>
    <t>学年閉鎖:3/7～3/81年(238人中16人)</t>
  </si>
  <si>
    <t>学年閉鎖:3/7～3/95歳児(110人中15人)</t>
  </si>
  <si>
    <t>学級閉鎖:3/7～3/93年(1)(617人中23人)</t>
  </si>
  <si>
    <t>学級閉鎖:3/7～3/93年(1),5年(1)(315人中61人)</t>
  </si>
  <si>
    <t>学年閉鎖:3/8～3/9 4年(30人中10人)</t>
  </si>
  <si>
    <t>学級閉鎖:3/8～3/10 1年(1)(420人中52人)</t>
  </si>
  <si>
    <t>学年閉鎖:3/4～3/5 4歳児(46人中4人)</t>
  </si>
  <si>
    <t>施設閉鎖:3/7(57人中16人)</t>
  </si>
  <si>
    <t>学年閉鎖:3/8～3/94年(173人中10人)</t>
  </si>
  <si>
    <t>学年閉鎖:3/8～3/9 1年､4年､6年(99人中14人)</t>
  </si>
  <si>
    <t>学年閉鎖:3/8～3/10 5･6年(39人中4人)</t>
  </si>
  <si>
    <t>学級閉鎖:3/8～3/10 2年(1)(660人中24人)</t>
  </si>
  <si>
    <t>学級閉鎖:3/8～3/10 5年(1)(391人中40人)</t>
  </si>
  <si>
    <t>学級閉鎖:3/7～3/9 2年(1)(221人中13人)</t>
  </si>
  <si>
    <t>学級閉鎖:3/7～3/9 1年(1)(588人中35人)</t>
  </si>
  <si>
    <t>学級閉鎖:3/7～3/94年(1)､5年(1)(896人中24人)</t>
  </si>
  <si>
    <t>C08004</t>
  </si>
  <si>
    <t>○矢巾東小学校</t>
  </si>
  <si>
    <t>やはばひがし</t>
  </si>
  <si>
    <t>学級閉鎖:3/8～3/10 6年(1)(459人中34人)</t>
  </si>
  <si>
    <t>学級閉鎖:3/8～3/92年(1)(547人中23人)</t>
  </si>
  <si>
    <t>施設閉鎖:3/8～3/10(61人中19人)</t>
  </si>
  <si>
    <t>学年閉鎖:3/7～3/8 1、2年(80人中14人)</t>
  </si>
  <si>
    <t>学年閉鎖:3/7～3/8 1、 2年(80人中14人)</t>
  </si>
  <si>
    <t>C03006</t>
  </si>
  <si>
    <t>○御明神小学校</t>
  </si>
  <si>
    <t>おみょうじん</t>
  </si>
  <si>
    <t>D06002</t>
  </si>
  <si>
    <t>○滝沢第二中学校</t>
  </si>
  <si>
    <t>D12002</t>
  </si>
  <si>
    <t>○沢内中学校</t>
  </si>
  <si>
    <t>A15006</t>
  </si>
  <si>
    <t>○狐禅寺幼稚園</t>
  </si>
  <si>
    <t>こぜんじ</t>
  </si>
  <si>
    <t>B20004</t>
  </si>
  <si>
    <t>◇中妻子どもの家保育園</t>
  </si>
  <si>
    <t>なかづまこどものいえ</t>
  </si>
  <si>
    <t>C24012</t>
  </si>
  <si>
    <t>○小本小学校</t>
  </si>
  <si>
    <t>D28002</t>
  </si>
  <si>
    <t>○宿戸中学校</t>
  </si>
  <si>
    <t>しゅくのへ</t>
  </si>
  <si>
    <t>学級閉鎖:3/8～3/101年(2)､2年(1)(491人中67人)</t>
  </si>
  <si>
    <t>学年閉鎖:3/9 5歳児(81人中5人)</t>
  </si>
  <si>
    <t>学級閉鎖:3/8～3/103年(1)(841人中10人)</t>
  </si>
  <si>
    <t>学年閉鎖:3/8～3/114年(119人中12人)</t>
  </si>
  <si>
    <t>学年閉鎖:3/8～3/101年(102人中12人)</t>
  </si>
  <si>
    <t>学年閉鎖:3/8～3/91年､2年(62人中6人)</t>
  </si>
  <si>
    <t>学年閉鎖:3/9～3/10 4歳(40人中12人)</t>
  </si>
  <si>
    <t>学年閉鎖:3/8～3/105歳児3/9～3/113歳児(113人中14人)</t>
  </si>
  <si>
    <t>学級閉鎖:3/7～3/9 3年(1)､4年(1)3/8～3/10 6年(1)(52人中12人)</t>
  </si>
  <si>
    <t>学年閉鎖:3/9～3/10 2年(42人中9人)</t>
  </si>
  <si>
    <t>学年閉鎖:3/8～3/102年(77人中6人)</t>
  </si>
  <si>
    <t>C01003</t>
  </si>
  <si>
    <t>○桜城小学校</t>
  </si>
  <si>
    <t>さくらぎ</t>
  </si>
  <si>
    <t>学級閉鎖:3/9～3/11 5年(1)(385人中12人)</t>
  </si>
  <si>
    <t>施設閉鎖:3/9～3/10(11人中8人)</t>
  </si>
  <si>
    <t>学年閉鎖:3/8～3/10 0･1歳児(44人中6人)</t>
  </si>
  <si>
    <t>施設閉鎖:3/8(57人中17人)</t>
  </si>
  <si>
    <t>学年閉鎖:3/9～3/113年(86人中8人)</t>
  </si>
  <si>
    <t>D07001</t>
  </si>
  <si>
    <t>○紫波第一中学校</t>
  </si>
  <si>
    <t>しわだいいち</t>
  </si>
  <si>
    <t>D20004</t>
  </si>
  <si>
    <t>○大平中学校</t>
  </si>
  <si>
    <t>おおだいら</t>
  </si>
  <si>
    <t>学級閉鎖:3/9～3/131年(1)､2年(1)(738人中62人)</t>
  </si>
  <si>
    <t>学級閉鎖:3/8～3/104年(1)(658人中33人)</t>
  </si>
  <si>
    <t>学級閉鎖:3/9～3/11 6年(1)(412人中21人)</t>
  </si>
  <si>
    <t>学年閉鎖:3/9～3/11 1年(93人中12人)</t>
  </si>
  <si>
    <t>学年閉鎖:3/8～3/102年(123人中9人)</t>
  </si>
  <si>
    <t>学年閉鎖:3/91年､2年(20人中10人)</t>
  </si>
  <si>
    <t>学年閉鎖:3/9～3/111年(238人中34人)</t>
  </si>
  <si>
    <t>学級閉鎖:3/8～3/10 1年(1)3/10～3/11 4年(420人中50人)</t>
  </si>
  <si>
    <t>学年閉鎖:3/9～3/10 2年(57人中17人)</t>
  </si>
  <si>
    <t>A01005</t>
  </si>
  <si>
    <t>○岩手大学教育学部附属幼稚園</t>
  </si>
  <si>
    <t>学級閉鎖:3/10～3/13 5歳児(1)(108人中7人)</t>
  </si>
  <si>
    <t>B10005</t>
  </si>
  <si>
    <t>◇神明保育園</t>
  </si>
  <si>
    <t>しんめい</t>
  </si>
  <si>
    <t>D26009</t>
  </si>
  <si>
    <t>○山形中学校</t>
  </si>
  <si>
    <t>やまがた</t>
  </si>
  <si>
    <t>学年閉鎖:3/11～3/145歳児(90人中8人)</t>
  </si>
  <si>
    <t>学年閉鎖:3/10～3/12 3･4歳児(175人中20人)</t>
  </si>
  <si>
    <t>学年閉鎖:3/10～3/12 1年(61人中3人)</t>
  </si>
  <si>
    <t>学級閉鎖:3/10～3/116年(1)(547人中37人)</t>
  </si>
  <si>
    <t>D01003</t>
  </si>
  <si>
    <t>○厨川中学校（3年）</t>
  </si>
  <si>
    <t>くりやがわ</t>
  </si>
  <si>
    <t>学級閉鎖:3/11 6年(1)(825人中8人)</t>
  </si>
  <si>
    <t>学年閉鎖:3/11 6年(257人中21人)</t>
  </si>
  <si>
    <t>学年閉鎖:3/10～3/11 1･2年(607人中43人)</t>
  </si>
  <si>
    <t>◇甲東こども園</t>
  </si>
  <si>
    <t>学年閉鎖:3/11～3/12 5歳児(236人中15人)</t>
  </si>
  <si>
    <t>学年閉鎖:3/10～3/11 4年　3/111年(1)(420人中48人)</t>
  </si>
  <si>
    <t>学級閉鎖:3/11～3/11 2年(3)(357人中36人)</t>
  </si>
  <si>
    <t>学級閉鎖:3/11～3/11 3年(2)3/11～3/11 2年(3)(357人中36人)</t>
  </si>
  <si>
    <t>学級閉鎖:3/8～3/11 6年(1)(52人中10人)</t>
  </si>
  <si>
    <t>学級閉鎖:3/7～3/9 3年(1)､4年(1)3/8～3/10 6年(1)3/8～3/11 6年(1)(52人中10人)</t>
  </si>
  <si>
    <t>学級閉鎖:3/8～3/10 6年(1)3/8～3/11 6年(1)(52人中10人)</t>
  </si>
  <si>
    <t>学年閉鎖:3/10～3/12 1年(61人中9人)</t>
  </si>
  <si>
    <t>C11002</t>
  </si>
  <si>
    <t>○黒沢尻西小学校</t>
  </si>
  <si>
    <t>くろさわじりにし</t>
  </si>
  <si>
    <t>C15013</t>
  </si>
  <si>
    <t>○花泉小学校</t>
  </si>
  <si>
    <t>C26009</t>
  </si>
  <si>
    <t>○宇部小学校</t>
  </si>
  <si>
    <t>うべ</t>
  </si>
  <si>
    <t>学年閉鎖:3/14～3/154年(97人中38人)</t>
  </si>
  <si>
    <t>学級閉鎖:3/15～3/162年(1)(290人中19人)</t>
  </si>
  <si>
    <t>学級閉鎖:3/14～3/166年(1)(409人中23人)</t>
  </si>
  <si>
    <t>施設閉鎖:3/15～3/16(420人中84人)</t>
  </si>
  <si>
    <t>学年閉鎖:3/14～3/16 2年(146人中9人)</t>
  </si>
  <si>
    <t>学年閉鎖:3/14～3/164年(66人中9人)</t>
  </si>
  <si>
    <t>学級閉鎖:3/14～3/15 6年(2)(594人中46人)</t>
  </si>
  <si>
    <t>学級閉鎖:3/15～3/16 2年(1)(617人中17人)</t>
  </si>
  <si>
    <t>A13002</t>
  </si>
  <si>
    <t>○羽田幼稚園</t>
  </si>
  <si>
    <t>はだ</t>
  </si>
  <si>
    <t>B13006</t>
  </si>
  <si>
    <t>◇むつみ保育園</t>
  </si>
  <si>
    <t>むつみ</t>
  </si>
  <si>
    <t>E18001</t>
  </si>
  <si>
    <t>○高田高等学校</t>
  </si>
  <si>
    <t>たかた</t>
  </si>
  <si>
    <t>C28005</t>
  </si>
  <si>
    <t>○宿戸小学校</t>
  </si>
  <si>
    <t>F26001</t>
  </si>
  <si>
    <t>○久慈拓陽支援学校</t>
  </si>
  <si>
    <t>くじたくようしえん</t>
  </si>
  <si>
    <t>学年閉鎖:3/15～3/16 3歳児(29人中6人)</t>
  </si>
  <si>
    <t>学年閉鎖:3/16～17 1､3､4歳児(129人中17人)</t>
  </si>
  <si>
    <t>施設閉鎖:3/14～3/18(486人中31人)</t>
  </si>
  <si>
    <t>学年閉鎖:3/14～3/166年(115人中8人)</t>
  </si>
  <si>
    <t>学年閉鎖:3/15～3/161､2年(34人中12人)</t>
  </si>
  <si>
    <t>学年閉鎖:3/16～3/18 2年(124人中11人)</t>
  </si>
  <si>
    <t>G01009</t>
  </si>
  <si>
    <t>◇盛岡情報ビジネス専門学校</t>
  </si>
  <si>
    <t>もりおかじょうほうびじねす</t>
  </si>
  <si>
    <t>学級閉鎖:3/16～3/20 1年(1)(427人中3人)</t>
  </si>
  <si>
    <t>C23003</t>
  </si>
  <si>
    <t>○大沢小学校</t>
  </si>
  <si>
    <t>おおさわ</t>
  </si>
  <si>
    <t>AB13003</t>
  </si>
  <si>
    <t>◇認定こども園　水沢こども園</t>
  </si>
  <si>
    <t>D15010</t>
  </si>
  <si>
    <t>○花泉中学校</t>
  </si>
  <si>
    <t>学級閉鎖:4/12～4/14 2年(1)(451人中19人)</t>
  </si>
  <si>
    <t>学年閉鎖:4/12～4/14 3､4､5歳児(幼稚園児ｸﾗｽ)(83人中8人)</t>
  </si>
  <si>
    <t>学級閉鎖:4/12～4/15 2年(1)(338人中9人)</t>
  </si>
  <si>
    <t>学年閉鎖:4/9～4/11 2歳児(120人中8人)</t>
  </si>
  <si>
    <t>学級閉鎖:4/12～4/13 1年(1)､2年(1)(452人中22人)</t>
  </si>
  <si>
    <t>学年閉鎖:4/11～4/12 3年(40人中9人)</t>
  </si>
  <si>
    <t>G01013</t>
  </si>
  <si>
    <t>◇盛岡医療福祉専門学校</t>
  </si>
  <si>
    <t>もりおかいりょうふくし</t>
  </si>
  <si>
    <t>学年閉鎖:4/12～4/14 5歳児(83人中6人)</t>
  </si>
  <si>
    <t>学級閉鎖:4/11～4/11 2年(1)(386人中12人)</t>
  </si>
  <si>
    <t>C10001</t>
  </si>
  <si>
    <t>○遠野小学校</t>
  </si>
  <si>
    <t>学級閉鎖:4/13～4/14 4年(1)(271人中13人)</t>
  </si>
  <si>
    <t>学級閉鎖:4/14～4/15 1年(1)(373人中27人)</t>
  </si>
  <si>
    <t>C15023</t>
  </si>
  <si>
    <t>○猿沢小学校</t>
  </si>
  <si>
    <t>さるさわ</t>
  </si>
  <si>
    <t>E15004</t>
  </si>
  <si>
    <t>○一関工業高等学校</t>
  </si>
  <si>
    <t>いちのせきこうぎょう</t>
  </si>
  <si>
    <t>C01029</t>
  </si>
  <si>
    <t>○羽場小学校</t>
  </si>
  <si>
    <t>はば</t>
  </si>
  <si>
    <t>E01005</t>
  </si>
  <si>
    <t>○盛岡南高等学校</t>
  </si>
  <si>
    <t>もりおかみなみ</t>
  </si>
  <si>
    <t>学級閉鎖:4/14～4/15 1年(1)(312人中14人)</t>
  </si>
  <si>
    <t>学年閉鎖:4/14～4/15 2年(76人中6人)</t>
  </si>
  <si>
    <t>学級閉鎖:4/14～4/17 2年(1)(451人中9人)</t>
  </si>
  <si>
    <t>学年閉鎖:4/13～4/14 5年(72人中14人)</t>
  </si>
  <si>
    <t>学級閉鎖:4/14～4/15 2年(1)(315人中16人)</t>
  </si>
  <si>
    <t>学級閉鎖:4/14～4/15 3年(1)(725人中18人)</t>
  </si>
  <si>
    <t>学年閉鎖:4/12～4/15 3.4.5歳児 (幼稚園児ｸﾗｽ)(83人中10人)</t>
  </si>
  <si>
    <t>学年閉鎖:4/15 4年(64人中5人)</t>
  </si>
  <si>
    <t>学級閉鎖:4/15 3年(1)(386人中7人)</t>
  </si>
  <si>
    <t>施設閉鎖:4/15～4/18 (200人中42人)</t>
  </si>
  <si>
    <t>C09014</t>
  </si>
  <si>
    <t>○亀ケ森小学校</t>
  </si>
  <si>
    <t>かめがもり</t>
  </si>
  <si>
    <t>D11003</t>
  </si>
  <si>
    <t>○南中学校</t>
  </si>
  <si>
    <t>学年閉鎖:4/18～4/21 2年(31人中3人)</t>
  </si>
  <si>
    <t>学級閉鎖:4/15～4/17 2年(1)(462人中25人)</t>
  </si>
  <si>
    <t>学年閉鎖:4/18～4/19 3年(68人中4人)</t>
  </si>
  <si>
    <t>学級閉鎖:4/15～4/164年(1)(271人中23人)</t>
  </si>
  <si>
    <t>学年閉鎖:4/18 3年(85人中10人)</t>
  </si>
  <si>
    <t>○厨川中学校</t>
  </si>
  <si>
    <t>学級閉鎖:4/18 3年(1)(711人中14人)</t>
  </si>
  <si>
    <t>学級閉鎖:4/19～4/21 2年(1)(373人中27人)</t>
  </si>
  <si>
    <t>学級閉鎖:4/14～4/15 3年(1)4/15 3年(1)(725人中22人)</t>
  </si>
  <si>
    <t>学級閉鎖:4/18～4/19 3年(1)(386人中5人)</t>
  </si>
  <si>
    <t>C31003</t>
  </si>
  <si>
    <t>○小軽米小学校</t>
  </si>
  <si>
    <t>こがるまい</t>
  </si>
  <si>
    <t>C06001</t>
  </si>
  <si>
    <t>○篠木小学校</t>
  </si>
  <si>
    <t>しのぎ</t>
  </si>
  <si>
    <t>E06002</t>
  </si>
  <si>
    <t>○盛岡農業高等学校</t>
  </si>
  <si>
    <t>もりおかのうぎょう</t>
  </si>
  <si>
    <t>D09008</t>
  </si>
  <si>
    <t>○花巻北中学校</t>
  </si>
  <si>
    <t>はなまききた</t>
  </si>
  <si>
    <t>C13014</t>
  </si>
  <si>
    <t>○伊手小学校</t>
  </si>
  <si>
    <t>いで</t>
  </si>
  <si>
    <t>E13004</t>
  </si>
  <si>
    <t>○水沢高等学校</t>
  </si>
  <si>
    <t>E13006</t>
  </si>
  <si>
    <t>○水沢工業高等学校</t>
  </si>
  <si>
    <t>みずさわこうぎょう</t>
  </si>
  <si>
    <t>E17003</t>
  </si>
  <si>
    <t>○大船渡東高等学校</t>
  </si>
  <si>
    <t>おおふなとひがし</t>
  </si>
  <si>
    <t>D01025</t>
  </si>
  <si>
    <t>○岩手大学教育学部附属中学校</t>
  </si>
  <si>
    <t>学級閉鎖:4/20～4/212年(1)(365人中16人)</t>
  </si>
  <si>
    <t>学級閉鎖:4/18～4/201年(1)(600人中11人)</t>
  </si>
  <si>
    <t>学年閉鎖:4/18～4/201年(336人中64人)</t>
  </si>
  <si>
    <t>学年閉鎖:4/18～4/20 4歳児(18人中3人)</t>
  </si>
  <si>
    <t>学級閉鎖:4/19～4/212年(1)(643人中16人)</t>
  </si>
  <si>
    <t>学年閉鎖:4/19～4/212､3年(60人中8人)</t>
  </si>
  <si>
    <t>学級閉鎖:4/18～4/202年(1)(726人中12人)</t>
  </si>
  <si>
    <t>学年閉鎖:4/19～4/211年(438人中29人)</t>
  </si>
  <si>
    <t>学級閉鎖:4/19～4/22 1年(1) (409人中5人)</t>
  </si>
  <si>
    <t>学年閉鎖:4/19～4/20 6年(72人中7人)</t>
  </si>
  <si>
    <t>学級閉鎖:4/20～4/22 1年(1)(475人中20人)</t>
  </si>
  <si>
    <t>D05003</t>
  </si>
  <si>
    <t>○沼宮内中学校</t>
  </si>
  <si>
    <t>ぬまくない</t>
  </si>
  <si>
    <t>B17003</t>
  </si>
  <si>
    <t>◇明和保育園</t>
  </si>
  <si>
    <t>めいわ</t>
  </si>
  <si>
    <t>E17001</t>
  </si>
  <si>
    <t>○大船渡高等学校</t>
  </si>
  <si>
    <t>C22028</t>
  </si>
  <si>
    <t>○新里小学校</t>
  </si>
  <si>
    <t>にいさと</t>
  </si>
  <si>
    <t>E22006</t>
  </si>
  <si>
    <t>○宮古商業高等学校</t>
  </si>
  <si>
    <t>みやこしょうぎょう</t>
  </si>
  <si>
    <t>D31001</t>
  </si>
  <si>
    <t>○軽米中学校</t>
  </si>
  <si>
    <t>かるまい</t>
  </si>
  <si>
    <t>学級閉鎖:4/20～4/222年(1)(207人中9人)</t>
  </si>
  <si>
    <t>学級閉鎖:4/20～4/223年(1)(395人中9人)</t>
  </si>
  <si>
    <t>学年閉鎖:4/20～4/22 5歳児(107人中6人)</t>
  </si>
  <si>
    <t>学級閉鎖:4/19～4/21 1年(1) (553人中23人)</t>
  </si>
  <si>
    <t>学年閉鎖:4/20～4/22 5年(74人中9人)</t>
  </si>
  <si>
    <t>学級閉鎖:4/20～4/22 3年(1)(449人中30人)</t>
  </si>
  <si>
    <t>施設閉鎖:4/19～4/20 (215人中39人)</t>
  </si>
  <si>
    <t>学級閉鎖:4/20～4/221年(2)(600人中11人)</t>
  </si>
  <si>
    <t>学級閉鎖:4/20～4/22　1年(2)(600人中11人)</t>
  </si>
  <si>
    <t>学級閉鎖:4/18～4/201年(1)4/20～4/22　1年(2)(600人中11人)</t>
  </si>
  <si>
    <t>C01030</t>
  </si>
  <si>
    <t>○永井小学校</t>
  </si>
  <si>
    <t>ながい</t>
  </si>
  <si>
    <t>学級閉鎖:4/20～4/22 4年(1)(339人中12人)</t>
  </si>
  <si>
    <t>学級閉鎖:4/19～4/22 1年(1)(725人中29人)</t>
  </si>
  <si>
    <t>学級閉鎖:4/20～4/22 特別支援学級 (1)(560人中10人)</t>
  </si>
  <si>
    <t>学年閉鎖:4/21～4/243年(270人中14人)</t>
  </si>
  <si>
    <t>学級閉鎖:4/20～4/22 3年(1)4/21～4/22 1年(1)(449人中44人)</t>
  </si>
  <si>
    <t>学級閉鎖:4/19～4/22 1年(1)(624人中60人)</t>
  </si>
  <si>
    <t>学級閉鎖:4/19～4/20 1年(2)､2年(1)4/19～4/22 1年(1)(624人中60人)</t>
  </si>
  <si>
    <t>学級閉鎖:4/19～4/22 1年(1)4/19～4/22 1年(1)(624人中60人)</t>
  </si>
  <si>
    <t>D10001</t>
  </si>
  <si>
    <t>○遠野中学校</t>
  </si>
  <si>
    <t>D26001</t>
  </si>
  <si>
    <t>○久慈中学校</t>
  </si>
  <si>
    <t>くじ</t>
  </si>
  <si>
    <t>D01004</t>
  </si>
  <si>
    <t>○上田中学校</t>
  </si>
  <si>
    <t>学年閉鎖:4/224年(212人中10人)</t>
  </si>
  <si>
    <t>学級閉鎖:4/221年(1)(409人中13人)</t>
  </si>
  <si>
    <t>学年閉鎖:4/21～4/22 5年(201人中11人)</t>
  </si>
  <si>
    <t>学年閉鎖:4/223年(435人中23人)</t>
  </si>
  <si>
    <t>学級閉鎖:4/22 1年(1)(442人中18人)</t>
  </si>
  <si>
    <t>学級閉鎖:4/22 1年(1)(386人中5人)</t>
  </si>
  <si>
    <t>C11013</t>
  </si>
  <si>
    <t>○鬼柳小学校</t>
  </si>
  <si>
    <t>おにやなぎ</t>
  </si>
  <si>
    <t>C26005</t>
  </si>
  <si>
    <t>○大川目小学校</t>
  </si>
  <si>
    <t>E26001</t>
  </si>
  <si>
    <t>○久慈高等学校</t>
  </si>
  <si>
    <t>学級閉鎖:4/26～4/273年(1)(274人中14人)</t>
  </si>
  <si>
    <t>学級閉鎖:4/25～4/272年(1)(20人中20人)</t>
  </si>
  <si>
    <t>学年閉鎖:4/26～4/283年(104人中5人)</t>
  </si>
  <si>
    <t>学級閉鎖:4/25～4/282年(1)(554人中59人)</t>
  </si>
  <si>
    <t>D01012</t>
  </si>
  <si>
    <t>○城西中学校</t>
  </si>
  <si>
    <t>じょうせい</t>
  </si>
  <si>
    <t>学年閉鎖:4/25～4/27 4年(223人中20人)</t>
  </si>
  <si>
    <t>学級閉鎖:4/25～4/27 2年(1)(371人中15人)</t>
  </si>
  <si>
    <t>学級閉鎖:4/25～4/281年(2)(600人中25人)</t>
  </si>
  <si>
    <t>学級閉鎖:4/25～4/273年(2)(434人中23人)</t>
  </si>
  <si>
    <t>学級閉鎖:4/25～4/26 1年(1)(449人中43人)</t>
  </si>
  <si>
    <t>E12001</t>
  </si>
  <si>
    <t>○西和賀高等学校</t>
  </si>
  <si>
    <t>にしわが</t>
  </si>
  <si>
    <t>C13031</t>
  </si>
  <si>
    <t>○胆沢第一小学校</t>
  </si>
  <si>
    <t>いさわだいいち</t>
  </si>
  <si>
    <t>AB15007</t>
  </si>
  <si>
    <t>◇認定龍澤寺こども園</t>
  </si>
  <si>
    <t>りゅうたくじ</t>
  </si>
  <si>
    <t>C17003</t>
  </si>
  <si>
    <t>○末崎小学校</t>
  </si>
  <si>
    <t>C22011</t>
  </si>
  <si>
    <t>○赤前小学校</t>
  </si>
  <si>
    <t>あかまえ</t>
  </si>
  <si>
    <t>学年閉鎖:4/25～4/283年(208人中27人)</t>
  </si>
  <si>
    <t>学年閉鎖:4/26～4/281年(116人中11人)</t>
  </si>
  <si>
    <t>学級閉鎖:4/25～4/276年(1)(357人中11人)</t>
  </si>
  <si>
    <t>施設閉鎖:4/26～4/28(154人中21人)</t>
  </si>
  <si>
    <t>学年閉鎖:4/27～4/29 3･4･5歳(120人中10人)</t>
  </si>
  <si>
    <t>学年閉鎖:4/27～4/28 2年､5年(146人中24人)</t>
  </si>
  <si>
    <t>学年閉鎖:4/25～4/27 3､4年(35人中5人)</t>
  </si>
  <si>
    <t>学級閉鎖:4/25～4/28 1年(1) 4/26～4/28 1年(1)(725人中29人)</t>
  </si>
  <si>
    <t>E09003</t>
  </si>
  <si>
    <t>○花巻農業高等学校</t>
  </si>
  <si>
    <t>はなまきのうぎょう</t>
  </si>
  <si>
    <t>E11002</t>
  </si>
  <si>
    <t>○北上翔南高等学校</t>
  </si>
  <si>
    <t>きたかみしょうなん</t>
  </si>
  <si>
    <t>D13001</t>
  </si>
  <si>
    <t>○水沢中学校</t>
  </si>
  <si>
    <t>C26004</t>
  </si>
  <si>
    <t>○小久慈小学校</t>
  </si>
  <si>
    <t>こくじ</t>
  </si>
  <si>
    <t>学級閉鎖:4/27～4/282年(1)(354人中18人)</t>
  </si>
  <si>
    <t>学級閉鎖:4/26～4/28 1年(1)(573人中22人)</t>
  </si>
  <si>
    <t>学年閉鎖:4/27～4/291年(702人中37人)</t>
  </si>
  <si>
    <t>学級閉鎖:4/28 1年(1)(532人中10人)</t>
  </si>
  <si>
    <t>学級閉鎖:4/27～4/282年(1)(239人中5人)</t>
  </si>
  <si>
    <t>学級閉鎖:4/28 1年(1)(653人中18人)</t>
  </si>
  <si>
    <t>学級閉鎖:4/28～5/16年(1)(270人中14人)</t>
  </si>
  <si>
    <t>学年閉鎖:5/2(3校時)～5/2 5年､6年(40人中11人)</t>
  </si>
  <si>
    <t>D09001</t>
  </si>
  <si>
    <t>○花巻中学校</t>
  </si>
  <si>
    <t>学級閉鎖:5/10～5/133年(1)(499人中20人)</t>
  </si>
  <si>
    <t>学年閉鎖:5/16～5/18 3年(104人中7人)</t>
  </si>
  <si>
    <t>学年閉鎖:5/16～5/17 4･6年(96人中15人)</t>
  </si>
  <si>
    <t>E22007</t>
  </si>
  <si>
    <t>○宮古水産高等学校</t>
  </si>
  <si>
    <t>みやこすいさん</t>
  </si>
  <si>
    <t>学年閉鎖:5/18～5/20 1年(291人中10人)</t>
  </si>
  <si>
    <t>D22012</t>
  </si>
  <si>
    <t>○川井中学校</t>
  </si>
  <si>
    <t>かわい</t>
  </si>
  <si>
    <t>学級閉鎖:5/19～5/20 3年(1)(713人中61人)</t>
  </si>
  <si>
    <t>学年閉鎖:5/19～5/20 1年(32人中8人)</t>
  </si>
  <si>
    <t>D05002</t>
  </si>
  <si>
    <t>○一方井中学校</t>
  </si>
  <si>
    <t>いっかたい</t>
  </si>
  <si>
    <t>学年閉鎖:5/23～5/25 2年(52人中11人)</t>
  </si>
  <si>
    <t>D23002</t>
  </si>
  <si>
    <t>○山田中学校</t>
  </si>
  <si>
    <t>学級閉鎖:5/23～5/25 2年(1)(364人中11人)</t>
  </si>
  <si>
    <t>施設閉鎖:5/24～5/26(442人中72人)</t>
  </si>
  <si>
    <t>E28001</t>
  </si>
  <si>
    <t>○種市高等学校</t>
  </si>
  <si>
    <t>たねいいち</t>
  </si>
  <si>
    <t>学級閉鎖:5/27 1学年(1)(244人中12人)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</si>
</sst>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General&quot;名&quot;"/>
    <numFmt numFmtId="178" formatCode="\(@\)"/>
    <numFmt numFmtId="179" formatCode="&quot;’&quot;\(@\)"/>
    <numFmt numFmtId="180" formatCode="#,##0_);[Red]\(#,##0\)"/>
    <numFmt numFmtId="181" formatCode="General\(aaa\)"/>
    <numFmt numFmtId="182" formatCode="m/d\(aaa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\-yyyy"/>
    <numFmt numFmtId="187" formatCode="ge\.mm\.dd\(aaa\)"/>
    <numFmt numFmtId="188" formatCode="dd\ \(aaa\)"/>
    <numFmt numFmtId="189" formatCode="dd&quot;日&quot;\ \(aaa\)"/>
    <numFmt numFmtId="190" formatCode="d&quot;日&quot;\ \(aaa\)"/>
    <numFmt numFmtId="191" formatCode="d&quot;日&quot;\ \(aaa\)\ \ "/>
    <numFmt numFmtId="192" formatCode="General&quot;件&quot;"/>
    <numFmt numFmtId="193" formatCode="#,##0;\-#,##0;&quot;-&quot;"/>
    <numFmt numFmtId="194" formatCode="&quot;$&quot;#,##0.0_);\(&quot;$&quot;#,##0.0\)"/>
    <numFmt numFmtId="195" formatCode="d&quot;日&quot;\(aaa\)"/>
    <numFmt numFmtId="196" formatCode="General&quot;日&quot;"/>
    <numFmt numFmtId="197" formatCode="General&quot;施設&quot;"/>
    <numFmt numFmtId="198" formatCode="[$-411]ge\.m\.d;@"/>
    <numFmt numFmtId="199" formatCode="[$-411]ggge&quot;年&quot;m&quot;月&quot;d&quot;日&quot;;@"/>
    <numFmt numFmtId="200" formatCode="[$-411]ggge&quot;年&quot;m&quot;月&quot;d&quot;日(&quot;aaa\);@"/>
    <numFmt numFmtId="201" formatCode="[$-411]ggge&quot;年&quot;m&quot;月&quot;d&quot;日(&quot;aaa\)&quot;現&quot;&quot;在&quot;;@"/>
    <numFmt numFmtId="202" formatCode="[$-411]ggge&quot;年&quot;m&quot;月&quot;d&quot;日(&quot;aaa\)\ &quot;現&quot;&quot;在&quot;;@"/>
    <numFmt numFmtId="203" formatCode="[$-411]ggge&quot;年&quot;m&quot;月&quot;d&quot;日(aaa)現在&quot;;@"/>
    <numFmt numFmtId="204" formatCode="[$-411]ggge&quot;年&quot;m&quot;月&quot;d&quot;日(&quot;aaa&quot;)現在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22"/>
      <name val="ＭＳ Ｐゴシック"/>
      <family val="3"/>
    </font>
    <font>
      <sz val="11"/>
      <color indexed="5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8"/>
      <color indexed="22"/>
      <name val="ＭＳ Ｐゴシック"/>
      <family val="3"/>
    </font>
    <font>
      <sz val="11"/>
      <color indexed="22"/>
      <name val="ＭＳ Ｐゴシック"/>
      <family val="3"/>
    </font>
    <font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62"/>
      <name val="ＭＳ Ｐゴシック"/>
      <family val="3"/>
    </font>
    <font>
      <sz val="9"/>
      <color indexed="62"/>
      <name val="ＭＳ Ｐゴシック"/>
      <family val="3"/>
    </font>
    <font>
      <sz val="8"/>
      <color indexed="62"/>
      <name val="ＭＳ Ｐゴシック"/>
      <family val="3"/>
    </font>
    <font>
      <sz val="11"/>
      <color indexed="59"/>
      <name val="ＭＳ Ｐゴシック"/>
      <family val="3"/>
    </font>
    <font>
      <sz val="10"/>
      <color indexed="59"/>
      <name val="ＭＳ Ｐゴシック"/>
      <family val="3"/>
    </font>
    <font>
      <sz val="8"/>
      <color indexed="5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93" fontId="15" fillId="0" borderId="0" applyFill="0" applyBorder="0" applyAlignment="0">
      <protection/>
    </xf>
    <xf numFmtId="38" fontId="16" fillId="16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17" borderId="3" applyNumberFormat="0" applyBorder="0" applyAlignment="0" applyProtection="0"/>
    <xf numFmtId="194" fontId="18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2" borderId="4" applyNumberFormat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3" fillId="0" borderId="6" applyNumberFormat="0" applyFill="0" applyAlignment="0" applyProtection="0"/>
    <xf numFmtId="0" fontId="24" fillId="3" borderId="0" applyNumberFormat="0" applyBorder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6" borderId="12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7" applyNumberFormat="0" applyAlignment="0" applyProtection="0"/>
    <xf numFmtId="0" fontId="0" fillId="0" borderId="0">
      <alignment vertical="center"/>
      <protection/>
    </xf>
    <xf numFmtId="0" fontId="0" fillId="24" borderId="0" applyFill="0" applyProtection="0">
      <alignment horizontal="left" vertical="top"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0" borderId="0">
      <alignment/>
      <protection/>
    </xf>
    <xf numFmtId="0" fontId="35" fillId="4" borderId="0" applyNumberFormat="0" applyBorder="0" applyAlignment="0" applyProtection="0"/>
  </cellStyleXfs>
  <cellXfs count="171">
    <xf numFmtId="0" fontId="0" fillId="0" borderId="0" xfId="0" applyAlignment="1">
      <alignment/>
    </xf>
    <xf numFmtId="38" fontId="4" fillId="0" borderId="0" xfId="57" applyFont="1" applyFill="1" applyAlignment="1" applyProtection="1">
      <alignment vertical="center"/>
      <protection/>
    </xf>
    <xf numFmtId="38" fontId="0" fillId="0" borderId="0" xfId="57" applyFill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38" fontId="5" fillId="0" borderId="0" xfId="57" applyFont="1" applyFill="1" applyAlignment="1" applyProtection="1">
      <alignment vertical="center"/>
      <protection/>
    </xf>
    <xf numFmtId="0" fontId="5" fillId="0" borderId="0" xfId="70" applyFont="1" applyFill="1" applyAlignment="1" applyProtection="1">
      <alignment vertical="center"/>
      <protection/>
    </xf>
    <xf numFmtId="38" fontId="5" fillId="0" borderId="0" xfId="57" applyFont="1" applyFill="1" applyAlignment="1" applyProtection="1">
      <alignment horizontal="center" vertical="center"/>
      <protection/>
    </xf>
    <xf numFmtId="38" fontId="6" fillId="0" borderId="13" xfId="57" applyFont="1" applyFill="1" applyBorder="1" applyAlignment="1" applyProtection="1">
      <alignment horizontal="center" vertical="center" shrinkToFit="1"/>
      <protection/>
    </xf>
    <xf numFmtId="176" fontId="6" fillId="0" borderId="2" xfId="57" applyNumberFormat="1" applyFont="1" applyFill="1" applyBorder="1" applyAlignment="1" applyProtection="1">
      <alignment horizontal="center" vertical="center" shrinkToFit="1"/>
      <protection/>
    </xf>
    <xf numFmtId="38" fontId="6" fillId="0" borderId="2" xfId="57" applyFont="1" applyFill="1" applyBorder="1" applyAlignment="1" applyProtection="1">
      <alignment horizontal="center" vertical="center" shrinkToFit="1"/>
      <protection/>
    </xf>
    <xf numFmtId="0" fontId="6" fillId="0" borderId="2" xfId="0" applyFont="1" applyFill="1" applyBorder="1" applyAlignment="1" applyProtection="1">
      <alignment horizontal="center" vertical="center" shrinkToFit="1"/>
      <protection/>
    </xf>
    <xf numFmtId="38" fontId="6" fillId="0" borderId="14" xfId="57" applyFont="1" applyFill="1" applyBorder="1" applyAlignment="1" applyProtection="1">
      <alignment horizontal="center" vertical="center" shrinkToFit="1"/>
      <protection/>
    </xf>
    <xf numFmtId="176" fontId="6" fillId="0" borderId="14" xfId="57" applyNumberFormat="1" applyFont="1" applyFill="1" applyBorder="1" applyAlignment="1" applyProtection="1">
      <alignment horizontal="center" vertical="center" shrinkToFit="1"/>
      <protection/>
    </xf>
    <xf numFmtId="38" fontId="7" fillId="0" borderId="15" xfId="57" applyFont="1" applyFill="1" applyBorder="1" applyAlignment="1" applyProtection="1">
      <alignment horizontal="center" vertical="center" wrapText="1"/>
      <protection/>
    </xf>
    <xf numFmtId="176" fontId="7" fillId="0" borderId="15" xfId="57" applyNumberFormat="1" applyFont="1" applyFill="1" applyBorder="1" applyAlignment="1" applyProtection="1">
      <alignment horizontal="center" vertical="center" wrapText="1"/>
      <protection/>
    </xf>
    <xf numFmtId="191" fontId="7" fillId="0" borderId="16" xfId="0" applyNumberFormat="1" applyFont="1" applyFill="1" applyBorder="1" applyAlignment="1" applyProtection="1">
      <alignment vertical="center" wrapText="1"/>
      <protection/>
    </xf>
    <xf numFmtId="191" fontId="7" fillId="0" borderId="15" xfId="0" applyNumberFormat="1" applyFont="1" applyBorder="1" applyAlignment="1" applyProtection="1">
      <alignment vertical="center" wrapText="1"/>
      <protection/>
    </xf>
    <xf numFmtId="38" fontId="6" fillId="0" borderId="17" xfId="57" applyFont="1" applyFill="1" applyBorder="1" applyAlignment="1" applyProtection="1">
      <alignment horizontal="center" vertical="center" wrapText="1" shrinkToFit="1"/>
      <protection/>
    </xf>
    <xf numFmtId="176" fontId="6" fillId="0" borderId="17" xfId="57" applyNumberFormat="1" applyFont="1" applyFill="1" applyBorder="1" applyAlignment="1" applyProtection="1">
      <alignment horizontal="center" vertical="center"/>
      <protection/>
    </xf>
    <xf numFmtId="38" fontId="6" fillId="0" borderId="18" xfId="57" applyFont="1" applyFill="1" applyBorder="1" applyAlignment="1" applyProtection="1">
      <alignment horizontal="center" vertical="center" wrapText="1" shrinkToFit="1"/>
      <protection/>
    </xf>
    <xf numFmtId="38" fontId="6" fillId="0" borderId="17" xfId="57" applyFont="1" applyBorder="1" applyAlignment="1" applyProtection="1">
      <alignment vertical="center" wrapText="1" shrinkToFit="1"/>
      <protection/>
    </xf>
    <xf numFmtId="38" fontId="6" fillId="0" borderId="15" xfId="57" applyFont="1" applyFill="1" applyBorder="1" applyAlignment="1" applyProtection="1">
      <alignment vertical="center" shrinkToFit="1"/>
      <protection/>
    </xf>
    <xf numFmtId="176" fontId="0" fillId="0" borderId="0" xfId="57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6" fillId="0" borderId="17" xfId="57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shrinkToFit="1"/>
      <protection/>
    </xf>
    <xf numFmtId="176" fontId="0" fillId="0" borderId="0" xfId="57" applyNumberFormat="1" applyFill="1" applyAlignment="1" applyProtection="1">
      <alignment shrinkToFit="1"/>
      <protection/>
    </xf>
    <xf numFmtId="176" fontId="6" fillId="0" borderId="2" xfId="57" applyNumberFormat="1" applyFont="1" applyFill="1" applyBorder="1" applyAlignment="1" applyProtection="1">
      <alignment vertical="center" shrinkToFit="1"/>
      <protection/>
    </xf>
    <xf numFmtId="176" fontId="7" fillId="0" borderId="15" xfId="57" applyNumberFormat="1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1" xfId="0" applyBorder="1" applyAlignment="1">
      <alignment horizontal="centerContinuous" vertical="center" shrinkToFit="1"/>
    </xf>
    <xf numFmtId="38" fontId="10" fillId="0" borderId="32" xfId="57" applyFont="1" applyFill="1" applyBorder="1" applyAlignment="1" applyProtection="1">
      <alignment vertical="center"/>
      <protection/>
    </xf>
    <xf numFmtId="0" fontId="0" fillId="0" borderId="0" xfId="0" applyAlignment="1" quotePrefix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38" fontId="6" fillId="0" borderId="33" xfId="57" applyFont="1" applyFill="1" applyBorder="1" applyAlignment="1" applyProtection="1">
      <alignment vertical="center" shrinkToFit="1"/>
      <protection locked="0"/>
    </xf>
    <xf numFmtId="191" fontId="6" fillId="0" borderId="34" xfId="0" applyNumberFormat="1" applyFont="1" applyFill="1" applyBorder="1" applyAlignment="1" applyProtection="1">
      <alignment vertical="center" shrinkToFit="1"/>
      <protection locked="0"/>
    </xf>
    <xf numFmtId="176" fontId="6" fillId="0" borderId="15" xfId="57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shrinkToFit="1"/>
      <protection/>
    </xf>
    <xf numFmtId="38" fontId="11" fillId="0" borderId="0" xfId="57" applyFont="1" applyFill="1" applyAlignment="1" applyProtection="1">
      <alignment vertical="center"/>
      <protection/>
    </xf>
    <xf numFmtId="176" fontId="11" fillId="0" borderId="0" xfId="57" applyNumberFormat="1" applyFont="1" applyFill="1" applyAlignment="1" applyProtection="1">
      <alignment vertical="center"/>
      <protection/>
    </xf>
    <xf numFmtId="0" fontId="11" fillId="0" borderId="0" xfId="70" applyFont="1" applyFill="1" applyAlignment="1" applyProtection="1">
      <alignment vertical="center"/>
      <protection/>
    </xf>
    <xf numFmtId="38" fontId="11" fillId="0" borderId="0" xfId="57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191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12" fillId="0" borderId="0" xfId="0" applyFont="1" applyAlignment="1">
      <alignment vertical="center" shrinkToFit="1"/>
    </xf>
    <xf numFmtId="0" fontId="0" fillId="0" borderId="2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191" fontId="7" fillId="0" borderId="16" xfId="0" applyNumberFormat="1" applyFont="1" applyBorder="1" applyAlignment="1" applyProtection="1">
      <alignment vertical="center" wrapText="1"/>
      <protection/>
    </xf>
    <xf numFmtId="38" fontId="6" fillId="0" borderId="40" xfId="57" applyFont="1" applyBorder="1" applyAlignment="1" applyProtection="1">
      <alignment vertical="center" wrapText="1" shrinkToFit="1"/>
      <protection/>
    </xf>
    <xf numFmtId="0" fontId="11" fillId="0" borderId="0" xfId="0" applyFont="1" applyAlignment="1" applyProtection="1">
      <alignment/>
      <protection/>
    </xf>
    <xf numFmtId="38" fontId="4" fillId="0" borderId="0" xfId="57" applyFont="1" applyAlignment="1" applyProtection="1">
      <alignment vertical="center"/>
      <protection/>
    </xf>
    <xf numFmtId="38" fontId="11" fillId="0" borderId="0" xfId="57" applyFont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 horizontal="center" vertical="center" shrinkToFit="1"/>
      <protection/>
    </xf>
    <xf numFmtId="176" fontId="36" fillId="0" borderId="14" xfId="57" applyNumberFormat="1" applyFont="1" applyFill="1" applyBorder="1" applyAlignment="1" applyProtection="1">
      <alignment vertical="center" shrinkToFit="1"/>
      <protection/>
    </xf>
    <xf numFmtId="38" fontId="37" fillId="0" borderId="32" xfId="57" applyFont="1" applyFill="1" applyBorder="1" applyAlignment="1" applyProtection="1">
      <alignment vertical="center"/>
      <protection/>
    </xf>
    <xf numFmtId="191" fontId="36" fillId="0" borderId="41" xfId="0" applyNumberFormat="1" applyFont="1" applyFill="1" applyBorder="1" applyAlignment="1" applyProtection="1">
      <alignment vertical="center"/>
      <protection/>
    </xf>
    <xf numFmtId="191" fontId="3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92" fontId="0" fillId="0" borderId="55" xfId="0" applyNumberFormat="1" applyBorder="1" applyAlignment="1">
      <alignment vertical="center"/>
    </xf>
    <xf numFmtId="192" fontId="0" fillId="0" borderId="56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5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4" fillId="0" borderId="0" xfId="0" applyFont="1" applyFill="1" applyAlignment="1" applyProtection="1">
      <alignment vertical="center" shrinkToFit="1"/>
      <protection/>
    </xf>
    <xf numFmtId="0" fontId="11" fillId="0" borderId="0" xfId="0" applyFont="1" applyAlignment="1" applyProtection="1">
      <alignment shrinkToFit="1"/>
      <protection/>
    </xf>
    <xf numFmtId="191" fontId="7" fillId="0" borderId="16" xfId="0" applyNumberFormat="1" applyFont="1" applyFill="1" applyBorder="1" applyAlignment="1" applyProtection="1">
      <alignment horizontal="center" vertical="center" shrinkToFit="1"/>
      <protection/>
    </xf>
    <xf numFmtId="38" fontId="6" fillId="0" borderId="40" xfId="57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shrinkToFit="1"/>
      <protection/>
    </xf>
    <xf numFmtId="195" fontId="6" fillId="0" borderId="16" xfId="0" applyNumberFormat="1" applyFont="1" applyBorder="1" applyAlignment="1" applyProtection="1">
      <alignment vertical="center" shrinkToFit="1"/>
      <protection/>
    </xf>
    <xf numFmtId="38" fontId="33" fillId="0" borderId="0" xfId="57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0" xfId="70" applyFont="1" applyFill="1" applyAlignment="1" applyProtection="1">
      <alignment vertical="center"/>
      <protection/>
    </xf>
    <xf numFmtId="38" fontId="36" fillId="0" borderId="3" xfId="57" applyFont="1" applyFill="1" applyBorder="1" applyAlignment="1" applyProtection="1">
      <alignment horizontal="center" vertical="center" shrinkToFit="1"/>
      <protection/>
    </xf>
    <xf numFmtId="38" fontId="36" fillId="0" borderId="15" xfId="57" applyFont="1" applyBorder="1" applyAlignment="1" applyProtection="1">
      <alignment horizontal="center" vertical="center" shrinkToFit="1"/>
      <protection/>
    </xf>
    <xf numFmtId="38" fontId="38" fillId="0" borderId="15" xfId="57" applyFont="1" applyBorder="1" applyAlignment="1" applyProtection="1">
      <alignment horizontal="center" vertical="center" wrapText="1"/>
      <protection/>
    </xf>
    <xf numFmtId="38" fontId="38" fillId="0" borderId="17" xfId="57" applyFont="1" applyBorder="1" applyAlignment="1" applyProtection="1">
      <alignment horizontal="center" vertical="center" wrapText="1" shrinkToFit="1"/>
      <protection/>
    </xf>
    <xf numFmtId="38" fontId="36" fillId="0" borderId="57" xfId="57" applyFont="1" applyBorder="1" applyAlignment="1" applyProtection="1">
      <alignment horizontal="center" vertical="center" shrinkToFit="1"/>
      <protection/>
    </xf>
    <xf numFmtId="38" fontId="33" fillId="0" borderId="0" xfId="57" applyFont="1" applyAlignment="1" applyProtection="1">
      <alignment horizontal="center"/>
      <protection/>
    </xf>
    <xf numFmtId="38" fontId="39" fillId="0" borderId="0" xfId="57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38" fontId="39" fillId="0" borderId="0" xfId="57" applyFont="1" applyFill="1" applyAlignment="1" applyProtection="1">
      <alignment horizontal="center" vertical="center"/>
      <protection/>
    </xf>
    <xf numFmtId="0" fontId="39" fillId="0" borderId="0" xfId="70" applyFont="1" applyFill="1" applyAlignment="1" applyProtection="1">
      <alignment vertical="center"/>
      <protection/>
    </xf>
    <xf numFmtId="38" fontId="40" fillId="0" borderId="13" xfId="57" applyFont="1" applyFill="1" applyBorder="1" applyAlignment="1" applyProtection="1">
      <alignment horizontal="center" vertical="center" shrinkToFit="1"/>
      <protection/>
    </xf>
    <xf numFmtId="38" fontId="40" fillId="0" borderId="2" xfId="57" applyFont="1" applyFill="1" applyBorder="1" applyAlignment="1" applyProtection="1">
      <alignment horizontal="center" vertical="center" shrinkToFit="1"/>
      <protection/>
    </xf>
    <xf numFmtId="38" fontId="40" fillId="0" borderId="47" xfId="57" applyFont="1" applyFill="1" applyBorder="1" applyAlignment="1" applyProtection="1">
      <alignment horizontal="center" vertical="center" shrinkToFit="1"/>
      <protection/>
    </xf>
    <xf numFmtId="38" fontId="40" fillId="0" borderId="58" xfId="57" applyFont="1" applyBorder="1" applyAlignment="1" applyProtection="1">
      <alignment horizontal="centerContinuous" vertical="center" shrinkToFit="1"/>
      <protection/>
    </xf>
    <xf numFmtId="38" fontId="40" fillId="0" borderId="32" xfId="57" applyFont="1" applyBorder="1" applyAlignment="1" applyProtection="1">
      <alignment horizontal="centerContinuous" vertical="center" shrinkToFit="1"/>
      <protection/>
    </xf>
    <xf numFmtId="38" fontId="40" fillId="0" borderId="59" xfId="57" applyFont="1" applyBorder="1" applyAlignment="1" applyProtection="1">
      <alignment horizontal="centerContinuous" vertical="center" shrinkToFit="1"/>
      <protection/>
    </xf>
    <xf numFmtId="38" fontId="41" fillId="0" borderId="60" xfId="57" applyFont="1" applyBorder="1" applyAlignment="1" applyProtection="1">
      <alignment horizontal="center" vertical="center" wrapText="1" shrinkToFit="1"/>
      <protection/>
    </xf>
    <xf numFmtId="38" fontId="41" fillId="0" borderId="61" xfId="57" applyFont="1" applyBorder="1" applyAlignment="1" applyProtection="1">
      <alignment horizontal="center" vertical="center" wrapText="1" shrinkToFit="1"/>
      <protection/>
    </xf>
    <xf numFmtId="38" fontId="41" fillId="0" borderId="62" xfId="57" applyFont="1" applyBorder="1" applyAlignment="1" applyProtection="1">
      <alignment horizontal="center" vertical="center" wrapText="1" shrinkToFit="1"/>
      <protection/>
    </xf>
    <xf numFmtId="38" fontId="40" fillId="0" borderId="63" xfId="57" applyFont="1" applyBorder="1" applyAlignment="1" applyProtection="1">
      <alignment horizontal="center" vertical="center" shrinkToFit="1"/>
      <protection/>
    </xf>
    <xf numFmtId="38" fontId="40" fillId="0" borderId="64" xfId="57" applyFont="1" applyBorder="1" applyAlignment="1" applyProtection="1">
      <alignment horizontal="center" vertical="center" shrinkToFit="1"/>
      <protection/>
    </xf>
    <xf numFmtId="38" fontId="40" fillId="0" borderId="65" xfId="57" applyFont="1" applyBorder="1" applyAlignment="1" applyProtection="1">
      <alignment horizontal="center" vertical="center" shrinkToFit="1"/>
      <protection/>
    </xf>
    <xf numFmtId="38" fontId="40" fillId="0" borderId="60" xfId="57" applyFont="1" applyBorder="1" applyAlignment="1" applyProtection="1">
      <alignment horizontal="center" vertical="center" shrinkToFit="1"/>
      <protection/>
    </xf>
    <xf numFmtId="38" fontId="40" fillId="0" borderId="61" xfId="57" applyFont="1" applyBorder="1" applyAlignment="1" applyProtection="1">
      <alignment horizontal="center" vertical="center" shrinkToFit="1"/>
      <protection/>
    </xf>
    <xf numFmtId="38" fontId="40" fillId="0" borderId="62" xfId="57" applyFont="1" applyBorder="1" applyAlignment="1" applyProtection="1">
      <alignment horizontal="center" vertical="center" shrinkToFit="1"/>
      <protection/>
    </xf>
    <xf numFmtId="38" fontId="39" fillId="0" borderId="0" xfId="57" applyFont="1" applyAlignment="1" applyProtection="1">
      <alignment horizontal="center"/>
      <protection/>
    </xf>
    <xf numFmtId="38" fontId="11" fillId="0" borderId="0" xfId="57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38" fontId="5" fillId="0" borderId="0" xfId="57" applyFont="1" applyFill="1" applyBorder="1" applyAlignment="1" applyProtection="1">
      <alignment vertical="center"/>
      <protection/>
    </xf>
    <xf numFmtId="38" fontId="11" fillId="0" borderId="0" xfId="57" applyFont="1" applyFill="1" applyBorder="1" applyAlignment="1" applyProtection="1">
      <alignment vertical="center"/>
      <protection/>
    </xf>
    <xf numFmtId="191" fontId="36" fillId="0" borderId="32" xfId="0" applyNumberFormat="1" applyFont="1" applyFill="1" applyBorder="1" applyAlignment="1" applyProtection="1">
      <alignment vertical="center"/>
      <protection/>
    </xf>
    <xf numFmtId="191" fontId="7" fillId="0" borderId="32" xfId="0" applyNumberFormat="1" applyFont="1" applyFill="1" applyBorder="1" applyAlignment="1" applyProtection="1">
      <alignment vertical="center" wrapText="1"/>
      <protection/>
    </xf>
    <xf numFmtId="191" fontId="6" fillId="0" borderId="3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/>
      <protection/>
    </xf>
    <xf numFmtId="197" fontId="0" fillId="0" borderId="28" xfId="0" applyNumberFormat="1" applyBorder="1" applyAlignment="1">
      <alignment vertical="center" shrinkToFit="1"/>
    </xf>
    <xf numFmtId="197" fontId="0" fillId="0" borderId="29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21" xfId="0" applyFont="1" applyBorder="1" applyAlignment="1">
      <alignment horizontal="center" vertical="center" shrinkToFit="1"/>
    </xf>
    <xf numFmtId="192" fontId="0" fillId="0" borderId="27" xfId="0" applyNumberFormat="1" applyBorder="1" applyAlignment="1">
      <alignment vertical="center" shrinkToFit="1"/>
    </xf>
    <xf numFmtId="192" fontId="0" fillId="0" borderId="28" xfId="0" applyNumberFormat="1" applyBorder="1" applyAlignment="1">
      <alignment vertical="center" shrinkToFit="1"/>
    </xf>
    <xf numFmtId="192" fontId="0" fillId="0" borderId="29" xfId="0" applyNumberFormat="1" applyBorder="1" applyAlignment="1">
      <alignment vertical="center" shrinkToFit="1"/>
    </xf>
    <xf numFmtId="192" fontId="0" fillId="0" borderId="30" xfId="0" applyNumberFormat="1" applyBorder="1" applyAlignment="1">
      <alignment vertical="center" shrinkToFi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204" fontId="0" fillId="0" borderId="0" xfId="0" applyNumberFormat="1" applyAlignment="1">
      <alignment horizontal="centerContinuous" vertical="center"/>
    </xf>
    <xf numFmtId="176" fontId="6" fillId="0" borderId="57" xfId="57" applyNumberFormat="1" applyFont="1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>
      <alignment horizontal="left" vertical="center" indent="1"/>
    </xf>
    <xf numFmtId="0" fontId="0" fillId="0" borderId="0" xfId="69">
      <alignment vertical="center"/>
      <protection/>
    </xf>
    <xf numFmtId="0" fontId="6" fillId="0" borderId="0" xfId="71" applyFont="1" applyAlignment="1">
      <alignment shrinkToFit="1"/>
      <protection/>
    </xf>
    <xf numFmtId="14" fontId="0" fillId="0" borderId="0" xfId="69" applyNumberFormat="1" applyAlignment="1">
      <alignment vertical="center" shrinkToFit="1"/>
      <protection/>
    </xf>
    <xf numFmtId="0" fontId="0" fillId="0" borderId="0" xfId="69" applyAlignment="1">
      <alignment vertical="center" shrinkToFit="1"/>
      <protection/>
    </xf>
    <xf numFmtId="0" fontId="0" fillId="0" borderId="0" xfId="69" applyFont="1">
      <alignment vertical="center"/>
      <protection/>
    </xf>
    <xf numFmtId="0" fontId="0" fillId="0" borderId="0" xfId="69" applyFont="1" applyAlignment="1">
      <alignment vertical="center" shrinkToFit="1"/>
      <protection/>
    </xf>
    <xf numFmtId="0" fontId="0" fillId="0" borderId="0" xfId="0" applyFill="1" applyAlignment="1">
      <alignment/>
    </xf>
    <xf numFmtId="55" fontId="6" fillId="25" borderId="3" xfId="0" applyNumberFormat="1" applyFont="1" applyFill="1" applyBorder="1" applyAlignment="1" applyProtection="1">
      <alignment horizontal="center" vertical="center" shrinkToFit="1"/>
      <protection/>
    </xf>
    <xf numFmtId="55" fontId="6" fillId="25" borderId="66" xfId="0" applyNumberFormat="1" applyFont="1" applyFill="1" applyBorder="1" applyAlignment="1" applyProtection="1">
      <alignment horizontal="center" vertical="center" shrinkToFit="1"/>
      <protection/>
    </xf>
    <xf numFmtId="176" fontId="6" fillId="26" borderId="57" xfId="57" applyNumberFormat="1" applyFont="1" applyFill="1" applyBorder="1" applyAlignment="1" applyProtection="1">
      <alignment vertical="center" shrinkToFit="1"/>
      <protection locked="0"/>
    </xf>
    <xf numFmtId="176" fontId="6" fillId="27" borderId="57" xfId="57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Alignment="1">
      <alignment vertical="center"/>
    </xf>
    <xf numFmtId="176" fontId="6" fillId="28" borderId="57" xfId="57" applyNumberFormat="1" applyFont="1" applyFill="1" applyBorder="1" applyAlignment="1" applyProtection="1">
      <alignment vertical="center" shrinkToFit="1"/>
      <protection locked="0"/>
    </xf>
    <xf numFmtId="0" fontId="6" fillId="0" borderId="57" xfId="0" applyFont="1" applyFill="1" applyBorder="1" applyAlignment="1">
      <alignment horizontal="lef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_行事H13NEW_食肉検・行事予定表V1.00Pr3_" xfId="70"/>
    <cellStyle name="標準_紫波業務計画表_V1" xfId="71"/>
    <cellStyle name="Followed Hyperlink" xfId="72"/>
    <cellStyle name="未定義" xfId="73"/>
    <cellStyle name="良い" xfId="74"/>
  </cellStyles>
  <dxfs count="27">
    <dxf>
      <font>
        <color indexed="10"/>
      </font>
      <fill>
        <patternFill patternType="lightGray">
          <fgColor indexed="47"/>
        </patternFill>
      </fill>
    </dxf>
    <dxf>
      <font>
        <color indexed="12"/>
      </font>
      <fill>
        <patternFill patternType="lightGray">
          <fgColor indexed="47"/>
        </patternFill>
      </fill>
    </dxf>
    <dxf>
      <font>
        <color indexed="10"/>
      </font>
      <fill>
        <patternFill patternType="lightGray">
          <fgColor indexed="47"/>
          <bgColor indexed="65"/>
        </patternFill>
      </fill>
    </dxf>
    <dxf>
      <font>
        <color indexed="10"/>
      </font>
      <fill>
        <patternFill patternType="lightGray">
          <fgColor indexed="47"/>
        </patternFill>
      </fill>
    </dxf>
    <dxf>
      <font>
        <color indexed="12"/>
      </font>
      <fill>
        <patternFill patternType="lightGray">
          <fgColor indexed="47"/>
        </patternFill>
      </fill>
    </dxf>
    <dxf>
      <font>
        <color indexed="10"/>
      </font>
      <fill>
        <patternFill patternType="lightGray">
          <fgColor indexed="47"/>
          <bgColor indexed="65"/>
        </patternFill>
      </fill>
    </dxf>
    <dxf>
      <font>
        <color indexed="10"/>
      </font>
      <fill>
        <patternFill patternType="lightGray">
          <fgColor indexed="47"/>
        </patternFill>
      </fill>
    </dxf>
    <dxf>
      <font>
        <color indexed="12"/>
      </font>
      <fill>
        <patternFill patternType="lightGray">
          <fgColor indexed="47"/>
        </patternFill>
      </fill>
    </dxf>
    <dxf>
      <font>
        <color indexed="10"/>
      </font>
      <fill>
        <patternFill patternType="lightGray">
          <fgColor indexed="47"/>
          <bgColor indexed="65"/>
        </patternFill>
      </fill>
    </dxf>
    <dxf>
      <font>
        <color indexed="10"/>
      </font>
      <fill>
        <patternFill patternType="lightGray">
          <fgColor indexed="47"/>
        </patternFill>
      </fill>
    </dxf>
    <dxf>
      <font>
        <color indexed="12"/>
      </font>
      <fill>
        <patternFill patternType="lightGray">
          <fgColor indexed="47"/>
        </patternFill>
      </fill>
    </dxf>
    <dxf>
      <font>
        <color indexed="10"/>
      </font>
      <fill>
        <patternFill patternType="lightGray">
          <fgColor indexed="47"/>
          <bgColor indexed="65"/>
        </patternFill>
      </fill>
    </dxf>
    <dxf>
      <font>
        <color indexed="10"/>
      </font>
      <fill>
        <patternFill patternType="lightGray">
          <fgColor indexed="47"/>
        </patternFill>
      </fill>
    </dxf>
    <dxf>
      <font>
        <color indexed="12"/>
      </font>
      <fill>
        <patternFill patternType="lightGray">
          <fgColor indexed="47"/>
        </patternFill>
      </fill>
    </dxf>
    <dxf>
      <font>
        <color indexed="10"/>
      </font>
      <fill>
        <patternFill patternType="lightGray">
          <fgColor indexed="47"/>
          <bgColor indexed="65"/>
        </patternFill>
      </fill>
    </dxf>
    <dxf>
      <font>
        <color indexed="10"/>
      </font>
      <fill>
        <patternFill patternType="lightGray">
          <fgColor indexed="47"/>
        </patternFill>
      </fill>
    </dxf>
    <dxf>
      <font>
        <color indexed="12"/>
      </font>
      <fill>
        <patternFill patternType="lightGray">
          <fgColor indexed="47"/>
        </patternFill>
      </fill>
    </dxf>
    <dxf>
      <font>
        <color indexed="10"/>
      </font>
      <fill>
        <patternFill patternType="lightGray">
          <fgColor indexed="47"/>
          <bgColor indexed="65"/>
        </patternFill>
      </fill>
    </dxf>
    <dxf>
      <font>
        <color indexed="10"/>
      </font>
      <fill>
        <patternFill patternType="lightGray">
          <fgColor indexed="47"/>
        </patternFill>
      </fill>
    </dxf>
    <dxf>
      <font>
        <color indexed="12"/>
      </font>
      <fill>
        <patternFill patternType="lightGray">
          <fgColor indexed="47"/>
        </patternFill>
      </fill>
    </dxf>
    <dxf>
      <font>
        <color indexed="10"/>
      </font>
      <fill>
        <patternFill patternType="lightGray">
          <fgColor indexed="47"/>
          <bgColor indexed="65"/>
        </patternFill>
      </fill>
    </dxf>
    <dxf>
      <font>
        <color indexed="10"/>
      </font>
      <fill>
        <patternFill patternType="lightGray">
          <fgColor indexed="47"/>
        </patternFill>
      </fill>
    </dxf>
    <dxf>
      <font>
        <color indexed="12"/>
      </font>
      <fill>
        <patternFill patternType="lightGray">
          <fgColor indexed="47"/>
        </patternFill>
      </fill>
    </dxf>
    <dxf>
      <font>
        <color indexed="10"/>
      </font>
      <fill>
        <patternFill patternType="lightGray">
          <fgColor indexed="47"/>
          <bgColor indexed="65"/>
        </patternFill>
      </fill>
    </dxf>
    <dxf>
      <font>
        <color rgb="FFFF0000"/>
      </font>
      <fill>
        <patternFill patternType="lightGray">
          <fgColor rgb="FFFFCC99"/>
          <bgColor indexed="65"/>
        </patternFill>
      </fill>
      <border/>
    </dxf>
    <dxf>
      <font>
        <color rgb="FF0000FF"/>
      </font>
      <fill>
        <patternFill patternType="lightGray">
          <fgColor rgb="FFFFCC99"/>
        </patternFill>
      </fill>
      <border/>
    </dxf>
    <dxf>
      <font>
        <color rgb="FFFF0000"/>
      </font>
      <fill>
        <patternFill patternType="lightGray">
          <f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12"/>
  <sheetViews>
    <sheetView showGridLines="0" showZeros="0" tabSelected="1" zoomScalePageLayoutView="0" workbookViewId="0" topLeftCell="A5">
      <pane xSplit="12" ySplit="4" topLeftCell="HH386" activePane="bottomRight" state="frozen"/>
      <selection pane="topLeft" activeCell="A6" sqref="A6:IV6"/>
      <selection pane="topRight" activeCell="DO5" sqref="DO5"/>
      <selection pane="bottomLeft" activeCell="E198" sqref="E198"/>
      <selection pane="bottomRight" activeCell="HM412" sqref="HM412"/>
    </sheetView>
  </sheetViews>
  <sheetFormatPr defaultColWidth="9.00390625" defaultRowHeight="13.5" outlineLevelCol="1"/>
  <cols>
    <col min="1" max="1" width="3.625" style="2" customWidth="1"/>
    <col min="2" max="2" width="4.625" style="23" customWidth="1"/>
    <col min="3" max="3" width="3.00390625" style="104" customWidth="1"/>
    <col min="4" max="4" width="6.25390625" style="27" customWidth="1"/>
    <col min="5" max="5" width="9.25390625" style="2" customWidth="1"/>
    <col min="6" max="6" width="9.125" style="2" customWidth="1"/>
    <col min="7" max="7" width="20.625" style="142" customWidth="1"/>
    <col min="8" max="8" width="7.625" style="24" customWidth="1"/>
    <col min="9" max="9" width="3.625" style="114" customWidth="1"/>
    <col min="10" max="12" width="3.625" style="134" customWidth="1"/>
    <col min="13" max="13" width="6.625" style="99" customWidth="1"/>
    <col min="14" max="19" width="6.625" style="99" customWidth="1" outlineLevel="1"/>
    <col min="20" max="20" width="6.625" style="99" customWidth="1"/>
    <col min="21" max="49" width="6.625" style="99" customWidth="1" outlineLevel="1"/>
    <col min="50" max="50" width="6.625" style="99" customWidth="1"/>
    <col min="51" max="80" width="6.625" style="99" customWidth="1" outlineLevel="1"/>
    <col min="81" max="81" width="6.625" style="99" customWidth="1"/>
    <col min="82" max="111" width="6.625" style="99" customWidth="1" outlineLevel="1"/>
    <col min="112" max="112" width="6.625" style="99" customWidth="1"/>
    <col min="113" max="139" width="6.625" style="99" customWidth="1" outlineLevel="1"/>
    <col min="140" max="140" width="6.625" style="99" customWidth="1"/>
    <col min="141" max="170" width="6.625" style="99" customWidth="1" outlineLevel="1"/>
    <col min="171" max="171" width="6.625" style="99" customWidth="1"/>
    <col min="172" max="200" width="6.625" style="99" customWidth="1" outlineLevel="1"/>
    <col min="201" max="201" width="6.625" style="99" customWidth="1"/>
    <col min="202" max="231" width="6.625" style="99" customWidth="1" outlineLevel="1"/>
    <col min="232" max="232" width="6.625" style="99" customWidth="1"/>
    <col min="233" max="253" width="6.625" style="99" customWidth="1" outlineLevel="1"/>
    <col min="254" max="254" width="6.625" style="99" customWidth="1"/>
    <col min="255" max="16384" width="9.00390625" style="98" customWidth="1"/>
  </cols>
  <sheetData>
    <row r="1" spans="1:254" ht="13.5">
      <c r="A1" s="71" t="s">
        <v>73</v>
      </c>
      <c r="B1" s="1" t="s">
        <v>78</v>
      </c>
      <c r="C1" s="100" t="s">
        <v>0</v>
      </c>
      <c r="D1" s="72" t="s">
        <v>1</v>
      </c>
      <c r="E1" s="1" t="s">
        <v>2</v>
      </c>
      <c r="F1" s="73" t="s">
        <v>79</v>
      </c>
      <c r="G1" s="135" t="s">
        <v>43</v>
      </c>
      <c r="H1" s="106" t="s">
        <v>74</v>
      </c>
      <c r="I1" s="115" t="s">
        <v>75</v>
      </c>
      <c r="J1" s="115"/>
      <c r="K1" s="115"/>
      <c r="L1" s="115"/>
      <c r="M1" s="3">
        <f>WEEKDAY(M6,1)</f>
        <v>2</v>
      </c>
      <c r="N1" s="3">
        <f aca="true" t="shared" si="0" ref="N1:AL1">WEEKDAY(N6,1)</f>
        <v>3</v>
      </c>
      <c r="O1" s="3">
        <f t="shared" si="0"/>
        <v>4</v>
      </c>
      <c r="P1" s="3">
        <f t="shared" si="0"/>
        <v>5</v>
      </c>
      <c r="Q1" s="3">
        <f t="shared" si="0"/>
        <v>6</v>
      </c>
      <c r="R1" s="3">
        <f t="shared" si="0"/>
        <v>7</v>
      </c>
      <c r="S1" s="3">
        <f>WEEKDAY(S6,1)</f>
        <v>1</v>
      </c>
      <c r="T1" s="3">
        <f t="shared" si="0"/>
        <v>2</v>
      </c>
      <c r="U1" s="3">
        <f t="shared" si="0"/>
        <v>3</v>
      </c>
      <c r="V1" s="3">
        <f t="shared" si="0"/>
        <v>4</v>
      </c>
      <c r="W1" s="3">
        <f t="shared" si="0"/>
        <v>5</v>
      </c>
      <c r="X1" s="3">
        <f t="shared" si="0"/>
        <v>6</v>
      </c>
      <c r="Y1" s="3">
        <f t="shared" si="0"/>
        <v>7</v>
      </c>
      <c r="Z1" s="3">
        <f t="shared" si="0"/>
        <v>1</v>
      </c>
      <c r="AA1" s="3">
        <f t="shared" si="0"/>
        <v>2</v>
      </c>
      <c r="AB1" s="3">
        <f t="shared" si="0"/>
        <v>3</v>
      </c>
      <c r="AC1" s="3">
        <f t="shared" si="0"/>
        <v>4</v>
      </c>
      <c r="AD1" s="3">
        <f t="shared" si="0"/>
        <v>5</v>
      </c>
      <c r="AE1" s="3">
        <f t="shared" si="0"/>
        <v>6</v>
      </c>
      <c r="AF1" s="3">
        <f t="shared" si="0"/>
        <v>7</v>
      </c>
      <c r="AG1" s="3">
        <f t="shared" si="0"/>
        <v>1</v>
      </c>
      <c r="AH1" s="3">
        <f t="shared" si="0"/>
        <v>2</v>
      </c>
      <c r="AI1" s="3">
        <f t="shared" si="0"/>
        <v>3</v>
      </c>
      <c r="AJ1" s="3">
        <f t="shared" si="0"/>
        <v>4</v>
      </c>
      <c r="AK1" s="3">
        <f t="shared" si="0"/>
        <v>5</v>
      </c>
      <c r="AL1" s="3">
        <f t="shared" si="0"/>
        <v>6</v>
      </c>
      <c r="AM1" s="3">
        <f>WEEKDAY(AM6,1)</f>
        <v>7</v>
      </c>
      <c r="AN1" s="3">
        <f aca="true" t="shared" si="1" ref="AN1:BD1">WEEKDAY(AN6,1)</f>
        <v>1</v>
      </c>
      <c r="AO1" s="3">
        <f t="shared" si="1"/>
        <v>2</v>
      </c>
      <c r="AP1" s="3">
        <f t="shared" si="1"/>
        <v>3</v>
      </c>
      <c r="AQ1" s="3">
        <f t="shared" si="1"/>
        <v>4</v>
      </c>
      <c r="AR1" s="3">
        <f t="shared" si="1"/>
        <v>5</v>
      </c>
      <c r="AS1" s="3">
        <f t="shared" si="1"/>
        <v>6</v>
      </c>
      <c r="AT1" s="3">
        <f t="shared" si="1"/>
        <v>7</v>
      </c>
      <c r="AU1" s="3">
        <f t="shared" si="1"/>
        <v>1</v>
      </c>
      <c r="AV1" s="3">
        <f t="shared" si="1"/>
        <v>2</v>
      </c>
      <c r="AW1" s="3">
        <f t="shared" si="1"/>
        <v>3</v>
      </c>
      <c r="AX1" s="3">
        <f t="shared" si="1"/>
        <v>4</v>
      </c>
      <c r="AY1" s="3">
        <f t="shared" si="1"/>
        <v>5</v>
      </c>
      <c r="AZ1" s="3">
        <f t="shared" si="1"/>
        <v>6</v>
      </c>
      <c r="BA1" s="3">
        <f t="shared" si="1"/>
        <v>7</v>
      </c>
      <c r="BB1" s="3">
        <f t="shared" si="1"/>
        <v>1</v>
      </c>
      <c r="BC1" s="3">
        <f t="shared" si="1"/>
        <v>2</v>
      </c>
      <c r="BD1" s="3">
        <f t="shared" si="1"/>
        <v>3</v>
      </c>
      <c r="BE1" s="3">
        <f aca="true" t="shared" si="2" ref="BE1:DP1">WEEKDAY(BE6,1)</f>
        <v>4</v>
      </c>
      <c r="BF1" s="3">
        <f t="shared" si="2"/>
        <v>5</v>
      </c>
      <c r="BG1" s="3">
        <f t="shared" si="2"/>
        <v>6</v>
      </c>
      <c r="BH1" s="3">
        <f t="shared" si="2"/>
        <v>7</v>
      </c>
      <c r="BI1" s="3">
        <f t="shared" si="2"/>
        <v>1</v>
      </c>
      <c r="BJ1" s="3">
        <f t="shared" si="2"/>
        <v>2</v>
      </c>
      <c r="BK1" s="3">
        <f t="shared" si="2"/>
        <v>3</v>
      </c>
      <c r="BL1" s="3">
        <f t="shared" si="2"/>
        <v>4</v>
      </c>
      <c r="BM1" s="3">
        <f t="shared" si="2"/>
        <v>5</v>
      </c>
      <c r="BN1" s="3">
        <f t="shared" si="2"/>
        <v>6</v>
      </c>
      <c r="BO1" s="3">
        <f t="shared" si="2"/>
        <v>7</v>
      </c>
      <c r="BP1" s="3">
        <f t="shared" si="2"/>
        <v>1</v>
      </c>
      <c r="BQ1" s="3">
        <f t="shared" si="2"/>
        <v>2</v>
      </c>
      <c r="BR1" s="3">
        <f t="shared" si="2"/>
        <v>3</v>
      </c>
      <c r="BS1" s="3">
        <f t="shared" si="2"/>
        <v>4</v>
      </c>
      <c r="BT1" s="3">
        <f t="shared" si="2"/>
        <v>5</v>
      </c>
      <c r="BU1" s="3">
        <f t="shared" si="2"/>
        <v>6</v>
      </c>
      <c r="BV1" s="3">
        <f t="shared" si="2"/>
        <v>7</v>
      </c>
      <c r="BW1" s="3">
        <f t="shared" si="2"/>
        <v>1</v>
      </c>
      <c r="BX1" s="3">
        <f t="shared" si="2"/>
        <v>2</v>
      </c>
      <c r="BY1" s="3">
        <f t="shared" si="2"/>
        <v>3</v>
      </c>
      <c r="BZ1" s="3">
        <f t="shared" si="2"/>
        <v>4</v>
      </c>
      <c r="CA1" s="3">
        <f t="shared" si="2"/>
        <v>5</v>
      </c>
      <c r="CB1" s="3">
        <f t="shared" si="2"/>
        <v>6</v>
      </c>
      <c r="CC1" s="3">
        <f t="shared" si="2"/>
        <v>7</v>
      </c>
      <c r="CD1" s="3">
        <f t="shared" si="2"/>
        <v>1</v>
      </c>
      <c r="CE1" s="3">
        <f t="shared" si="2"/>
        <v>2</v>
      </c>
      <c r="CF1" s="3">
        <f t="shared" si="2"/>
        <v>3</v>
      </c>
      <c r="CG1" s="3">
        <f t="shared" si="2"/>
        <v>4</v>
      </c>
      <c r="CH1" s="3">
        <f t="shared" si="2"/>
        <v>5</v>
      </c>
      <c r="CI1" s="3">
        <f t="shared" si="2"/>
        <v>6</v>
      </c>
      <c r="CJ1" s="3">
        <f t="shared" si="2"/>
        <v>7</v>
      </c>
      <c r="CK1" s="3">
        <f t="shared" si="2"/>
        <v>1</v>
      </c>
      <c r="CL1" s="3">
        <f t="shared" si="2"/>
        <v>2</v>
      </c>
      <c r="CM1" s="3">
        <f t="shared" si="2"/>
        <v>3</v>
      </c>
      <c r="CN1" s="3">
        <f t="shared" si="2"/>
        <v>4</v>
      </c>
      <c r="CO1" s="3">
        <f t="shared" si="2"/>
        <v>5</v>
      </c>
      <c r="CP1" s="3">
        <f t="shared" si="2"/>
        <v>6</v>
      </c>
      <c r="CQ1" s="3">
        <f t="shared" si="2"/>
        <v>7</v>
      </c>
      <c r="CR1" s="3">
        <f t="shared" si="2"/>
        <v>1</v>
      </c>
      <c r="CS1" s="3">
        <f t="shared" si="2"/>
        <v>2</v>
      </c>
      <c r="CT1" s="3">
        <f t="shared" si="2"/>
        <v>3</v>
      </c>
      <c r="CU1" s="3">
        <f t="shared" si="2"/>
        <v>4</v>
      </c>
      <c r="CV1" s="3">
        <f t="shared" si="2"/>
        <v>5</v>
      </c>
      <c r="CW1" s="3">
        <f t="shared" si="2"/>
        <v>6</v>
      </c>
      <c r="CX1" s="3">
        <f t="shared" si="2"/>
        <v>7</v>
      </c>
      <c r="CY1" s="3">
        <f t="shared" si="2"/>
        <v>1</v>
      </c>
      <c r="CZ1" s="3">
        <f t="shared" si="2"/>
        <v>2</v>
      </c>
      <c r="DA1" s="3">
        <f t="shared" si="2"/>
        <v>3</v>
      </c>
      <c r="DB1" s="3">
        <f t="shared" si="2"/>
        <v>4</v>
      </c>
      <c r="DC1" s="3">
        <f t="shared" si="2"/>
        <v>5</v>
      </c>
      <c r="DD1" s="3">
        <f t="shared" si="2"/>
        <v>6</v>
      </c>
      <c r="DE1" s="3">
        <f t="shared" si="2"/>
        <v>7</v>
      </c>
      <c r="DF1" s="3">
        <f t="shared" si="2"/>
        <v>1</v>
      </c>
      <c r="DG1" s="3">
        <f t="shared" si="2"/>
        <v>2</v>
      </c>
      <c r="DH1" s="3">
        <f t="shared" si="2"/>
        <v>3</v>
      </c>
      <c r="DI1" s="3">
        <f t="shared" si="2"/>
        <v>4</v>
      </c>
      <c r="DJ1" s="3">
        <f t="shared" si="2"/>
        <v>5</v>
      </c>
      <c r="DK1" s="3">
        <f t="shared" si="2"/>
        <v>6</v>
      </c>
      <c r="DL1" s="3">
        <f t="shared" si="2"/>
        <v>7</v>
      </c>
      <c r="DM1" s="3">
        <f t="shared" si="2"/>
        <v>1</v>
      </c>
      <c r="DN1" s="3">
        <f t="shared" si="2"/>
        <v>2</v>
      </c>
      <c r="DO1" s="3">
        <f t="shared" si="2"/>
        <v>3</v>
      </c>
      <c r="DP1" s="3">
        <f t="shared" si="2"/>
        <v>4</v>
      </c>
      <c r="DQ1" s="3">
        <f>WEEKDAY(DQ6,1)</f>
        <v>5</v>
      </c>
      <c r="DR1" s="3">
        <f>WEEKDAY(DR6,1)</f>
        <v>6</v>
      </c>
      <c r="DS1" s="3">
        <f aca="true" t="shared" si="3" ref="DS1:GC1">WEEKDAY(DS6,1)</f>
        <v>7</v>
      </c>
      <c r="DT1" s="3">
        <f t="shared" si="3"/>
        <v>1</v>
      </c>
      <c r="DU1" s="3">
        <f t="shared" si="3"/>
        <v>2</v>
      </c>
      <c r="DV1" s="3">
        <f t="shared" si="3"/>
        <v>3</v>
      </c>
      <c r="DW1" s="3">
        <f t="shared" si="3"/>
        <v>4</v>
      </c>
      <c r="DX1" s="3">
        <f t="shared" si="3"/>
        <v>5</v>
      </c>
      <c r="DY1" s="3">
        <f t="shared" si="3"/>
        <v>6</v>
      </c>
      <c r="DZ1" s="3">
        <f t="shared" si="3"/>
        <v>7</v>
      </c>
      <c r="EA1" s="3">
        <f t="shared" si="3"/>
        <v>1</v>
      </c>
      <c r="EB1" s="3">
        <f t="shared" si="3"/>
        <v>2</v>
      </c>
      <c r="EC1" s="3">
        <f t="shared" si="3"/>
        <v>3</v>
      </c>
      <c r="ED1" s="3">
        <f t="shared" si="3"/>
        <v>4</v>
      </c>
      <c r="EE1" s="3">
        <f t="shared" si="3"/>
        <v>5</v>
      </c>
      <c r="EF1" s="3">
        <f t="shared" si="3"/>
        <v>6</v>
      </c>
      <c r="EG1" s="3">
        <f t="shared" si="3"/>
        <v>7</v>
      </c>
      <c r="EH1" s="3">
        <f t="shared" si="3"/>
        <v>1</v>
      </c>
      <c r="EI1" s="3">
        <f t="shared" si="3"/>
        <v>2</v>
      </c>
      <c r="EJ1" s="3">
        <f t="shared" si="3"/>
        <v>3</v>
      </c>
      <c r="EK1" s="3">
        <f t="shared" si="3"/>
        <v>4</v>
      </c>
      <c r="EL1" s="3">
        <f t="shared" si="3"/>
        <v>5</v>
      </c>
      <c r="EM1" s="3">
        <f t="shared" si="3"/>
        <v>6</v>
      </c>
      <c r="EN1" s="3">
        <f t="shared" si="3"/>
        <v>7</v>
      </c>
      <c r="EO1" s="3">
        <f t="shared" si="3"/>
        <v>1</v>
      </c>
      <c r="EP1" s="3">
        <f t="shared" si="3"/>
        <v>2</v>
      </c>
      <c r="EQ1" s="3">
        <f t="shared" si="3"/>
        <v>3</v>
      </c>
      <c r="ER1" s="3">
        <f t="shared" si="3"/>
        <v>4</v>
      </c>
      <c r="ES1" s="3">
        <f t="shared" si="3"/>
        <v>5</v>
      </c>
      <c r="ET1" s="3">
        <f t="shared" si="3"/>
        <v>6</v>
      </c>
      <c r="EU1" s="3">
        <f t="shared" si="3"/>
        <v>7</v>
      </c>
      <c r="EV1" s="3">
        <f t="shared" si="3"/>
        <v>1</v>
      </c>
      <c r="EW1" s="3">
        <f t="shared" si="3"/>
        <v>2</v>
      </c>
      <c r="EX1" s="3">
        <f t="shared" si="3"/>
        <v>3</v>
      </c>
      <c r="EY1" s="3">
        <f t="shared" si="3"/>
        <v>4</v>
      </c>
      <c r="EZ1" s="3">
        <f t="shared" si="3"/>
        <v>5</v>
      </c>
      <c r="FA1" s="3">
        <f t="shared" si="3"/>
        <v>6</v>
      </c>
      <c r="FB1" s="3">
        <f t="shared" si="3"/>
        <v>7</v>
      </c>
      <c r="FC1" s="3">
        <f t="shared" si="3"/>
        <v>1</v>
      </c>
      <c r="FD1" s="3">
        <f t="shared" si="3"/>
        <v>2</v>
      </c>
      <c r="FE1" s="3">
        <f t="shared" si="3"/>
        <v>3</v>
      </c>
      <c r="FF1" s="3">
        <f t="shared" si="3"/>
        <v>4</v>
      </c>
      <c r="FG1" s="3">
        <f t="shared" si="3"/>
        <v>5</v>
      </c>
      <c r="FH1" s="3">
        <f t="shared" si="3"/>
        <v>6</v>
      </c>
      <c r="FI1" s="3">
        <f t="shared" si="3"/>
        <v>7</v>
      </c>
      <c r="FJ1" s="3">
        <f t="shared" si="3"/>
        <v>1</v>
      </c>
      <c r="FK1" s="3">
        <f t="shared" si="3"/>
        <v>2</v>
      </c>
      <c r="FL1" s="3">
        <f t="shared" si="3"/>
        <v>3</v>
      </c>
      <c r="FM1" s="3">
        <f t="shared" si="3"/>
        <v>4</v>
      </c>
      <c r="FN1" s="3">
        <f t="shared" si="3"/>
        <v>5</v>
      </c>
      <c r="FO1" s="3">
        <f t="shared" si="3"/>
        <v>6</v>
      </c>
      <c r="FP1" s="3">
        <f t="shared" si="3"/>
        <v>7</v>
      </c>
      <c r="FQ1" s="3">
        <f t="shared" si="3"/>
        <v>1</v>
      </c>
      <c r="FR1" s="3">
        <f t="shared" si="3"/>
        <v>2</v>
      </c>
      <c r="FS1" s="3">
        <f t="shared" si="3"/>
        <v>3</v>
      </c>
      <c r="FT1" s="3">
        <f t="shared" si="3"/>
        <v>4</v>
      </c>
      <c r="FU1" s="3">
        <f t="shared" si="3"/>
        <v>5</v>
      </c>
      <c r="FV1" s="3">
        <f t="shared" si="3"/>
        <v>6</v>
      </c>
      <c r="FW1" s="3">
        <f t="shared" si="3"/>
        <v>7</v>
      </c>
      <c r="FX1" s="3">
        <f t="shared" si="3"/>
        <v>1</v>
      </c>
      <c r="FY1" s="3">
        <f t="shared" si="3"/>
        <v>2</v>
      </c>
      <c r="FZ1" s="3">
        <f t="shared" si="3"/>
        <v>3</v>
      </c>
      <c r="GA1" s="3">
        <f t="shared" si="3"/>
        <v>4</v>
      </c>
      <c r="GB1" s="3">
        <f t="shared" si="3"/>
        <v>5</v>
      </c>
      <c r="GC1" s="3">
        <f t="shared" si="3"/>
        <v>6</v>
      </c>
      <c r="GD1" s="3">
        <f aca="true" t="shared" si="4" ref="GD1:IO1">WEEKDAY(GD6,1)</f>
        <v>7</v>
      </c>
      <c r="GE1" s="3">
        <f t="shared" si="4"/>
        <v>1</v>
      </c>
      <c r="GF1" s="3">
        <f t="shared" si="4"/>
        <v>2</v>
      </c>
      <c r="GG1" s="3">
        <f t="shared" si="4"/>
        <v>3</v>
      </c>
      <c r="GH1" s="3">
        <f t="shared" si="4"/>
        <v>4</v>
      </c>
      <c r="GI1" s="3">
        <f t="shared" si="4"/>
        <v>5</v>
      </c>
      <c r="GJ1" s="3">
        <f t="shared" si="4"/>
        <v>6</v>
      </c>
      <c r="GK1" s="3">
        <f t="shared" si="4"/>
        <v>7</v>
      </c>
      <c r="GL1" s="3">
        <f t="shared" si="4"/>
        <v>1</v>
      </c>
      <c r="GM1" s="3">
        <f t="shared" si="4"/>
        <v>2</v>
      </c>
      <c r="GN1" s="3">
        <f t="shared" si="4"/>
        <v>3</v>
      </c>
      <c r="GO1" s="3">
        <f t="shared" si="4"/>
        <v>4</v>
      </c>
      <c r="GP1" s="3">
        <f t="shared" si="4"/>
        <v>5</v>
      </c>
      <c r="GQ1" s="3">
        <f t="shared" si="4"/>
        <v>6</v>
      </c>
      <c r="GR1" s="3">
        <f t="shared" si="4"/>
        <v>7</v>
      </c>
      <c r="GS1" s="3">
        <f t="shared" si="4"/>
        <v>1</v>
      </c>
      <c r="GT1" s="3">
        <f t="shared" si="4"/>
        <v>2</v>
      </c>
      <c r="GU1" s="3">
        <f t="shared" si="4"/>
        <v>3</v>
      </c>
      <c r="GV1" s="3">
        <f t="shared" si="4"/>
        <v>4</v>
      </c>
      <c r="GW1" s="3">
        <f t="shared" si="4"/>
        <v>5</v>
      </c>
      <c r="GX1" s="3">
        <f t="shared" si="4"/>
        <v>6</v>
      </c>
      <c r="GY1" s="3">
        <f t="shared" si="4"/>
        <v>7</v>
      </c>
      <c r="GZ1" s="3">
        <f t="shared" si="4"/>
        <v>1</v>
      </c>
      <c r="HA1" s="3">
        <f t="shared" si="4"/>
        <v>2</v>
      </c>
      <c r="HB1" s="3">
        <f t="shared" si="4"/>
        <v>3</v>
      </c>
      <c r="HC1" s="3">
        <f t="shared" si="4"/>
        <v>4</v>
      </c>
      <c r="HD1" s="3">
        <f t="shared" si="4"/>
        <v>5</v>
      </c>
      <c r="HE1" s="3">
        <f t="shared" si="4"/>
        <v>6</v>
      </c>
      <c r="HF1" s="3">
        <f t="shared" si="4"/>
        <v>7</v>
      </c>
      <c r="HG1" s="3">
        <f t="shared" si="4"/>
        <v>1</v>
      </c>
      <c r="HH1" s="3">
        <f t="shared" si="4"/>
        <v>2</v>
      </c>
      <c r="HI1" s="3">
        <f t="shared" si="4"/>
        <v>3</v>
      </c>
      <c r="HJ1" s="3">
        <f t="shared" si="4"/>
        <v>4</v>
      </c>
      <c r="HK1" s="3">
        <f t="shared" si="4"/>
        <v>5</v>
      </c>
      <c r="HL1" s="3">
        <f t="shared" si="4"/>
        <v>6</v>
      </c>
      <c r="HM1" s="3">
        <f t="shared" si="4"/>
        <v>7</v>
      </c>
      <c r="HN1" s="3">
        <f t="shared" si="4"/>
        <v>1</v>
      </c>
      <c r="HO1" s="3">
        <f t="shared" si="4"/>
        <v>2</v>
      </c>
      <c r="HP1" s="3">
        <f t="shared" si="4"/>
        <v>3</v>
      </c>
      <c r="HQ1" s="3">
        <f t="shared" si="4"/>
        <v>4</v>
      </c>
      <c r="HR1" s="3">
        <f t="shared" si="4"/>
        <v>5</v>
      </c>
      <c r="HS1" s="3">
        <f t="shared" si="4"/>
        <v>6</v>
      </c>
      <c r="HT1" s="3">
        <f t="shared" si="4"/>
        <v>7</v>
      </c>
      <c r="HU1" s="3">
        <f t="shared" si="4"/>
        <v>1</v>
      </c>
      <c r="HV1" s="3">
        <f t="shared" si="4"/>
        <v>2</v>
      </c>
      <c r="HW1" s="3">
        <f t="shared" si="4"/>
        <v>3</v>
      </c>
      <c r="HX1" s="3">
        <f t="shared" si="4"/>
        <v>4</v>
      </c>
      <c r="HY1" s="3">
        <f t="shared" si="4"/>
        <v>5</v>
      </c>
      <c r="HZ1" s="3">
        <f t="shared" si="4"/>
        <v>6</v>
      </c>
      <c r="IA1" s="3">
        <f t="shared" si="4"/>
        <v>7</v>
      </c>
      <c r="IB1" s="3">
        <f t="shared" si="4"/>
        <v>1</v>
      </c>
      <c r="IC1" s="3">
        <f t="shared" si="4"/>
        <v>2</v>
      </c>
      <c r="ID1" s="3">
        <f t="shared" si="4"/>
        <v>3</v>
      </c>
      <c r="IE1" s="3">
        <f t="shared" si="4"/>
        <v>4</v>
      </c>
      <c r="IF1" s="3">
        <f t="shared" si="4"/>
        <v>5</v>
      </c>
      <c r="IG1" s="3">
        <f t="shared" si="4"/>
        <v>6</v>
      </c>
      <c r="IH1" s="3">
        <f t="shared" si="4"/>
        <v>7</v>
      </c>
      <c r="II1" s="3">
        <f t="shared" si="4"/>
        <v>1</v>
      </c>
      <c r="IJ1" s="3">
        <f t="shared" si="4"/>
        <v>2</v>
      </c>
      <c r="IK1" s="3">
        <f t="shared" si="4"/>
        <v>3</v>
      </c>
      <c r="IL1" s="3">
        <f t="shared" si="4"/>
        <v>4</v>
      </c>
      <c r="IM1" s="3">
        <f t="shared" si="4"/>
        <v>5</v>
      </c>
      <c r="IN1" s="3">
        <f t="shared" si="4"/>
        <v>6</v>
      </c>
      <c r="IO1" s="3">
        <f t="shared" si="4"/>
        <v>7</v>
      </c>
      <c r="IP1" s="3">
        <f>WEEKDAY(IP6,1)</f>
        <v>1</v>
      </c>
      <c r="IQ1" s="3">
        <f>WEEKDAY(IQ6,1)</f>
        <v>2</v>
      </c>
      <c r="IR1" s="3">
        <f>WEEKDAY(IR6,1)</f>
        <v>3</v>
      </c>
      <c r="IS1" s="3">
        <f>WEEKDAY(IS6,1)</f>
        <v>4</v>
      </c>
      <c r="IT1" s="3">
        <f>WEEKDAY(IT6,1)</f>
        <v>5</v>
      </c>
    </row>
    <row r="2" spans="1:254" ht="13.5">
      <c r="A2" s="53"/>
      <c r="B2" s="53"/>
      <c r="C2" s="101"/>
      <c r="D2" s="53"/>
      <c r="E2" s="53"/>
      <c r="F2" s="53"/>
      <c r="G2" s="136"/>
      <c r="H2" s="107"/>
      <c r="I2" s="116"/>
      <c r="J2" s="116"/>
      <c r="K2" s="116"/>
      <c r="L2" s="116"/>
      <c r="M2" s="57">
        <f>IF(COUNTIF(M$7,"*日）*"),1,IF(COUNTIF(M$7,"*日)*"),1,0))</f>
        <v>0</v>
      </c>
      <c r="N2" s="57">
        <f aca="true" t="shared" si="5" ref="N2:BD2">IF(COUNTIF(N$7,"*日）*"),1,IF(COUNTIF(N$7,"*日)*"),1,0))</f>
        <v>1</v>
      </c>
      <c r="O2" s="57">
        <f t="shared" si="5"/>
        <v>0</v>
      </c>
      <c r="P2" s="57">
        <f t="shared" si="5"/>
        <v>0</v>
      </c>
      <c r="Q2" s="57">
        <f t="shared" si="5"/>
        <v>0</v>
      </c>
      <c r="R2" s="57">
        <f t="shared" si="5"/>
        <v>0</v>
      </c>
      <c r="S2" s="57">
        <f t="shared" si="5"/>
        <v>0</v>
      </c>
      <c r="T2" s="57">
        <f t="shared" si="5"/>
        <v>0</v>
      </c>
      <c r="U2" s="57">
        <f t="shared" si="5"/>
        <v>0</v>
      </c>
      <c r="V2" s="57">
        <f t="shared" si="5"/>
        <v>0</v>
      </c>
      <c r="W2" s="57">
        <f t="shared" si="5"/>
        <v>0</v>
      </c>
      <c r="X2" s="57">
        <f t="shared" si="5"/>
        <v>0</v>
      </c>
      <c r="Y2" s="57">
        <f t="shared" si="5"/>
        <v>0</v>
      </c>
      <c r="Z2" s="57">
        <f t="shared" si="5"/>
        <v>0</v>
      </c>
      <c r="AA2" s="57">
        <f t="shared" si="5"/>
        <v>0</v>
      </c>
      <c r="AB2" s="57">
        <f t="shared" si="5"/>
        <v>0</v>
      </c>
      <c r="AC2" s="57">
        <f t="shared" si="5"/>
        <v>0</v>
      </c>
      <c r="AD2" s="57">
        <f t="shared" si="5"/>
        <v>0</v>
      </c>
      <c r="AE2" s="57">
        <f t="shared" si="5"/>
        <v>0</v>
      </c>
      <c r="AF2" s="57">
        <f t="shared" si="5"/>
        <v>0</v>
      </c>
      <c r="AG2" s="57">
        <f t="shared" si="5"/>
        <v>0</v>
      </c>
      <c r="AH2" s="57">
        <f t="shared" si="5"/>
        <v>1</v>
      </c>
      <c r="AI2" s="57">
        <f t="shared" si="5"/>
        <v>0</v>
      </c>
      <c r="AJ2" s="57">
        <f t="shared" si="5"/>
        <v>0</v>
      </c>
      <c r="AK2" s="57">
        <f t="shared" si="5"/>
        <v>0</v>
      </c>
      <c r="AL2" s="57">
        <f t="shared" si="5"/>
        <v>0</v>
      </c>
      <c r="AM2" s="57">
        <f t="shared" si="5"/>
        <v>0</v>
      </c>
      <c r="AN2" s="57">
        <f t="shared" si="5"/>
        <v>0</v>
      </c>
      <c r="AO2" s="57">
        <f t="shared" si="5"/>
        <v>0</v>
      </c>
      <c r="AP2" s="57">
        <f t="shared" si="5"/>
        <v>0</v>
      </c>
      <c r="AQ2" s="57">
        <f t="shared" si="5"/>
        <v>0</v>
      </c>
      <c r="AR2" s="57">
        <f t="shared" si="5"/>
        <v>0</v>
      </c>
      <c r="AS2" s="57">
        <f t="shared" si="5"/>
        <v>0</v>
      </c>
      <c r="AT2" s="57">
        <f t="shared" si="5"/>
        <v>0</v>
      </c>
      <c r="AU2" s="57">
        <f t="shared" si="5"/>
        <v>0</v>
      </c>
      <c r="AV2" s="57">
        <f t="shared" si="5"/>
        <v>0</v>
      </c>
      <c r="AW2" s="57">
        <f t="shared" si="5"/>
        <v>0</v>
      </c>
      <c r="AX2" s="57">
        <f t="shared" si="5"/>
        <v>0</v>
      </c>
      <c r="AY2" s="57">
        <f t="shared" si="5"/>
        <v>0</v>
      </c>
      <c r="AZ2" s="57">
        <f t="shared" si="5"/>
        <v>0</v>
      </c>
      <c r="BA2" s="57">
        <f t="shared" si="5"/>
        <v>0</v>
      </c>
      <c r="BB2" s="57">
        <f t="shared" si="5"/>
        <v>0</v>
      </c>
      <c r="BC2" s="57">
        <f t="shared" si="5"/>
        <v>0</v>
      </c>
      <c r="BD2" s="57">
        <f t="shared" si="5"/>
        <v>0</v>
      </c>
      <c r="BE2" s="57">
        <f aca="true" t="shared" si="6" ref="BE2:DP2">IF(COUNTIF(BE$7,"*日）*"),1,IF(COUNTIF(BE$7,"*日)*"),1,0))</f>
        <v>0</v>
      </c>
      <c r="BF2" s="57">
        <f t="shared" si="6"/>
        <v>0</v>
      </c>
      <c r="BG2" s="57">
        <f t="shared" si="6"/>
        <v>0</v>
      </c>
      <c r="BH2" s="57">
        <f t="shared" si="6"/>
        <v>0</v>
      </c>
      <c r="BI2" s="57">
        <f t="shared" si="6"/>
        <v>0</v>
      </c>
      <c r="BJ2" s="57">
        <f t="shared" si="6"/>
        <v>0</v>
      </c>
      <c r="BK2" s="57">
        <f t="shared" si="6"/>
        <v>0</v>
      </c>
      <c r="BL2" s="57">
        <f t="shared" si="6"/>
        <v>1</v>
      </c>
      <c r="BM2" s="57">
        <f t="shared" si="6"/>
        <v>0</v>
      </c>
      <c r="BN2" s="57">
        <f t="shared" si="6"/>
        <v>0</v>
      </c>
      <c r="BO2" s="57">
        <f t="shared" si="6"/>
        <v>0</v>
      </c>
      <c r="BP2" s="57">
        <f t="shared" si="6"/>
        <v>0</v>
      </c>
      <c r="BQ2" s="57">
        <f t="shared" si="6"/>
        <v>0</v>
      </c>
      <c r="BR2" s="57">
        <f t="shared" si="6"/>
        <v>0</v>
      </c>
      <c r="BS2" s="57">
        <f t="shared" si="6"/>
        <v>0</v>
      </c>
      <c r="BT2" s="57">
        <f t="shared" si="6"/>
        <v>0</v>
      </c>
      <c r="BU2" s="57">
        <f t="shared" si="6"/>
        <v>1</v>
      </c>
      <c r="BV2" s="57">
        <f t="shared" si="6"/>
        <v>0</v>
      </c>
      <c r="BW2" s="57">
        <f t="shared" si="6"/>
        <v>0</v>
      </c>
      <c r="BX2" s="57">
        <f t="shared" si="6"/>
        <v>0</v>
      </c>
      <c r="BY2" s="57">
        <f t="shared" si="6"/>
        <v>0</v>
      </c>
      <c r="BZ2" s="57">
        <f t="shared" si="6"/>
        <v>0</v>
      </c>
      <c r="CA2" s="57">
        <f t="shared" si="6"/>
        <v>0</v>
      </c>
      <c r="CB2" s="57">
        <f t="shared" si="6"/>
        <v>0</v>
      </c>
      <c r="CC2" s="57">
        <f t="shared" si="6"/>
        <v>0</v>
      </c>
      <c r="CD2" s="57">
        <f t="shared" si="6"/>
        <v>0</v>
      </c>
      <c r="CE2" s="57">
        <f t="shared" si="6"/>
        <v>1</v>
      </c>
      <c r="CF2" s="57">
        <f t="shared" si="6"/>
        <v>0</v>
      </c>
      <c r="CG2" s="57">
        <f t="shared" si="6"/>
        <v>0</v>
      </c>
      <c r="CH2" s="57">
        <f t="shared" si="6"/>
        <v>0</v>
      </c>
      <c r="CI2" s="57">
        <f t="shared" si="6"/>
        <v>0</v>
      </c>
      <c r="CJ2" s="57">
        <f t="shared" si="6"/>
        <v>0</v>
      </c>
      <c r="CK2" s="57">
        <f t="shared" si="6"/>
        <v>0</v>
      </c>
      <c r="CL2" s="57">
        <f t="shared" si="6"/>
        <v>0</v>
      </c>
      <c r="CM2" s="57">
        <f t="shared" si="6"/>
        <v>0</v>
      </c>
      <c r="CN2" s="57">
        <f t="shared" si="6"/>
        <v>0</v>
      </c>
      <c r="CO2" s="57">
        <f t="shared" si="6"/>
        <v>0</v>
      </c>
      <c r="CP2" s="57">
        <f t="shared" si="6"/>
        <v>0</v>
      </c>
      <c r="CQ2" s="57">
        <f t="shared" si="6"/>
        <v>0</v>
      </c>
      <c r="CR2" s="57">
        <f t="shared" si="6"/>
        <v>0</v>
      </c>
      <c r="CS2" s="57">
        <f t="shared" si="6"/>
        <v>0</v>
      </c>
      <c r="CT2" s="57">
        <f t="shared" si="6"/>
        <v>0</v>
      </c>
      <c r="CU2" s="57">
        <f t="shared" si="6"/>
        <v>0</v>
      </c>
      <c r="CV2" s="57">
        <f t="shared" si="6"/>
        <v>0</v>
      </c>
      <c r="CW2" s="57">
        <f t="shared" si="6"/>
        <v>0</v>
      </c>
      <c r="CX2" s="57">
        <f t="shared" si="6"/>
        <v>0</v>
      </c>
      <c r="CY2" s="57">
        <f t="shared" si="6"/>
        <v>0</v>
      </c>
      <c r="CZ2" s="57">
        <f t="shared" si="6"/>
        <v>0</v>
      </c>
      <c r="DA2" s="57">
        <f t="shared" si="6"/>
        <v>0</v>
      </c>
      <c r="DB2" s="57">
        <f t="shared" si="6"/>
        <v>0</v>
      </c>
      <c r="DC2" s="57">
        <f t="shared" si="6"/>
        <v>0</v>
      </c>
      <c r="DD2" s="57">
        <f t="shared" si="6"/>
        <v>0</v>
      </c>
      <c r="DE2" s="57">
        <f t="shared" si="6"/>
        <v>0</v>
      </c>
      <c r="DF2" s="57">
        <f t="shared" si="6"/>
        <v>0</v>
      </c>
      <c r="DG2" s="57">
        <f t="shared" si="6"/>
        <v>0</v>
      </c>
      <c r="DH2" s="57">
        <f t="shared" si="6"/>
        <v>0</v>
      </c>
      <c r="DI2" s="57">
        <f t="shared" si="6"/>
        <v>0</v>
      </c>
      <c r="DJ2" s="57">
        <f t="shared" si="6"/>
        <v>1</v>
      </c>
      <c r="DK2" s="57">
        <f t="shared" si="6"/>
        <v>0</v>
      </c>
      <c r="DL2" s="57">
        <f t="shared" si="6"/>
        <v>0</v>
      </c>
      <c r="DM2" s="57">
        <f t="shared" si="6"/>
        <v>0</v>
      </c>
      <c r="DN2" s="57">
        <f t="shared" si="6"/>
        <v>0</v>
      </c>
      <c r="DO2" s="57">
        <f t="shared" si="6"/>
        <v>0</v>
      </c>
      <c r="DP2" s="57">
        <f t="shared" si="6"/>
        <v>0</v>
      </c>
      <c r="DQ2" s="57">
        <f>IF(COUNTIF(DQ$7,"*日）*"),1,IF(COUNTIF(DQ$7,"*日)*"),1,0))</f>
        <v>0</v>
      </c>
      <c r="DR2" s="57">
        <f>IF(COUNTIF(DR$7,"*日）*"),1,IF(COUNTIF(DR$7,"*日)*"),1,0))</f>
        <v>0</v>
      </c>
      <c r="DS2" s="57">
        <f aca="true" t="shared" si="7" ref="DS2:GC2">IF(COUNTIF(DS$7,"*日）*"),1,IF(COUNTIF(DS$7,"*日)*"),1,0))</f>
        <v>0</v>
      </c>
      <c r="DT2" s="57">
        <f t="shared" si="7"/>
        <v>0</v>
      </c>
      <c r="DU2" s="57">
        <f t="shared" si="7"/>
        <v>0</v>
      </c>
      <c r="DV2" s="57">
        <f t="shared" si="7"/>
        <v>0</v>
      </c>
      <c r="DW2" s="57">
        <f t="shared" si="7"/>
        <v>0</v>
      </c>
      <c r="DX2" s="57">
        <f t="shared" si="7"/>
        <v>0</v>
      </c>
      <c r="DY2" s="57">
        <f t="shared" si="7"/>
        <v>0</v>
      </c>
      <c r="DZ2" s="57">
        <f t="shared" si="7"/>
        <v>0</v>
      </c>
      <c r="EA2" s="57">
        <f t="shared" si="7"/>
        <v>0</v>
      </c>
      <c r="EB2" s="57">
        <f t="shared" si="7"/>
        <v>0</v>
      </c>
      <c r="EC2" s="57">
        <f t="shared" si="7"/>
        <v>0</v>
      </c>
      <c r="ED2" s="57">
        <f t="shared" si="7"/>
        <v>0</v>
      </c>
      <c r="EE2" s="57">
        <f t="shared" si="7"/>
        <v>0</v>
      </c>
      <c r="EF2" s="57">
        <f t="shared" si="7"/>
        <v>0</v>
      </c>
      <c r="EG2" s="57">
        <f t="shared" si="7"/>
        <v>0</v>
      </c>
      <c r="EH2" s="57">
        <f t="shared" si="7"/>
        <v>0</v>
      </c>
      <c r="EI2" s="57">
        <f t="shared" si="7"/>
        <v>0</v>
      </c>
      <c r="EJ2" s="57">
        <f t="shared" si="7"/>
        <v>0</v>
      </c>
      <c r="EK2" s="57">
        <f t="shared" si="7"/>
        <v>0</v>
      </c>
      <c r="EL2" s="57">
        <f t="shared" si="7"/>
        <v>0</v>
      </c>
      <c r="EM2" s="57">
        <f t="shared" si="7"/>
        <v>0</v>
      </c>
      <c r="EN2" s="57">
        <f t="shared" si="7"/>
        <v>0</v>
      </c>
      <c r="EO2" s="57">
        <f t="shared" si="7"/>
        <v>0</v>
      </c>
      <c r="EP2" s="57">
        <f t="shared" si="7"/>
        <v>0</v>
      </c>
      <c r="EQ2" s="57">
        <f t="shared" si="7"/>
        <v>0</v>
      </c>
      <c r="ER2" s="57">
        <f t="shared" si="7"/>
        <v>0</v>
      </c>
      <c r="ES2" s="57">
        <f t="shared" si="7"/>
        <v>0</v>
      </c>
      <c r="ET2" s="57">
        <f t="shared" si="7"/>
        <v>0</v>
      </c>
      <c r="EU2" s="57">
        <f t="shared" si="7"/>
        <v>0</v>
      </c>
      <c r="EV2" s="57">
        <f t="shared" si="7"/>
        <v>1</v>
      </c>
      <c r="EW2" s="57">
        <f t="shared" si="7"/>
        <v>1</v>
      </c>
      <c r="EX2" s="57">
        <f t="shared" si="7"/>
        <v>0</v>
      </c>
      <c r="EY2" s="57">
        <f t="shared" si="7"/>
        <v>0</v>
      </c>
      <c r="EZ2" s="57">
        <f t="shared" si="7"/>
        <v>0</v>
      </c>
      <c r="FA2" s="57">
        <f t="shared" si="7"/>
        <v>0</v>
      </c>
      <c r="FB2" s="57">
        <f t="shared" si="7"/>
        <v>0</v>
      </c>
      <c r="FC2" s="57">
        <f t="shared" si="7"/>
        <v>0</v>
      </c>
      <c r="FD2" s="57">
        <f t="shared" si="7"/>
        <v>0</v>
      </c>
      <c r="FE2" s="57">
        <f t="shared" si="7"/>
        <v>0</v>
      </c>
      <c r="FF2" s="57">
        <f t="shared" si="7"/>
        <v>0</v>
      </c>
      <c r="FG2" s="57">
        <f t="shared" si="7"/>
        <v>0</v>
      </c>
      <c r="FH2" s="57">
        <f t="shared" si="7"/>
        <v>0</v>
      </c>
      <c r="FI2" s="57">
        <f t="shared" si="7"/>
        <v>0</v>
      </c>
      <c r="FJ2" s="57">
        <f t="shared" si="7"/>
        <v>0</v>
      </c>
      <c r="FK2" s="57">
        <f t="shared" si="7"/>
        <v>0</v>
      </c>
      <c r="FL2" s="57">
        <f t="shared" si="7"/>
        <v>0</v>
      </c>
      <c r="FM2" s="57">
        <f t="shared" si="7"/>
        <v>0</v>
      </c>
      <c r="FN2" s="57">
        <f t="shared" si="7"/>
        <v>0</v>
      </c>
      <c r="FO2" s="57">
        <f t="shared" si="7"/>
        <v>0</v>
      </c>
      <c r="FP2" s="57">
        <f t="shared" si="7"/>
        <v>0</v>
      </c>
      <c r="FQ2" s="57">
        <f t="shared" si="7"/>
        <v>0</v>
      </c>
      <c r="FR2" s="57">
        <f t="shared" si="7"/>
        <v>0</v>
      </c>
      <c r="FS2" s="57">
        <f t="shared" si="7"/>
        <v>0</v>
      </c>
      <c r="FT2" s="57">
        <f t="shared" si="7"/>
        <v>0</v>
      </c>
      <c r="FU2" s="57">
        <f t="shared" si="7"/>
        <v>0</v>
      </c>
      <c r="FV2" s="57">
        <f t="shared" si="7"/>
        <v>0</v>
      </c>
      <c r="FW2" s="57">
        <f t="shared" si="7"/>
        <v>0</v>
      </c>
      <c r="FX2" s="57">
        <f t="shared" si="7"/>
        <v>0</v>
      </c>
      <c r="FY2" s="57">
        <f t="shared" si="7"/>
        <v>0</v>
      </c>
      <c r="FZ2" s="57">
        <f t="shared" si="7"/>
        <v>0</v>
      </c>
      <c r="GA2" s="57">
        <f t="shared" si="7"/>
        <v>0</v>
      </c>
      <c r="GB2" s="57">
        <f t="shared" si="7"/>
        <v>0</v>
      </c>
      <c r="GC2" s="57">
        <f t="shared" si="7"/>
        <v>0</v>
      </c>
      <c r="GD2" s="57">
        <f aca="true" t="shared" si="8" ref="GD2:IO2">IF(COUNTIF(GD$7,"*日）*"),1,IF(COUNTIF(GD$7,"*日)*"),1,0))</f>
        <v>0</v>
      </c>
      <c r="GE2" s="57">
        <f t="shared" si="8"/>
        <v>0</v>
      </c>
      <c r="GF2" s="57">
        <f t="shared" si="8"/>
        <v>0</v>
      </c>
      <c r="GG2" s="57">
        <f t="shared" si="8"/>
        <v>0</v>
      </c>
      <c r="GH2" s="57">
        <f t="shared" si="8"/>
        <v>0</v>
      </c>
      <c r="GI2" s="57">
        <f t="shared" si="8"/>
        <v>0</v>
      </c>
      <c r="GJ2" s="57">
        <f t="shared" si="8"/>
        <v>1</v>
      </c>
      <c r="GK2" s="57">
        <f t="shared" si="8"/>
        <v>0</v>
      </c>
      <c r="GL2" s="57">
        <f t="shared" si="8"/>
        <v>0</v>
      </c>
      <c r="GM2" s="57">
        <f t="shared" si="8"/>
        <v>0</v>
      </c>
      <c r="GN2" s="57">
        <f t="shared" si="8"/>
        <v>1</v>
      </c>
      <c r="GO2" s="57">
        <f t="shared" si="8"/>
        <v>1</v>
      </c>
      <c r="GP2" s="57">
        <f t="shared" si="8"/>
        <v>1</v>
      </c>
      <c r="GQ2" s="57">
        <f t="shared" si="8"/>
        <v>0</v>
      </c>
      <c r="GR2" s="57">
        <f t="shared" si="8"/>
        <v>0</v>
      </c>
      <c r="GS2" s="57">
        <f t="shared" si="8"/>
        <v>0</v>
      </c>
      <c r="GT2" s="57">
        <f t="shared" si="8"/>
        <v>0</v>
      </c>
      <c r="GU2" s="57">
        <f t="shared" si="8"/>
        <v>0</v>
      </c>
      <c r="GV2" s="57">
        <f t="shared" si="8"/>
        <v>0</v>
      </c>
      <c r="GW2" s="57">
        <f t="shared" si="8"/>
        <v>0</v>
      </c>
      <c r="GX2" s="57">
        <f t="shared" si="8"/>
        <v>0</v>
      </c>
      <c r="GY2" s="57">
        <f t="shared" si="8"/>
        <v>0</v>
      </c>
      <c r="GZ2" s="57">
        <f t="shared" si="8"/>
        <v>0</v>
      </c>
      <c r="HA2" s="57">
        <f t="shared" si="8"/>
        <v>0</v>
      </c>
      <c r="HB2" s="57">
        <f t="shared" si="8"/>
        <v>0</v>
      </c>
      <c r="HC2" s="57">
        <f t="shared" si="8"/>
        <v>0</v>
      </c>
      <c r="HD2" s="57">
        <f t="shared" si="8"/>
        <v>0</v>
      </c>
      <c r="HE2" s="57">
        <f t="shared" si="8"/>
        <v>0</v>
      </c>
      <c r="HF2" s="57">
        <f t="shared" si="8"/>
        <v>0</v>
      </c>
      <c r="HG2" s="57">
        <f t="shared" si="8"/>
        <v>0</v>
      </c>
      <c r="HH2" s="57">
        <f t="shared" si="8"/>
        <v>0</v>
      </c>
      <c r="HI2" s="57">
        <f t="shared" si="8"/>
        <v>0</v>
      </c>
      <c r="HJ2" s="57">
        <f t="shared" si="8"/>
        <v>0</v>
      </c>
      <c r="HK2" s="57">
        <f t="shared" si="8"/>
        <v>0</v>
      </c>
      <c r="HL2" s="57">
        <f t="shared" si="8"/>
        <v>0</v>
      </c>
      <c r="HM2" s="57">
        <f t="shared" si="8"/>
        <v>0</v>
      </c>
      <c r="HN2" s="57">
        <f t="shared" si="8"/>
        <v>0</v>
      </c>
      <c r="HO2" s="57">
        <f t="shared" si="8"/>
        <v>0</v>
      </c>
      <c r="HP2" s="57">
        <f t="shared" si="8"/>
        <v>0</v>
      </c>
      <c r="HQ2" s="57">
        <f t="shared" si="8"/>
        <v>0</v>
      </c>
      <c r="HR2" s="57">
        <f t="shared" si="8"/>
        <v>0</v>
      </c>
      <c r="HS2" s="57">
        <f t="shared" si="8"/>
        <v>0</v>
      </c>
      <c r="HT2" s="57">
        <f t="shared" si="8"/>
        <v>0</v>
      </c>
      <c r="HU2" s="57">
        <f t="shared" si="8"/>
        <v>0</v>
      </c>
      <c r="HV2" s="57">
        <f t="shared" si="8"/>
        <v>0</v>
      </c>
      <c r="HW2" s="57">
        <f t="shared" si="8"/>
        <v>0</v>
      </c>
      <c r="HX2" s="57">
        <f t="shared" si="8"/>
        <v>0</v>
      </c>
      <c r="HY2" s="57">
        <f t="shared" si="8"/>
        <v>0</v>
      </c>
      <c r="HZ2" s="57">
        <f t="shared" si="8"/>
        <v>0</v>
      </c>
      <c r="IA2" s="57">
        <f t="shared" si="8"/>
        <v>0</v>
      </c>
      <c r="IB2" s="57">
        <f t="shared" si="8"/>
        <v>0</v>
      </c>
      <c r="IC2" s="57">
        <f t="shared" si="8"/>
        <v>0</v>
      </c>
      <c r="ID2" s="57">
        <f t="shared" si="8"/>
        <v>0</v>
      </c>
      <c r="IE2" s="57">
        <f t="shared" si="8"/>
        <v>0</v>
      </c>
      <c r="IF2" s="57">
        <f t="shared" si="8"/>
        <v>0</v>
      </c>
      <c r="IG2" s="57">
        <f t="shared" si="8"/>
        <v>0</v>
      </c>
      <c r="IH2" s="57">
        <f t="shared" si="8"/>
        <v>0</v>
      </c>
      <c r="II2" s="57">
        <f t="shared" si="8"/>
        <v>0</v>
      </c>
      <c r="IJ2" s="57">
        <f t="shared" si="8"/>
        <v>0</v>
      </c>
      <c r="IK2" s="57">
        <f t="shared" si="8"/>
        <v>0</v>
      </c>
      <c r="IL2" s="57">
        <f t="shared" si="8"/>
        <v>0</v>
      </c>
      <c r="IM2" s="57">
        <f t="shared" si="8"/>
        <v>0</v>
      </c>
      <c r="IN2" s="57">
        <f t="shared" si="8"/>
        <v>0</v>
      </c>
      <c r="IO2" s="57">
        <f t="shared" si="8"/>
        <v>0</v>
      </c>
      <c r="IP2" s="57">
        <f>IF(COUNTIF(IP$7,"*日）*"),1,IF(COUNTIF(IP$7,"*日)*"),1,0))</f>
        <v>0</v>
      </c>
      <c r="IQ2" s="57">
        <f>IF(COUNTIF(IQ$7,"*日）*"),1,IF(COUNTIF(IQ$7,"*日)*"),1,0))</f>
        <v>0</v>
      </c>
      <c r="IR2" s="57">
        <f>IF(COUNTIF(IR$7,"*日）*"),1,IF(COUNTIF(IR$7,"*日)*"),1,0))</f>
        <v>0</v>
      </c>
      <c r="IS2" s="57">
        <f>IF(COUNTIF(IS$7,"*日）*"),1,IF(COUNTIF(IS$7,"*日)*"),1,0))</f>
        <v>0</v>
      </c>
      <c r="IT2" s="57">
        <f>IF(COUNTIF(IT$7,"*日）*"),1,IF(COUNTIF(IT$7,"*日)*"),1,0))</f>
        <v>0</v>
      </c>
    </row>
    <row r="3" spans="1:238" ht="13.5">
      <c r="A3" s="4"/>
      <c r="B3" s="4"/>
      <c r="C3" s="26"/>
      <c r="D3" s="4"/>
      <c r="E3" s="59"/>
      <c r="F3" s="5" t="s">
        <v>25</v>
      </c>
      <c r="G3" s="137" t="s">
        <v>26</v>
      </c>
      <c r="H3" s="108" t="s">
        <v>27</v>
      </c>
      <c r="I3" s="117" t="s">
        <v>28</v>
      </c>
      <c r="J3" s="117" t="s">
        <v>29</v>
      </c>
      <c r="K3" s="117" t="s">
        <v>103</v>
      </c>
      <c r="L3" s="7" t="s">
        <v>30</v>
      </c>
      <c r="M3" s="6" t="s">
        <v>31</v>
      </c>
      <c r="N3" s="6" t="s">
        <v>32</v>
      </c>
      <c r="O3" s="6" t="s">
        <v>33</v>
      </c>
      <c r="P3" s="6" t="s">
        <v>34</v>
      </c>
      <c r="Q3" s="6" t="s">
        <v>35</v>
      </c>
      <c r="R3" s="6" t="s">
        <v>36</v>
      </c>
      <c r="S3" s="6" t="s">
        <v>100</v>
      </c>
      <c r="T3" s="6" t="s">
        <v>37</v>
      </c>
      <c r="U3" s="6" t="s">
        <v>38</v>
      </c>
      <c r="V3" s="6" t="s">
        <v>83</v>
      </c>
      <c r="W3" s="6" t="s">
        <v>84</v>
      </c>
      <c r="X3" s="6" t="s">
        <v>85</v>
      </c>
      <c r="Y3" s="6" t="s">
        <v>86</v>
      </c>
      <c r="Z3" s="6" t="s">
        <v>87</v>
      </c>
      <c r="AA3" s="6" t="s">
        <v>88</v>
      </c>
      <c r="AB3" s="6" t="s">
        <v>89</v>
      </c>
      <c r="AC3" s="6" t="s">
        <v>90</v>
      </c>
      <c r="AD3" s="6" t="s">
        <v>91</v>
      </c>
      <c r="AE3" s="6" t="s">
        <v>92</v>
      </c>
      <c r="AF3" s="6" t="s">
        <v>93</v>
      </c>
      <c r="AG3" s="6" t="s">
        <v>94</v>
      </c>
      <c r="AH3" s="6" t="s">
        <v>95</v>
      </c>
      <c r="AI3" s="6" t="s">
        <v>96</v>
      </c>
      <c r="AJ3" s="6" t="s">
        <v>97</v>
      </c>
      <c r="AK3" s="6" t="s">
        <v>98</v>
      </c>
      <c r="AL3" s="6" t="s">
        <v>99</v>
      </c>
      <c r="AM3" s="6"/>
      <c r="AN3" s="6"/>
      <c r="AO3" s="6" t="s">
        <v>12</v>
      </c>
      <c r="AP3" s="6" t="s">
        <v>13</v>
      </c>
      <c r="AQ3" s="6" t="s">
        <v>11</v>
      </c>
      <c r="AR3" s="6" t="s">
        <v>14</v>
      </c>
      <c r="AS3" s="6" t="s">
        <v>15</v>
      </c>
      <c r="AT3" s="6" t="s">
        <v>9</v>
      </c>
      <c r="AU3" s="6" t="s">
        <v>16</v>
      </c>
      <c r="AV3" s="6" t="s">
        <v>8</v>
      </c>
      <c r="AW3" s="6" t="s">
        <v>17</v>
      </c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ht="13.5">
      <c r="A4" s="53" t="s">
        <v>42</v>
      </c>
      <c r="B4" s="54" t="s">
        <v>44</v>
      </c>
      <c r="C4" s="53" t="s">
        <v>45</v>
      </c>
      <c r="D4" s="53" t="s">
        <v>46</v>
      </c>
      <c r="E4" s="55" t="s">
        <v>47</v>
      </c>
      <c r="F4" s="56" t="s">
        <v>48</v>
      </c>
      <c r="G4" s="138" t="s">
        <v>49</v>
      </c>
      <c r="H4" s="108" t="s">
        <v>50</v>
      </c>
      <c r="I4" s="118" t="s">
        <v>51</v>
      </c>
      <c r="J4" s="117" t="s">
        <v>52</v>
      </c>
      <c r="K4" s="117" t="s">
        <v>53</v>
      </c>
      <c r="L4" s="58" t="s">
        <v>54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</row>
    <row r="5" spans="1:254" s="163" customFormat="1" ht="13.5">
      <c r="A5" s="8"/>
      <c r="B5" s="9"/>
      <c r="C5" s="11"/>
      <c r="D5" s="28"/>
      <c r="E5" s="10"/>
      <c r="F5" s="10"/>
      <c r="G5" s="11"/>
      <c r="H5" s="11"/>
      <c r="I5" s="109"/>
      <c r="J5" s="119">
        <f>SUBTOTAL(9,J9:J65536)</f>
        <v>95</v>
      </c>
      <c r="K5" s="120">
        <f>SUBTOTAL(9,K9:K65536)</f>
        <v>633</v>
      </c>
      <c r="L5" s="121">
        <f>SUBTOTAL(9,L9:L65536)</f>
        <v>594</v>
      </c>
      <c r="M5" s="164">
        <f>M6</f>
        <v>42310</v>
      </c>
      <c r="N5" s="164">
        <f aca="true" t="shared" si="9" ref="N5:CN5">N6</f>
        <v>42311</v>
      </c>
      <c r="O5" s="164">
        <f t="shared" si="9"/>
        <v>42312</v>
      </c>
      <c r="P5" s="164">
        <f t="shared" si="9"/>
        <v>42313</v>
      </c>
      <c r="Q5" s="164">
        <f t="shared" si="9"/>
        <v>42314</v>
      </c>
      <c r="R5" s="164">
        <f t="shared" si="9"/>
        <v>42315</v>
      </c>
      <c r="S5" s="164">
        <f t="shared" si="9"/>
        <v>42316</v>
      </c>
      <c r="T5" s="164">
        <f t="shared" si="9"/>
        <v>42317</v>
      </c>
      <c r="U5" s="165">
        <f t="shared" si="9"/>
        <v>42318</v>
      </c>
      <c r="V5" s="164">
        <f t="shared" si="9"/>
        <v>42319</v>
      </c>
      <c r="W5" s="164">
        <f t="shared" si="9"/>
        <v>42320</v>
      </c>
      <c r="X5" s="164">
        <f t="shared" si="9"/>
        <v>42321</v>
      </c>
      <c r="Y5" s="164">
        <f t="shared" si="9"/>
        <v>42322</v>
      </c>
      <c r="Z5" s="164">
        <f t="shared" si="9"/>
        <v>42323</v>
      </c>
      <c r="AA5" s="164">
        <f t="shared" si="9"/>
        <v>42324</v>
      </c>
      <c r="AB5" s="164">
        <f t="shared" si="9"/>
        <v>42325</v>
      </c>
      <c r="AC5" s="164">
        <f t="shared" si="9"/>
        <v>42326</v>
      </c>
      <c r="AD5" s="164">
        <f t="shared" si="9"/>
        <v>42327</v>
      </c>
      <c r="AE5" s="164">
        <f t="shared" si="9"/>
        <v>42328</v>
      </c>
      <c r="AF5" s="164">
        <f t="shared" si="9"/>
        <v>42329</v>
      </c>
      <c r="AG5" s="164">
        <f t="shared" si="9"/>
        <v>42330</v>
      </c>
      <c r="AH5" s="164">
        <f t="shared" si="9"/>
        <v>42331</v>
      </c>
      <c r="AI5" s="164">
        <f t="shared" si="9"/>
        <v>42332</v>
      </c>
      <c r="AJ5" s="164">
        <f t="shared" si="9"/>
        <v>42333</v>
      </c>
      <c r="AK5" s="164">
        <f aca="true" t="shared" si="10" ref="AK5:AX5">AK6</f>
        <v>42334</v>
      </c>
      <c r="AL5" s="164">
        <f t="shared" si="10"/>
        <v>42335</v>
      </c>
      <c r="AM5" s="164">
        <f t="shared" si="10"/>
        <v>42336</v>
      </c>
      <c r="AN5" s="164">
        <f t="shared" si="10"/>
        <v>42337</v>
      </c>
      <c r="AO5" s="164">
        <f t="shared" si="10"/>
        <v>42338</v>
      </c>
      <c r="AP5" s="164">
        <f t="shared" si="10"/>
        <v>42339</v>
      </c>
      <c r="AQ5" s="164">
        <f t="shared" si="10"/>
        <v>42340</v>
      </c>
      <c r="AR5" s="164">
        <f t="shared" si="10"/>
        <v>42341</v>
      </c>
      <c r="AS5" s="164">
        <f t="shared" si="10"/>
        <v>42342</v>
      </c>
      <c r="AT5" s="164">
        <f t="shared" si="10"/>
        <v>42343</v>
      </c>
      <c r="AU5" s="164">
        <f t="shared" si="10"/>
        <v>42344</v>
      </c>
      <c r="AV5" s="164">
        <f t="shared" si="10"/>
        <v>42345</v>
      </c>
      <c r="AW5" s="164">
        <f t="shared" si="10"/>
        <v>42346</v>
      </c>
      <c r="AX5" s="164">
        <f t="shared" si="10"/>
        <v>42347</v>
      </c>
      <c r="AY5" s="164">
        <f t="shared" si="9"/>
        <v>42348</v>
      </c>
      <c r="AZ5" s="164">
        <f>AZ6</f>
        <v>42349</v>
      </c>
      <c r="BA5" s="164">
        <f>BA6</f>
        <v>42350</v>
      </c>
      <c r="BB5" s="164">
        <f>BB6</f>
        <v>42351</v>
      </c>
      <c r="BC5" s="164">
        <f t="shared" si="9"/>
        <v>42352</v>
      </c>
      <c r="BD5" s="164">
        <f t="shared" si="9"/>
        <v>42353</v>
      </c>
      <c r="BE5" s="164">
        <f t="shared" si="9"/>
        <v>42354</v>
      </c>
      <c r="BF5" s="164">
        <f t="shared" si="9"/>
        <v>42355</v>
      </c>
      <c r="BG5" s="164">
        <f t="shared" si="9"/>
        <v>42356</v>
      </c>
      <c r="BH5" s="164">
        <f t="shared" si="9"/>
        <v>42357</v>
      </c>
      <c r="BI5" s="164">
        <f t="shared" si="9"/>
        <v>42358</v>
      </c>
      <c r="BJ5" s="164">
        <f t="shared" si="9"/>
        <v>42359</v>
      </c>
      <c r="BK5" s="164">
        <f t="shared" si="9"/>
        <v>42360</v>
      </c>
      <c r="BL5" s="164">
        <f t="shared" si="9"/>
        <v>42361</v>
      </c>
      <c r="BM5" s="164">
        <f t="shared" si="9"/>
        <v>42362</v>
      </c>
      <c r="BN5" s="164">
        <f t="shared" si="9"/>
        <v>42363</v>
      </c>
      <c r="BO5" s="164">
        <f t="shared" si="9"/>
        <v>42364</v>
      </c>
      <c r="BP5" s="164">
        <f t="shared" si="9"/>
        <v>42365</v>
      </c>
      <c r="BQ5" s="164">
        <f t="shared" si="9"/>
        <v>42366</v>
      </c>
      <c r="BR5" s="164">
        <f t="shared" si="9"/>
        <v>42367</v>
      </c>
      <c r="BS5" s="164">
        <f t="shared" si="9"/>
        <v>42368</v>
      </c>
      <c r="BT5" s="164">
        <f t="shared" si="9"/>
        <v>42369</v>
      </c>
      <c r="BU5" s="164">
        <f t="shared" si="9"/>
        <v>42370</v>
      </c>
      <c r="BV5" s="164">
        <f t="shared" si="9"/>
        <v>42371</v>
      </c>
      <c r="BW5" s="164">
        <f t="shared" si="9"/>
        <v>42372</v>
      </c>
      <c r="BX5" s="164">
        <f t="shared" si="9"/>
        <v>42373</v>
      </c>
      <c r="BY5" s="164">
        <f t="shared" si="9"/>
        <v>42374</v>
      </c>
      <c r="BZ5" s="164">
        <f t="shared" si="9"/>
        <v>42375</v>
      </c>
      <c r="CA5" s="164">
        <f t="shared" si="9"/>
        <v>42376</v>
      </c>
      <c r="CB5" s="164">
        <f t="shared" si="9"/>
        <v>42377</v>
      </c>
      <c r="CC5" s="164">
        <f t="shared" si="9"/>
        <v>42378</v>
      </c>
      <c r="CD5" s="164">
        <f t="shared" si="9"/>
        <v>42379</v>
      </c>
      <c r="CE5" s="164">
        <f t="shared" si="9"/>
        <v>42380</v>
      </c>
      <c r="CF5" s="164">
        <f t="shared" si="9"/>
        <v>42381</v>
      </c>
      <c r="CG5" s="164">
        <f t="shared" si="9"/>
        <v>42382</v>
      </c>
      <c r="CH5" s="164">
        <f t="shared" si="9"/>
        <v>42383</v>
      </c>
      <c r="CI5" s="164">
        <f t="shared" si="9"/>
        <v>42384</v>
      </c>
      <c r="CJ5" s="164">
        <f t="shared" si="9"/>
        <v>42385</v>
      </c>
      <c r="CK5" s="164">
        <f t="shared" si="9"/>
        <v>42386</v>
      </c>
      <c r="CL5" s="164">
        <f t="shared" si="9"/>
        <v>42387</v>
      </c>
      <c r="CM5" s="164">
        <f t="shared" si="9"/>
        <v>42388</v>
      </c>
      <c r="CN5" s="164">
        <f t="shared" si="9"/>
        <v>42389</v>
      </c>
      <c r="CO5" s="164">
        <f aca="true" t="shared" si="11" ref="CO5:EY5">CO6</f>
        <v>42390</v>
      </c>
      <c r="CP5" s="164">
        <f t="shared" si="11"/>
        <v>42391</v>
      </c>
      <c r="CQ5" s="164">
        <f t="shared" si="11"/>
        <v>42392</v>
      </c>
      <c r="CR5" s="164">
        <f t="shared" si="11"/>
        <v>42393</v>
      </c>
      <c r="CS5" s="164">
        <f t="shared" si="11"/>
        <v>42394</v>
      </c>
      <c r="CT5" s="164">
        <f t="shared" si="11"/>
        <v>42395</v>
      </c>
      <c r="CU5" s="164">
        <f t="shared" si="11"/>
        <v>42396</v>
      </c>
      <c r="CV5" s="164">
        <f t="shared" si="11"/>
        <v>42397</v>
      </c>
      <c r="CW5" s="164">
        <f t="shared" si="11"/>
        <v>42398</v>
      </c>
      <c r="CX5" s="164">
        <f t="shared" si="11"/>
        <v>42399</v>
      </c>
      <c r="CY5" s="164">
        <f t="shared" si="11"/>
        <v>42400</v>
      </c>
      <c r="CZ5" s="164">
        <f t="shared" si="11"/>
        <v>42401</v>
      </c>
      <c r="DA5" s="164">
        <f t="shared" si="11"/>
        <v>42402</v>
      </c>
      <c r="DB5" s="164">
        <f t="shared" si="11"/>
        <v>42403</v>
      </c>
      <c r="DC5" s="164">
        <f t="shared" si="11"/>
        <v>42404</v>
      </c>
      <c r="DD5" s="164">
        <f t="shared" si="11"/>
        <v>42405</v>
      </c>
      <c r="DE5" s="164">
        <f t="shared" si="11"/>
        <v>42406</v>
      </c>
      <c r="DF5" s="164">
        <f t="shared" si="11"/>
        <v>42407</v>
      </c>
      <c r="DG5" s="164">
        <f t="shared" si="11"/>
        <v>42408</v>
      </c>
      <c r="DH5" s="164">
        <f t="shared" si="11"/>
        <v>42409</v>
      </c>
      <c r="DI5" s="164">
        <f t="shared" si="11"/>
        <v>42410</v>
      </c>
      <c r="DJ5" s="164">
        <f t="shared" si="11"/>
        <v>42411</v>
      </c>
      <c r="DK5" s="164">
        <f t="shared" si="11"/>
        <v>42412</v>
      </c>
      <c r="DL5" s="164">
        <f t="shared" si="11"/>
        <v>42413</v>
      </c>
      <c r="DM5" s="164">
        <f t="shared" si="11"/>
        <v>42414</v>
      </c>
      <c r="DN5" s="164">
        <f t="shared" si="11"/>
        <v>42415</v>
      </c>
      <c r="DO5" s="164">
        <f t="shared" si="11"/>
        <v>42416</v>
      </c>
      <c r="DP5" s="164">
        <f t="shared" si="11"/>
        <v>42417</v>
      </c>
      <c r="DQ5" s="164">
        <f t="shared" si="11"/>
        <v>42418</v>
      </c>
      <c r="DR5" s="164">
        <f t="shared" si="11"/>
        <v>42419</v>
      </c>
      <c r="DS5" s="164">
        <f t="shared" si="11"/>
        <v>42420</v>
      </c>
      <c r="DT5" s="164">
        <f t="shared" si="11"/>
        <v>42421</v>
      </c>
      <c r="DU5" s="164">
        <f t="shared" si="11"/>
        <v>42422</v>
      </c>
      <c r="DV5" s="164">
        <f t="shared" si="11"/>
        <v>42423</v>
      </c>
      <c r="DW5" s="164">
        <f t="shared" si="11"/>
        <v>42424</v>
      </c>
      <c r="DX5" s="164">
        <f t="shared" si="11"/>
        <v>42425</v>
      </c>
      <c r="DY5" s="164">
        <f t="shared" si="11"/>
        <v>42426</v>
      </c>
      <c r="DZ5" s="164">
        <f t="shared" si="11"/>
        <v>42427</v>
      </c>
      <c r="EA5" s="164">
        <f t="shared" si="11"/>
        <v>42428</v>
      </c>
      <c r="EB5" s="164">
        <f t="shared" si="11"/>
        <v>42429</v>
      </c>
      <c r="EC5" s="164">
        <f t="shared" si="11"/>
        <v>42430</v>
      </c>
      <c r="ED5" s="164">
        <f t="shared" si="11"/>
        <v>42431</v>
      </c>
      <c r="EE5" s="164">
        <f t="shared" si="11"/>
        <v>42432</v>
      </c>
      <c r="EF5" s="164">
        <f t="shared" si="11"/>
        <v>42433</v>
      </c>
      <c r="EG5" s="164">
        <f t="shared" si="11"/>
        <v>42434</v>
      </c>
      <c r="EH5" s="164">
        <f t="shared" si="11"/>
        <v>42435</v>
      </c>
      <c r="EI5" s="164">
        <f t="shared" si="11"/>
        <v>42436</v>
      </c>
      <c r="EJ5" s="164">
        <f t="shared" si="11"/>
        <v>42437</v>
      </c>
      <c r="EK5" s="164">
        <f t="shared" si="11"/>
        <v>42438</v>
      </c>
      <c r="EL5" s="164">
        <f t="shared" si="11"/>
        <v>42439</v>
      </c>
      <c r="EM5" s="164">
        <f t="shared" si="11"/>
        <v>42440</v>
      </c>
      <c r="EN5" s="164">
        <f t="shared" si="11"/>
        <v>42441</v>
      </c>
      <c r="EO5" s="164">
        <f t="shared" si="11"/>
        <v>42442</v>
      </c>
      <c r="EP5" s="164">
        <f t="shared" si="11"/>
        <v>42443</v>
      </c>
      <c r="EQ5" s="164">
        <f t="shared" si="11"/>
        <v>42444</v>
      </c>
      <c r="ER5" s="164">
        <f t="shared" si="11"/>
        <v>42445</v>
      </c>
      <c r="ES5" s="164">
        <f t="shared" si="11"/>
        <v>42446</v>
      </c>
      <c r="ET5" s="164">
        <f t="shared" si="11"/>
        <v>42447</v>
      </c>
      <c r="EU5" s="164">
        <f t="shared" si="11"/>
        <v>42448</v>
      </c>
      <c r="EV5" s="164">
        <f t="shared" si="11"/>
        <v>42449</v>
      </c>
      <c r="EW5" s="164">
        <f t="shared" si="11"/>
        <v>42450</v>
      </c>
      <c r="EX5" s="164">
        <f t="shared" si="11"/>
        <v>42451</v>
      </c>
      <c r="EY5" s="164">
        <f t="shared" si="11"/>
        <v>42452</v>
      </c>
      <c r="EZ5" s="164">
        <f aca="true" t="shared" si="12" ref="EZ5:HK5">EZ6</f>
        <v>42453</v>
      </c>
      <c r="FA5" s="164">
        <f t="shared" si="12"/>
        <v>42454</v>
      </c>
      <c r="FB5" s="164">
        <f t="shared" si="12"/>
        <v>42455</v>
      </c>
      <c r="FC5" s="164">
        <f t="shared" si="12"/>
        <v>42456</v>
      </c>
      <c r="FD5" s="164">
        <f t="shared" si="12"/>
        <v>42457</v>
      </c>
      <c r="FE5" s="164">
        <f t="shared" si="12"/>
        <v>42458</v>
      </c>
      <c r="FF5" s="164">
        <f t="shared" si="12"/>
        <v>42459</v>
      </c>
      <c r="FG5" s="164">
        <f t="shared" si="12"/>
        <v>42460</v>
      </c>
      <c r="FH5" s="164">
        <f t="shared" si="12"/>
        <v>42461</v>
      </c>
      <c r="FI5" s="164">
        <f t="shared" si="12"/>
        <v>42462</v>
      </c>
      <c r="FJ5" s="164">
        <f t="shared" si="12"/>
        <v>42463</v>
      </c>
      <c r="FK5" s="164">
        <f t="shared" si="12"/>
        <v>42464</v>
      </c>
      <c r="FL5" s="164">
        <f t="shared" si="12"/>
        <v>42465</v>
      </c>
      <c r="FM5" s="164">
        <f t="shared" si="12"/>
        <v>42466</v>
      </c>
      <c r="FN5" s="164">
        <f t="shared" si="12"/>
        <v>42467</v>
      </c>
      <c r="FO5" s="164">
        <f t="shared" si="12"/>
        <v>42468</v>
      </c>
      <c r="FP5" s="164">
        <f t="shared" si="12"/>
        <v>42469</v>
      </c>
      <c r="FQ5" s="164">
        <f t="shared" si="12"/>
        <v>42470</v>
      </c>
      <c r="FR5" s="164">
        <f t="shared" si="12"/>
        <v>42471</v>
      </c>
      <c r="FS5" s="164">
        <f t="shared" si="12"/>
        <v>42472</v>
      </c>
      <c r="FT5" s="164">
        <f t="shared" si="12"/>
        <v>42473</v>
      </c>
      <c r="FU5" s="164">
        <f t="shared" si="12"/>
        <v>42474</v>
      </c>
      <c r="FV5" s="164">
        <f t="shared" si="12"/>
        <v>42475</v>
      </c>
      <c r="FW5" s="164">
        <f t="shared" si="12"/>
        <v>42476</v>
      </c>
      <c r="FX5" s="164">
        <f t="shared" si="12"/>
        <v>42477</v>
      </c>
      <c r="FY5" s="164">
        <f t="shared" si="12"/>
        <v>42478</v>
      </c>
      <c r="FZ5" s="164">
        <f t="shared" si="12"/>
        <v>42479</v>
      </c>
      <c r="GA5" s="164">
        <f t="shared" si="12"/>
        <v>42480</v>
      </c>
      <c r="GB5" s="164">
        <f t="shared" si="12"/>
        <v>42481</v>
      </c>
      <c r="GC5" s="164">
        <f t="shared" si="12"/>
        <v>42482</v>
      </c>
      <c r="GD5" s="164">
        <f t="shared" si="12"/>
        <v>42483</v>
      </c>
      <c r="GE5" s="164">
        <f t="shared" si="12"/>
        <v>42484</v>
      </c>
      <c r="GF5" s="164">
        <f t="shared" si="12"/>
        <v>42485</v>
      </c>
      <c r="GG5" s="164">
        <f t="shared" si="12"/>
        <v>42486</v>
      </c>
      <c r="GH5" s="164">
        <f t="shared" si="12"/>
        <v>42487</v>
      </c>
      <c r="GI5" s="164">
        <f t="shared" si="12"/>
        <v>42488</v>
      </c>
      <c r="GJ5" s="164">
        <f t="shared" si="12"/>
        <v>42489</v>
      </c>
      <c r="GK5" s="164">
        <f t="shared" si="12"/>
        <v>42490</v>
      </c>
      <c r="GL5" s="164">
        <f t="shared" si="12"/>
        <v>42491</v>
      </c>
      <c r="GM5" s="164">
        <f t="shared" si="12"/>
        <v>42492</v>
      </c>
      <c r="GN5" s="164">
        <f t="shared" si="12"/>
        <v>42493</v>
      </c>
      <c r="GO5" s="164">
        <f t="shared" si="12"/>
        <v>42494</v>
      </c>
      <c r="GP5" s="164">
        <f t="shared" si="12"/>
        <v>42495</v>
      </c>
      <c r="GQ5" s="164">
        <f t="shared" si="12"/>
        <v>42496</v>
      </c>
      <c r="GR5" s="164">
        <f t="shared" si="12"/>
        <v>42497</v>
      </c>
      <c r="GS5" s="164">
        <f t="shared" si="12"/>
        <v>42498</v>
      </c>
      <c r="GT5" s="164">
        <f t="shared" si="12"/>
        <v>42499</v>
      </c>
      <c r="GU5" s="164">
        <f t="shared" si="12"/>
        <v>42500</v>
      </c>
      <c r="GV5" s="164">
        <f t="shared" si="12"/>
        <v>42501</v>
      </c>
      <c r="GW5" s="164">
        <f t="shared" si="12"/>
        <v>42502</v>
      </c>
      <c r="GX5" s="164">
        <f t="shared" si="12"/>
        <v>42503</v>
      </c>
      <c r="GY5" s="164">
        <f t="shared" si="12"/>
        <v>42504</v>
      </c>
      <c r="GZ5" s="164">
        <f t="shared" si="12"/>
        <v>42505</v>
      </c>
      <c r="HA5" s="164">
        <f t="shared" si="12"/>
        <v>42506</v>
      </c>
      <c r="HB5" s="164">
        <f t="shared" si="12"/>
        <v>42507</v>
      </c>
      <c r="HC5" s="164">
        <f t="shared" si="12"/>
        <v>42508</v>
      </c>
      <c r="HD5" s="164">
        <f t="shared" si="12"/>
        <v>42509</v>
      </c>
      <c r="HE5" s="164">
        <f t="shared" si="12"/>
        <v>42510</v>
      </c>
      <c r="HF5" s="164">
        <f t="shared" si="12"/>
        <v>42511</v>
      </c>
      <c r="HG5" s="164">
        <f t="shared" si="12"/>
        <v>42512</v>
      </c>
      <c r="HH5" s="164">
        <f t="shared" si="12"/>
        <v>42513</v>
      </c>
      <c r="HI5" s="164">
        <f t="shared" si="12"/>
        <v>42514</v>
      </c>
      <c r="HJ5" s="164">
        <f t="shared" si="12"/>
        <v>42515</v>
      </c>
      <c r="HK5" s="164">
        <f t="shared" si="12"/>
        <v>42516</v>
      </c>
      <c r="HL5" s="164">
        <f aca="true" t="shared" si="13" ref="HL5:HR5">HL6</f>
        <v>42517</v>
      </c>
      <c r="HM5" s="164">
        <f t="shared" si="13"/>
        <v>42518</v>
      </c>
      <c r="HN5" s="164">
        <f t="shared" si="13"/>
        <v>42519</v>
      </c>
      <c r="HO5" s="164">
        <f t="shared" si="13"/>
        <v>42520</v>
      </c>
      <c r="HP5" s="164">
        <f t="shared" si="13"/>
        <v>42521</v>
      </c>
      <c r="HQ5" s="164">
        <f t="shared" si="13"/>
        <v>42522</v>
      </c>
      <c r="HR5" s="164">
        <f t="shared" si="13"/>
        <v>42523</v>
      </c>
      <c r="HS5" s="164">
        <f aca="true" t="shared" si="14" ref="HS5:IT5">HS6</f>
        <v>42524</v>
      </c>
      <c r="HT5" s="164">
        <f t="shared" si="14"/>
        <v>42525</v>
      </c>
      <c r="HU5" s="164">
        <f t="shared" si="14"/>
        <v>42526</v>
      </c>
      <c r="HV5" s="164">
        <f t="shared" si="14"/>
        <v>42527</v>
      </c>
      <c r="HW5" s="164">
        <f t="shared" si="14"/>
        <v>42528</v>
      </c>
      <c r="HX5" s="164">
        <f t="shared" si="14"/>
        <v>42529</v>
      </c>
      <c r="HY5" s="164">
        <f t="shared" si="14"/>
        <v>42530</v>
      </c>
      <c r="HZ5" s="164">
        <f t="shared" si="14"/>
        <v>42531</v>
      </c>
      <c r="IA5" s="164">
        <f t="shared" si="14"/>
        <v>42532</v>
      </c>
      <c r="IB5" s="164">
        <f t="shared" si="14"/>
        <v>42533</v>
      </c>
      <c r="IC5" s="164">
        <f t="shared" si="14"/>
        <v>42534</v>
      </c>
      <c r="ID5" s="164">
        <f t="shared" si="14"/>
        <v>42535</v>
      </c>
      <c r="IE5" s="164">
        <f t="shared" si="14"/>
        <v>42536</v>
      </c>
      <c r="IF5" s="164">
        <f t="shared" si="14"/>
        <v>42537</v>
      </c>
      <c r="IG5" s="164">
        <f t="shared" si="14"/>
        <v>42538</v>
      </c>
      <c r="IH5" s="164">
        <f t="shared" si="14"/>
        <v>42539</v>
      </c>
      <c r="II5" s="164">
        <f t="shared" si="14"/>
        <v>42540</v>
      </c>
      <c r="IJ5" s="164">
        <f t="shared" si="14"/>
        <v>42541</v>
      </c>
      <c r="IK5" s="164">
        <f t="shared" si="14"/>
        <v>42542</v>
      </c>
      <c r="IL5" s="164">
        <f t="shared" si="14"/>
        <v>42543</v>
      </c>
      <c r="IM5" s="164">
        <f t="shared" si="14"/>
        <v>42544</v>
      </c>
      <c r="IN5" s="164">
        <f t="shared" si="14"/>
        <v>42545</v>
      </c>
      <c r="IO5" s="164">
        <f t="shared" si="14"/>
        <v>42546</v>
      </c>
      <c r="IP5" s="164">
        <f t="shared" si="14"/>
        <v>42547</v>
      </c>
      <c r="IQ5" s="164">
        <f t="shared" si="14"/>
        <v>42548</v>
      </c>
      <c r="IR5" s="164">
        <f t="shared" si="14"/>
        <v>42549</v>
      </c>
      <c r="IS5" s="164">
        <f t="shared" si="14"/>
        <v>42550</v>
      </c>
      <c r="IT5" s="164">
        <f t="shared" si="14"/>
        <v>42551</v>
      </c>
    </row>
    <row r="6" spans="1:254" ht="13.5">
      <c r="A6" s="12"/>
      <c r="B6" s="13"/>
      <c r="C6" s="74"/>
      <c r="D6" s="75" t="s">
        <v>70</v>
      </c>
      <c r="E6" s="76" t="str">
        <f>" 幼"&amp;COUNTIF(F9:F65536,"A*")&amp;" 保"&amp;COUNTIF(F9:F65536,"B*")&amp;" 小"&amp;COUNTIF(F9:F65536,"C*")&amp;" 中"&amp;COUNTIF(F9:F65536,"D*")&amp;" 高"&amp;COUNTIF(F9:F65536,"E*")&amp;" 支"&amp;COUNTIF(F9:F65536,"F*")&amp;" 専"&amp;COUNTIF(F9:F65536,"G*")&amp;" 各"&amp;COUNTIF(F9:F65536,"H*")&amp;" 大"&amp;COUNTIF(F9:F65536,"i*")&amp;" 児"&amp;COUNTIF(F9:F65536,"J*")&amp;" 認"&amp;COUNTIF(F9:F65536,"K*")&amp;" 他"&amp;COUNTIF(F9:F65536,"L*")</f>
        <v> 幼40 保25 小217 中86 高25 支5 専5 各0 大0 児0 認0 他0</v>
      </c>
      <c r="F6" s="77"/>
      <c r="G6" s="139"/>
      <c r="H6" s="78"/>
      <c r="I6" s="110"/>
      <c r="J6" s="122" t="s">
        <v>72</v>
      </c>
      <c r="K6" s="123"/>
      <c r="L6" s="124"/>
      <c r="M6" s="105">
        <v>42310</v>
      </c>
      <c r="N6" s="105">
        <f>M6+1</f>
        <v>42311</v>
      </c>
      <c r="O6" s="105">
        <f aca="true" t="shared" si="15" ref="O6:BZ6">N6+1</f>
        <v>42312</v>
      </c>
      <c r="P6" s="105">
        <f t="shared" si="15"/>
        <v>42313</v>
      </c>
      <c r="Q6" s="105">
        <f t="shared" si="15"/>
        <v>42314</v>
      </c>
      <c r="R6" s="105">
        <f t="shared" si="15"/>
        <v>42315</v>
      </c>
      <c r="S6" s="105">
        <f t="shared" si="15"/>
        <v>42316</v>
      </c>
      <c r="T6" s="105">
        <f t="shared" si="15"/>
        <v>42317</v>
      </c>
      <c r="U6" s="105">
        <f t="shared" si="15"/>
        <v>42318</v>
      </c>
      <c r="V6" s="105">
        <f t="shared" si="15"/>
        <v>42319</v>
      </c>
      <c r="W6" s="105">
        <f t="shared" si="15"/>
        <v>42320</v>
      </c>
      <c r="X6" s="105">
        <f t="shared" si="15"/>
        <v>42321</v>
      </c>
      <c r="Y6" s="105">
        <f t="shared" si="15"/>
        <v>42322</v>
      </c>
      <c r="Z6" s="105">
        <f t="shared" si="15"/>
        <v>42323</v>
      </c>
      <c r="AA6" s="105">
        <f t="shared" si="15"/>
        <v>42324</v>
      </c>
      <c r="AB6" s="105">
        <f t="shared" si="15"/>
        <v>42325</v>
      </c>
      <c r="AC6" s="105">
        <f t="shared" si="15"/>
        <v>42326</v>
      </c>
      <c r="AD6" s="105">
        <f t="shared" si="15"/>
        <v>42327</v>
      </c>
      <c r="AE6" s="105">
        <f t="shared" si="15"/>
        <v>42328</v>
      </c>
      <c r="AF6" s="105">
        <f t="shared" si="15"/>
        <v>42329</v>
      </c>
      <c r="AG6" s="105">
        <f t="shared" si="15"/>
        <v>42330</v>
      </c>
      <c r="AH6" s="105">
        <f t="shared" si="15"/>
        <v>42331</v>
      </c>
      <c r="AI6" s="105">
        <f t="shared" si="15"/>
        <v>42332</v>
      </c>
      <c r="AJ6" s="105">
        <f t="shared" si="15"/>
        <v>42333</v>
      </c>
      <c r="AK6" s="105">
        <f t="shared" si="15"/>
        <v>42334</v>
      </c>
      <c r="AL6" s="105">
        <f t="shared" si="15"/>
        <v>42335</v>
      </c>
      <c r="AM6" s="105">
        <f t="shared" si="15"/>
        <v>42336</v>
      </c>
      <c r="AN6" s="105">
        <f t="shared" si="15"/>
        <v>42337</v>
      </c>
      <c r="AO6" s="105">
        <f t="shared" si="15"/>
        <v>42338</v>
      </c>
      <c r="AP6" s="105">
        <f t="shared" si="15"/>
        <v>42339</v>
      </c>
      <c r="AQ6" s="105">
        <f t="shared" si="15"/>
        <v>42340</v>
      </c>
      <c r="AR6" s="105">
        <f t="shared" si="15"/>
        <v>42341</v>
      </c>
      <c r="AS6" s="105">
        <f t="shared" si="15"/>
        <v>42342</v>
      </c>
      <c r="AT6" s="105">
        <f t="shared" si="15"/>
        <v>42343</v>
      </c>
      <c r="AU6" s="105">
        <f t="shared" si="15"/>
        <v>42344</v>
      </c>
      <c r="AV6" s="105">
        <f t="shared" si="15"/>
        <v>42345</v>
      </c>
      <c r="AW6" s="105">
        <f t="shared" si="15"/>
        <v>42346</v>
      </c>
      <c r="AX6" s="105">
        <f t="shared" si="15"/>
        <v>42347</v>
      </c>
      <c r="AY6" s="105">
        <f t="shared" si="15"/>
        <v>42348</v>
      </c>
      <c r="AZ6" s="105">
        <f t="shared" si="15"/>
        <v>42349</v>
      </c>
      <c r="BA6" s="105">
        <f t="shared" si="15"/>
        <v>42350</v>
      </c>
      <c r="BB6" s="105">
        <f t="shared" si="15"/>
        <v>42351</v>
      </c>
      <c r="BC6" s="105">
        <f t="shared" si="15"/>
        <v>42352</v>
      </c>
      <c r="BD6" s="105">
        <f t="shared" si="15"/>
        <v>42353</v>
      </c>
      <c r="BE6" s="105">
        <f t="shared" si="15"/>
        <v>42354</v>
      </c>
      <c r="BF6" s="105">
        <f t="shared" si="15"/>
        <v>42355</v>
      </c>
      <c r="BG6" s="105">
        <f t="shared" si="15"/>
        <v>42356</v>
      </c>
      <c r="BH6" s="105">
        <f t="shared" si="15"/>
        <v>42357</v>
      </c>
      <c r="BI6" s="105">
        <f t="shared" si="15"/>
        <v>42358</v>
      </c>
      <c r="BJ6" s="105">
        <f t="shared" si="15"/>
        <v>42359</v>
      </c>
      <c r="BK6" s="105">
        <f t="shared" si="15"/>
        <v>42360</v>
      </c>
      <c r="BL6" s="105">
        <f t="shared" si="15"/>
        <v>42361</v>
      </c>
      <c r="BM6" s="105">
        <f t="shared" si="15"/>
        <v>42362</v>
      </c>
      <c r="BN6" s="105">
        <f t="shared" si="15"/>
        <v>42363</v>
      </c>
      <c r="BO6" s="105">
        <f t="shared" si="15"/>
        <v>42364</v>
      </c>
      <c r="BP6" s="105">
        <f t="shared" si="15"/>
        <v>42365</v>
      </c>
      <c r="BQ6" s="105">
        <f t="shared" si="15"/>
        <v>42366</v>
      </c>
      <c r="BR6" s="105">
        <f t="shared" si="15"/>
        <v>42367</v>
      </c>
      <c r="BS6" s="105">
        <f t="shared" si="15"/>
        <v>42368</v>
      </c>
      <c r="BT6" s="105">
        <f t="shared" si="15"/>
        <v>42369</v>
      </c>
      <c r="BU6" s="105">
        <f t="shared" si="15"/>
        <v>42370</v>
      </c>
      <c r="BV6" s="105">
        <f t="shared" si="15"/>
        <v>42371</v>
      </c>
      <c r="BW6" s="105">
        <f t="shared" si="15"/>
        <v>42372</v>
      </c>
      <c r="BX6" s="105">
        <f t="shared" si="15"/>
        <v>42373</v>
      </c>
      <c r="BY6" s="105">
        <f t="shared" si="15"/>
        <v>42374</v>
      </c>
      <c r="BZ6" s="105">
        <f t="shared" si="15"/>
        <v>42375</v>
      </c>
      <c r="CA6" s="105">
        <f aca="true" t="shared" si="16" ref="CA6:EL6">BZ6+1</f>
        <v>42376</v>
      </c>
      <c r="CB6" s="105">
        <f t="shared" si="16"/>
        <v>42377</v>
      </c>
      <c r="CC6" s="105">
        <f t="shared" si="16"/>
        <v>42378</v>
      </c>
      <c r="CD6" s="105">
        <f t="shared" si="16"/>
        <v>42379</v>
      </c>
      <c r="CE6" s="105">
        <f t="shared" si="16"/>
        <v>42380</v>
      </c>
      <c r="CF6" s="105">
        <f t="shared" si="16"/>
        <v>42381</v>
      </c>
      <c r="CG6" s="105">
        <f t="shared" si="16"/>
        <v>42382</v>
      </c>
      <c r="CH6" s="105">
        <f t="shared" si="16"/>
        <v>42383</v>
      </c>
      <c r="CI6" s="105">
        <f t="shared" si="16"/>
        <v>42384</v>
      </c>
      <c r="CJ6" s="105">
        <f t="shared" si="16"/>
        <v>42385</v>
      </c>
      <c r="CK6" s="105">
        <f t="shared" si="16"/>
        <v>42386</v>
      </c>
      <c r="CL6" s="105">
        <f t="shared" si="16"/>
        <v>42387</v>
      </c>
      <c r="CM6" s="105">
        <f t="shared" si="16"/>
        <v>42388</v>
      </c>
      <c r="CN6" s="105">
        <f t="shared" si="16"/>
        <v>42389</v>
      </c>
      <c r="CO6" s="105">
        <f t="shared" si="16"/>
        <v>42390</v>
      </c>
      <c r="CP6" s="105">
        <f t="shared" si="16"/>
        <v>42391</v>
      </c>
      <c r="CQ6" s="105">
        <f t="shared" si="16"/>
        <v>42392</v>
      </c>
      <c r="CR6" s="105">
        <f t="shared" si="16"/>
        <v>42393</v>
      </c>
      <c r="CS6" s="105">
        <f t="shared" si="16"/>
        <v>42394</v>
      </c>
      <c r="CT6" s="105">
        <f t="shared" si="16"/>
        <v>42395</v>
      </c>
      <c r="CU6" s="105">
        <f t="shared" si="16"/>
        <v>42396</v>
      </c>
      <c r="CV6" s="105">
        <f t="shared" si="16"/>
        <v>42397</v>
      </c>
      <c r="CW6" s="105">
        <f t="shared" si="16"/>
        <v>42398</v>
      </c>
      <c r="CX6" s="105">
        <f t="shared" si="16"/>
        <v>42399</v>
      </c>
      <c r="CY6" s="105">
        <f t="shared" si="16"/>
        <v>42400</v>
      </c>
      <c r="CZ6" s="105">
        <f t="shared" si="16"/>
        <v>42401</v>
      </c>
      <c r="DA6" s="105">
        <f t="shared" si="16"/>
        <v>42402</v>
      </c>
      <c r="DB6" s="105">
        <f t="shared" si="16"/>
        <v>42403</v>
      </c>
      <c r="DC6" s="105">
        <f t="shared" si="16"/>
        <v>42404</v>
      </c>
      <c r="DD6" s="105">
        <f t="shared" si="16"/>
        <v>42405</v>
      </c>
      <c r="DE6" s="105">
        <f t="shared" si="16"/>
        <v>42406</v>
      </c>
      <c r="DF6" s="105">
        <f t="shared" si="16"/>
        <v>42407</v>
      </c>
      <c r="DG6" s="105">
        <f t="shared" si="16"/>
        <v>42408</v>
      </c>
      <c r="DH6" s="105">
        <f t="shared" si="16"/>
        <v>42409</v>
      </c>
      <c r="DI6" s="105">
        <f t="shared" si="16"/>
        <v>42410</v>
      </c>
      <c r="DJ6" s="105">
        <f t="shared" si="16"/>
        <v>42411</v>
      </c>
      <c r="DK6" s="105">
        <f t="shared" si="16"/>
        <v>42412</v>
      </c>
      <c r="DL6" s="105">
        <f t="shared" si="16"/>
        <v>42413</v>
      </c>
      <c r="DM6" s="105">
        <f t="shared" si="16"/>
        <v>42414</v>
      </c>
      <c r="DN6" s="105">
        <f t="shared" si="16"/>
        <v>42415</v>
      </c>
      <c r="DO6" s="105">
        <f t="shared" si="16"/>
        <v>42416</v>
      </c>
      <c r="DP6" s="105">
        <f t="shared" si="16"/>
        <v>42417</v>
      </c>
      <c r="DQ6" s="105">
        <f t="shared" si="16"/>
        <v>42418</v>
      </c>
      <c r="DR6" s="105">
        <f t="shared" si="16"/>
        <v>42419</v>
      </c>
      <c r="DS6" s="105">
        <f t="shared" si="16"/>
        <v>42420</v>
      </c>
      <c r="DT6" s="105">
        <f t="shared" si="16"/>
        <v>42421</v>
      </c>
      <c r="DU6" s="105">
        <f t="shared" si="16"/>
        <v>42422</v>
      </c>
      <c r="DV6" s="105">
        <f t="shared" si="16"/>
        <v>42423</v>
      </c>
      <c r="DW6" s="105">
        <f t="shared" si="16"/>
        <v>42424</v>
      </c>
      <c r="DX6" s="105">
        <f t="shared" si="16"/>
        <v>42425</v>
      </c>
      <c r="DY6" s="105">
        <f t="shared" si="16"/>
        <v>42426</v>
      </c>
      <c r="DZ6" s="105">
        <f t="shared" si="16"/>
        <v>42427</v>
      </c>
      <c r="EA6" s="105">
        <f t="shared" si="16"/>
        <v>42428</v>
      </c>
      <c r="EB6" s="105">
        <f t="shared" si="16"/>
        <v>42429</v>
      </c>
      <c r="EC6" s="105">
        <f t="shared" si="16"/>
        <v>42430</v>
      </c>
      <c r="ED6" s="105">
        <f t="shared" si="16"/>
        <v>42431</v>
      </c>
      <c r="EE6" s="105">
        <f t="shared" si="16"/>
        <v>42432</v>
      </c>
      <c r="EF6" s="105">
        <f t="shared" si="16"/>
        <v>42433</v>
      </c>
      <c r="EG6" s="105">
        <f t="shared" si="16"/>
        <v>42434</v>
      </c>
      <c r="EH6" s="105">
        <f t="shared" si="16"/>
        <v>42435</v>
      </c>
      <c r="EI6" s="105">
        <f t="shared" si="16"/>
        <v>42436</v>
      </c>
      <c r="EJ6" s="105">
        <f t="shared" si="16"/>
        <v>42437</v>
      </c>
      <c r="EK6" s="105">
        <f t="shared" si="16"/>
        <v>42438</v>
      </c>
      <c r="EL6" s="105">
        <f t="shared" si="16"/>
        <v>42439</v>
      </c>
      <c r="EM6" s="105">
        <f aca="true" t="shared" si="17" ref="EM6:GX6">EL6+1</f>
        <v>42440</v>
      </c>
      <c r="EN6" s="105">
        <f t="shared" si="17"/>
        <v>42441</v>
      </c>
      <c r="EO6" s="105">
        <f t="shared" si="17"/>
        <v>42442</v>
      </c>
      <c r="EP6" s="105">
        <f t="shared" si="17"/>
        <v>42443</v>
      </c>
      <c r="EQ6" s="105">
        <f t="shared" si="17"/>
        <v>42444</v>
      </c>
      <c r="ER6" s="105">
        <f t="shared" si="17"/>
        <v>42445</v>
      </c>
      <c r="ES6" s="105">
        <f t="shared" si="17"/>
        <v>42446</v>
      </c>
      <c r="ET6" s="105">
        <f t="shared" si="17"/>
        <v>42447</v>
      </c>
      <c r="EU6" s="105">
        <f t="shared" si="17"/>
        <v>42448</v>
      </c>
      <c r="EV6" s="105">
        <f t="shared" si="17"/>
        <v>42449</v>
      </c>
      <c r="EW6" s="105">
        <f t="shared" si="17"/>
        <v>42450</v>
      </c>
      <c r="EX6" s="105">
        <f t="shared" si="17"/>
        <v>42451</v>
      </c>
      <c r="EY6" s="105">
        <f t="shared" si="17"/>
        <v>42452</v>
      </c>
      <c r="EZ6" s="105">
        <f t="shared" si="17"/>
        <v>42453</v>
      </c>
      <c r="FA6" s="105">
        <f t="shared" si="17"/>
        <v>42454</v>
      </c>
      <c r="FB6" s="105">
        <f t="shared" si="17"/>
        <v>42455</v>
      </c>
      <c r="FC6" s="105">
        <f t="shared" si="17"/>
        <v>42456</v>
      </c>
      <c r="FD6" s="105">
        <f t="shared" si="17"/>
        <v>42457</v>
      </c>
      <c r="FE6" s="105">
        <f t="shared" si="17"/>
        <v>42458</v>
      </c>
      <c r="FF6" s="105">
        <f t="shared" si="17"/>
        <v>42459</v>
      </c>
      <c r="FG6" s="105">
        <f t="shared" si="17"/>
        <v>42460</v>
      </c>
      <c r="FH6" s="105">
        <f t="shared" si="17"/>
        <v>42461</v>
      </c>
      <c r="FI6" s="105">
        <f t="shared" si="17"/>
        <v>42462</v>
      </c>
      <c r="FJ6" s="105">
        <f t="shared" si="17"/>
        <v>42463</v>
      </c>
      <c r="FK6" s="105">
        <f t="shared" si="17"/>
        <v>42464</v>
      </c>
      <c r="FL6" s="105">
        <f t="shared" si="17"/>
        <v>42465</v>
      </c>
      <c r="FM6" s="105">
        <f t="shared" si="17"/>
        <v>42466</v>
      </c>
      <c r="FN6" s="105">
        <f t="shared" si="17"/>
        <v>42467</v>
      </c>
      <c r="FO6" s="105">
        <f t="shared" si="17"/>
        <v>42468</v>
      </c>
      <c r="FP6" s="105">
        <f t="shared" si="17"/>
        <v>42469</v>
      </c>
      <c r="FQ6" s="105">
        <f t="shared" si="17"/>
        <v>42470</v>
      </c>
      <c r="FR6" s="105">
        <f t="shared" si="17"/>
        <v>42471</v>
      </c>
      <c r="FS6" s="105">
        <f t="shared" si="17"/>
        <v>42472</v>
      </c>
      <c r="FT6" s="105">
        <f t="shared" si="17"/>
        <v>42473</v>
      </c>
      <c r="FU6" s="105">
        <f t="shared" si="17"/>
        <v>42474</v>
      </c>
      <c r="FV6" s="105">
        <f t="shared" si="17"/>
        <v>42475</v>
      </c>
      <c r="FW6" s="105">
        <f t="shared" si="17"/>
        <v>42476</v>
      </c>
      <c r="FX6" s="105">
        <f t="shared" si="17"/>
        <v>42477</v>
      </c>
      <c r="FY6" s="105">
        <f t="shared" si="17"/>
        <v>42478</v>
      </c>
      <c r="FZ6" s="105">
        <f t="shared" si="17"/>
        <v>42479</v>
      </c>
      <c r="GA6" s="105">
        <f t="shared" si="17"/>
        <v>42480</v>
      </c>
      <c r="GB6" s="105">
        <f t="shared" si="17"/>
        <v>42481</v>
      </c>
      <c r="GC6" s="105">
        <f t="shared" si="17"/>
        <v>42482</v>
      </c>
      <c r="GD6" s="105">
        <f t="shared" si="17"/>
        <v>42483</v>
      </c>
      <c r="GE6" s="105">
        <f t="shared" si="17"/>
        <v>42484</v>
      </c>
      <c r="GF6" s="105">
        <f t="shared" si="17"/>
        <v>42485</v>
      </c>
      <c r="GG6" s="105">
        <f t="shared" si="17"/>
        <v>42486</v>
      </c>
      <c r="GH6" s="105">
        <f t="shared" si="17"/>
        <v>42487</v>
      </c>
      <c r="GI6" s="105">
        <f t="shared" si="17"/>
        <v>42488</v>
      </c>
      <c r="GJ6" s="105">
        <f t="shared" si="17"/>
        <v>42489</v>
      </c>
      <c r="GK6" s="105">
        <f t="shared" si="17"/>
        <v>42490</v>
      </c>
      <c r="GL6" s="105">
        <f t="shared" si="17"/>
        <v>42491</v>
      </c>
      <c r="GM6" s="105">
        <f t="shared" si="17"/>
        <v>42492</v>
      </c>
      <c r="GN6" s="105">
        <f t="shared" si="17"/>
        <v>42493</v>
      </c>
      <c r="GO6" s="105">
        <f t="shared" si="17"/>
        <v>42494</v>
      </c>
      <c r="GP6" s="105">
        <f t="shared" si="17"/>
        <v>42495</v>
      </c>
      <c r="GQ6" s="105">
        <f t="shared" si="17"/>
        <v>42496</v>
      </c>
      <c r="GR6" s="105">
        <f t="shared" si="17"/>
        <v>42497</v>
      </c>
      <c r="GS6" s="105">
        <f t="shared" si="17"/>
        <v>42498</v>
      </c>
      <c r="GT6" s="105">
        <f t="shared" si="17"/>
        <v>42499</v>
      </c>
      <c r="GU6" s="105">
        <f t="shared" si="17"/>
        <v>42500</v>
      </c>
      <c r="GV6" s="105">
        <f t="shared" si="17"/>
        <v>42501</v>
      </c>
      <c r="GW6" s="105">
        <f t="shared" si="17"/>
        <v>42502</v>
      </c>
      <c r="GX6" s="105">
        <f t="shared" si="17"/>
        <v>42503</v>
      </c>
      <c r="GY6" s="105">
        <f aca="true" t="shared" si="18" ref="GY6:IT6">GX6+1</f>
        <v>42504</v>
      </c>
      <c r="GZ6" s="105">
        <f t="shared" si="18"/>
        <v>42505</v>
      </c>
      <c r="HA6" s="105">
        <f t="shared" si="18"/>
        <v>42506</v>
      </c>
      <c r="HB6" s="105">
        <f t="shared" si="18"/>
        <v>42507</v>
      </c>
      <c r="HC6" s="105">
        <f t="shared" si="18"/>
        <v>42508</v>
      </c>
      <c r="HD6" s="105">
        <f t="shared" si="18"/>
        <v>42509</v>
      </c>
      <c r="HE6" s="105">
        <f t="shared" si="18"/>
        <v>42510</v>
      </c>
      <c r="HF6" s="105">
        <f t="shared" si="18"/>
        <v>42511</v>
      </c>
      <c r="HG6" s="105">
        <f t="shared" si="18"/>
        <v>42512</v>
      </c>
      <c r="HH6" s="105">
        <f t="shared" si="18"/>
        <v>42513</v>
      </c>
      <c r="HI6" s="105">
        <f t="shared" si="18"/>
        <v>42514</v>
      </c>
      <c r="HJ6" s="105">
        <f t="shared" si="18"/>
        <v>42515</v>
      </c>
      <c r="HK6" s="105">
        <f t="shared" si="18"/>
        <v>42516</v>
      </c>
      <c r="HL6" s="105">
        <f t="shared" si="18"/>
        <v>42517</v>
      </c>
      <c r="HM6" s="105">
        <f t="shared" si="18"/>
        <v>42518</v>
      </c>
      <c r="HN6" s="105">
        <f t="shared" si="18"/>
        <v>42519</v>
      </c>
      <c r="HO6" s="105">
        <f t="shared" si="18"/>
        <v>42520</v>
      </c>
      <c r="HP6" s="105">
        <f t="shared" si="18"/>
        <v>42521</v>
      </c>
      <c r="HQ6" s="105">
        <f t="shared" si="18"/>
        <v>42522</v>
      </c>
      <c r="HR6" s="105">
        <f t="shared" si="18"/>
        <v>42523</v>
      </c>
      <c r="HS6" s="105">
        <f t="shared" si="18"/>
        <v>42524</v>
      </c>
      <c r="HT6" s="105">
        <f t="shared" si="18"/>
        <v>42525</v>
      </c>
      <c r="HU6" s="105">
        <f t="shared" si="18"/>
        <v>42526</v>
      </c>
      <c r="HV6" s="105">
        <f t="shared" si="18"/>
        <v>42527</v>
      </c>
      <c r="HW6" s="105">
        <f t="shared" si="18"/>
        <v>42528</v>
      </c>
      <c r="HX6" s="105">
        <f t="shared" si="18"/>
        <v>42529</v>
      </c>
      <c r="HY6" s="105">
        <f t="shared" si="18"/>
        <v>42530</v>
      </c>
      <c r="HZ6" s="105">
        <f t="shared" si="18"/>
        <v>42531</v>
      </c>
      <c r="IA6" s="105">
        <f t="shared" si="18"/>
        <v>42532</v>
      </c>
      <c r="IB6" s="105">
        <f t="shared" si="18"/>
        <v>42533</v>
      </c>
      <c r="IC6" s="105">
        <f t="shared" si="18"/>
        <v>42534</v>
      </c>
      <c r="ID6" s="105">
        <f t="shared" si="18"/>
        <v>42535</v>
      </c>
      <c r="IE6" s="105">
        <f t="shared" si="18"/>
        <v>42536</v>
      </c>
      <c r="IF6" s="105">
        <f t="shared" si="18"/>
        <v>42537</v>
      </c>
      <c r="IG6" s="105">
        <f t="shared" si="18"/>
        <v>42538</v>
      </c>
      <c r="IH6" s="105">
        <f t="shared" si="18"/>
        <v>42539</v>
      </c>
      <c r="II6" s="105">
        <f t="shared" si="18"/>
        <v>42540</v>
      </c>
      <c r="IJ6" s="105">
        <f t="shared" si="18"/>
        <v>42541</v>
      </c>
      <c r="IK6" s="105">
        <f t="shared" si="18"/>
        <v>42542</v>
      </c>
      <c r="IL6" s="105">
        <f t="shared" si="18"/>
        <v>42543</v>
      </c>
      <c r="IM6" s="105">
        <f t="shared" si="18"/>
        <v>42544</v>
      </c>
      <c r="IN6" s="105">
        <f t="shared" si="18"/>
        <v>42545</v>
      </c>
      <c r="IO6" s="105">
        <f t="shared" si="18"/>
        <v>42546</v>
      </c>
      <c r="IP6" s="105">
        <f t="shared" si="18"/>
        <v>42547</v>
      </c>
      <c r="IQ6" s="105">
        <f t="shared" si="18"/>
        <v>42548</v>
      </c>
      <c r="IR6" s="105">
        <f t="shared" si="18"/>
        <v>42549</v>
      </c>
      <c r="IS6" s="105">
        <f t="shared" si="18"/>
        <v>42550</v>
      </c>
      <c r="IT6" s="105">
        <f t="shared" si="18"/>
        <v>42551</v>
      </c>
    </row>
    <row r="7" spans="1:254" ht="21">
      <c r="A7" s="14"/>
      <c r="B7" s="15"/>
      <c r="C7" s="102"/>
      <c r="D7" s="29"/>
      <c r="E7" s="45"/>
      <c r="F7" s="45"/>
      <c r="G7" s="140"/>
      <c r="H7" s="16"/>
      <c r="I7" s="111"/>
      <c r="J7" s="125" t="s">
        <v>77</v>
      </c>
      <c r="K7" s="126" t="s">
        <v>3</v>
      </c>
      <c r="L7" s="127" t="s">
        <v>4</v>
      </c>
      <c r="M7" s="69">
        <f>IF(ISERROR(HLOOKUP(M6,'祝祭日設定'!1:2,2,0)),"",HLOOKUP(M6,'祝祭日設定'!1:2,2,0))</f>
      </c>
      <c r="N7" s="17" t="str">
        <f>IF(ISERROR(HLOOKUP(N6,'祝祭日設定'!1:2,2,0)),"",HLOOKUP(N6,'祝祭日設定'!1:2,2,0))</f>
        <v>(文化の日)</v>
      </c>
      <c r="O7" s="17">
        <f>IF(ISERROR(HLOOKUP(O6,'祝祭日設定'!1:2,2,0)),"",HLOOKUP(O6,'祝祭日設定'!1:2,2,0))</f>
      </c>
      <c r="P7" s="17">
        <f>IF(ISERROR(HLOOKUP(P6,'祝祭日設定'!1:2,2,0)),"",HLOOKUP(P6,'祝祭日設定'!1:2,2,0))</f>
      </c>
      <c r="Q7" s="17">
        <f>IF(ISERROR(HLOOKUP(Q6,'祝祭日設定'!1:2,2,0)),"",HLOOKUP(Q6,'祝祭日設定'!1:2,2,0))</f>
      </c>
      <c r="R7" s="17">
        <f>IF(ISERROR(HLOOKUP(R6,'祝祭日設定'!1:2,2,0)),"",HLOOKUP(R6,'祝祭日設定'!1:2,2,0))</f>
      </c>
      <c r="S7" s="17">
        <f>IF(ISERROR(HLOOKUP(S6,'祝祭日設定'!1:2,2,0)),"",HLOOKUP(S6,'祝祭日設定'!1:2,2,0))</f>
      </c>
      <c r="T7" s="17">
        <f>IF(ISERROR(HLOOKUP(T6,'祝祭日設定'!1:2,2,0)),"",HLOOKUP(T6,'祝祭日設定'!1:2,2,0))</f>
      </c>
      <c r="U7" s="69">
        <f>IF(ISERROR(HLOOKUP(U6,'祝祭日設定'!1:2,2,0)),"",HLOOKUP(U6,'祝祭日設定'!1:2,2,0))</f>
      </c>
      <c r="V7" s="17">
        <f>IF(ISERROR(HLOOKUP(V6,'祝祭日設定'!1:2,2,0)),"",HLOOKUP(V6,'祝祭日設定'!1:2,2,0))</f>
      </c>
      <c r="W7" s="17">
        <f>IF(ISERROR(HLOOKUP(W6,'祝祭日設定'!1:2,2,0)),"",HLOOKUP(W6,'祝祭日設定'!1:2,2,0))</f>
      </c>
      <c r="X7" s="17">
        <f>IF(ISERROR(HLOOKUP(X6,'祝祭日設定'!1:2,2,0)),"",HLOOKUP(X6,'祝祭日設定'!1:2,2,0))</f>
      </c>
      <c r="Y7" s="17">
        <f>IF(ISERROR(HLOOKUP(Y6,'祝祭日設定'!1:2,2,0)),"",HLOOKUP(Y6,'祝祭日設定'!1:2,2,0))</f>
      </c>
      <c r="Z7" s="17">
        <f>IF(ISERROR(HLOOKUP(Z6,'祝祭日設定'!1:2,2,0)),"",HLOOKUP(Z6,'祝祭日設定'!1:2,2,0))</f>
      </c>
      <c r="AA7" s="17">
        <f>IF(ISERROR(HLOOKUP(AA6,'祝祭日設定'!1:2,2,0)),"",HLOOKUP(AA6,'祝祭日設定'!1:2,2,0))</f>
      </c>
      <c r="AB7" s="17">
        <f>IF(ISERROR(HLOOKUP(AB6,'祝祭日設定'!1:2,2,0)),"",HLOOKUP(AB6,'祝祭日設定'!1:2,2,0))</f>
      </c>
      <c r="AC7" s="17">
        <f>IF(ISERROR(HLOOKUP(AC6,'祝祭日設定'!1:2,2,0)),"",HLOOKUP(AC6,'祝祭日設定'!1:2,2,0))</f>
      </c>
      <c r="AD7" s="17">
        <f>IF(ISERROR(HLOOKUP(AD6,'祝祭日設定'!1:2,2,0)),"",HLOOKUP(AD6,'祝祭日設定'!1:2,2,0))</f>
      </c>
      <c r="AE7" s="17">
        <f>IF(ISERROR(HLOOKUP(AE6,'祝祭日設定'!1:2,2,0)),"",HLOOKUP(AE6,'祝祭日設定'!1:2,2,0))</f>
      </c>
      <c r="AF7" s="17">
        <f>IF(ISERROR(HLOOKUP(AF6,'祝祭日設定'!1:2,2,0)),"",HLOOKUP(AF6,'祝祭日設定'!1:2,2,0))</f>
      </c>
      <c r="AG7" s="17">
        <f>IF(ISERROR(HLOOKUP(AG6,'祝祭日設定'!1:2,2,0)),"",HLOOKUP(AG6,'祝祭日設定'!1:2,2,0))</f>
      </c>
      <c r="AH7" s="17" t="str">
        <f>IF(ISERROR(HLOOKUP(AH6,'祝祭日設定'!1:2,2,0)),"",HLOOKUP(AH6,'祝祭日設定'!1:2,2,0))</f>
        <v>(勤労感謝の日)</v>
      </c>
      <c r="AI7" s="17">
        <f>IF(ISERROR(HLOOKUP(AI6,'祝祭日設定'!1:2,2,0)),"",HLOOKUP(AI6,'祝祭日設定'!1:2,2,0))</f>
      </c>
      <c r="AJ7" s="17">
        <f>IF(ISERROR(HLOOKUP(AJ6,'祝祭日設定'!1:2,2,0)),"",HLOOKUP(AJ6,'祝祭日設定'!1:2,2,0))</f>
      </c>
      <c r="AK7" s="69">
        <f>IF(ISERROR(HLOOKUP(AK6,'祝祭日設定'!1:2,2,0)),"",HLOOKUP(AK6,'祝祭日設定'!1:2,2,0))</f>
      </c>
      <c r="AL7" s="17">
        <f>IF(ISERROR(HLOOKUP(AL6,'祝祭日設定'!1:2,2,0)),"",HLOOKUP(AL6,'祝祭日設定'!1:2,2,0))</f>
      </c>
      <c r="AM7" s="17">
        <f>IF(ISERROR(HLOOKUP(AM6,'祝祭日設定'!1:2,2,0)),"",HLOOKUP(AM6,'祝祭日設定'!1:2,2,0))</f>
      </c>
      <c r="AN7" s="17">
        <f>IF(ISERROR(HLOOKUP(AN6,'祝祭日設定'!1:2,2,0)),"",HLOOKUP(AN6,'祝祭日設定'!1:2,2,0))</f>
      </c>
      <c r="AO7" s="17">
        <f>IF(ISERROR(HLOOKUP(AO6,'祝祭日設定'!1:2,2,0)),"",HLOOKUP(AO6,'祝祭日設定'!1:2,2,0))</f>
      </c>
      <c r="AP7" s="17">
        <f>IF(ISERROR(HLOOKUP(AP6,'祝祭日設定'!1:2,2,0)),"",HLOOKUP(AP6,'祝祭日設定'!1:2,2,0))</f>
      </c>
      <c r="AQ7" s="17">
        <f>IF(ISERROR(HLOOKUP(AQ6,'祝祭日設定'!1:2,2,0)),"",HLOOKUP(AQ6,'祝祭日設定'!1:2,2,0))</f>
      </c>
      <c r="AR7" s="17">
        <f>IF(ISERROR(HLOOKUP(AR6,'祝祭日設定'!1:2,2,0)),"",HLOOKUP(AR6,'祝祭日設定'!1:2,2,0))</f>
      </c>
      <c r="AS7" s="17">
        <f>IF(ISERROR(HLOOKUP(AS6,'祝祭日設定'!1:2,2,0)),"",HLOOKUP(AS6,'祝祭日設定'!1:2,2,0))</f>
      </c>
      <c r="AT7" s="17">
        <f>IF(ISERROR(HLOOKUP(AT6,'祝祭日設定'!1:2,2,0)),"",HLOOKUP(AT6,'祝祭日設定'!1:2,2,0))</f>
      </c>
      <c r="AU7" s="17">
        <f>IF(ISERROR(HLOOKUP(AU6,'祝祭日設定'!1:2,2,0)),"",HLOOKUP(AU6,'祝祭日設定'!1:2,2,0))</f>
      </c>
      <c r="AV7" s="17">
        <f>IF(ISERROR(HLOOKUP(AV6,'祝祭日設定'!1:2,2,0)),"",HLOOKUP(AV6,'祝祭日設定'!1:2,2,0))</f>
      </c>
      <c r="AW7" s="17">
        <f>IF(ISERROR(HLOOKUP(AW6,'祝祭日設定'!1:2,2,0)),"",HLOOKUP(AW6,'祝祭日設定'!1:2,2,0))</f>
      </c>
      <c r="AX7" s="17">
        <f>IF(ISERROR(HLOOKUP(AX6,'祝祭日設定'!1:2,2,0)),"",HLOOKUP(AX6,'祝祭日設定'!1:2,2,0))</f>
      </c>
      <c r="AY7" s="17">
        <f>IF(ISERROR(HLOOKUP(AY6,'祝祭日設定'!1:2,2,0)),"",HLOOKUP(AY6,'祝祭日設定'!1:2,2,0))</f>
      </c>
      <c r="AZ7" s="17">
        <f>IF(ISERROR(HLOOKUP(AZ6,'祝祭日設定'!1:2,2,0)),"",HLOOKUP(AZ6,'祝祭日設定'!1:2,2,0))</f>
      </c>
      <c r="BA7" s="17">
        <f>IF(ISERROR(HLOOKUP(BA6,'祝祭日設定'!1:2,2,0)),"",HLOOKUP(BA6,'祝祭日設定'!1:2,2,0))</f>
      </c>
      <c r="BB7" s="17">
        <f>IF(ISERROR(HLOOKUP(BB6,'祝祭日設定'!1:2,2,0)),"",HLOOKUP(BB6,'祝祭日設定'!1:2,2,0))</f>
      </c>
      <c r="BC7" s="17">
        <f>IF(ISERROR(HLOOKUP(BC6,'祝祭日設定'!1:2,2,0)),"",HLOOKUP(BC6,'祝祭日設定'!1:2,2,0))</f>
      </c>
      <c r="BD7" s="17">
        <f>IF(ISERROR(HLOOKUP(BD6,'祝祭日設定'!1:2,2,0)),"",HLOOKUP(BD6,'祝祭日設定'!1:2,2,0))</f>
      </c>
      <c r="BE7" s="17">
        <f>IF(ISERROR(HLOOKUP(BE6,'祝祭日設定'!1:2,2,0)),"",HLOOKUP(BE6,'祝祭日設定'!1:2,2,0))</f>
      </c>
      <c r="BF7" s="17">
        <f>IF(ISERROR(HLOOKUP(BF6,'祝祭日設定'!1:2,2,0)),"",HLOOKUP(BF6,'祝祭日設定'!1:2,2,0))</f>
      </c>
      <c r="BG7" s="17">
        <f>IF(ISERROR(HLOOKUP(BG6,'祝祭日設定'!1:2,2,0)),"",HLOOKUP(BG6,'祝祭日設定'!1:2,2,0))</f>
      </c>
      <c r="BH7" s="17">
        <f>IF(ISERROR(HLOOKUP(BH6,'祝祭日設定'!1:2,2,0)),"",HLOOKUP(BH6,'祝祭日設定'!1:2,2,0))</f>
      </c>
      <c r="BI7" s="17">
        <f>IF(ISERROR(HLOOKUP(BI6,'祝祭日設定'!1:2,2,0)),"",HLOOKUP(BI6,'祝祭日設定'!1:2,2,0))</f>
      </c>
      <c r="BJ7" s="17">
        <f>IF(ISERROR(HLOOKUP(BJ6,'祝祭日設定'!1:2,2,0)),"",HLOOKUP(BJ6,'祝祭日設定'!1:2,2,0))</f>
      </c>
      <c r="BK7" s="17">
        <f>IF(ISERROR(HLOOKUP(BK6,'祝祭日設定'!1:2,2,0)),"",HLOOKUP(BK6,'祝祭日設定'!1:2,2,0))</f>
      </c>
      <c r="BL7" s="17" t="str">
        <f>IF(ISERROR(HLOOKUP(BL6,'祝祭日設定'!1:2,2,0)),"",HLOOKUP(BL6,'祝祭日設定'!1:2,2,0))</f>
        <v>(天皇誕生日)</v>
      </c>
      <c r="BM7" s="17">
        <f>IF(ISERROR(HLOOKUP(BM6,'祝祭日設定'!1:2,2,0)),"",HLOOKUP(BM6,'祝祭日設定'!1:2,2,0))</f>
      </c>
      <c r="BN7" s="17">
        <f>IF(ISERROR(HLOOKUP(BN6,'祝祭日設定'!1:2,2,0)),"",HLOOKUP(BN6,'祝祭日設定'!1:2,2,0))</f>
      </c>
      <c r="BO7" s="17">
        <f>IF(ISERROR(HLOOKUP(BO6,'祝祭日設定'!1:2,2,0)),"",HLOOKUP(BO6,'祝祭日設定'!1:2,2,0))</f>
      </c>
      <c r="BP7" s="17">
        <f>IF(ISERROR(HLOOKUP(BP6,'祝祭日設定'!1:2,2,0)),"",HLOOKUP(BP6,'祝祭日設定'!1:2,2,0))</f>
      </c>
      <c r="BQ7" s="17">
        <f>IF(ISERROR(HLOOKUP(BQ6,'祝祭日設定'!1:2,2,0)),"",HLOOKUP(BQ6,'祝祭日設定'!1:2,2,0))</f>
      </c>
      <c r="BR7" s="17">
        <f>IF(ISERROR(HLOOKUP(BR6,'祝祭日設定'!1:2,2,0)),"",HLOOKUP(BR6,'祝祭日設定'!1:2,2,0))</f>
      </c>
      <c r="BS7" s="17">
        <f>IF(ISERROR(HLOOKUP(BS6,'祝祭日設定'!1:2,2,0)),"",HLOOKUP(BS6,'祝祭日設定'!1:2,2,0))</f>
      </c>
      <c r="BT7" s="17">
        <f>IF(ISERROR(HLOOKUP(BT6,'祝祭日設定'!1:2,2,0)),"",HLOOKUP(BT6,'祝祭日設定'!1:2,2,0))</f>
      </c>
      <c r="BU7" s="17" t="str">
        <f>IF(ISERROR(HLOOKUP(BU6,'祝祭日設定'!1:2,2,0)),"",HLOOKUP(BU6,'祝祭日設定'!1:2,2,0))</f>
        <v>(元日)</v>
      </c>
      <c r="BV7" s="17">
        <f>IF(ISERROR(HLOOKUP(BV6,'祝祭日設定'!1:2,2,0)),"",HLOOKUP(BV6,'祝祭日設定'!1:2,2,0))</f>
      </c>
      <c r="BW7" s="17">
        <f>IF(ISERROR(HLOOKUP(BW6,'祝祭日設定'!1:2,2,0)),"",HLOOKUP(BW6,'祝祭日設定'!1:2,2,0))</f>
      </c>
      <c r="BX7" s="17" t="str">
        <f>IF(ISERROR(HLOOKUP(BX6,'祝祭日設定'!1:2,2,0)),"",HLOOKUP(BX6,'祝祭日設定'!1:2,2,0))</f>
        <v>仕事始め</v>
      </c>
      <c r="BY7" s="17">
        <f>IF(ISERROR(HLOOKUP(BY6,'祝祭日設定'!1:2,2,0)),"",HLOOKUP(BY6,'祝祭日設定'!1:2,2,0))</f>
      </c>
      <c r="BZ7" s="17">
        <f>IF(ISERROR(HLOOKUP(BZ6,'祝祭日設定'!1:2,2,0)),"",HLOOKUP(BZ6,'祝祭日設定'!1:2,2,0))</f>
      </c>
      <c r="CA7" s="17">
        <f>IF(ISERROR(HLOOKUP(CA6,'祝祭日設定'!1:2,2,0)),"",HLOOKUP(CA6,'祝祭日設定'!1:2,2,0))</f>
      </c>
      <c r="CB7" s="17">
        <f>IF(ISERROR(HLOOKUP(CB6,'祝祭日設定'!1:2,2,0)),"",HLOOKUP(CB6,'祝祭日設定'!1:2,2,0))</f>
      </c>
      <c r="CC7" s="17">
        <f>IF(ISERROR(HLOOKUP(CC6,'祝祭日設定'!1:2,2,0)),"",HLOOKUP(CC6,'祝祭日設定'!1:2,2,0))</f>
      </c>
      <c r="CD7" s="17">
        <f>IF(ISERROR(HLOOKUP(CD6,'祝祭日設定'!1:2,2,0)),"",HLOOKUP(CD6,'祝祭日設定'!1:2,2,0))</f>
      </c>
      <c r="CE7" s="17" t="str">
        <f>IF(ISERROR(HLOOKUP(CE6,'祝祭日設定'!1:2,2,0)),"",HLOOKUP(CE6,'祝祭日設定'!1:2,2,0))</f>
        <v>(成人の日)</v>
      </c>
      <c r="CF7" s="17">
        <f>IF(ISERROR(HLOOKUP(CF6,'祝祭日設定'!1:2,2,0)),"",HLOOKUP(CF6,'祝祭日設定'!1:2,2,0))</f>
      </c>
      <c r="CG7" s="17">
        <f>IF(ISERROR(HLOOKUP(CG6,'祝祭日設定'!1:2,2,0)),"",HLOOKUP(CG6,'祝祭日設定'!1:2,2,0))</f>
      </c>
      <c r="CH7" s="17">
        <f>IF(ISERROR(HLOOKUP(CH6,'祝祭日設定'!1:2,2,0)),"",HLOOKUP(CH6,'祝祭日設定'!1:2,2,0))</f>
      </c>
      <c r="CI7" s="17">
        <f>IF(ISERROR(HLOOKUP(CI6,'祝祭日設定'!1:2,2,0)),"",HLOOKUP(CI6,'祝祭日設定'!1:2,2,0))</f>
      </c>
      <c r="CJ7" s="17">
        <f>IF(ISERROR(HLOOKUP(CJ6,'祝祭日設定'!1:2,2,0)),"",HLOOKUP(CJ6,'祝祭日設定'!1:2,2,0))</f>
      </c>
      <c r="CK7" s="17">
        <f>IF(ISERROR(HLOOKUP(CK6,'祝祭日設定'!1:2,2,0)),"",HLOOKUP(CK6,'祝祭日設定'!1:2,2,0))</f>
      </c>
      <c r="CL7" s="17">
        <f>IF(ISERROR(HLOOKUP(CL6,'祝祭日設定'!1:2,2,0)),"",HLOOKUP(CL6,'祝祭日設定'!1:2,2,0))</f>
      </c>
      <c r="CM7" s="17">
        <f>IF(ISERROR(HLOOKUP(CM6,'祝祭日設定'!1:2,2,0)),"",HLOOKUP(CM6,'祝祭日設定'!1:2,2,0))</f>
      </c>
      <c r="CN7" s="17">
        <f>IF(ISERROR(HLOOKUP(CN6,'祝祭日設定'!1:2,2,0)),"",HLOOKUP(CN6,'祝祭日設定'!1:2,2,0))</f>
      </c>
      <c r="CO7" s="17">
        <f>IF(ISERROR(HLOOKUP(CO6,'祝祭日設定'!1:2,2,0)),"",HLOOKUP(CO6,'祝祭日設定'!1:2,2,0))</f>
      </c>
      <c r="CP7" s="17">
        <f>IF(ISERROR(HLOOKUP(CP6,'祝祭日設定'!1:2,2,0)),"",HLOOKUP(CP6,'祝祭日設定'!1:2,2,0))</f>
      </c>
      <c r="CQ7" s="17">
        <f>IF(ISERROR(HLOOKUP(CQ6,'祝祭日設定'!1:2,2,0)),"",HLOOKUP(CQ6,'祝祭日設定'!1:2,2,0))</f>
      </c>
      <c r="CR7" s="17">
        <f>IF(ISERROR(HLOOKUP(CR6,'祝祭日設定'!1:2,2,0)),"",HLOOKUP(CR6,'祝祭日設定'!1:2,2,0))</f>
      </c>
      <c r="CS7" s="17">
        <f>IF(ISERROR(HLOOKUP(CS6,'祝祭日設定'!1:2,2,0)),"",HLOOKUP(CS6,'祝祭日設定'!1:2,2,0))</f>
      </c>
      <c r="CT7" s="17">
        <f>IF(ISERROR(HLOOKUP(CT6,'祝祭日設定'!1:2,2,0)),"",HLOOKUP(CT6,'祝祭日設定'!1:2,2,0))</f>
      </c>
      <c r="CU7" s="17">
        <f>IF(ISERROR(HLOOKUP(CU6,'祝祭日設定'!1:2,2,0)),"",HLOOKUP(CU6,'祝祭日設定'!1:2,2,0))</f>
      </c>
      <c r="CV7" s="17">
        <f>IF(ISERROR(HLOOKUP(CV6,'祝祭日設定'!1:2,2,0)),"",HLOOKUP(CV6,'祝祭日設定'!1:2,2,0))</f>
      </c>
      <c r="CW7" s="17">
        <f>IF(ISERROR(HLOOKUP(CW6,'祝祭日設定'!1:2,2,0)),"",HLOOKUP(CW6,'祝祭日設定'!1:2,2,0))</f>
      </c>
      <c r="CX7" s="17">
        <f>IF(ISERROR(HLOOKUP(CX6,'祝祭日設定'!1:2,2,0)),"",HLOOKUP(CX6,'祝祭日設定'!1:2,2,0))</f>
      </c>
      <c r="CY7" s="17">
        <f>IF(ISERROR(HLOOKUP(CY6,'祝祭日設定'!1:2,2,0)),"",HLOOKUP(CY6,'祝祭日設定'!1:2,2,0))</f>
      </c>
      <c r="CZ7" s="17">
        <f>IF(ISERROR(HLOOKUP(CZ6,'祝祭日設定'!1:2,2,0)),"",HLOOKUP(CZ6,'祝祭日設定'!1:2,2,0))</f>
      </c>
      <c r="DA7" s="17">
        <f>IF(ISERROR(HLOOKUP(DA6,'祝祭日設定'!1:2,2,0)),"",HLOOKUP(DA6,'祝祭日設定'!1:2,2,0))</f>
      </c>
      <c r="DB7" s="17">
        <f>IF(ISERROR(HLOOKUP(DB6,'祝祭日設定'!1:2,2,0)),"",HLOOKUP(DB6,'祝祭日設定'!1:2,2,0))</f>
      </c>
      <c r="DC7" s="17">
        <f>IF(ISERROR(HLOOKUP(DC6,'祝祭日設定'!1:2,2,0)),"",HLOOKUP(DC6,'祝祭日設定'!1:2,2,0))</f>
      </c>
      <c r="DD7" s="17">
        <f>IF(ISERROR(HLOOKUP(DD6,'祝祭日設定'!1:2,2,0)),"",HLOOKUP(DD6,'祝祭日設定'!1:2,2,0))</f>
      </c>
      <c r="DE7" s="17">
        <f>IF(ISERROR(HLOOKUP(DE6,'祝祭日設定'!1:2,2,0)),"",HLOOKUP(DE6,'祝祭日設定'!1:2,2,0))</f>
      </c>
      <c r="DF7" s="17">
        <f>IF(ISERROR(HLOOKUP(DF6,'祝祭日設定'!1:2,2,0)),"",HLOOKUP(DF6,'祝祭日設定'!1:2,2,0))</f>
      </c>
      <c r="DG7" s="17">
        <f>IF(ISERROR(HLOOKUP(DG6,'祝祭日設定'!1:2,2,0)),"",HLOOKUP(DG6,'祝祭日設定'!1:2,2,0))</f>
      </c>
      <c r="DH7" s="17">
        <f>IF(ISERROR(HLOOKUP(DH6,'祝祭日設定'!1:2,2,0)),"",HLOOKUP(DH6,'祝祭日設定'!1:2,2,0))</f>
      </c>
      <c r="DI7" s="17">
        <f>IF(ISERROR(HLOOKUP(DI6,'祝祭日設定'!1:2,2,0)),"",HLOOKUP(DI6,'祝祭日設定'!1:2,2,0))</f>
      </c>
      <c r="DJ7" s="17" t="str">
        <f>IF(ISERROR(HLOOKUP(DJ6,'祝祭日設定'!1:2,2,0)),"",HLOOKUP(DJ6,'祝祭日設定'!1:2,2,0))</f>
        <v>(建国記念の日)</v>
      </c>
      <c r="DK7" s="17">
        <f>IF(ISERROR(HLOOKUP(DK6,'祝祭日設定'!1:2,2,0)),"",HLOOKUP(DK6,'祝祭日設定'!1:2,2,0))</f>
      </c>
      <c r="DL7" s="17">
        <f>IF(ISERROR(HLOOKUP(DL6,'祝祭日設定'!1:2,2,0)),"",HLOOKUP(DL6,'祝祭日設定'!1:2,2,0))</f>
      </c>
      <c r="DM7" s="17">
        <f>IF(ISERROR(HLOOKUP(DM6,'祝祭日設定'!1:2,2,0)),"",HLOOKUP(DM6,'祝祭日設定'!1:2,2,0))</f>
      </c>
      <c r="DN7" s="17">
        <f>IF(ISERROR(HLOOKUP(DN6,'祝祭日設定'!1:2,2,0)),"",HLOOKUP(DN6,'祝祭日設定'!1:2,2,0))</f>
      </c>
      <c r="DO7" s="17">
        <f>IF(ISERROR(HLOOKUP(DO6,'祝祭日設定'!1:2,2,0)),"",HLOOKUP(DO6,'祝祭日設定'!1:2,2,0))</f>
      </c>
      <c r="DP7" s="17">
        <f>IF(ISERROR(HLOOKUP(DP6,'祝祭日設定'!1:2,2,0)),"",HLOOKUP(DP6,'祝祭日設定'!1:2,2,0))</f>
      </c>
      <c r="DQ7" s="17">
        <f>IF(ISERROR(HLOOKUP(DQ6,'祝祭日設定'!1:2,2,0)),"",HLOOKUP(DQ6,'祝祭日設定'!1:2,2,0))</f>
      </c>
      <c r="DR7" s="17">
        <f>IF(ISERROR(HLOOKUP(DR6,'祝祭日設定'!1:2,2,0)),"",HLOOKUP(DR6,'祝祭日設定'!1:2,2,0))</f>
      </c>
      <c r="DS7" s="17">
        <f>IF(ISERROR(HLOOKUP(DS6,'祝祭日設定'!1:2,2,0)),"",HLOOKUP(DS6,'祝祭日設定'!1:2,2,0))</f>
      </c>
      <c r="DT7" s="17">
        <f>IF(ISERROR(HLOOKUP(DT6,'祝祭日設定'!1:2,2,0)),"",HLOOKUP(DT6,'祝祭日設定'!1:2,2,0))</f>
      </c>
      <c r="DU7" s="17">
        <f>IF(ISERROR(HLOOKUP(DU6,'祝祭日設定'!1:2,2,0)),"",HLOOKUP(DU6,'祝祭日設定'!1:2,2,0))</f>
      </c>
      <c r="DV7" s="17">
        <f>IF(ISERROR(HLOOKUP(DV6,'祝祭日設定'!1:2,2,0)),"",HLOOKUP(DV6,'祝祭日設定'!1:2,2,0))</f>
      </c>
      <c r="DW7" s="17">
        <f>IF(ISERROR(HLOOKUP(DW6,'祝祭日設定'!1:2,2,0)),"",HLOOKUP(DW6,'祝祭日設定'!1:2,2,0))</f>
      </c>
      <c r="DX7" s="17">
        <f>IF(ISERROR(HLOOKUP(DX6,'祝祭日設定'!1:2,2,0)),"",HLOOKUP(DX6,'祝祭日設定'!1:2,2,0))</f>
      </c>
      <c r="DY7" s="17">
        <f>IF(ISERROR(HLOOKUP(DY6,'祝祭日設定'!1:2,2,0)),"",HLOOKUP(DY6,'祝祭日設定'!1:2,2,0))</f>
      </c>
      <c r="DZ7" s="17">
        <f>IF(ISERROR(HLOOKUP(DZ6,'祝祭日設定'!1:2,2,0)),"",HLOOKUP(DZ6,'祝祭日設定'!1:2,2,0))</f>
      </c>
      <c r="EA7" s="17">
        <f>IF(ISERROR(HLOOKUP(EA6,'祝祭日設定'!1:2,2,0)),"",HLOOKUP(EA6,'祝祭日設定'!1:2,2,0))</f>
      </c>
      <c r="EB7" s="17">
        <f>IF(ISERROR(HLOOKUP(EB6,'祝祭日設定'!1:2,2,0)),"",HLOOKUP(EB6,'祝祭日設定'!1:2,2,0))</f>
      </c>
      <c r="EC7" s="17">
        <f>IF(ISERROR(HLOOKUP(EC6,'祝祭日設定'!1:2,2,0)),"",HLOOKUP(EC6,'祝祭日設定'!1:2,2,0))</f>
      </c>
      <c r="ED7" s="17">
        <f>IF(ISERROR(HLOOKUP(ED6,'祝祭日設定'!1:2,2,0)),"",HLOOKUP(ED6,'祝祭日設定'!1:2,2,0))</f>
      </c>
      <c r="EE7" s="17">
        <f>IF(ISERROR(HLOOKUP(EE6,'祝祭日設定'!1:2,2,0)),"",HLOOKUP(EE6,'祝祭日設定'!1:2,2,0))</f>
      </c>
      <c r="EF7" s="17">
        <f>IF(ISERROR(HLOOKUP(EF6,'祝祭日設定'!1:2,2,0)),"",HLOOKUP(EF6,'祝祭日設定'!1:2,2,0))</f>
      </c>
      <c r="EG7" s="17">
        <f>IF(ISERROR(HLOOKUP(EG6,'祝祭日設定'!1:2,2,0)),"",HLOOKUP(EG6,'祝祭日設定'!1:2,2,0))</f>
      </c>
      <c r="EH7" s="17">
        <f>IF(ISERROR(HLOOKUP(EH6,'祝祭日設定'!1:2,2,0)),"",HLOOKUP(EH6,'祝祭日設定'!1:2,2,0))</f>
      </c>
      <c r="EI7" s="17">
        <f>IF(ISERROR(HLOOKUP(EI6,'祝祭日設定'!1:2,2,0)),"",HLOOKUP(EI6,'祝祭日設定'!1:2,2,0))</f>
      </c>
      <c r="EJ7" s="17">
        <f>IF(ISERROR(HLOOKUP(EJ6,'祝祭日設定'!1:2,2,0)),"",HLOOKUP(EJ6,'祝祭日設定'!1:2,2,0))</f>
      </c>
      <c r="EK7" s="17">
        <f>IF(ISERROR(HLOOKUP(EK6,'祝祭日設定'!1:2,2,0)),"",HLOOKUP(EK6,'祝祭日設定'!1:2,2,0))</f>
      </c>
      <c r="EL7" s="17">
        <f>IF(ISERROR(HLOOKUP(EL6,'祝祭日設定'!1:2,2,0)),"",HLOOKUP(EL6,'祝祭日設定'!1:2,2,0))</f>
      </c>
      <c r="EM7" s="17">
        <f>IF(ISERROR(HLOOKUP(EM6,'祝祭日設定'!1:2,2,0)),"",HLOOKUP(EM6,'祝祭日設定'!1:2,2,0))</f>
      </c>
      <c r="EN7" s="17">
        <f>IF(ISERROR(HLOOKUP(EN6,'祝祭日設定'!1:2,2,0)),"",HLOOKUP(EN6,'祝祭日設定'!1:2,2,0))</f>
      </c>
      <c r="EO7" s="17">
        <f>IF(ISERROR(HLOOKUP(EO6,'祝祭日設定'!1:2,2,0)),"",HLOOKUP(EO6,'祝祭日設定'!1:2,2,0))</f>
      </c>
      <c r="EP7" s="17">
        <f>IF(ISERROR(HLOOKUP(EP6,'祝祭日設定'!1:2,2,0)),"",HLOOKUP(EP6,'祝祭日設定'!1:2,2,0))</f>
      </c>
      <c r="EQ7" s="17">
        <f>IF(ISERROR(HLOOKUP(EQ6,'祝祭日設定'!1:2,2,0)),"",HLOOKUP(EQ6,'祝祭日設定'!1:2,2,0))</f>
      </c>
      <c r="ER7" s="17">
        <f>IF(ISERROR(HLOOKUP(ER6,'祝祭日設定'!1:2,2,0)),"",HLOOKUP(ER6,'祝祭日設定'!1:2,2,0))</f>
      </c>
      <c r="ES7" s="17">
        <f>IF(ISERROR(HLOOKUP(ES6,'祝祭日設定'!1:2,2,0)),"",HLOOKUP(ES6,'祝祭日設定'!1:2,2,0))</f>
      </c>
      <c r="ET7" s="17">
        <f>IF(ISERROR(HLOOKUP(ET6,'祝祭日設定'!1:2,2,0)),"",HLOOKUP(ET6,'祝祭日設定'!1:2,2,0))</f>
      </c>
      <c r="EU7" s="17">
        <f>IF(ISERROR(HLOOKUP(EU6,'祝祭日設定'!1:2,2,0)),"",HLOOKUP(EU6,'祝祭日設定'!1:2,2,0))</f>
      </c>
      <c r="EV7" s="17" t="str">
        <f>IF(ISERROR(HLOOKUP(EV6,'祝祭日設定'!1:2,2,0)),"",HLOOKUP(EV6,'祝祭日設定'!1:2,2,0))</f>
        <v>(春分の日)</v>
      </c>
      <c r="EW7" s="17" t="str">
        <f>IF(ISERROR(HLOOKUP(EW6,'祝祭日設定'!1:2,2,0)),"",HLOOKUP(EW6,'祝祭日設定'!1:2,2,0))</f>
        <v>(振替休日）</v>
      </c>
      <c r="EX7" s="17">
        <f>IF(ISERROR(HLOOKUP(EX6,'祝祭日設定'!1:2,2,0)),"",HLOOKUP(EX6,'祝祭日設定'!1:2,2,0))</f>
      </c>
      <c r="EY7" s="17">
        <f>IF(ISERROR(HLOOKUP(EY6,'祝祭日設定'!1:2,2,0)),"",HLOOKUP(EY6,'祝祭日設定'!1:2,2,0))</f>
      </c>
      <c r="EZ7" s="17">
        <f>IF(ISERROR(HLOOKUP(EZ6,'祝祭日設定'!1:2,2,0)),"",HLOOKUP(EZ6,'祝祭日設定'!1:2,2,0))</f>
      </c>
      <c r="FA7" s="17">
        <f>IF(ISERROR(HLOOKUP(FA6,'祝祭日設定'!1:2,2,0)),"",HLOOKUP(FA6,'祝祭日設定'!1:2,2,0))</f>
      </c>
      <c r="FB7" s="17">
        <f>IF(ISERROR(HLOOKUP(FB6,'祝祭日設定'!1:2,2,0)),"",HLOOKUP(FB6,'祝祭日設定'!1:2,2,0))</f>
      </c>
      <c r="FC7" s="17">
        <f>IF(ISERROR(HLOOKUP(FC6,'祝祭日設定'!1:2,2,0)),"",HLOOKUP(FC6,'祝祭日設定'!1:2,2,0))</f>
      </c>
      <c r="FD7" s="17">
        <f>IF(ISERROR(HLOOKUP(FD6,'祝祭日設定'!1:2,2,0)),"",HLOOKUP(FD6,'祝祭日設定'!1:2,2,0))</f>
      </c>
      <c r="FE7" s="17">
        <f>IF(ISERROR(HLOOKUP(FE6,'祝祭日設定'!1:2,2,0)),"",HLOOKUP(FE6,'祝祭日設定'!1:2,2,0))</f>
      </c>
      <c r="FF7" s="17">
        <f>IF(ISERROR(HLOOKUP(FF6,'祝祭日設定'!1:2,2,0)),"",HLOOKUP(FF6,'祝祭日設定'!1:2,2,0))</f>
      </c>
      <c r="FG7" s="17">
        <f>IF(ISERROR(HLOOKUP(FG6,'祝祭日設定'!1:2,2,0)),"",HLOOKUP(FG6,'祝祭日設定'!1:2,2,0))</f>
      </c>
      <c r="FH7" s="17">
        <f>IF(ISERROR(HLOOKUP(FH6,'祝祭日設定'!1:2,2,0)),"",HLOOKUP(FH6,'祝祭日設定'!1:2,2,0))</f>
      </c>
      <c r="FI7" s="17">
        <f>IF(ISERROR(HLOOKUP(FI6,'祝祭日設定'!1:2,2,0)),"",HLOOKUP(FI6,'祝祭日設定'!1:2,2,0))</f>
      </c>
      <c r="FJ7" s="17">
        <f>IF(ISERROR(HLOOKUP(FJ6,'祝祭日設定'!1:2,2,0)),"",HLOOKUP(FJ6,'祝祭日設定'!1:2,2,0))</f>
      </c>
      <c r="FK7" s="17">
        <f>IF(ISERROR(HLOOKUP(FK6,'祝祭日設定'!1:2,2,0)),"",HLOOKUP(FK6,'祝祭日設定'!1:2,2,0))</f>
      </c>
      <c r="FL7" s="17">
        <f>IF(ISERROR(HLOOKUP(FL6,'祝祭日設定'!1:2,2,0)),"",HLOOKUP(FL6,'祝祭日設定'!1:2,2,0))</f>
      </c>
      <c r="FM7" s="17">
        <f>IF(ISERROR(HLOOKUP(FM6,'祝祭日設定'!1:2,2,0)),"",HLOOKUP(FM6,'祝祭日設定'!1:2,2,0))</f>
      </c>
      <c r="FN7" s="17">
        <f>IF(ISERROR(HLOOKUP(FN6,'祝祭日設定'!1:2,2,0)),"",HLOOKUP(FN6,'祝祭日設定'!1:2,2,0))</f>
      </c>
      <c r="FO7" s="17">
        <f>IF(ISERROR(HLOOKUP(FO6,'祝祭日設定'!1:2,2,0)),"",HLOOKUP(FO6,'祝祭日設定'!1:2,2,0))</f>
      </c>
      <c r="FP7" s="17">
        <f>IF(ISERROR(HLOOKUP(FP6,'祝祭日設定'!1:2,2,0)),"",HLOOKUP(FP6,'祝祭日設定'!1:2,2,0))</f>
      </c>
      <c r="FQ7" s="17">
        <f>IF(ISERROR(HLOOKUP(FQ6,'祝祭日設定'!1:2,2,0)),"",HLOOKUP(FQ6,'祝祭日設定'!1:2,2,0))</f>
      </c>
      <c r="FR7" s="17">
        <f>IF(ISERROR(HLOOKUP(FR6,'祝祭日設定'!1:2,2,0)),"",HLOOKUP(FR6,'祝祭日設定'!1:2,2,0))</f>
      </c>
      <c r="FS7" s="17">
        <f>IF(ISERROR(HLOOKUP(FS6,'祝祭日設定'!1:2,2,0)),"",HLOOKUP(FS6,'祝祭日設定'!1:2,2,0))</f>
      </c>
      <c r="FT7" s="17">
        <f>IF(ISERROR(HLOOKUP(FT6,'祝祭日設定'!1:2,2,0)),"",HLOOKUP(FT6,'祝祭日設定'!1:2,2,0))</f>
      </c>
      <c r="FU7" s="17">
        <f>IF(ISERROR(HLOOKUP(FU6,'祝祭日設定'!1:2,2,0)),"",HLOOKUP(FU6,'祝祭日設定'!1:2,2,0))</f>
      </c>
      <c r="FV7" s="17">
        <f>IF(ISERROR(HLOOKUP(FV6,'祝祭日設定'!1:2,2,0)),"",HLOOKUP(FV6,'祝祭日設定'!1:2,2,0))</f>
      </c>
      <c r="FW7" s="17">
        <f>IF(ISERROR(HLOOKUP(FW6,'祝祭日設定'!1:2,2,0)),"",HLOOKUP(FW6,'祝祭日設定'!1:2,2,0))</f>
      </c>
      <c r="FX7" s="17">
        <f>IF(ISERROR(HLOOKUP(FX6,'祝祭日設定'!1:2,2,0)),"",HLOOKUP(FX6,'祝祭日設定'!1:2,2,0))</f>
      </c>
      <c r="FY7" s="17">
        <f>IF(ISERROR(HLOOKUP(FY6,'祝祭日設定'!1:2,2,0)),"",HLOOKUP(FY6,'祝祭日設定'!1:2,2,0))</f>
      </c>
      <c r="FZ7" s="17">
        <f>IF(ISERROR(HLOOKUP(FZ6,'祝祭日設定'!1:2,2,0)),"",HLOOKUP(FZ6,'祝祭日設定'!1:2,2,0))</f>
      </c>
      <c r="GA7" s="17">
        <f>IF(ISERROR(HLOOKUP(GA6,'祝祭日設定'!1:2,2,0)),"",HLOOKUP(GA6,'祝祭日設定'!1:2,2,0))</f>
      </c>
      <c r="GB7" s="17">
        <f>IF(ISERROR(HLOOKUP(GB6,'祝祭日設定'!1:2,2,0)),"",HLOOKUP(GB6,'祝祭日設定'!1:2,2,0))</f>
      </c>
      <c r="GC7" s="17">
        <f>IF(ISERROR(HLOOKUP(GC6,'祝祭日設定'!1:2,2,0)),"",HLOOKUP(GC6,'祝祭日設定'!1:2,2,0))</f>
      </c>
      <c r="GD7" s="17">
        <f>IF(ISERROR(HLOOKUP(GD6,'祝祭日設定'!1:2,2,0)),"",HLOOKUP(GD6,'祝祭日設定'!1:2,2,0))</f>
      </c>
      <c r="GE7" s="17">
        <f>IF(ISERROR(HLOOKUP(GE6,'祝祭日設定'!1:2,2,0)),"",HLOOKUP(GE6,'祝祭日設定'!1:2,2,0))</f>
      </c>
      <c r="GF7" s="17">
        <f>IF(ISERROR(HLOOKUP(GF6,'祝祭日設定'!1:2,2,0)),"",HLOOKUP(GF6,'祝祭日設定'!1:2,2,0))</f>
      </c>
      <c r="GG7" s="17">
        <f>IF(ISERROR(HLOOKUP(GG6,'祝祭日設定'!1:2,2,0)),"",HLOOKUP(GG6,'祝祭日設定'!1:2,2,0))</f>
      </c>
      <c r="GH7" s="17">
        <f>IF(ISERROR(HLOOKUP(GH6,'祝祭日設定'!1:2,2,0)),"",HLOOKUP(GH6,'祝祭日設定'!1:2,2,0))</f>
      </c>
      <c r="GI7" s="17">
        <f>IF(ISERROR(HLOOKUP(GI6,'祝祭日設定'!1:2,2,0)),"",HLOOKUP(GI6,'祝祭日設定'!1:2,2,0))</f>
      </c>
      <c r="GJ7" s="17" t="str">
        <f>IF(ISERROR(HLOOKUP(GJ6,'祝祭日設定'!1:2,2,0)),"",HLOOKUP(GJ6,'祝祭日設定'!1:2,2,0))</f>
        <v>(昭和の日）</v>
      </c>
      <c r="GK7" s="17">
        <f>IF(ISERROR(HLOOKUP(GK6,'祝祭日設定'!1:2,2,0)),"",HLOOKUP(GK6,'祝祭日設定'!1:2,2,0))</f>
      </c>
      <c r="GL7" s="17">
        <f>IF(ISERROR(HLOOKUP(GL6,'祝祭日設定'!1:2,2,0)),"",HLOOKUP(GL6,'祝祭日設定'!1:2,2,0))</f>
      </c>
      <c r="GM7" s="17">
        <f>IF(ISERROR(HLOOKUP(GM6,'祝祭日設定'!1:2,2,0)),"",HLOOKUP(GM6,'祝祭日設定'!1:2,2,0))</f>
      </c>
      <c r="GN7" s="17" t="str">
        <f>IF(ISERROR(HLOOKUP(GN6,'祝祭日設定'!1:2,2,0)),"",HLOOKUP(GN6,'祝祭日設定'!1:2,2,0))</f>
        <v>(憲法記念日）</v>
      </c>
      <c r="GO7" s="17" t="str">
        <f>IF(ISERROR(HLOOKUP(GO6,'祝祭日設定'!1:2,2,0)),"",HLOOKUP(GO6,'祝祭日設定'!1:2,2,0))</f>
        <v>(みどりの日）</v>
      </c>
      <c r="GP7" s="17" t="str">
        <f>IF(ISERROR(HLOOKUP(GP6,'祝祭日設定'!1:2,2,0)),"",HLOOKUP(GP6,'祝祭日設定'!1:2,2,0))</f>
        <v>(こどもの日）</v>
      </c>
      <c r="GQ7" s="17">
        <f>IF(ISERROR(HLOOKUP(GQ6,'祝祭日設定'!1:2,2,0)),"",HLOOKUP(GQ6,'祝祭日設定'!1:2,2,0))</f>
      </c>
      <c r="GR7" s="17">
        <f>IF(ISERROR(HLOOKUP(GR6,'祝祭日設定'!1:2,2,0)),"",HLOOKUP(GR6,'祝祭日設定'!1:2,2,0))</f>
      </c>
      <c r="GS7" s="17">
        <f>IF(ISERROR(HLOOKUP(GS6,'祝祭日設定'!1:2,2,0)),"",HLOOKUP(GS6,'祝祭日設定'!1:2,2,0))</f>
      </c>
      <c r="GT7" s="17">
        <f>IF(ISERROR(HLOOKUP(GT6,'祝祭日設定'!1:2,2,0)),"",HLOOKUP(GT6,'祝祭日設定'!1:2,2,0))</f>
      </c>
      <c r="GU7" s="17">
        <f>IF(ISERROR(HLOOKUP(GU6,'祝祭日設定'!1:2,2,0)),"",HLOOKUP(GU6,'祝祭日設定'!1:2,2,0))</f>
      </c>
      <c r="GV7" s="17">
        <f>IF(ISERROR(HLOOKUP(GV6,'祝祭日設定'!1:2,2,0)),"",HLOOKUP(GV6,'祝祭日設定'!1:2,2,0))</f>
      </c>
      <c r="GW7" s="17">
        <f>IF(ISERROR(HLOOKUP(GW6,'祝祭日設定'!1:2,2,0)),"",HLOOKUP(GW6,'祝祭日設定'!1:2,2,0))</f>
      </c>
      <c r="GX7" s="17">
        <f>IF(ISERROR(HLOOKUP(GX6,'祝祭日設定'!1:2,2,0)),"",HLOOKUP(GX6,'祝祭日設定'!1:2,2,0))</f>
      </c>
      <c r="GY7" s="17">
        <f>IF(ISERROR(HLOOKUP(GY6,'祝祭日設定'!1:2,2,0)),"",HLOOKUP(GY6,'祝祭日設定'!1:2,2,0))</f>
      </c>
      <c r="GZ7" s="17">
        <f>IF(ISERROR(HLOOKUP(GZ6,'祝祭日設定'!1:2,2,0)),"",HLOOKUP(GZ6,'祝祭日設定'!1:2,2,0))</f>
      </c>
      <c r="HA7" s="17">
        <f>IF(ISERROR(HLOOKUP(HA6,'祝祭日設定'!1:2,2,0)),"",HLOOKUP(HA6,'祝祭日設定'!1:2,2,0))</f>
      </c>
      <c r="HB7" s="17">
        <f>IF(ISERROR(HLOOKUP(HB6,'祝祭日設定'!1:2,2,0)),"",HLOOKUP(HB6,'祝祭日設定'!1:2,2,0))</f>
      </c>
      <c r="HC7" s="17">
        <f>IF(ISERROR(HLOOKUP(HC6,'祝祭日設定'!1:2,2,0)),"",HLOOKUP(HC6,'祝祭日設定'!1:2,2,0))</f>
      </c>
      <c r="HD7" s="17">
        <f>IF(ISERROR(HLOOKUP(HD6,'祝祭日設定'!1:2,2,0)),"",HLOOKUP(HD6,'祝祭日設定'!1:2,2,0))</f>
      </c>
      <c r="HE7" s="17">
        <f>IF(ISERROR(HLOOKUP(HE6,'祝祭日設定'!1:2,2,0)),"",HLOOKUP(HE6,'祝祭日設定'!1:2,2,0))</f>
      </c>
      <c r="HF7" s="17">
        <f>IF(ISERROR(HLOOKUP(HF6,'祝祭日設定'!1:2,2,0)),"",HLOOKUP(HF6,'祝祭日設定'!1:2,2,0))</f>
      </c>
      <c r="HG7" s="17">
        <f>IF(ISERROR(HLOOKUP(HG6,'祝祭日設定'!1:2,2,0)),"",HLOOKUP(HG6,'祝祭日設定'!1:2,2,0))</f>
      </c>
      <c r="HH7" s="17">
        <f>IF(ISERROR(HLOOKUP(HH6,'祝祭日設定'!1:2,2,0)),"",HLOOKUP(HH6,'祝祭日設定'!1:2,2,0))</f>
      </c>
      <c r="HI7" s="17">
        <f>IF(ISERROR(HLOOKUP(HI6,'祝祭日設定'!1:2,2,0)),"",HLOOKUP(HI6,'祝祭日設定'!1:2,2,0))</f>
      </c>
      <c r="HJ7" s="17">
        <f>IF(ISERROR(HLOOKUP(HJ6,'祝祭日設定'!1:2,2,0)),"",HLOOKUP(HJ6,'祝祭日設定'!1:2,2,0))</f>
      </c>
      <c r="HK7" s="17">
        <f>IF(ISERROR(HLOOKUP(HK6,'祝祭日設定'!1:2,2,0)),"",HLOOKUP(HK6,'祝祭日設定'!1:2,2,0))</f>
      </c>
      <c r="HL7" s="17">
        <f>IF(ISERROR(HLOOKUP(HL6,'祝祭日設定'!1:2,2,0)),"",HLOOKUP(HL6,'祝祭日設定'!1:2,2,0))</f>
      </c>
      <c r="HM7" s="17">
        <f>IF(ISERROR(HLOOKUP(HM6,'祝祭日設定'!1:2,2,0)),"",HLOOKUP(HM6,'祝祭日設定'!1:2,2,0))</f>
      </c>
      <c r="HN7" s="17">
        <f>IF(ISERROR(HLOOKUP(HN6,'祝祭日設定'!1:2,2,0)),"",HLOOKUP(HN6,'祝祭日設定'!1:2,2,0))</f>
      </c>
      <c r="HO7" s="17">
        <f>IF(ISERROR(HLOOKUP(HO6,'祝祭日設定'!1:2,2,0)),"",HLOOKUP(HO6,'祝祭日設定'!1:2,2,0))</f>
      </c>
      <c r="HP7" s="17">
        <f>IF(ISERROR(HLOOKUP(HP6,'祝祭日設定'!1:2,2,0)),"",HLOOKUP(HP6,'祝祭日設定'!1:2,2,0))</f>
      </c>
      <c r="HQ7" s="17">
        <f>IF(ISERROR(HLOOKUP(HQ6,'祝祭日設定'!1:2,2,0)),"",HLOOKUP(HQ6,'祝祭日設定'!1:2,2,0))</f>
      </c>
      <c r="HR7" s="17">
        <f>IF(ISERROR(HLOOKUP(HR6,'祝祭日設定'!1:2,2,0)),"",HLOOKUP(HR6,'祝祭日設定'!1:2,2,0))</f>
      </c>
      <c r="HS7" s="17">
        <f>IF(ISERROR(HLOOKUP(HS6,'祝祭日設定'!1:2,2,0)),"",HLOOKUP(HS6,'祝祭日設定'!1:2,2,0))</f>
      </c>
      <c r="HT7" s="17">
        <f>IF(ISERROR(HLOOKUP(HT6,'祝祭日設定'!1:2,2,0)),"",HLOOKUP(HT6,'祝祭日設定'!1:2,2,0))</f>
      </c>
      <c r="HU7" s="17">
        <f>IF(ISERROR(HLOOKUP(HU6,'祝祭日設定'!1:2,2,0)),"",HLOOKUP(HU6,'祝祭日設定'!1:2,2,0))</f>
      </c>
      <c r="HV7" s="17">
        <f>IF(ISERROR(HLOOKUP(HV6,'祝祭日設定'!1:2,2,0)),"",HLOOKUP(HV6,'祝祭日設定'!1:2,2,0))</f>
      </c>
      <c r="HW7" s="17">
        <f>IF(ISERROR(HLOOKUP(HW6,'祝祭日設定'!1:2,2,0)),"",HLOOKUP(HW6,'祝祭日設定'!1:2,2,0))</f>
      </c>
      <c r="HX7" s="17">
        <f>IF(ISERROR(HLOOKUP(HX6,'祝祭日設定'!1:2,2,0)),"",HLOOKUP(HX6,'祝祭日設定'!1:2,2,0))</f>
      </c>
      <c r="HY7" s="17">
        <f>IF(ISERROR(HLOOKUP(HY6,'祝祭日設定'!1:2,2,0)),"",HLOOKUP(HY6,'祝祭日設定'!1:2,2,0))</f>
      </c>
      <c r="HZ7" s="17">
        <f>IF(ISERROR(HLOOKUP(HZ6,'祝祭日設定'!1:2,2,0)),"",HLOOKUP(HZ6,'祝祭日設定'!1:2,2,0))</f>
      </c>
      <c r="IA7" s="17">
        <f>IF(ISERROR(HLOOKUP(IA6,'祝祭日設定'!1:2,2,0)),"",HLOOKUP(IA6,'祝祭日設定'!1:2,2,0))</f>
      </c>
      <c r="IB7" s="17">
        <f>IF(ISERROR(HLOOKUP(IB6,'祝祭日設定'!1:2,2,0)),"",HLOOKUP(IB6,'祝祭日設定'!1:2,2,0))</f>
      </c>
      <c r="IC7" s="17">
        <f>IF(ISERROR(HLOOKUP(IC6,'祝祭日設定'!1:2,2,0)),"",HLOOKUP(IC6,'祝祭日設定'!1:2,2,0))</f>
      </c>
      <c r="ID7" s="17">
        <f>IF(ISERROR(HLOOKUP(ID6,'祝祭日設定'!1:2,2,0)),"",HLOOKUP(ID6,'祝祭日設定'!1:2,2,0))</f>
      </c>
      <c r="IE7" s="17">
        <f>IF(ISERROR(HLOOKUP(IE6,'祝祭日設定'!1:2,2,0)),"",HLOOKUP(IE6,'祝祭日設定'!1:2,2,0))</f>
      </c>
      <c r="IF7" s="17">
        <f>IF(ISERROR(HLOOKUP(IF6,'祝祭日設定'!1:2,2,0)),"",HLOOKUP(IF6,'祝祭日設定'!1:2,2,0))</f>
      </c>
      <c r="IG7" s="17">
        <f>IF(ISERROR(HLOOKUP(IG6,'祝祭日設定'!1:2,2,0)),"",HLOOKUP(IG6,'祝祭日設定'!1:2,2,0))</f>
      </c>
      <c r="IH7" s="17">
        <f>IF(ISERROR(HLOOKUP(IH6,'祝祭日設定'!1:2,2,0)),"",HLOOKUP(IH6,'祝祭日設定'!1:2,2,0))</f>
      </c>
      <c r="II7" s="17">
        <f>IF(ISERROR(HLOOKUP(II6,'祝祭日設定'!1:2,2,0)),"",HLOOKUP(II6,'祝祭日設定'!1:2,2,0))</f>
      </c>
      <c r="IJ7" s="17">
        <f>IF(ISERROR(HLOOKUP(IJ6,'祝祭日設定'!1:2,2,0)),"",HLOOKUP(IJ6,'祝祭日設定'!1:2,2,0))</f>
      </c>
      <c r="IK7" s="17">
        <f>IF(ISERROR(HLOOKUP(IK6,'祝祭日設定'!1:2,2,0)),"",HLOOKUP(IK6,'祝祭日設定'!1:2,2,0))</f>
      </c>
      <c r="IL7" s="17">
        <f>IF(ISERROR(HLOOKUP(IL6,'祝祭日設定'!1:2,2,0)),"",HLOOKUP(IL6,'祝祭日設定'!1:2,2,0))</f>
      </c>
      <c r="IM7" s="17">
        <f>IF(ISERROR(HLOOKUP(IM6,'祝祭日設定'!1:2,2,0)),"",HLOOKUP(IM6,'祝祭日設定'!1:2,2,0))</f>
      </c>
      <c r="IN7" s="17">
        <f>IF(ISERROR(HLOOKUP(IN6,'祝祭日設定'!1:2,2,0)),"",HLOOKUP(IN6,'祝祭日設定'!1:2,2,0))</f>
      </c>
      <c r="IO7" s="17">
        <f>IF(ISERROR(HLOOKUP(IO6,'祝祭日設定'!1:2,2,0)),"",HLOOKUP(IO6,'祝祭日設定'!1:2,2,0))</f>
      </c>
      <c r="IP7" s="17">
        <f>IF(ISERROR(HLOOKUP(IP6,'祝祭日設定'!1:2,2,0)),"",HLOOKUP(IP6,'祝祭日設定'!1:2,2,0))</f>
      </c>
      <c r="IQ7" s="17">
        <f>IF(ISERROR(HLOOKUP(IQ6,'祝祭日設定'!1:2,2,0)),"",HLOOKUP(IQ6,'祝祭日設定'!1:2,2,0))</f>
      </c>
      <c r="IR7" s="17">
        <f>IF(ISERROR(HLOOKUP(IR6,'祝祭日設定'!1:2,2,0)),"",HLOOKUP(IR6,'祝祭日設定'!1:2,2,0))</f>
      </c>
      <c r="IS7" s="17">
        <f>IF(ISERROR(HLOOKUP(IS6,'祝祭日設定'!1:2,2,0)),"",HLOOKUP(IS6,'祝祭日設定'!1:2,2,0))</f>
      </c>
      <c r="IT7" s="17">
        <f>IF(ISERROR(HLOOKUP(IT6,'祝祭日設定'!1:2,2,0)),"",HLOOKUP(IT6,'祝祭日設定'!1:2,2,0))</f>
      </c>
    </row>
    <row r="8" spans="1:254" ht="36">
      <c r="A8" s="18" t="s">
        <v>5</v>
      </c>
      <c r="B8" s="19" t="s">
        <v>6</v>
      </c>
      <c r="C8" s="103" t="s">
        <v>41</v>
      </c>
      <c r="D8" s="25" t="s">
        <v>10</v>
      </c>
      <c r="E8" s="20" t="s">
        <v>7</v>
      </c>
      <c r="F8" s="20" t="s">
        <v>40</v>
      </c>
      <c r="G8" s="20" t="s">
        <v>39</v>
      </c>
      <c r="H8" s="103" t="s">
        <v>76</v>
      </c>
      <c r="I8" s="112" t="s">
        <v>18</v>
      </c>
      <c r="J8" s="128">
        <f>SUM(J9:J65536)</f>
        <v>95</v>
      </c>
      <c r="K8" s="129">
        <f>SUM(K9:K65536)</f>
        <v>633</v>
      </c>
      <c r="L8" s="130">
        <f>SUM(L9:L65536)</f>
        <v>594</v>
      </c>
      <c r="M8" s="70" t="str">
        <f aca="true" t="shared" si="19" ref="M8:BX8">"施"&amp;COUNTIF(M9:M65536,"施設*")&amp;" 年"&amp;COUNTIF(M9:M65536,"学年*")&amp;" 級"&amp;COUNTIF(M9:M65536,"*学級*")&amp;"　　 計"&amp;COUNTA(M9:M65536)-COUNTIF(M9:M65536,0)&amp;"箇所"</f>
        <v>施0 年0 級0　　 計0箇所</v>
      </c>
      <c r="N8" s="21" t="str">
        <f t="shared" si="19"/>
        <v>施0 年0 級0　　 計0箇所</v>
      </c>
      <c r="O8" s="21" t="str">
        <f t="shared" si="19"/>
        <v>施0 年0 級0　　 計0箇所</v>
      </c>
      <c r="P8" s="21" t="str">
        <f t="shared" si="19"/>
        <v>施0 年0 級0　　 計0箇所</v>
      </c>
      <c r="Q8" s="21" t="str">
        <f t="shared" si="19"/>
        <v>施0 年0 級0　　 計0箇所</v>
      </c>
      <c r="R8" s="21" t="str">
        <f t="shared" si="19"/>
        <v>施0 年0 級0　　 計0箇所</v>
      </c>
      <c r="S8" s="21" t="str">
        <f t="shared" si="19"/>
        <v>施0 年0 級0　　 計0箇所</v>
      </c>
      <c r="T8" s="21" t="str">
        <f t="shared" si="19"/>
        <v>施0 年0 級0　　 計0箇所</v>
      </c>
      <c r="U8" s="70" t="str">
        <f t="shared" si="19"/>
        <v>施0 年0 級0　　 計0箇所</v>
      </c>
      <c r="V8" s="21" t="str">
        <f t="shared" si="19"/>
        <v>施0 年0 級0　　 計0箇所</v>
      </c>
      <c r="W8" s="21" t="str">
        <f t="shared" si="19"/>
        <v>施0 年0 級0　　 計0箇所</v>
      </c>
      <c r="X8" s="21" t="str">
        <f t="shared" si="19"/>
        <v>施0 年0 級0　　 計0箇所</v>
      </c>
      <c r="Y8" s="21" t="str">
        <f t="shared" si="19"/>
        <v>施0 年0 級0　　 計0箇所</v>
      </c>
      <c r="Z8" s="21" t="str">
        <f t="shared" si="19"/>
        <v>施0 年0 級0　　 計0箇所</v>
      </c>
      <c r="AA8" s="21" t="str">
        <f t="shared" si="19"/>
        <v>施0 年1 級0　　 計1箇所</v>
      </c>
      <c r="AB8" s="21" t="str">
        <f t="shared" si="19"/>
        <v>施0 年1 級0　　 計1箇所</v>
      </c>
      <c r="AC8" s="21" t="str">
        <f t="shared" si="19"/>
        <v>施0 年1 級0　　 計1箇所</v>
      </c>
      <c r="AD8" s="21" t="str">
        <f t="shared" si="19"/>
        <v>施0 年0 級0　　 計0箇所</v>
      </c>
      <c r="AE8" s="21" t="str">
        <f t="shared" si="19"/>
        <v>施0 年0 級0　　 計0箇所</v>
      </c>
      <c r="AF8" s="21" t="str">
        <f t="shared" si="19"/>
        <v>施0 年0 級0　　 計0箇所</v>
      </c>
      <c r="AG8" s="21" t="str">
        <f t="shared" si="19"/>
        <v>施0 年0 級0　　 計0箇所</v>
      </c>
      <c r="AH8" s="21" t="str">
        <f t="shared" si="19"/>
        <v>施0 年0 級0　　 計0箇所</v>
      </c>
      <c r="AI8" s="21" t="str">
        <f t="shared" si="19"/>
        <v>施0 年0 級0　　 計0箇所</v>
      </c>
      <c r="AJ8" s="21" t="str">
        <f t="shared" si="19"/>
        <v>施0 年0 級0　　 計0箇所</v>
      </c>
      <c r="AK8" s="70" t="str">
        <f t="shared" si="19"/>
        <v>施0 年1 級0　　 計1箇所</v>
      </c>
      <c r="AL8" s="21" t="str">
        <f t="shared" si="19"/>
        <v>施0 年1 級0　　 計1箇所</v>
      </c>
      <c r="AM8" s="21" t="str">
        <f t="shared" si="19"/>
        <v>施0 年0 級0　　 計0箇所</v>
      </c>
      <c r="AN8" s="21" t="str">
        <f t="shared" si="19"/>
        <v>施0 年0 級0　　 計0箇所</v>
      </c>
      <c r="AO8" s="21" t="str">
        <f t="shared" si="19"/>
        <v>施0 年0 級0　　 計0箇所</v>
      </c>
      <c r="AP8" s="21" t="str">
        <f t="shared" si="19"/>
        <v>施0 年0 級0　　 計0箇所</v>
      </c>
      <c r="AQ8" s="21" t="str">
        <f t="shared" si="19"/>
        <v>施0 年0 級0　　 計0箇所</v>
      </c>
      <c r="AR8" s="21" t="str">
        <f t="shared" si="19"/>
        <v>施0 年0 級0　　 計0箇所</v>
      </c>
      <c r="AS8" s="21" t="str">
        <f t="shared" si="19"/>
        <v>施0 年0 級0　　 計0箇所</v>
      </c>
      <c r="AT8" s="21" t="str">
        <f t="shared" si="19"/>
        <v>施0 年0 級0　　 計0箇所</v>
      </c>
      <c r="AU8" s="21" t="str">
        <f t="shared" si="19"/>
        <v>施0 年0 級0　　 計0箇所</v>
      </c>
      <c r="AV8" s="21" t="str">
        <f t="shared" si="19"/>
        <v>施0 年0 級0　　 計0箇所</v>
      </c>
      <c r="AW8" s="21" t="str">
        <f t="shared" si="19"/>
        <v>施0 年0 級0　　 計0箇所</v>
      </c>
      <c r="AX8" s="21" t="str">
        <f t="shared" si="19"/>
        <v>施0 年0 級0　　 計0箇所</v>
      </c>
      <c r="AY8" s="21" t="str">
        <f t="shared" si="19"/>
        <v>施0 年0 級0　　 計0箇所</v>
      </c>
      <c r="AZ8" s="21" t="str">
        <f t="shared" si="19"/>
        <v>施0 年0 級0　　 計0箇所</v>
      </c>
      <c r="BA8" s="21" t="str">
        <f t="shared" si="19"/>
        <v>施0 年0 級0　　 計0箇所</v>
      </c>
      <c r="BB8" s="21" t="str">
        <f t="shared" si="19"/>
        <v>施0 年0 級0　　 計0箇所</v>
      </c>
      <c r="BC8" s="21" t="str">
        <f t="shared" si="19"/>
        <v>施0 年0 級0　　 計0箇所</v>
      </c>
      <c r="BD8" s="21" t="str">
        <f t="shared" si="19"/>
        <v>施0 年0 級0　　 計0箇所</v>
      </c>
      <c r="BE8" s="21" t="str">
        <f t="shared" si="19"/>
        <v>施0 年0 級0　　 計0箇所</v>
      </c>
      <c r="BF8" s="21" t="str">
        <f t="shared" si="19"/>
        <v>施0 年0 級0　　 計0箇所</v>
      </c>
      <c r="BG8" s="21" t="str">
        <f t="shared" si="19"/>
        <v>施0 年0 級0　　 計0箇所</v>
      </c>
      <c r="BH8" s="21" t="str">
        <f t="shared" si="19"/>
        <v>施0 年0 級0　　 計0箇所</v>
      </c>
      <c r="BI8" s="21" t="str">
        <f t="shared" si="19"/>
        <v>施0 年0 級0　　 計0箇所</v>
      </c>
      <c r="BJ8" s="21" t="str">
        <f t="shared" si="19"/>
        <v>施0 年0 級0　　 計0箇所</v>
      </c>
      <c r="BK8" s="21" t="str">
        <f t="shared" si="19"/>
        <v>施0 年0 級0　　 計0箇所</v>
      </c>
      <c r="BL8" s="21" t="str">
        <f t="shared" si="19"/>
        <v>施0 年0 級0　　 計0箇所</v>
      </c>
      <c r="BM8" s="21" t="str">
        <f t="shared" si="19"/>
        <v>施0 年0 級0　　 計0箇所</v>
      </c>
      <c r="BN8" s="21" t="str">
        <f t="shared" si="19"/>
        <v>施0 年0 級0　　 計0箇所</v>
      </c>
      <c r="BO8" s="21" t="str">
        <f t="shared" si="19"/>
        <v>施0 年0 級0　　 計0箇所</v>
      </c>
      <c r="BP8" s="21" t="str">
        <f t="shared" si="19"/>
        <v>施0 年0 級0　　 計0箇所</v>
      </c>
      <c r="BQ8" s="21" t="str">
        <f t="shared" si="19"/>
        <v>施0 年0 級0　　 計0箇所</v>
      </c>
      <c r="BR8" s="21" t="str">
        <f t="shared" si="19"/>
        <v>施0 年0 級0　　 計0箇所</v>
      </c>
      <c r="BS8" s="21" t="str">
        <f t="shared" si="19"/>
        <v>施0 年0 級0　　 計0箇所</v>
      </c>
      <c r="BT8" s="21" t="str">
        <f t="shared" si="19"/>
        <v>施0 年0 級0　　 計0箇所</v>
      </c>
      <c r="BU8" s="21" t="str">
        <f t="shared" si="19"/>
        <v>施0 年0 級0　　 計0箇所</v>
      </c>
      <c r="BV8" s="21" t="str">
        <f t="shared" si="19"/>
        <v>施0 年0 級0　　 計0箇所</v>
      </c>
      <c r="BW8" s="21" t="str">
        <f t="shared" si="19"/>
        <v>施0 年0 級0　　 計0箇所</v>
      </c>
      <c r="BX8" s="21" t="str">
        <f t="shared" si="19"/>
        <v>施0 年0 級0　　 計0箇所</v>
      </c>
      <c r="BY8" s="21" t="str">
        <f aca="true" t="shared" si="20" ref="BY8:EJ8">"施"&amp;COUNTIF(BY9:BY65536,"施設*")&amp;" 年"&amp;COUNTIF(BY9:BY65536,"学年*")&amp;" 級"&amp;COUNTIF(BY9:BY65536,"*学級*")&amp;"　　 計"&amp;COUNTA(BY9:BY65536)-COUNTIF(BY9:BY65536,0)&amp;"箇所"</f>
        <v>施0 年0 級0　　 計0箇所</v>
      </c>
      <c r="BZ8" s="21" t="str">
        <f t="shared" si="20"/>
        <v>施0 年0 級0　　 計0箇所</v>
      </c>
      <c r="CA8" s="21" t="str">
        <f t="shared" si="20"/>
        <v>施0 年0 級0　　 計0箇所</v>
      </c>
      <c r="CB8" s="21" t="str">
        <f t="shared" si="20"/>
        <v>施0 年0 級0　　 計0箇所</v>
      </c>
      <c r="CC8" s="21" t="str">
        <f t="shared" si="20"/>
        <v>施0 年0 級0　　 計0箇所</v>
      </c>
      <c r="CD8" s="21" t="str">
        <f t="shared" si="20"/>
        <v>施0 年0 級0　　 計0箇所</v>
      </c>
      <c r="CE8" s="21" t="str">
        <f t="shared" si="20"/>
        <v>施0 年0 級0　　 計0箇所</v>
      </c>
      <c r="CF8" s="21" t="str">
        <f t="shared" si="20"/>
        <v>施0 年0 級0　　 計0箇所</v>
      </c>
      <c r="CG8" s="21" t="str">
        <f t="shared" si="20"/>
        <v>施0 年0 級0　　 計0箇所</v>
      </c>
      <c r="CH8" s="21" t="str">
        <f t="shared" si="20"/>
        <v>施0 年0 級0　　 計0箇所</v>
      </c>
      <c r="CI8" s="21" t="str">
        <f t="shared" si="20"/>
        <v>施0 年0 級1　　 計1箇所</v>
      </c>
      <c r="CJ8" s="21" t="str">
        <f t="shared" si="20"/>
        <v>施0 年0 級1　　 計1箇所</v>
      </c>
      <c r="CK8" s="21" t="str">
        <f t="shared" si="20"/>
        <v>施0 年0 級1　　 計1箇所</v>
      </c>
      <c r="CL8" s="21" t="str">
        <f t="shared" si="20"/>
        <v>施0 年0 級3　　 計3箇所</v>
      </c>
      <c r="CM8" s="21" t="str">
        <f t="shared" si="20"/>
        <v>施1 年0 級3　　 計4箇所</v>
      </c>
      <c r="CN8" s="21" t="str">
        <f t="shared" si="20"/>
        <v>施1 年0 級3　　 計4箇所</v>
      </c>
      <c r="CO8" s="21" t="str">
        <f t="shared" si="20"/>
        <v>施2 年1 級2　　 計5箇所</v>
      </c>
      <c r="CP8" s="21" t="str">
        <f t="shared" si="20"/>
        <v>施1 年2 級2　　 計5箇所</v>
      </c>
      <c r="CQ8" s="21" t="str">
        <f t="shared" si="20"/>
        <v>施1 年2 級2　　 計5箇所</v>
      </c>
      <c r="CR8" s="21" t="str">
        <f t="shared" si="20"/>
        <v>施1 年2 級2　　 計5箇所</v>
      </c>
      <c r="CS8" s="21" t="str">
        <f t="shared" si="20"/>
        <v>施0 年5 級6　　 計11箇所</v>
      </c>
      <c r="CT8" s="21" t="str">
        <f t="shared" si="20"/>
        <v>施0 年7 級7　　 計14箇所</v>
      </c>
      <c r="CU8" s="21" t="str">
        <f t="shared" si="20"/>
        <v>施0 年10 級8　　 計18箇所</v>
      </c>
      <c r="CV8" s="21" t="str">
        <f t="shared" si="20"/>
        <v>施1 年8 級5　　 計14箇所</v>
      </c>
      <c r="CW8" s="21" t="str">
        <f t="shared" si="20"/>
        <v>施1 年10 級9　　 計20箇所</v>
      </c>
      <c r="CX8" s="21" t="str">
        <f t="shared" si="20"/>
        <v>施1 年5 級5　　 計11箇所</v>
      </c>
      <c r="CY8" s="21" t="str">
        <f t="shared" si="20"/>
        <v>施0 年4 級5　　 計9箇所</v>
      </c>
      <c r="CZ8" s="21" t="str">
        <f t="shared" si="20"/>
        <v>施1 年7 級6　　 計14箇所</v>
      </c>
      <c r="DA8" s="21" t="str">
        <f t="shared" si="20"/>
        <v>施1 年7 級11　　 計19箇所</v>
      </c>
      <c r="DB8" s="21" t="str">
        <f t="shared" si="20"/>
        <v>施1 年10 級13　　 計24箇所</v>
      </c>
      <c r="DC8" s="21" t="str">
        <f t="shared" si="20"/>
        <v>施0 年7 級11　　 計18箇所</v>
      </c>
      <c r="DD8" s="21" t="str">
        <f t="shared" si="20"/>
        <v>施0 年8 級10　　 計18箇所</v>
      </c>
      <c r="DE8" s="21" t="str">
        <f t="shared" si="20"/>
        <v>施0 年3 級5　　 計8箇所</v>
      </c>
      <c r="DF8" s="21" t="str">
        <f t="shared" si="20"/>
        <v>施0 年3 級5　　 計8箇所</v>
      </c>
      <c r="DG8" s="21" t="str">
        <f t="shared" si="20"/>
        <v>施4 年11 級12　　 計27箇所</v>
      </c>
      <c r="DH8" s="21" t="str">
        <f t="shared" si="20"/>
        <v>施7 年23 級12　　 計42箇所</v>
      </c>
      <c r="DI8" s="21" t="str">
        <f t="shared" si="20"/>
        <v>施6 年26 級13　　 計45箇所</v>
      </c>
      <c r="DJ8" s="21" t="str">
        <f t="shared" si="20"/>
        <v>施0 年13 級5　　 計18箇所</v>
      </c>
      <c r="DK8" s="21" t="str">
        <f t="shared" si="20"/>
        <v>施0 年19 級6　　 計25箇所</v>
      </c>
      <c r="DL8" s="21" t="str">
        <f t="shared" si="20"/>
        <v>施0 年8 級3　　 計11箇所</v>
      </c>
      <c r="DM8" s="21" t="str">
        <f t="shared" si="20"/>
        <v>施0 年7 級3　　 計10箇所</v>
      </c>
      <c r="DN8" s="21" t="str">
        <f t="shared" si="20"/>
        <v>施1 年11 級11　　 計22箇所</v>
      </c>
      <c r="DO8" s="21" t="str">
        <f t="shared" si="20"/>
        <v>施2 年15 級17　　 計33箇所</v>
      </c>
      <c r="DP8" s="21" t="str">
        <f t="shared" si="20"/>
        <v>施2 年13 級17　　 計32箇所</v>
      </c>
      <c r="DQ8" s="21" t="str">
        <f t="shared" si="20"/>
        <v>施0 年13 級12　　 計25箇所</v>
      </c>
      <c r="DR8" s="21" t="str">
        <f t="shared" si="20"/>
        <v>施0 年10 級8　　 計18箇所</v>
      </c>
      <c r="DS8" s="21" t="str">
        <f t="shared" si="20"/>
        <v>施0 年2 級2　　 計4箇所</v>
      </c>
      <c r="DT8" s="21" t="str">
        <f t="shared" si="20"/>
        <v>施0 年1 級2　　 計3箇所</v>
      </c>
      <c r="DU8" s="21" t="str">
        <f t="shared" si="20"/>
        <v>施1 年7 級9　　 計17箇所</v>
      </c>
      <c r="DV8" s="21" t="str">
        <f t="shared" si="20"/>
        <v>施3 年13 級16　　 計32箇所</v>
      </c>
      <c r="DW8" s="21" t="str">
        <f t="shared" si="20"/>
        <v>施4 年13 級16　　 計33箇所</v>
      </c>
      <c r="DX8" s="21" t="str">
        <f t="shared" si="20"/>
        <v>施4 年13 級12　　 計29箇所</v>
      </c>
      <c r="DY8" s="21" t="str">
        <f t="shared" si="20"/>
        <v>施1 年17 級11　　 計29箇所</v>
      </c>
      <c r="DZ8" s="21" t="str">
        <f t="shared" si="20"/>
        <v>施0 年5 級4　　 計9箇所</v>
      </c>
      <c r="EA8" s="21" t="str">
        <f t="shared" si="20"/>
        <v>施0 年5 級4　　 計9箇所</v>
      </c>
      <c r="EB8" s="21" t="str">
        <f t="shared" si="20"/>
        <v>施2 年16 級7　　 計25箇所</v>
      </c>
      <c r="EC8" s="21" t="str">
        <f t="shared" si="20"/>
        <v>施3 年20 級11　　 計34箇所</v>
      </c>
      <c r="ED8" s="21" t="str">
        <f t="shared" si="20"/>
        <v>施3 年22 級14　　 計39箇所</v>
      </c>
      <c r="EE8" s="21" t="str">
        <f t="shared" si="20"/>
        <v>施2 年17 級10　　 計29箇所</v>
      </c>
      <c r="EF8" s="21" t="str">
        <f t="shared" si="20"/>
        <v>施3 年15 級10　　 計28箇所</v>
      </c>
      <c r="EG8" s="21" t="str">
        <f t="shared" si="20"/>
        <v>施2 年5 級0　　 計7箇所</v>
      </c>
      <c r="EH8" s="21" t="str">
        <f t="shared" si="20"/>
        <v>施2 年4 級0　　 計6箇所</v>
      </c>
      <c r="EI8" s="21" t="str">
        <f t="shared" si="20"/>
        <v>施3 年6 級8　　 計17箇所</v>
      </c>
      <c r="EJ8" s="21" t="str">
        <f t="shared" si="20"/>
        <v>施4 年15 級15　　 計34箇所</v>
      </c>
      <c r="EK8" s="21" t="str">
        <f aca="true" t="shared" si="21" ref="EK8:GV8">"施"&amp;COUNTIF(EK9:EK65536,"施設*")&amp;" 年"&amp;COUNTIF(EK9:EK65536,"学年*")&amp;" 級"&amp;COUNTIF(EK9:EK65536,"*学級*")&amp;"　　 計"&amp;COUNTA(EK9:EK65536)-COUNTIF(EK9:EK65536,0)&amp;"箇所"</f>
        <v>施2 年21 級18　　 計41箇所</v>
      </c>
      <c r="EL8" s="21" t="str">
        <f t="shared" si="21"/>
        <v>施2 年16 級14　　 計32箇所</v>
      </c>
      <c r="EM8" s="21" t="str">
        <f t="shared" si="21"/>
        <v>施0 年11 級8　　 計19箇所</v>
      </c>
      <c r="EN8" s="21" t="str">
        <f t="shared" si="21"/>
        <v>施0 年4 級3　　 計7箇所</v>
      </c>
      <c r="EO8" s="21" t="str">
        <f t="shared" si="21"/>
        <v>施0 年1 級2　　 計3箇所</v>
      </c>
      <c r="EP8" s="21" t="str">
        <f t="shared" si="21"/>
        <v>施1 年5 級2　　 計8箇所</v>
      </c>
      <c r="EQ8" s="21" t="str">
        <f t="shared" si="21"/>
        <v>施2 年6 級4　　 計12箇所</v>
      </c>
      <c r="ER8" s="21" t="str">
        <f t="shared" si="21"/>
        <v>施2 年7 級4　　 計13箇所</v>
      </c>
      <c r="ES8" s="21" t="str">
        <f t="shared" si="21"/>
        <v>施1 年2 級1　　 計4箇所</v>
      </c>
      <c r="ET8" s="21" t="str">
        <f t="shared" si="21"/>
        <v>施1 年1 級1　　 計3箇所</v>
      </c>
      <c r="EU8" s="21" t="str">
        <f t="shared" si="21"/>
        <v>施0 年0 級1　　 計1箇所</v>
      </c>
      <c r="EV8" s="21" t="str">
        <f t="shared" si="21"/>
        <v>施0 年0 級1　　 計1箇所</v>
      </c>
      <c r="EW8" s="21" t="str">
        <f t="shared" si="21"/>
        <v>施0 年0 級0　　 計0箇所</v>
      </c>
      <c r="EX8" s="21" t="str">
        <f t="shared" si="21"/>
        <v>施0 年0 級0　　 計0箇所</v>
      </c>
      <c r="EY8" s="21" t="str">
        <f t="shared" si="21"/>
        <v>施0 年0 級0　　 計0箇所</v>
      </c>
      <c r="EZ8" s="21" t="str">
        <f t="shared" si="21"/>
        <v>施0 年0 級0　　 計0箇所</v>
      </c>
      <c r="FA8" s="21" t="str">
        <f t="shared" si="21"/>
        <v>施0 年0 級0　　 計0箇所</v>
      </c>
      <c r="FB8" s="21" t="str">
        <f t="shared" si="21"/>
        <v>施0 年0 級0　　 計0箇所</v>
      </c>
      <c r="FC8" s="21" t="str">
        <f t="shared" si="21"/>
        <v>施0 年0 級0　　 計0箇所</v>
      </c>
      <c r="FD8" s="21" t="str">
        <f t="shared" si="21"/>
        <v>施0 年0 級0　　 計0箇所</v>
      </c>
      <c r="FE8" s="21" t="str">
        <f t="shared" si="21"/>
        <v>施0 年0 級0　　 計0箇所</v>
      </c>
      <c r="FF8" s="21" t="str">
        <f t="shared" si="21"/>
        <v>施0 年0 級0　　 計0箇所</v>
      </c>
      <c r="FG8" s="21" t="str">
        <f t="shared" si="21"/>
        <v>施0 年0 級0　　 計0箇所</v>
      </c>
      <c r="FH8" s="21" t="str">
        <f t="shared" si="21"/>
        <v>施0 年0 級0　　 計0箇所</v>
      </c>
      <c r="FI8" s="21" t="str">
        <f t="shared" si="21"/>
        <v>施0 年0 級0　　 計0箇所</v>
      </c>
      <c r="FJ8" s="21" t="str">
        <f t="shared" si="21"/>
        <v>施0 年0 級0　　 計0箇所</v>
      </c>
      <c r="FK8" s="21" t="str">
        <f t="shared" si="21"/>
        <v>施0 年0 級0　　 計0箇所</v>
      </c>
      <c r="FL8" s="21" t="str">
        <f t="shared" si="21"/>
        <v>施0 年0 級0　　 計0箇所</v>
      </c>
      <c r="FM8" s="21" t="str">
        <f t="shared" si="21"/>
        <v>施0 年0 級0　　 計0箇所</v>
      </c>
      <c r="FN8" s="21" t="str">
        <f t="shared" si="21"/>
        <v>施0 年0 級0　　 計0箇所</v>
      </c>
      <c r="FO8" s="21" t="str">
        <f t="shared" si="21"/>
        <v>施0 年0 級0　　 計0箇所</v>
      </c>
      <c r="FP8" s="21" t="str">
        <f t="shared" si="21"/>
        <v>施0 年1 級0　　 計1箇所</v>
      </c>
      <c r="FQ8" s="21" t="str">
        <f t="shared" si="21"/>
        <v>施0 年1 級0　　 計1箇所</v>
      </c>
      <c r="FR8" s="21" t="str">
        <f t="shared" si="21"/>
        <v>施0 年2 級1　　 計3箇所</v>
      </c>
      <c r="FS8" s="21" t="str">
        <f t="shared" si="21"/>
        <v>施0 年3 級3　　 計6箇所</v>
      </c>
      <c r="FT8" s="21" t="str">
        <f t="shared" si="21"/>
        <v>施0 年3 級4　　 計7箇所</v>
      </c>
      <c r="FU8" s="21" t="str">
        <f t="shared" si="21"/>
        <v>施0 年4 級8　　 計12箇所</v>
      </c>
      <c r="FV8" s="21" t="str">
        <f t="shared" si="21"/>
        <v>施1 年3 級9　　 計13箇所</v>
      </c>
      <c r="FW8" s="21" t="str">
        <f t="shared" si="21"/>
        <v>施1 年0 級3　　 計4箇所</v>
      </c>
      <c r="FX8" s="21" t="str">
        <f t="shared" si="21"/>
        <v>施1 年0 級2　　 計3箇所</v>
      </c>
      <c r="FY8" s="21" t="str">
        <f t="shared" si="21"/>
        <v>施1 年5 級4　　 計10箇所</v>
      </c>
      <c r="FZ8" s="21" t="str">
        <f t="shared" si="21"/>
        <v>施1 年7 級9　　 計17箇所</v>
      </c>
      <c r="GA8" s="21" t="str">
        <f t="shared" si="21"/>
        <v>施1 年8 級15　　 計24箇所</v>
      </c>
      <c r="GB8" s="21" t="str">
        <f t="shared" si="21"/>
        <v>施0 年7 級14　　 計21箇所</v>
      </c>
      <c r="GC8" s="21" t="str">
        <f t="shared" si="21"/>
        <v>施0 年6 級13　　 計19箇所</v>
      </c>
      <c r="GD8" s="21" t="str">
        <f t="shared" si="21"/>
        <v>施0 年1 級0　　 計1箇所</v>
      </c>
      <c r="GE8" s="21" t="str">
        <f t="shared" si="21"/>
        <v>施0 年1 級0　　 計1箇所</v>
      </c>
      <c r="GF8" s="21" t="str">
        <f t="shared" si="21"/>
        <v>施0 年3 級8　　 計11箇所</v>
      </c>
      <c r="GG8" s="21" t="str">
        <f t="shared" si="21"/>
        <v>施1 年5 級10　　 計16箇所</v>
      </c>
      <c r="GH8" s="21" t="str">
        <f t="shared" si="21"/>
        <v>施1 年8 級11　　 計20箇所</v>
      </c>
      <c r="GI8" s="21" t="str">
        <f t="shared" si="21"/>
        <v>施1 年6 級9　　 計16箇所</v>
      </c>
      <c r="GJ8" s="21" t="str">
        <f t="shared" si="21"/>
        <v>施0 年2 級1　　 計3箇所</v>
      </c>
      <c r="GK8" s="21" t="str">
        <f t="shared" si="21"/>
        <v>施0 年0 級1　　 計1箇所</v>
      </c>
      <c r="GL8" s="21" t="str">
        <f t="shared" si="21"/>
        <v>施0 年0 級1　　 計1箇所</v>
      </c>
      <c r="GM8" s="21" t="str">
        <f t="shared" si="21"/>
        <v>施0 年1 級0　　 計1箇所</v>
      </c>
      <c r="GN8" s="21" t="str">
        <f t="shared" si="21"/>
        <v>施0 年0 級0　　 計0箇所</v>
      </c>
      <c r="GO8" s="21" t="str">
        <f t="shared" si="21"/>
        <v>施0 年0 級0　　 計0箇所</v>
      </c>
      <c r="GP8" s="21" t="str">
        <f t="shared" si="21"/>
        <v>施0 年0 級0　　 計0箇所</v>
      </c>
      <c r="GQ8" s="21" t="str">
        <f t="shared" si="21"/>
        <v>施0 年0 級0　　 計0箇所</v>
      </c>
      <c r="GR8" s="21" t="str">
        <f t="shared" si="21"/>
        <v>施0 年0 級0　　 計0箇所</v>
      </c>
      <c r="GS8" s="21" t="str">
        <f t="shared" si="21"/>
        <v>施0 年0 級0　　 計0箇所</v>
      </c>
      <c r="GT8" s="21" t="str">
        <f t="shared" si="21"/>
        <v>施0 年0 級0　　 計0箇所</v>
      </c>
      <c r="GU8" s="21" t="str">
        <f t="shared" si="21"/>
        <v>施0 年0 級1　　 計1箇所</v>
      </c>
      <c r="GV8" s="21" t="str">
        <f t="shared" si="21"/>
        <v>施0 年0 級1　　 計1箇所</v>
      </c>
      <c r="GW8" s="21" t="str">
        <f aca="true" t="shared" si="22" ref="GW8:IT8">"施"&amp;COUNTIF(GW9:GW65536,"施設*")&amp;" 年"&amp;COUNTIF(GW9:GW65536,"学年*")&amp;" 級"&amp;COUNTIF(GW9:GW65536,"*学級*")&amp;"　　 計"&amp;COUNTA(GW9:GW65536)-COUNTIF(GW9:GW65536,0)&amp;"箇所"</f>
        <v>施0 年0 級1　　 計1箇所</v>
      </c>
      <c r="GX8" s="21" t="str">
        <f t="shared" si="22"/>
        <v>施0 年0 級1　　 計1箇所</v>
      </c>
      <c r="GY8" s="21" t="str">
        <f t="shared" si="22"/>
        <v>施0 年0 級0　　 計0箇所</v>
      </c>
      <c r="GZ8" s="21" t="str">
        <f t="shared" si="22"/>
        <v>施0 年0 級0　　 計0箇所</v>
      </c>
      <c r="HA8" s="21" t="str">
        <f t="shared" si="22"/>
        <v>施0 年2 級0　　 計2箇所</v>
      </c>
      <c r="HB8" s="21" t="str">
        <f t="shared" si="22"/>
        <v>施0 年2 級0　　 計2箇所</v>
      </c>
      <c r="HC8" s="21" t="str">
        <f t="shared" si="22"/>
        <v>施0 年2 級0　　 計2箇所</v>
      </c>
      <c r="HD8" s="21" t="str">
        <f t="shared" si="22"/>
        <v>施0 年2 級1　　 計3箇所</v>
      </c>
      <c r="HE8" s="21" t="str">
        <f t="shared" si="22"/>
        <v>施0 年2 級1　　 計3箇所</v>
      </c>
      <c r="HF8" s="21" t="str">
        <f t="shared" si="22"/>
        <v>施0 年0 級0　　 計0箇所</v>
      </c>
      <c r="HG8" s="21" t="str">
        <f t="shared" si="22"/>
        <v>施0 年0 級0　　 計0箇所</v>
      </c>
      <c r="HH8" s="21" t="str">
        <f t="shared" si="22"/>
        <v>施0 年1 級1　　 計2箇所</v>
      </c>
      <c r="HI8" s="21" t="str">
        <f t="shared" si="22"/>
        <v>施1 年1 級1　　 計3箇所</v>
      </c>
      <c r="HJ8" s="21" t="str">
        <f t="shared" si="22"/>
        <v>施1 年1 級1　　 計3箇所</v>
      </c>
      <c r="HK8" s="21" t="str">
        <f t="shared" si="22"/>
        <v>施1 年0 級0　　 計1箇所</v>
      </c>
      <c r="HL8" s="21" t="str">
        <f t="shared" si="22"/>
        <v>施0 年0 級1　　 計1箇所</v>
      </c>
      <c r="HM8" s="21" t="str">
        <f t="shared" si="22"/>
        <v>施0 年0 級0　　 計0箇所</v>
      </c>
      <c r="HN8" s="21" t="str">
        <f t="shared" si="22"/>
        <v>施0 年0 級0　　 計0箇所</v>
      </c>
      <c r="HO8" s="21" t="str">
        <f t="shared" si="22"/>
        <v>施0 年0 級0　　 計0箇所</v>
      </c>
      <c r="HP8" s="21" t="str">
        <f t="shared" si="22"/>
        <v>施0 年0 級0　　 計0箇所</v>
      </c>
      <c r="HQ8" s="21" t="str">
        <f t="shared" si="22"/>
        <v>施0 年0 級0　　 計0箇所</v>
      </c>
      <c r="HR8" s="21" t="str">
        <f t="shared" si="22"/>
        <v>施0 年0 級0　　 計0箇所</v>
      </c>
      <c r="HS8" s="21" t="str">
        <f t="shared" si="22"/>
        <v>施0 年0 級0　　 計0箇所</v>
      </c>
      <c r="HT8" s="21" t="str">
        <f t="shared" si="22"/>
        <v>施0 年0 級0　　 計0箇所</v>
      </c>
      <c r="HU8" s="21" t="str">
        <f t="shared" si="22"/>
        <v>施0 年0 級0　　 計0箇所</v>
      </c>
      <c r="HV8" s="21" t="str">
        <f t="shared" si="22"/>
        <v>施0 年0 級0　　 計0箇所</v>
      </c>
      <c r="HW8" s="21" t="str">
        <f t="shared" si="22"/>
        <v>施0 年0 級0　　 計0箇所</v>
      </c>
      <c r="HX8" s="21" t="str">
        <f t="shared" si="22"/>
        <v>施0 年0 級0　　 計0箇所</v>
      </c>
      <c r="HY8" s="21" t="str">
        <f t="shared" si="22"/>
        <v>施0 年0 級0　　 計0箇所</v>
      </c>
      <c r="HZ8" s="21" t="str">
        <f t="shared" si="22"/>
        <v>施0 年0 級0　　 計0箇所</v>
      </c>
      <c r="IA8" s="21" t="str">
        <f t="shared" si="22"/>
        <v>施0 年0 級0　　 計0箇所</v>
      </c>
      <c r="IB8" s="21" t="str">
        <f t="shared" si="22"/>
        <v>施0 年0 級0　　 計0箇所</v>
      </c>
      <c r="IC8" s="21" t="str">
        <f t="shared" si="22"/>
        <v>施0 年0 級0　　 計0箇所</v>
      </c>
      <c r="ID8" s="21" t="str">
        <f t="shared" si="22"/>
        <v>施0 年0 級0　　 計0箇所</v>
      </c>
      <c r="IE8" s="21" t="str">
        <f t="shared" si="22"/>
        <v>施0 年0 級0　　 計0箇所</v>
      </c>
      <c r="IF8" s="21" t="str">
        <f t="shared" si="22"/>
        <v>施0 年0 級0　　 計0箇所</v>
      </c>
      <c r="IG8" s="21" t="str">
        <f t="shared" si="22"/>
        <v>施0 年0 級0　　 計0箇所</v>
      </c>
      <c r="IH8" s="21" t="str">
        <f t="shared" si="22"/>
        <v>施0 年0 級0　　 計0箇所</v>
      </c>
      <c r="II8" s="21" t="str">
        <f t="shared" si="22"/>
        <v>施0 年0 級0　　 計0箇所</v>
      </c>
      <c r="IJ8" s="21" t="str">
        <f t="shared" si="22"/>
        <v>施0 年0 級0　　 計0箇所</v>
      </c>
      <c r="IK8" s="21" t="str">
        <f t="shared" si="22"/>
        <v>施0 年0 級0　　 計0箇所</v>
      </c>
      <c r="IL8" s="21" t="str">
        <f t="shared" si="22"/>
        <v>施0 年0 級0　　 計0箇所</v>
      </c>
      <c r="IM8" s="21" t="str">
        <f t="shared" si="22"/>
        <v>施0 年0 級0　　 計0箇所</v>
      </c>
      <c r="IN8" s="21" t="str">
        <f t="shared" si="22"/>
        <v>施0 年0 級0　　 計0箇所</v>
      </c>
      <c r="IO8" s="21" t="str">
        <f t="shared" si="22"/>
        <v>施0 年0 級0　　 計0箇所</v>
      </c>
      <c r="IP8" s="21" t="str">
        <f t="shared" si="22"/>
        <v>施0 年0 級0　　 計0箇所</v>
      </c>
      <c r="IQ8" s="21" t="str">
        <f t="shared" si="22"/>
        <v>施0 年0 級0　　 計0箇所</v>
      </c>
      <c r="IR8" s="21" t="str">
        <f t="shared" si="22"/>
        <v>施0 年0 級0　　 計0箇所</v>
      </c>
      <c r="IS8" s="21" t="str">
        <f t="shared" si="22"/>
        <v>施0 年0 級0　　 計0箇所</v>
      </c>
      <c r="IT8" s="21" t="str">
        <f t="shared" si="22"/>
        <v>施0 年0 級0　　 計0箇所</v>
      </c>
    </row>
    <row r="9" spans="1:254" ht="13.5">
      <c r="A9" s="22">
        <v>1</v>
      </c>
      <c r="B9" s="166">
        <v>42324</v>
      </c>
      <c r="C9" s="60" t="s">
        <v>135</v>
      </c>
      <c r="D9" s="52" t="s">
        <v>11</v>
      </c>
      <c r="E9" s="50" t="s">
        <v>36</v>
      </c>
      <c r="F9" s="50" t="s">
        <v>45</v>
      </c>
      <c r="G9" s="141" t="s">
        <v>136</v>
      </c>
      <c r="H9" s="51" t="s">
        <v>137</v>
      </c>
      <c r="I9" s="113">
        <f>COUNTIF(C$9:C9,C9)</f>
        <v>1</v>
      </c>
      <c r="J9" s="131">
        <f>COUNTIF($M9:$IT9,"施設*")</f>
        <v>0</v>
      </c>
      <c r="K9" s="132">
        <f>COUNTIF($M9:$IT9,"学年*")</f>
        <v>3</v>
      </c>
      <c r="L9" s="133">
        <f aca="true" t="shared" si="23" ref="L9:L40">COUNTIF($M9:$IT9,"*学級*")</f>
        <v>0</v>
      </c>
      <c r="M9" s="96"/>
      <c r="N9" s="97"/>
      <c r="O9" s="97"/>
      <c r="P9" s="97"/>
      <c r="Q9" s="97"/>
      <c r="R9" s="97"/>
      <c r="S9" s="97"/>
      <c r="T9" s="97"/>
      <c r="U9" s="96"/>
      <c r="V9" s="97"/>
      <c r="W9" s="97"/>
      <c r="X9" s="97"/>
      <c r="Y9" s="97"/>
      <c r="Z9" s="97"/>
      <c r="AA9" s="97" t="s">
        <v>138</v>
      </c>
      <c r="AB9" s="97" t="s">
        <v>138</v>
      </c>
      <c r="AC9" s="97" t="s">
        <v>138</v>
      </c>
      <c r="AD9" s="97">
        <v>0</v>
      </c>
      <c r="AE9" s="97"/>
      <c r="AF9" s="97"/>
      <c r="AG9" s="97"/>
      <c r="AH9" s="97"/>
      <c r="AI9" s="97"/>
      <c r="AJ9" s="97"/>
      <c r="AK9" s="96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</row>
    <row r="10" spans="1:254" ht="13.5">
      <c r="A10" s="22">
        <v>2</v>
      </c>
      <c r="B10" s="167">
        <v>42333</v>
      </c>
      <c r="C10" s="60" t="s">
        <v>139</v>
      </c>
      <c r="D10" s="52" t="s">
        <v>11</v>
      </c>
      <c r="E10" s="50" t="s">
        <v>36</v>
      </c>
      <c r="F10" s="50" t="s">
        <v>46</v>
      </c>
      <c r="G10" s="141" t="s">
        <v>140</v>
      </c>
      <c r="H10" s="51" t="s">
        <v>137</v>
      </c>
      <c r="I10" s="113">
        <f>COUNTIF(C$9:C10,C10)</f>
        <v>1</v>
      </c>
      <c r="J10" s="131">
        <f>COUNTIF($M10:$IT10,"施設*")</f>
        <v>0</v>
      </c>
      <c r="K10" s="132">
        <f>COUNTIF($M10:$IT10,"学年*")</f>
        <v>2</v>
      </c>
      <c r="L10" s="133">
        <f t="shared" si="23"/>
        <v>0</v>
      </c>
      <c r="M10" s="96"/>
      <c r="N10" s="97"/>
      <c r="O10" s="97"/>
      <c r="P10" s="97"/>
      <c r="Q10" s="97"/>
      <c r="R10" s="97"/>
      <c r="S10" s="97"/>
      <c r="T10" s="97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6" t="s">
        <v>141</v>
      </c>
      <c r="AL10" s="97" t="s">
        <v>141</v>
      </c>
      <c r="AM10" s="97">
        <v>0</v>
      </c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</row>
    <row r="11" spans="1:254" ht="13.5">
      <c r="A11" s="22">
        <v>3</v>
      </c>
      <c r="B11" s="166">
        <v>42384</v>
      </c>
      <c r="C11" s="60" t="s">
        <v>142</v>
      </c>
      <c r="D11" s="52" t="s">
        <v>9</v>
      </c>
      <c r="E11" s="50" t="s">
        <v>87</v>
      </c>
      <c r="F11" s="50" t="s">
        <v>47</v>
      </c>
      <c r="G11" s="141" t="s">
        <v>143</v>
      </c>
      <c r="H11" s="51" t="s">
        <v>144</v>
      </c>
      <c r="I11" s="113">
        <f>COUNTIF(C$9:C11,C11)</f>
        <v>1</v>
      </c>
      <c r="J11" s="131">
        <f>COUNTIF($M11:$IT11,"施設*")</f>
        <v>0</v>
      </c>
      <c r="K11" s="132">
        <f>COUNTIF($M11:$IT11,"学年*")</f>
        <v>0</v>
      </c>
      <c r="L11" s="133">
        <f t="shared" si="23"/>
        <v>4</v>
      </c>
      <c r="M11" s="96"/>
      <c r="N11" s="97"/>
      <c r="O11" s="97"/>
      <c r="P11" s="97"/>
      <c r="Q11" s="97"/>
      <c r="R11" s="97"/>
      <c r="S11" s="97"/>
      <c r="T11" s="97"/>
      <c r="U11" s="96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6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 t="s">
        <v>145</v>
      </c>
      <c r="CJ11" s="97" t="s">
        <v>145</v>
      </c>
      <c r="CK11" s="97" t="s">
        <v>145</v>
      </c>
      <c r="CL11" s="97" t="s">
        <v>145</v>
      </c>
      <c r="CM11" s="97">
        <v>0</v>
      </c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</row>
    <row r="12" spans="1:254" ht="13.5">
      <c r="A12" s="22">
        <v>4</v>
      </c>
      <c r="B12" s="167">
        <v>42387</v>
      </c>
      <c r="C12" s="60" t="s">
        <v>146</v>
      </c>
      <c r="D12" s="52" t="s">
        <v>11</v>
      </c>
      <c r="E12" s="50" t="s">
        <v>36</v>
      </c>
      <c r="F12" s="50" t="s">
        <v>46</v>
      </c>
      <c r="G12" s="141" t="s">
        <v>147</v>
      </c>
      <c r="H12" s="51" t="s">
        <v>148</v>
      </c>
      <c r="I12" s="113">
        <f>COUNTIF(C$9:C12,C12)</f>
        <v>1</v>
      </c>
      <c r="J12" s="131">
        <f>COUNTIF($M12:$IT12,"施設*")</f>
        <v>0</v>
      </c>
      <c r="K12" s="132">
        <f>COUNTIF($M12:$IT12,"学年*")</f>
        <v>0</v>
      </c>
      <c r="L12" s="133">
        <f t="shared" si="23"/>
        <v>7</v>
      </c>
      <c r="M12" s="96"/>
      <c r="N12" s="97"/>
      <c r="O12" s="97"/>
      <c r="P12" s="97"/>
      <c r="Q12" s="97"/>
      <c r="R12" s="97"/>
      <c r="S12" s="97"/>
      <c r="T12" s="97"/>
      <c r="U12" s="96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6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 t="s">
        <v>152</v>
      </c>
      <c r="CM12" s="97" t="s">
        <v>152</v>
      </c>
      <c r="CN12" s="97" t="s">
        <v>152</v>
      </c>
      <c r="CO12" s="97" t="s">
        <v>152</v>
      </c>
      <c r="CP12" s="97">
        <v>0</v>
      </c>
      <c r="CQ12" s="97"/>
      <c r="CR12" s="97"/>
      <c r="CS12" s="97" t="s">
        <v>212</v>
      </c>
      <c r="CT12" s="97" t="s">
        <v>212</v>
      </c>
      <c r="CU12" s="97" t="s">
        <v>212</v>
      </c>
      <c r="CV12" s="97">
        <v>0</v>
      </c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</row>
    <row r="13" spans="1:254" ht="13.5">
      <c r="A13" s="22">
        <v>5</v>
      </c>
      <c r="B13" s="167">
        <v>42387</v>
      </c>
      <c r="C13" s="60" t="s">
        <v>154</v>
      </c>
      <c r="D13" s="52" t="s">
        <v>11</v>
      </c>
      <c r="E13" s="50" t="s">
        <v>36</v>
      </c>
      <c r="F13" s="50" t="s">
        <v>46</v>
      </c>
      <c r="G13" s="141" t="s">
        <v>155</v>
      </c>
      <c r="H13" s="51" t="s">
        <v>156</v>
      </c>
      <c r="I13" s="113">
        <f>COUNTIF(C$9:C13,C13)</f>
        <v>1</v>
      </c>
      <c r="J13" s="131"/>
      <c r="K13" s="132"/>
      <c r="L13" s="133">
        <f t="shared" si="23"/>
        <v>2</v>
      </c>
      <c r="M13" s="96"/>
      <c r="N13" s="97"/>
      <c r="O13" s="97"/>
      <c r="P13" s="97"/>
      <c r="Q13" s="97"/>
      <c r="R13" s="97"/>
      <c r="S13" s="97"/>
      <c r="T13" s="97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6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168" t="s">
        <v>157</v>
      </c>
      <c r="CN13" s="168" t="s">
        <v>157</v>
      </c>
      <c r="CO13" s="97">
        <v>0</v>
      </c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</row>
    <row r="14" spans="1:254" ht="13.5">
      <c r="A14" s="22">
        <v>6</v>
      </c>
      <c r="B14" s="167">
        <v>42387</v>
      </c>
      <c r="C14" s="60" t="s">
        <v>149</v>
      </c>
      <c r="D14" s="52" t="s">
        <v>14</v>
      </c>
      <c r="E14" s="50" t="s">
        <v>37</v>
      </c>
      <c r="F14" s="50" t="s">
        <v>46</v>
      </c>
      <c r="G14" s="141" t="s">
        <v>150</v>
      </c>
      <c r="H14" s="51" t="s">
        <v>151</v>
      </c>
      <c r="I14" s="113">
        <f>COUNTIF(C$9:C14,C14)</f>
        <v>1</v>
      </c>
      <c r="J14" s="131">
        <f aca="true" t="shared" si="24" ref="J14:J77">COUNTIF($M14:$IT14,"施設*")</f>
        <v>0</v>
      </c>
      <c r="K14" s="132">
        <f aca="true" t="shared" si="25" ref="K14:K45">COUNTIF($M14:$IT14,"学年*")</f>
        <v>0</v>
      </c>
      <c r="L14" s="133">
        <f t="shared" si="23"/>
        <v>3</v>
      </c>
      <c r="M14" s="96"/>
      <c r="N14" s="97"/>
      <c r="O14" s="97"/>
      <c r="P14" s="97"/>
      <c r="Q14" s="97"/>
      <c r="R14" s="97"/>
      <c r="S14" s="97"/>
      <c r="T14" s="97"/>
      <c r="U14" s="96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6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 t="s">
        <v>153</v>
      </c>
      <c r="CM14" s="97" t="s">
        <v>153</v>
      </c>
      <c r="CN14" s="97" t="s">
        <v>153</v>
      </c>
      <c r="CO14" s="97">
        <v>0</v>
      </c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</row>
    <row r="15" spans="1:254" ht="13.5">
      <c r="A15" s="22">
        <v>7</v>
      </c>
      <c r="B15" s="166">
        <v>42388</v>
      </c>
      <c r="C15" s="60" t="s">
        <v>158</v>
      </c>
      <c r="D15" s="52" t="s">
        <v>9</v>
      </c>
      <c r="E15" s="50" t="s">
        <v>87</v>
      </c>
      <c r="F15" s="50" t="s">
        <v>44</v>
      </c>
      <c r="G15" s="141" t="s">
        <v>159</v>
      </c>
      <c r="H15" s="51" t="s">
        <v>160</v>
      </c>
      <c r="I15" s="113">
        <f>COUNTIF(C$9:C15,C15)</f>
        <v>1</v>
      </c>
      <c r="J15" s="131">
        <f t="shared" si="24"/>
        <v>3</v>
      </c>
      <c r="K15" s="132">
        <f t="shared" si="25"/>
        <v>0</v>
      </c>
      <c r="L15" s="133">
        <f t="shared" si="23"/>
        <v>0</v>
      </c>
      <c r="M15" s="96"/>
      <c r="N15" s="97"/>
      <c r="O15" s="97"/>
      <c r="P15" s="97"/>
      <c r="Q15" s="97"/>
      <c r="R15" s="97"/>
      <c r="S15" s="97"/>
      <c r="T15" s="97"/>
      <c r="U15" s="96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6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 t="s">
        <v>161</v>
      </c>
      <c r="CN15" s="97" t="s">
        <v>161</v>
      </c>
      <c r="CO15" s="97" t="s">
        <v>161</v>
      </c>
      <c r="CP15" s="97">
        <v>0</v>
      </c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</row>
    <row r="16" spans="1:254" ht="13.5">
      <c r="A16" s="22">
        <v>8</v>
      </c>
      <c r="B16" s="167">
        <v>42390</v>
      </c>
      <c r="C16" s="60" t="s">
        <v>162</v>
      </c>
      <c r="D16" s="52" t="s">
        <v>16</v>
      </c>
      <c r="E16" s="50" t="s">
        <v>89</v>
      </c>
      <c r="F16" s="50" t="s">
        <v>44</v>
      </c>
      <c r="G16" s="141" t="s">
        <v>163</v>
      </c>
      <c r="H16" s="51" t="s">
        <v>164</v>
      </c>
      <c r="I16" s="113">
        <f>COUNTIF(C$9:C16,C16)</f>
        <v>1</v>
      </c>
      <c r="J16" s="131">
        <f t="shared" si="24"/>
        <v>4</v>
      </c>
      <c r="K16" s="132">
        <f t="shared" si="25"/>
        <v>0</v>
      </c>
      <c r="L16" s="133">
        <f t="shared" si="23"/>
        <v>0</v>
      </c>
      <c r="M16" s="96"/>
      <c r="N16" s="97"/>
      <c r="O16" s="97"/>
      <c r="P16" s="97"/>
      <c r="Q16" s="97"/>
      <c r="R16" s="97"/>
      <c r="S16" s="97"/>
      <c r="T16" s="97"/>
      <c r="U16" s="96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6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 t="s">
        <v>168</v>
      </c>
      <c r="CP16" s="97" t="s">
        <v>168</v>
      </c>
      <c r="CQ16" s="97" t="s">
        <v>168</v>
      </c>
      <c r="CR16" s="97" t="s">
        <v>168</v>
      </c>
      <c r="CS16" s="97">
        <v>0</v>
      </c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</row>
    <row r="17" spans="1:254" ht="13.5">
      <c r="A17" s="22">
        <v>9</v>
      </c>
      <c r="B17" s="167">
        <v>42390</v>
      </c>
      <c r="C17" s="60" t="s">
        <v>165</v>
      </c>
      <c r="D17" s="52" t="s">
        <v>17</v>
      </c>
      <c r="E17" s="50" t="s">
        <v>98</v>
      </c>
      <c r="F17" s="50" t="s">
        <v>45</v>
      </c>
      <c r="G17" s="141" t="s">
        <v>166</v>
      </c>
      <c r="H17" s="51" t="s">
        <v>167</v>
      </c>
      <c r="I17" s="113">
        <f>COUNTIF(C$9:C17,C17)</f>
        <v>1</v>
      </c>
      <c r="J17" s="131">
        <f t="shared" si="24"/>
        <v>0</v>
      </c>
      <c r="K17" s="132">
        <f t="shared" si="25"/>
        <v>7</v>
      </c>
      <c r="L17" s="133">
        <f t="shared" si="23"/>
        <v>0</v>
      </c>
      <c r="M17" s="96"/>
      <c r="N17" s="97"/>
      <c r="O17" s="97"/>
      <c r="P17" s="97"/>
      <c r="Q17" s="97"/>
      <c r="R17" s="97"/>
      <c r="S17" s="97"/>
      <c r="T17" s="97"/>
      <c r="U17" s="96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6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 t="s">
        <v>169</v>
      </c>
      <c r="CP17" s="97" t="s">
        <v>169</v>
      </c>
      <c r="CQ17" s="97" t="s">
        <v>169</v>
      </c>
      <c r="CR17" s="97" t="s">
        <v>214</v>
      </c>
      <c r="CS17" s="97" t="s">
        <v>215</v>
      </c>
      <c r="CT17" s="97" t="s">
        <v>213</v>
      </c>
      <c r="CU17" s="97" t="s">
        <v>213</v>
      </c>
      <c r="CV17" s="97">
        <v>0</v>
      </c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</row>
    <row r="18" spans="1:254" ht="13.5">
      <c r="A18" s="22">
        <v>10</v>
      </c>
      <c r="B18" s="166">
        <v>42391</v>
      </c>
      <c r="C18" s="60" t="s">
        <v>170</v>
      </c>
      <c r="D18" s="52" t="s">
        <v>13</v>
      </c>
      <c r="E18" s="50" t="s">
        <v>32</v>
      </c>
      <c r="F18" s="50" t="s">
        <v>46</v>
      </c>
      <c r="G18" s="141" t="s">
        <v>171</v>
      </c>
      <c r="H18" s="51" t="s">
        <v>172</v>
      </c>
      <c r="I18" s="113">
        <f>COUNTIF(C$9:C18,C18)</f>
        <v>1</v>
      </c>
      <c r="J18" s="131">
        <f t="shared" si="24"/>
        <v>0</v>
      </c>
      <c r="K18" s="132">
        <f t="shared" si="25"/>
        <v>0</v>
      </c>
      <c r="L18" s="133">
        <f t="shared" si="23"/>
        <v>4</v>
      </c>
      <c r="M18" s="96"/>
      <c r="N18" s="97"/>
      <c r="O18" s="97"/>
      <c r="P18" s="97"/>
      <c r="Q18" s="97"/>
      <c r="R18" s="97"/>
      <c r="S18" s="97"/>
      <c r="T18" s="97"/>
      <c r="U18" s="96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6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 t="s">
        <v>179</v>
      </c>
      <c r="CP18" s="97" t="s">
        <v>179</v>
      </c>
      <c r="CQ18" s="97" t="s">
        <v>179</v>
      </c>
      <c r="CR18" s="97" t="s">
        <v>179</v>
      </c>
      <c r="CS18" s="97">
        <v>0</v>
      </c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</row>
    <row r="19" spans="1:254" ht="13.5">
      <c r="A19" s="22">
        <v>11</v>
      </c>
      <c r="B19" s="166">
        <v>42391</v>
      </c>
      <c r="C19" s="60" t="s">
        <v>173</v>
      </c>
      <c r="D19" s="52" t="s">
        <v>14</v>
      </c>
      <c r="E19" s="50" t="s">
        <v>37</v>
      </c>
      <c r="F19" s="50" t="s">
        <v>45</v>
      </c>
      <c r="G19" s="141" t="s">
        <v>174</v>
      </c>
      <c r="H19" s="51" t="s">
        <v>175</v>
      </c>
      <c r="I19" s="113">
        <f>COUNTIF(C$9:C19,C19)</f>
        <v>1</v>
      </c>
      <c r="J19" s="131">
        <f t="shared" si="24"/>
        <v>0</v>
      </c>
      <c r="K19" s="132">
        <f t="shared" si="25"/>
        <v>4</v>
      </c>
      <c r="L19" s="133">
        <f t="shared" si="23"/>
        <v>0</v>
      </c>
      <c r="M19" s="96"/>
      <c r="N19" s="97"/>
      <c r="O19" s="97"/>
      <c r="P19" s="97"/>
      <c r="Q19" s="97"/>
      <c r="R19" s="97"/>
      <c r="S19" s="97"/>
      <c r="T19" s="97"/>
      <c r="U19" s="96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6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 t="s">
        <v>180</v>
      </c>
      <c r="CQ19" s="97" t="s">
        <v>180</v>
      </c>
      <c r="CR19" s="97" t="s">
        <v>180</v>
      </c>
      <c r="CS19" s="97" t="s">
        <v>180</v>
      </c>
      <c r="CT19" s="97">
        <v>0</v>
      </c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</row>
    <row r="20" spans="1:254" ht="13.5">
      <c r="A20" s="22">
        <v>12</v>
      </c>
      <c r="B20" s="166">
        <v>42391</v>
      </c>
      <c r="C20" s="60" t="s">
        <v>176</v>
      </c>
      <c r="D20" s="52" t="s">
        <v>17</v>
      </c>
      <c r="E20" s="50" t="s">
        <v>96</v>
      </c>
      <c r="F20" s="50" t="s">
        <v>46</v>
      </c>
      <c r="G20" s="141" t="s">
        <v>177</v>
      </c>
      <c r="H20" s="51" t="s">
        <v>178</v>
      </c>
      <c r="I20" s="113">
        <f>COUNTIF(C$9:C20,C20)</f>
        <v>1</v>
      </c>
      <c r="J20" s="131">
        <f t="shared" si="24"/>
        <v>0</v>
      </c>
      <c r="K20" s="132">
        <f t="shared" si="25"/>
        <v>0</v>
      </c>
      <c r="L20" s="133">
        <f t="shared" si="23"/>
        <v>8</v>
      </c>
      <c r="M20" s="96"/>
      <c r="N20" s="97"/>
      <c r="O20" s="97"/>
      <c r="P20" s="97"/>
      <c r="Q20" s="97"/>
      <c r="R20" s="97"/>
      <c r="S20" s="97"/>
      <c r="T20" s="97"/>
      <c r="U20" s="96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6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 t="s">
        <v>181</v>
      </c>
      <c r="CQ20" s="97" t="s">
        <v>181</v>
      </c>
      <c r="CR20" s="97" t="s">
        <v>181</v>
      </c>
      <c r="CS20" s="97" t="s">
        <v>181</v>
      </c>
      <c r="CT20" s="97" t="s">
        <v>266</v>
      </c>
      <c r="CU20" s="97" t="s">
        <v>267</v>
      </c>
      <c r="CV20" s="97" t="s">
        <v>267</v>
      </c>
      <c r="CW20" s="97" t="s">
        <v>267</v>
      </c>
      <c r="CX20" s="97">
        <v>0</v>
      </c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</row>
    <row r="21" spans="1:254" ht="13.5">
      <c r="A21" s="22">
        <v>13</v>
      </c>
      <c r="B21" s="167">
        <v>42394</v>
      </c>
      <c r="C21" s="60" t="s">
        <v>182</v>
      </c>
      <c r="D21" s="52" t="s">
        <v>12</v>
      </c>
      <c r="E21" s="50" t="s">
        <v>103</v>
      </c>
      <c r="F21" s="50" t="s">
        <v>45</v>
      </c>
      <c r="G21" s="141" t="s">
        <v>183</v>
      </c>
      <c r="H21" s="51" t="s">
        <v>184</v>
      </c>
      <c r="I21" s="113">
        <f>COUNTIF(C$9:C21,C21)</f>
        <v>1</v>
      </c>
      <c r="J21" s="131">
        <f t="shared" si="24"/>
        <v>0</v>
      </c>
      <c r="K21" s="132">
        <f t="shared" si="25"/>
        <v>0</v>
      </c>
      <c r="L21" s="133">
        <f t="shared" si="23"/>
        <v>7</v>
      </c>
      <c r="M21" s="96"/>
      <c r="N21" s="97"/>
      <c r="O21" s="97"/>
      <c r="P21" s="97"/>
      <c r="Q21" s="97"/>
      <c r="R21" s="97"/>
      <c r="S21" s="97"/>
      <c r="T21" s="97"/>
      <c r="U21" s="96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6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 t="s">
        <v>204</v>
      </c>
      <c r="CT21" s="97" t="s">
        <v>204</v>
      </c>
      <c r="CU21" s="97" t="s">
        <v>204</v>
      </c>
      <c r="CV21" s="97">
        <v>0</v>
      </c>
      <c r="CW21" s="97"/>
      <c r="CX21" s="97"/>
      <c r="CY21" s="97"/>
      <c r="CZ21" s="97" t="s">
        <v>322</v>
      </c>
      <c r="DA21" s="97" t="s">
        <v>322</v>
      </c>
      <c r="DB21" s="97" t="s">
        <v>322</v>
      </c>
      <c r="DC21" s="97" t="s">
        <v>322</v>
      </c>
      <c r="DD21" s="97">
        <v>0</v>
      </c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</row>
    <row r="22" spans="1:254" ht="13.5">
      <c r="A22" s="22">
        <v>14</v>
      </c>
      <c r="B22" s="167">
        <v>42394</v>
      </c>
      <c r="C22" s="60" t="s">
        <v>185</v>
      </c>
      <c r="D22" s="52" t="s">
        <v>12</v>
      </c>
      <c r="E22" s="50" t="s">
        <v>31</v>
      </c>
      <c r="F22" s="50" t="s">
        <v>45</v>
      </c>
      <c r="G22" s="141" t="s">
        <v>186</v>
      </c>
      <c r="H22" s="51" t="s">
        <v>187</v>
      </c>
      <c r="I22" s="113">
        <f>COUNTIF(C$9:C22,C22)</f>
        <v>1</v>
      </c>
      <c r="J22" s="131">
        <f t="shared" si="24"/>
        <v>0</v>
      </c>
      <c r="K22" s="132">
        <f t="shared" si="25"/>
        <v>5</v>
      </c>
      <c r="L22" s="133">
        <f t="shared" si="23"/>
        <v>0</v>
      </c>
      <c r="M22" s="96"/>
      <c r="N22" s="97"/>
      <c r="O22" s="97"/>
      <c r="P22" s="97"/>
      <c r="Q22" s="97"/>
      <c r="R22" s="97"/>
      <c r="S22" s="97"/>
      <c r="T22" s="97"/>
      <c r="U22" s="96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6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 t="s">
        <v>205</v>
      </c>
      <c r="CT22" s="97" t="s">
        <v>205</v>
      </c>
      <c r="CU22" s="97" t="s">
        <v>205</v>
      </c>
      <c r="CV22" s="97" t="s">
        <v>205</v>
      </c>
      <c r="CW22" s="97" t="s">
        <v>205</v>
      </c>
      <c r="CX22" s="97">
        <v>0</v>
      </c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</row>
    <row r="23" spans="1:254" ht="13.5">
      <c r="A23" s="22">
        <v>15</v>
      </c>
      <c r="B23" s="167">
        <v>42394</v>
      </c>
      <c r="C23" s="60" t="s">
        <v>188</v>
      </c>
      <c r="D23" s="52" t="s">
        <v>13</v>
      </c>
      <c r="E23" s="50" t="s">
        <v>34</v>
      </c>
      <c r="F23" s="50" t="s">
        <v>45</v>
      </c>
      <c r="G23" s="141" t="s">
        <v>189</v>
      </c>
      <c r="H23" s="51" t="s">
        <v>190</v>
      </c>
      <c r="I23" s="113">
        <f>COUNTIF(C$9:C23,C23)</f>
        <v>1</v>
      </c>
      <c r="J23" s="131">
        <f t="shared" si="24"/>
        <v>0</v>
      </c>
      <c r="K23" s="132">
        <f t="shared" si="25"/>
        <v>0</v>
      </c>
      <c r="L23" s="133">
        <f t="shared" si="23"/>
        <v>3</v>
      </c>
      <c r="M23" s="96"/>
      <c r="N23" s="97"/>
      <c r="O23" s="97"/>
      <c r="P23" s="97"/>
      <c r="Q23" s="97"/>
      <c r="R23" s="97"/>
      <c r="S23" s="97"/>
      <c r="T23" s="97"/>
      <c r="U23" s="96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6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 t="s">
        <v>206</v>
      </c>
      <c r="CU23" s="97" t="s">
        <v>206</v>
      </c>
      <c r="CV23" s="97" t="s">
        <v>206</v>
      </c>
      <c r="CW23" s="97">
        <v>0</v>
      </c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</row>
    <row r="24" spans="1:254" ht="13.5">
      <c r="A24" s="22">
        <v>16</v>
      </c>
      <c r="B24" s="167">
        <v>42394</v>
      </c>
      <c r="C24" s="60" t="s">
        <v>191</v>
      </c>
      <c r="D24" s="52" t="s">
        <v>11</v>
      </c>
      <c r="E24" s="50" t="s">
        <v>36</v>
      </c>
      <c r="F24" s="50" t="s">
        <v>45</v>
      </c>
      <c r="G24" s="141" t="s">
        <v>192</v>
      </c>
      <c r="H24" s="51" t="s">
        <v>193</v>
      </c>
      <c r="I24" s="113">
        <f>COUNTIF(C$9:C24,C24)</f>
        <v>1</v>
      </c>
      <c r="J24" s="131">
        <f t="shared" si="24"/>
        <v>0</v>
      </c>
      <c r="K24" s="132">
        <f t="shared" si="25"/>
        <v>0</v>
      </c>
      <c r="L24" s="133">
        <f t="shared" si="23"/>
        <v>14</v>
      </c>
      <c r="M24" s="96"/>
      <c r="N24" s="97"/>
      <c r="O24" s="97"/>
      <c r="P24" s="97"/>
      <c r="Q24" s="97"/>
      <c r="R24" s="97"/>
      <c r="S24" s="97"/>
      <c r="T24" s="97"/>
      <c r="U24" s="96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 t="s">
        <v>207</v>
      </c>
      <c r="CT24" s="97" t="s">
        <v>207</v>
      </c>
      <c r="CU24" s="97" t="s">
        <v>240</v>
      </c>
      <c r="CV24" s="97" t="s">
        <v>239</v>
      </c>
      <c r="CW24" s="97" t="s">
        <v>238</v>
      </c>
      <c r="CX24" s="97" t="s">
        <v>238</v>
      </c>
      <c r="CY24" s="97" t="s">
        <v>357</v>
      </c>
      <c r="CZ24" s="97" t="s">
        <v>357</v>
      </c>
      <c r="DA24" s="97" t="s">
        <v>357</v>
      </c>
      <c r="DB24" s="97" t="s">
        <v>357</v>
      </c>
      <c r="DC24" s="97" t="s">
        <v>357</v>
      </c>
      <c r="DD24" s="97">
        <v>0</v>
      </c>
      <c r="DE24" s="97"/>
      <c r="DF24" s="97"/>
      <c r="DG24" s="97" t="s">
        <v>477</v>
      </c>
      <c r="DH24" s="97" t="s">
        <v>477</v>
      </c>
      <c r="DI24" s="97" t="s">
        <v>477</v>
      </c>
      <c r="DJ24" s="97">
        <v>0</v>
      </c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</row>
    <row r="25" spans="1:254" ht="13.5">
      <c r="A25" s="22">
        <v>17</v>
      </c>
      <c r="B25" s="167">
        <v>42394</v>
      </c>
      <c r="C25" s="60" t="s">
        <v>194</v>
      </c>
      <c r="D25" s="52" t="s">
        <v>15</v>
      </c>
      <c r="E25" s="50" t="s">
        <v>84</v>
      </c>
      <c r="F25" s="50" t="s">
        <v>45</v>
      </c>
      <c r="G25" s="141" t="s">
        <v>195</v>
      </c>
      <c r="H25" s="51" t="s">
        <v>196</v>
      </c>
      <c r="I25" s="113">
        <f>COUNTIF(C$9:C25,C25)</f>
        <v>1</v>
      </c>
      <c r="J25" s="131">
        <f t="shared" si="24"/>
        <v>0</v>
      </c>
      <c r="K25" s="132">
        <f t="shared" si="25"/>
        <v>7</v>
      </c>
      <c r="L25" s="133">
        <f t="shared" si="23"/>
        <v>2</v>
      </c>
      <c r="M25" s="96"/>
      <c r="N25" s="97"/>
      <c r="O25" s="97"/>
      <c r="P25" s="97"/>
      <c r="Q25" s="97"/>
      <c r="R25" s="97"/>
      <c r="S25" s="97"/>
      <c r="T25" s="97"/>
      <c r="U25" s="96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6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 t="s">
        <v>208</v>
      </c>
      <c r="CU25" s="97" t="s">
        <v>208</v>
      </c>
      <c r="CV25" s="97" t="s">
        <v>208</v>
      </c>
      <c r="CW25" s="97" t="s">
        <v>264</v>
      </c>
      <c r="CX25" s="97" t="s">
        <v>263</v>
      </c>
      <c r="CY25" s="97" t="s">
        <v>262</v>
      </c>
      <c r="CZ25" s="97" t="s">
        <v>262</v>
      </c>
      <c r="DA25" s="97">
        <v>0</v>
      </c>
      <c r="DB25" s="97"/>
      <c r="DC25" s="97" t="s">
        <v>390</v>
      </c>
      <c r="DD25" s="97" t="s">
        <v>390</v>
      </c>
      <c r="DE25" s="97">
        <v>0</v>
      </c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</row>
    <row r="26" spans="1:254" ht="13.5">
      <c r="A26" s="22">
        <v>18</v>
      </c>
      <c r="B26" s="167">
        <v>42394</v>
      </c>
      <c r="C26" s="60" t="s">
        <v>197</v>
      </c>
      <c r="D26" s="52" t="s">
        <v>9</v>
      </c>
      <c r="E26" s="50" t="s">
        <v>87</v>
      </c>
      <c r="F26" s="50" t="s">
        <v>44</v>
      </c>
      <c r="G26" s="141" t="s">
        <v>198</v>
      </c>
      <c r="H26" s="51" t="s">
        <v>144</v>
      </c>
      <c r="I26" s="113">
        <f>COUNTIF(C$9:C26,C26)</f>
        <v>1</v>
      </c>
      <c r="J26" s="131">
        <f t="shared" si="24"/>
        <v>0</v>
      </c>
      <c r="K26" s="132">
        <f t="shared" si="25"/>
        <v>3</v>
      </c>
      <c r="L26" s="133">
        <f t="shared" si="23"/>
        <v>3</v>
      </c>
      <c r="M26" s="96"/>
      <c r="N26" s="97"/>
      <c r="O26" s="97"/>
      <c r="P26" s="97"/>
      <c r="Q26" s="97"/>
      <c r="R26" s="97"/>
      <c r="S26" s="97"/>
      <c r="T26" s="97"/>
      <c r="U26" s="96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6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 t="s">
        <v>209</v>
      </c>
      <c r="CT26" s="97" t="s">
        <v>209</v>
      </c>
      <c r="CU26" s="97" t="s">
        <v>209</v>
      </c>
      <c r="CV26" s="97" t="s">
        <v>241</v>
      </c>
      <c r="CW26" s="97" t="s">
        <v>241</v>
      </c>
      <c r="CX26" s="97" t="s">
        <v>241</v>
      </c>
      <c r="CY26" s="97">
        <v>0</v>
      </c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</row>
    <row r="27" spans="1:254" ht="13.5">
      <c r="A27" s="22">
        <v>19</v>
      </c>
      <c r="B27" s="167">
        <v>42394</v>
      </c>
      <c r="C27" s="60" t="s">
        <v>199</v>
      </c>
      <c r="D27" s="52" t="s">
        <v>9</v>
      </c>
      <c r="E27" s="50" t="s">
        <v>87</v>
      </c>
      <c r="F27" s="50" t="s">
        <v>45</v>
      </c>
      <c r="G27" s="141" t="s">
        <v>200</v>
      </c>
      <c r="H27" s="51" t="s">
        <v>144</v>
      </c>
      <c r="I27" s="113">
        <f>COUNTIF(C$9:C27,C27)</f>
        <v>1</v>
      </c>
      <c r="J27" s="131">
        <f t="shared" si="24"/>
        <v>0</v>
      </c>
      <c r="K27" s="132">
        <f t="shared" si="25"/>
        <v>3</v>
      </c>
      <c r="L27" s="133">
        <f t="shared" si="23"/>
        <v>0</v>
      </c>
      <c r="M27" s="96"/>
      <c r="N27" s="97"/>
      <c r="O27" s="97"/>
      <c r="P27" s="97"/>
      <c r="Q27" s="97"/>
      <c r="R27" s="97"/>
      <c r="S27" s="97"/>
      <c r="T27" s="97"/>
      <c r="U27" s="96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6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 t="s">
        <v>210</v>
      </c>
      <c r="CT27" s="97" t="s">
        <v>210</v>
      </c>
      <c r="CU27" s="97" t="s">
        <v>210</v>
      </c>
      <c r="CV27" s="97">
        <v>0</v>
      </c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</row>
    <row r="28" spans="1:254" ht="13.5">
      <c r="A28" s="22">
        <v>20</v>
      </c>
      <c r="B28" s="167">
        <v>42394</v>
      </c>
      <c r="C28" s="60" t="s">
        <v>201</v>
      </c>
      <c r="D28" s="52" t="s">
        <v>17</v>
      </c>
      <c r="E28" s="50" t="s">
        <v>96</v>
      </c>
      <c r="F28" s="50" t="s">
        <v>45</v>
      </c>
      <c r="G28" s="141" t="s">
        <v>202</v>
      </c>
      <c r="H28" s="51" t="s">
        <v>203</v>
      </c>
      <c r="I28" s="113">
        <f>COUNTIF(C$9:C28,C28)</f>
        <v>1</v>
      </c>
      <c r="J28" s="131">
        <f t="shared" si="24"/>
        <v>0</v>
      </c>
      <c r="K28" s="132">
        <f t="shared" si="25"/>
        <v>0</v>
      </c>
      <c r="L28" s="133">
        <f t="shared" si="23"/>
        <v>3</v>
      </c>
      <c r="M28" s="96"/>
      <c r="N28" s="97"/>
      <c r="O28" s="97"/>
      <c r="P28" s="97"/>
      <c r="Q28" s="97"/>
      <c r="R28" s="97"/>
      <c r="S28" s="97"/>
      <c r="T28" s="97"/>
      <c r="U28" s="96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6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 t="s">
        <v>211</v>
      </c>
      <c r="CT28" s="97" t="s">
        <v>211</v>
      </c>
      <c r="CU28" s="97" t="s">
        <v>211</v>
      </c>
      <c r="CV28" s="97">
        <v>0</v>
      </c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</row>
    <row r="29" spans="1:254" ht="13.5">
      <c r="A29" s="22">
        <v>21</v>
      </c>
      <c r="B29" s="166">
        <v>42395</v>
      </c>
      <c r="C29" s="60" t="s">
        <v>216</v>
      </c>
      <c r="D29" s="52" t="s">
        <v>13</v>
      </c>
      <c r="E29" s="50" t="s">
        <v>33</v>
      </c>
      <c r="F29" s="50" t="s">
        <v>45</v>
      </c>
      <c r="G29" s="141" t="s">
        <v>217</v>
      </c>
      <c r="H29" s="51" t="s">
        <v>218</v>
      </c>
      <c r="I29" s="113">
        <f>COUNTIF(C$9:C29,C29)</f>
        <v>1</v>
      </c>
      <c r="J29" s="131">
        <f t="shared" si="24"/>
        <v>0</v>
      </c>
      <c r="K29" s="132">
        <f t="shared" si="25"/>
        <v>9</v>
      </c>
      <c r="L29" s="133">
        <f t="shared" si="23"/>
        <v>0</v>
      </c>
      <c r="M29" s="96"/>
      <c r="N29" s="97"/>
      <c r="O29" s="97"/>
      <c r="P29" s="97"/>
      <c r="Q29" s="97"/>
      <c r="R29" s="97"/>
      <c r="S29" s="97"/>
      <c r="T29" s="97"/>
      <c r="U29" s="96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6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 t="s">
        <v>222</v>
      </c>
      <c r="CT29" s="97" t="s">
        <v>222</v>
      </c>
      <c r="CU29" s="97" t="s">
        <v>222</v>
      </c>
      <c r="CV29" s="97">
        <v>0</v>
      </c>
      <c r="CW29" s="97" t="s">
        <v>286</v>
      </c>
      <c r="CX29" s="97" t="s">
        <v>286</v>
      </c>
      <c r="CY29" s="97" t="s">
        <v>286</v>
      </c>
      <c r="CZ29" s="97" t="s">
        <v>323</v>
      </c>
      <c r="DA29" s="97" t="s">
        <v>323</v>
      </c>
      <c r="DB29" s="97" t="s">
        <v>328</v>
      </c>
      <c r="DC29" s="97">
        <v>0</v>
      </c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</row>
    <row r="30" spans="1:254" ht="13.5">
      <c r="A30" s="22">
        <v>22</v>
      </c>
      <c r="B30" s="166">
        <v>42395</v>
      </c>
      <c r="C30" s="60" t="s">
        <v>219</v>
      </c>
      <c r="D30" s="52" t="s">
        <v>15</v>
      </c>
      <c r="E30" s="50" t="s">
        <v>83</v>
      </c>
      <c r="F30" s="50" t="s">
        <v>44</v>
      </c>
      <c r="G30" s="141" t="s">
        <v>220</v>
      </c>
      <c r="H30" s="51" t="s">
        <v>221</v>
      </c>
      <c r="I30" s="113">
        <f>COUNTIF(C$9:C30,C30)</f>
        <v>1</v>
      </c>
      <c r="J30" s="131">
        <f t="shared" si="24"/>
        <v>0</v>
      </c>
      <c r="K30" s="132">
        <f t="shared" si="25"/>
        <v>3</v>
      </c>
      <c r="L30" s="133">
        <f t="shared" si="23"/>
        <v>0</v>
      </c>
      <c r="M30" s="96"/>
      <c r="N30" s="97"/>
      <c r="O30" s="97"/>
      <c r="P30" s="97"/>
      <c r="Q30" s="97"/>
      <c r="R30" s="97"/>
      <c r="S30" s="97"/>
      <c r="T30" s="97"/>
      <c r="U30" s="9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6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 t="s">
        <v>223</v>
      </c>
      <c r="CU30" s="97" t="s">
        <v>223</v>
      </c>
      <c r="CV30" s="97" t="s">
        <v>223</v>
      </c>
      <c r="CW30" s="97">
        <v>0</v>
      </c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</row>
    <row r="31" spans="1:254" ht="13.5">
      <c r="A31" s="22">
        <v>23</v>
      </c>
      <c r="B31" s="166">
        <v>42395</v>
      </c>
      <c r="C31" s="60" t="s">
        <v>224</v>
      </c>
      <c r="D31" s="52" t="s">
        <v>12</v>
      </c>
      <c r="E31" s="50" t="s">
        <v>25</v>
      </c>
      <c r="F31" s="50" t="s">
        <v>45</v>
      </c>
      <c r="G31" s="141" t="s">
        <v>225</v>
      </c>
      <c r="H31" s="51" t="s">
        <v>226</v>
      </c>
      <c r="I31" s="113">
        <f>COUNTIF(C$9:C31,C31)</f>
        <v>1</v>
      </c>
      <c r="J31" s="131">
        <f t="shared" si="24"/>
        <v>0</v>
      </c>
      <c r="K31" s="132">
        <f t="shared" si="25"/>
        <v>0</v>
      </c>
      <c r="L31" s="133">
        <f t="shared" si="23"/>
        <v>3</v>
      </c>
      <c r="M31" s="96"/>
      <c r="N31" s="97"/>
      <c r="O31" s="97"/>
      <c r="P31" s="97"/>
      <c r="Q31" s="97"/>
      <c r="R31" s="97"/>
      <c r="S31" s="97"/>
      <c r="T31" s="97"/>
      <c r="U31" s="96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6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 t="s">
        <v>230</v>
      </c>
      <c r="CV31" s="97" t="s">
        <v>230</v>
      </c>
      <c r="CW31" s="97" t="s">
        <v>230</v>
      </c>
      <c r="CX31" s="97">
        <v>0</v>
      </c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</row>
    <row r="32" spans="1:254" ht="13.5">
      <c r="A32" s="22">
        <v>24</v>
      </c>
      <c r="B32" s="166">
        <v>42395</v>
      </c>
      <c r="C32" s="60" t="s">
        <v>227</v>
      </c>
      <c r="D32" s="52" t="s">
        <v>12</v>
      </c>
      <c r="E32" s="50" t="s">
        <v>25</v>
      </c>
      <c r="F32" s="50" t="s">
        <v>45</v>
      </c>
      <c r="G32" s="141" t="s">
        <v>228</v>
      </c>
      <c r="H32" s="51" t="s">
        <v>229</v>
      </c>
      <c r="I32" s="113">
        <f>COUNTIF(C$9:C32,C32)</f>
        <v>1</v>
      </c>
      <c r="J32" s="131">
        <f t="shared" si="24"/>
        <v>0</v>
      </c>
      <c r="K32" s="132">
        <f t="shared" si="25"/>
        <v>3</v>
      </c>
      <c r="L32" s="133">
        <f t="shared" si="23"/>
        <v>0</v>
      </c>
      <c r="M32" s="96"/>
      <c r="N32" s="97"/>
      <c r="O32" s="97"/>
      <c r="P32" s="97"/>
      <c r="Q32" s="97"/>
      <c r="R32" s="97"/>
      <c r="S32" s="97"/>
      <c r="T32" s="97"/>
      <c r="U32" s="9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6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 t="s">
        <v>231</v>
      </c>
      <c r="CU32" s="97" t="s">
        <v>231</v>
      </c>
      <c r="CV32" s="97" t="s">
        <v>231</v>
      </c>
      <c r="CW32" s="97">
        <v>0</v>
      </c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</row>
    <row r="33" spans="1:254" ht="13.5">
      <c r="A33" s="22">
        <v>25</v>
      </c>
      <c r="B33" s="167">
        <v>42396</v>
      </c>
      <c r="C33" s="60" t="s">
        <v>232</v>
      </c>
      <c r="D33" s="52" t="s">
        <v>13</v>
      </c>
      <c r="E33" s="50" t="s">
        <v>33</v>
      </c>
      <c r="F33" s="50" t="s">
        <v>44</v>
      </c>
      <c r="G33" s="141" t="s">
        <v>233</v>
      </c>
      <c r="H33" s="51" t="s">
        <v>218</v>
      </c>
      <c r="I33" s="113">
        <f>COUNTIF(C$9:C33,C33)</f>
        <v>1</v>
      </c>
      <c r="J33" s="131">
        <f t="shared" si="24"/>
        <v>0</v>
      </c>
      <c r="K33" s="132">
        <f t="shared" si="25"/>
        <v>3</v>
      </c>
      <c r="L33" s="133">
        <f t="shared" si="23"/>
        <v>0</v>
      </c>
      <c r="M33" s="96"/>
      <c r="N33" s="97"/>
      <c r="O33" s="97"/>
      <c r="P33" s="97"/>
      <c r="Q33" s="97"/>
      <c r="R33" s="97"/>
      <c r="S33" s="97"/>
      <c r="T33" s="97"/>
      <c r="U33" s="96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6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 t="s">
        <v>237</v>
      </c>
      <c r="CV33" s="97" t="s">
        <v>237</v>
      </c>
      <c r="CW33" s="97" t="s">
        <v>237</v>
      </c>
      <c r="CX33" s="97">
        <v>0</v>
      </c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</row>
    <row r="34" spans="1:254" ht="13.5">
      <c r="A34" s="22">
        <v>26</v>
      </c>
      <c r="B34" s="167">
        <v>42396</v>
      </c>
      <c r="C34" s="60" t="s">
        <v>234</v>
      </c>
      <c r="D34" s="52" t="s">
        <v>16</v>
      </c>
      <c r="E34" s="50" t="s">
        <v>90</v>
      </c>
      <c r="F34" s="50" t="s">
        <v>46</v>
      </c>
      <c r="G34" s="141" t="s">
        <v>235</v>
      </c>
      <c r="H34" s="51" t="s">
        <v>236</v>
      </c>
      <c r="I34" s="113">
        <f>COUNTIF(C$9:C34,C34)</f>
        <v>1</v>
      </c>
      <c r="J34" s="131">
        <f t="shared" si="24"/>
        <v>3</v>
      </c>
      <c r="K34" s="132">
        <f t="shared" si="25"/>
        <v>1</v>
      </c>
      <c r="L34" s="133">
        <f t="shared" si="23"/>
        <v>0</v>
      </c>
      <c r="M34" s="96"/>
      <c r="N34" s="97"/>
      <c r="O34" s="97"/>
      <c r="P34" s="97"/>
      <c r="Q34" s="97"/>
      <c r="R34" s="97"/>
      <c r="S34" s="97"/>
      <c r="T34" s="97"/>
      <c r="U34" s="96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6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 t="s">
        <v>246</v>
      </c>
      <c r="CV34" s="97" t="s">
        <v>265</v>
      </c>
      <c r="CW34" s="97" t="s">
        <v>265</v>
      </c>
      <c r="CX34" s="97" t="s">
        <v>265</v>
      </c>
      <c r="CY34" s="97">
        <v>0</v>
      </c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</row>
    <row r="35" spans="1:254" ht="13.5">
      <c r="A35" s="22">
        <v>27</v>
      </c>
      <c r="B35" s="167">
        <v>42396</v>
      </c>
      <c r="C35" s="60" t="s">
        <v>242</v>
      </c>
      <c r="D35" s="52" t="s">
        <v>12</v>
      </c>
      <c r="E35" s="50" t="s">
        <v>25</v>
      </c>
      <c r="F35" s="50" t="s">
        <v>45</v>
      </c>
      <c r="G35" s="141" t="s">
        <v>243</v>
      </c>
      <c r="H35" s="51" t="s">
        <v>244</v>
      </c>
      <c r="I35" s="113">
        <f>COUNTIF(C$9:C35,C35)</f>
        <v>1</v>
      </c>
      <c r="J35" s="131">
        <f t="shared" si="24"/>
        <v>0</v>
      </c>
      <c r="K35" s="132">
        <f t="shared" si="25"/>
        <v>0</v>
      </c>
      <c r="L35" s="133">
        <f t="shared" si="23"/>
        <v>2</v>
      </c>
      <c r="M35" s="96"/>
      <c r="N35" s="97"/>
      <c r="O35" s="97"/>
      <c r="P35" s="97"/>
      <c r="Q35" s="97"/>
      <c r="R35" s="97"/>
      <c r="S35" s="97"/>
      <c r="T35" s="97"/>
      <c r="U35" s="96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6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 t="s">
        <v>245</v>
      </c>
      <c r="CW35" s="97" t="s">
        <v>245</v>
      </c>
      <c r="CX35" s="97">
        <v>0</v>
      </c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</row>
    <row r="36" spans="1:254" ht="13.5">
      <c r="A36" s="22">
        <v>28</v>
      </c>
      <c r="B36" s="166">
        <v>42397</v>
      </c>
      <c r="C36" s="60" t="s">
        <v>247</v>
      </c>
      <c r="D36" s="52" t="s">
        <v>12</v>
      </c>
      <c r="E36" s="50" t="s">
        <v>30</v>
      </c>
      <c r="F36" s="50" t="s">
        <v>45</v>
      </c>
      <c r="G36" s="141" t="s">
        <v>248</v>
      </c>
      <c r="H36" s="51" t="s">
        <v>249</v>
      </c>
      <c r="I36" s="113">
        <f>COUNTIF(C$9:C36,C36)</f>
        <v>1</v>
      </c>
      <c r="J36" s="131">
        <f t="shared" si="24"/>
        <v>0</v>
      </c>
      <c r="K36" s="132">
        <f t="shared" si="25"/>
        <v>2</v>
      </c>
      <c r="L36" s="133">
        <f t="shared" si="23"/>
        <v>0</v>
      </c>
      <c r="M36" s="96"/>
      <c r="N36" s="97"/>
      <c r="O36" s="97"/>
      <c r="P36" s="97"/>
      <c r="Q36" s="97"/>
      <c r="R36" s="97"/>
      <c r="S36" s="97"/>
      <c r="T36" s="97"/>
      <c r="U36" s="96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6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 t="s">
        <v>259</v>
      </c>
      <c r="CW36" s="97" t="s">
        <v>259</v>
      </c>
      <c r="CX36" s="97">
        <v>0</v>
      </c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</row>
    <row r="37" spans="1:254" ht="13.5">
      <c r="A37" s="22">
        <v>29</v>
      </c>
      <c r="B37" s="166">
        <v>42397</v>
      </c>
      <c r="C37" s="60" t="s">
        <v>250</v>
      </c>
      <c r="D37" s="52" t="s">
        <v>15</v>
      </c>
      <c r="E37" s="50" t="s">
        <v>84</v>
      </c>
      <c r="F37" s="50" t="s">
        <v>46</v>
      </c>
      <c r="G37" s="141" t="s">
        <v>251</v>
      </c>
      <c r="H37" s="51" t="s">
        <v>252</v>
      </c>
      <c r="I37" s="113">
        <f>COUNTIF(C$9:C37,C37)</f>
        <v>1</v>
      </c>
      <c r="J37" s="131">
        <f t="shared" si="24"/>
        <v>0</v>
      </c>
      <c r="K37" s="132">
        <f t="shared" si="25"/>
        <v>6</v>
      </c>
      <c r="L37" s="133">
        <f t="shared" si="23"/>
        <v>0</v>
      </c>
      <c r="M37" s="96"/>
      <c r="N37" s="97"/>
      <c r="O37" s="97"/>
      <c r="P37" s="97"/>
      <c r="Q37" s="97"/>
      <c r="R37" s="97"/>
      <c r="S37" s="97"/>
      <c r="T37" s="97"/>
      <c r="U37" s="9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6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 t="s">
        <v>260</v>
      </c>
      <c r="CV37" s="97" t="s">
        <v>260</v>
      </c>
      <c r="CW37" s="97" t="s">
        <v>260</v>
      </c>
      <c r="CX37" s="97" t="s">
        <v>260</v>
      </c>
      <c r="CY37" s="97" t="s">
        <v>260</v>
      </c>
      <c r="CZ37" s="97" t="s">
        <v>260</v>
      </c>
      <c r="DA37" s="97">
        <v>0</v>
      </c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</row>
    <row r="38" spans="1:254" ht="13.5">
      <c r="A38" s="22">
        <v>30</v>
      </c>
      <c r="B38" s="166">
        <v>42397</v>
      </c>
      <c r="C38" s="60" t="s">
        <v>253</v>
      </c>
      <c r="D38" s="52" t="s">
        <v>15</v>
      </c>
      <c r="E38" s="50" t="s">
        <v>83</v>
      </c>
      <c r="F38" s="50" t="s">
        <v>44</v>
      </c>
      <c r="G38" s="141" t="s">
        <v>254</v>
      </c>
      <c r="H38" s="51" t="s">
        <v>255</v>
      </c>
      <c r="I38" s="113">
        <f>COUNTIF(C$9:C38,C38)</f>
        <v>1</v>
      </c>
      <c r="J38" s="131">
        <f t="shared" si="24"/>
        <v>0</v>
      </c>
      <c r="K38" s="132">
        <f t="shared" si="25"/>
        <v>0</v>
      </c>
      <c r="L38" s="133">
        <f t="shared" si="23"/>
        <v>3</v>
      </c>
      <c r="M38" s="96"/>
      <c r="N38" s="97"/>
      <c r="O38" s="97"/>
      <c r="P38" s="97"/>
      <c r="Q38" s="97"/>
      <c r="R38" s="97"/>
      <c r="S38" s="97"/>
      <c r="T38" s="97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6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 t="s">
        <v>261</v>
      </c>
      <c r="CX38" s="97" t="s">
        <v>261</v>
      </c>
      <c r="CY38" s="97" t="s">
        <v>261</v>
      </c>
      <c r="CZ38" s="97">
        <v>0</v>
      </c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</row>
    <row r="39" spans="1:254" ht="13.5">
      <c r="A39" s="22">
        <v>31</v>
      </c>
      <c r="B39" s="166">
        <v>42397</v>
      </c>
      <c r="C39" s="60" t="s">
        <v>256</v>
      </c>
      <c r="D39" s="52" t="s">
        <v>12</v>
      </c>
      <c r="E39" s="50" t="s">
        <v>25</v>
      </c>
      <c r="F39" s="50" t="s">
        <v>45</v>
      </c>
      <c r="G39" s="141" t="s">
        <v>257</v>
      </c>
      <c r="H39" s="51" t="s">
        <v>258</v>
      </c>
      <c r="I39" s="113">
        <f>COUNTIF(C$9:C39,C39)</f>
        <v>1</v>
      </c>
      <c r="J39" s="131">
        <f t="shared" si="24"/>
        <v>0</v>
      </c>
      <c r="K39" s="132">
        <f t="shared" si="25"/>
        <v>0</v>
      </c>
      <c r="L39" s="133">
        <f t="shared" si="23"/>
        <v>6</v>
      </c>
      <c r="M39" s="96"/>
      <c r="N39" s="97"/>
      <c r="O39" s="97"/>
      <c r="P39" s="97"/>
      <c r="Q39" s="97"/>
      <c r="R39" s="97"/>
      <c r="S39" s="97"/>
      <c r="T39" s="97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6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 t="s">
        <v>324</v>
      </c>
      <c r="CX39" s="97" t="s">
        <v>324</v>
      </c>
      <c r="CY39" s="97" t="s">
        <v>324</v>
      </c>
      <c r="CZ39" s="97" t="s">
        <v>325</v>
      </c>
      <c r="DA39" s="97" t="s">
        <v>326</v>
      </c>
      <c r="DB39" s="97" t="s">
        <v>327</v>
      </c>
      <c r="DC39" s="97">
        <v>0</v>
      </c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</row>
    <row r="40" spans="1:254" ht="13.5">
      <c r="A40" s="22">
        <v>32</v>
      </c>
      <c r="B40" s="167">
        <v>42398</v>
      </c>
      <c r="C40" s="60" t="s">
        <v>268</v>
      </c>
      <c r="D40" s="52" t="s">
        <v>12</v>
      </c>
      <c r="E40" s="50" t="s">
        <v>103</v>
      </c>
      <c r="F40" s="50" t="s">
        <v>46</v>
      </c>
      <c r="G40" s="141" t="s">
        <v>269</v>
      </c>
      <c r="H40" s="51" t="s">
        <v>184</v>
      </c>
      <c r="I40" s="113">
        <f>COUNTIF(C$9:C40,C40)</f>
        <v>1</v>
      </c>
      <c r="J40" s="131">
        <f t="shared" si="24"/>
        <v>0</v>
      </c>
      <c r="K40" s="132">
        <f t="shared" si="25"/>
        <v>0</v>
      </c>
      <c r="L40" s="133">
        <f t="shared" si="23"/>
        <v>1</v>
      </c>
      <c r="M40" s="96"/>
      <c r="N40" s="97"/>
      <c r="O40" s="97"/>
      <c r="P40" s="97"/>
      <c r="Q40" s="97"/>
      <c r="R40" s="97"/>
      <c r="S40" s="97"/>
      <c r="T40" s="97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6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 t="s">
        <v>281</v>
      </c>
      <c r="CX40" s="97">
        <v>0</v>
      </c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</row>
    <row r="41" spans="1:254" ht="13.5">
      <c r="A41" s="22">
        <v>33</v>
      </c>
      <c r="B41" s="167">
        <v>42398</v>
      </c>
      <c r="C41" s="60" t="s">
        <v>270</v>
      </c>
      <c r="D41" s="52" t="s">
        <v>13</v>
      </c>
      <c r="E41" s="50" t="s">
        <v>32</v>
      </c>
      <c r="F41" s="50" t="s">
        <v>42</v>
      </c>
      <c r="G41" s="141" t="s">
        <v>271</v>
      </c>
      <c r="H41" s="51" t="s">
        <v>272</v>
      </c>
      <c r="I41" s="113">
        <f>COUNTIF(C$9:C41,C41)</f>
        <v>1</v>
      </c>
      <c r="J41" s="131">
        <f t="shared" si="24"/>
        <v>0</v>
      </c>
      <c r="K41" s="132">
        <f t="shared" si="25"/>
        <v>1</v>
      </c>
      <c r="L41" s="133">
        <f aca="true" t="shared" si="26" ref="L41:L72">COUNTIF($M41:$IT41,"*学級*")</f>
        <v>0</v>
      </c>
      <c r="M41" s="96"/>
      <c r="N41" s="97"/>
      <c r="O41" s="97"/>
      <c r="P41" s="97"/>
      <c r="Q41" s="97"/>
      <c r="R41" s="97"/>
      <c r="S41" s="97"/>
      <c r="T41" s="97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6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 t="s">
        <v>282</v>
      </c>
      <c r="CX41" s="97">
        <v>0</v>
      </c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</row>
    <row r="42" spans="1:254" ht="13.5">
      <c r="A42" s="22">
        <v>34</v>
      </c>
      <c r="B42" s="167">
        <v>42398</v>
      </c>
      <c r="C42" s="60" t="s">
        <v>273</v>
      </c>
      <c r="D42" s="52" t="s">
        <v>11</v>
      </c>
      <c r="E42" s="50" t="s">
        <v>36</v>
      </c>
      <c r="F42" s="50" t="s">
        <v>45</v>
      </c>
      <c r="G42" s="141" t="s">
        <v>274</v>
      </c>
      <c r="H42" s="51" t="s">
        <v>148</v>
      </c>
      <c r="I42" s="113">
        <f>COUNTIF(C$9:C42,C42)</f>
        <v>1</v>
      </c>
      <c r="J42" s="131">
        <f t="shared" si="24"/>
        <v>0</v>
      </c>
      <c r="K42" s="132">
        <f t="shared" si="25"/>
        <v>0</v>
      </c>
      <c r="L42" s="133">
        <f t="shared" si="26"/>
        <v>6</v>
      </c>
      <c r="M42" s="96"/>
      <c r="N42" s="97"/>
      <c r="O42" s="97"/>
      <c r="P42" s="97"/>
      <c r="Q42" s="97"/>
      <c r="R42" s="97"/>
      <c r="S42" s="97"/>
      <c r="T42" s="97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6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 t="s">
        <v>283</v>
      </c>
      <c r="CX42" s="97" t="s">
        <v>283</v>
      </c>
      <c r="CY42" s="97" t="s">
        <v>283</v>
      </c>
      <c r="CZ42" s="97" t="s">
        <v>283</v>
      </c>
      <c r="DA42" s="97" t="s">
        <v>358</v>
      </c>
      <c r="DB42" s="97" t="s">
        <v>358</v>
      </c>
      <c r="DC42" s="97">
        <v>0</v>
      </c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</row>
    <row r="43" spans="1:254" ht="13.5">
      <c r="A43" s="22">
        <v>35</v>
      </c>
      <c r="B43" s="167">
        <v>42398</v>
      </c>
      <c r="C43" s="60" t="s">
        <v>275</v>
      </c>
      <c r="D43" s="52" t="s">
        <v>11</v>
      </c>
      <c r="E43" s="50" t="s">
        <v>36</v>
      </c>
      <c r="F43" s="50" t="s">
        <v>45</v>
      </c>
      <c r="G43" s="141" t="s">
        <v>276</v>
      </c>
      <c r="H43" s="51" t="s">
        <v>277</v>
      </c>
      <c r="I43" s="113">
        <f>COUNTIF(C$9:C43,C43)</f>
        <v>1</v>
      </c>
      <c r="J43" s="131">
        <f t="shared" si="24"/>
        <v>0</v>
      </c>
      <c r="K43" s="132">
        <f t="shared" si="25"/>
        <v>0</v>
      </c>
      <c r="L43" s="133">
        <f t="shared" si="26"/>
        <v>3</v>
      </c>
      <c r="M43" s="96"/>
      <c r="N43" s="97"/>
      <c r="O43" s="97"/>
      <c r="P43" s="97"/>
      <c r="Q43" s="97"/>
      <c r="R43" s="97"/>
      <c r="S43" s="97"/>
      <c r="T43" s="97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6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 t="s">
        <v>284</v>
      </c>
      <c r="CX43" s="97" t="s">
        <v>284</v>
      </c>
      <c r="CY43" s="97" t="s">
        <v>284</v>
      </c>
      <c r="CZ43" s="97">
        <v>0</v>
      </c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</row>
    <row r="44" spans="1:254" ht="13.5">
      <c r="A44" s="22">
        <v>36</v>
      </c>
      <c r="B44" s="167">
        <v>42398</v>
      </c>
      <c r="C44" s="60" t="s">
        <v>278</v>
      </c>
      <c r="D44" s="52" t="s">
        <v>8</v>
      </c>
      <c r="E44" s="50" t="s">
        <v>92</v>
      </c>
      <c r="F44" s="50" t="s">
        <v>45</v>
      </c>
      <c r="G44" s="141" t="s">
        <v>279</v>
      </c>
      <c r="H44" s="51" t="s">
        <v>280</v>
      </c>
      <c r="I44" s="113">
        <f>COUNTIF(C$9:C44,C44)</f>
        <v>1</v>
      </c>
      <c r="J44" s="131">
        <f t="shared" si="24"/>
        <v>0</v>
      </c>
      <c r="K44" s="132">
        <f t="shared" si="25"/>
        <v>1</v>
      </c>
      <c r="L44" s="133">
        <f t="shared" si="26"/>
        <v>0</v>
      </c>
      <c r="M44" s="96"/>
      <c r="N44" s="97"/>
      <c r="O44" s="97"/>
      <c r="P44" s="97"/>
      <c r="Q44" s="97"/>
      <c r="R44" s="97"/>
      <c r="S44" s="97"/>
      <c r="T44" s="97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6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 t="s">
        <v>285</v>
      </c>
      <c r="CX44" s="97">
        <v>0</v>
      </c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</row>
    <row r="45" spans="1:254" ht="13.5">
      <c r="A45" s="22">
        <v>37</v>
      </c>
      <c r="B45" s="166">
        <v>42401</v>
      </c>
      <c r="C45" s="60" t="s">
        <v>287</v>
      </c>
      <c r="D45" s="52" t="s">
        <v>12</v>
      </c>
      <c r="E45" s="50" t="s">
        <v>103</v>
      </c>
      <c r="F45" s="50" t="s">
        <v>45</v>
      </c>
      <c r="G45" s="141" t="s">
        <v>288</v>
      </c>
      <c r="H45" s="51" t="s">
        <v>289</v>
      </c>
      <c r="I45" s="113">
        <f>COUNTIF(C$9:C45,C45)</f>
        <v>1</v>
      </c>
      <c r="J45" s="131">
        <f t="shared" si="24"/>
        <v>0</v>
      </c>
      <c r="K45" s="132">
        <f t="shared" si="25"/>
        <v>0</v>
      </c>
      <c r="L45" s="133">
        <f t="shared" si="26"/>
        <v>8</v>
      </c>
      <c r="M45" s="96"/>
      <c r="N45" s="97"/>
      <c r="O45" s="97"/>
      <c r="P45" s="97"/>
      <c r="Q45" s="97"/>
      <c r="R45" s="97"/>
      <c r="S45" s="97"/>
      <c r="T45" s="97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6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 t="s">
        <v>313</v>
      </c>
      <c r="DA45" s="97" t="s">
        <v>313</v>
      </c>
      <c r="DB45" s="97" t="s">
        <v>313</v>
      </c>
      <c r="DC45" s="97" t="s">
        <v>313</v>
      </c>
      <c r="DD45" s="97" t="s">
        <v>389</v>
      </c>
      <c r="DE45" s="97" t="s">
        <v>389</v>
      </c>
      <c r="DF45" s="97" t="s">
        <v>389</v>
      </c>
      <c r="DG45" s="97" t="s">
        <v>389</v>
      </c>
      <c r="DH45" s="97">
        <v>0</v>
      </c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</row>
    <row r="46" spans="1:254" ht="13.5">
      <c r="A46" s="22">
        <v>38</v>
      </c>
      <c r="B46" s="166">
        <v>42401</v>
      </c>
      <c r="C46" s="60" t="s">
        <v>290</v>
      </c>
      <c r="D46" s="52" t="s">
        <v>13</v>
      </c>
      <c r="E46" s="50" t="s">
        <v>32</v>
      </c>
      <c r="F46" s="50" t="s">
        <v>45</v>
      </c>
      <c r="G46" s="141" t="s">
        <v>291</v>
      </c>
      <c r="H46" s="51" t="s">
        <v>292</v>
      </c>
      <c r="I46" s="113">
        <f>COUNTIF(C$9:C46,C46)</f>
        <v>1</v>
      </c>
      <c r="J46" s="131">
        <f t="shared" si="24"/>
        <v>0</v>
      </c>
      <c r="K46" s="132">
        <f aca="true" t="shared" si="27" ref="K46:K77">COUNTIF($M46:$IT46,"学年*")</f>
        <v>0</v>
      </c>
      <c r="L46" s="133">
        <f t="shared" si="26"/>
        <v>2</v>
      </c>
      <c r="M46" s="96"/>
      <c r="N46" s="97"/>
      <c r="O46" s="97"/>
      <c r="P46" s="97"/>
      <c r="Q46" s="97"/>
      <c r="R46" s="97"/>
      <c r="S46" s="97"/>
      <c r="T46" s="97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6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 t="s">
        <v>314</v>
      </c>
      <c r="DB46" s="97" t="s">
        <v>314</v>
      </c>
      <c r="DC46" s="97">
        <v>0</v>
      </c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</row>
    <row r="47" spans="1:254" ht="13.5">
      <c r="A47" s="22">
        <v>39</v>
      </c>
      <c r="B47" s="166">
        <v>42401</v>
      </c>
      <c r="C47" s="60" t="s">
        <v>293</v>
      </c>
      <c r="D47" s="52" t="s">
        <v>14</v>
      </c>
      <c r="E47" s="50" t="s">
        <v>37</v>
      </c>
      <c r="F47" s="50" t="s">
        <v>45</v>
      </c>
      <c r="G47" s="141" t="s">
        <v>294</v>
      </c>
      <c r="H47" s="51" t="s">
        <v>295</v>
      </c>
      <c r="I47" s="113">
        <f>COUNTIF(C$9:C47,C47)</f>
        <v>1</v>
      </c>
      <c r="J47" s="131">
        <f t="shared" si="24"/>
        <v>0</v>
      </c>
      <c r="K47" s="132">
        <f t="shared" si="27"/>
        <v>0</v>
      </c>
      <c r="L47" s="133">
        <f t="shared" si="26"/>
        <v>3</v>
      </c>
      <c r="M47" s="96"/>
      <c r="N47" s="97"/>
      <c r="O47" s="97"/>
      <c r="P47" s="97"/>
      <c r="Q47" s="97"/>
      <c r="R47" s="97"/>
      <c r="S47" s="97"/>
      <c r="T47" s="97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6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 t="s">
        <v>315</v>
      </c>
      <c r="DB47" s="97" t="s">
        <v>315</v>
      </c>
      <c r="DC47" s="97" t="s">
        <v>315</v>
      </c>
      <c r="DD47" s="97">
        <v>0</v>
      </c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</row>
    <row r="48" spans="1:254" ht="13.5">
      <c r="A48" s="22">
        <v>40</v>
      </c>
      <c r="B48" s="166">
        <v>42401</v>
      </c>
      <c r="C48" s="60" t="s">
        <v>296</v>
      </c>
      <c r="D48" s="52" t="s">
        <v>9</v>
      </c>
      <c r="E48" s="50" t="s">
        <v>86</v>
      </c>
      <c r="F48" s="50" t="s">
        <v>46</v>
      </c>
      <c r="G48" s="141" t="s">
        <v>297</v>
      </c>
      <c r="H48" s="51" t="s">
        <v>298</v>
      </c>
      <c r="I48" s="113">
        <f>COUNTIF(C$9:C48,C48)</f>
        <v>1</v>
      </c>
      <c r="J48" s="131">
        <f t="shared" si="24"/>
        <v>3</v>
      </c>
      <c r="K48" s="132">
        <f t="shared" si="27"/>
        <v>0</v>
      </c>
      <c r="L48" s="133">
        <f t="shared" si="26"/>
        <v>0</v>
      </c>
      <c r="M48" s="96"/>
      <c r="N48" s="97"/>
      <c r="O48" s="97"/>
      <c r="P48" s="97"/>
      <c r="Q48" s="97"/>
      <c r="R48" s="97"/>
      <c r="S48" s="97"/>
      <c r="T48" s="97"/>
      <c r="U48" s="96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6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 t="s">
        <v>316</v>
      </c>
      <c r="DA48" s="97" t="s">
        <v>316</v>
      </c>
      <c r="DB48" s="97" t="s">
        <v>316</v>
      </c>
      <c r="DC48" s="97">
        <v>0</v>
      </c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</row>
    <row r="49" spans="1:254" ht="13.5">
      <c r="A49" s="22">
        <v>41</v>
      </c>
      <c r="B49" s="166">
        <v>42401</v>
      </c>
      <c r="C49" s="60" t="s">
        <v>299</v>
      </c>
      <c r="D49" s="52" t="s">
        <v>16</v>
      </c>
      <c r="E49" s="50" t="s">
        <v>88</v>
      </c>
      <c r="F49" s="50" t="s">
        <v>45</v>
      </c>
      <c r="G49" s="141" t="s">
        <v>300</v>
      </c>
      <c r="H49" s="51" t="s">
        <v>301</v>
      </c>
      <c r="I49" s="113">
        <f>COUNTIF(C$9:C49,C49)</f>
        <v>1</v>
      </c>
      <c r="J49" s="131">
        <f t="shared" si="24"/>
        <v>0</v>
      </c>
      <c r="K49" s="132">
        <f t="shared" si="27"/>
        <v>0</v>
      </c>
      <c r="L49" s="133">
        <f t="shared" si="26"/>
        <v>3</v>
      </c>
      <c r="M49" s="96"/>
      <c r="N49" s="97"/>
      <c r="O49" s="97"/>
      <c r="P49" s="97"/>
      <c r="Q49" s="97"/>
      <c r="R49" s="97"/>
      <c r="S49" s="97"/>
      <c r="T49" s="97"/>
      <c r="U49" s="96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6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 t="s">
        <v>317</v>
      </c>
      <c r="DB49" s="97" t="s">
        <v>317</v>
      </c>
      <c r="DC49" s="97" t="s">
        <v>317</v>
      </c>
      <c r="DD49" s="97">
        <v>0</v>
      </c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</row>
    <row r="50" spans="1:254" ht="13.5">
      <c r="A50" s="22">
        <v>42</v>
      </c>
      <c r="B50" s="166">
        <v>42401</v>
      </c>
      <c r="C50" s="60" t="s">
        <v>302</v>
      </c>
      <c r="D50" s="52" t="s">
        <v>16</v>
      </c>
      <c r="E50" s="50" t="s">
        <v>89</v>
      </c>
      <c r="F50" s="50" t="s">
        <v>45</v>
      </c>
      <c r="G50" s="141" t="s">
        <v>303</v>
      </c>
      <c r="H50" s="51" t="s">
        <v>304</v>
      </c>
      <c r="I50" s="113">
        <f>COUNTIF(C$9:C50,C50)</f>
        <v>1</v>
      </c>
      <c r="J50" s="131">
        <f t="shared" si="24"/>
        <v>0</v>
      </c>
      <c r="K50" s="132">
        <f t="shared" si="27"/>
        <v>4</v>
      </c>
      <c r="L50" s="133">
        <f t="shared" si="26"/>
        <v>0</v>
      </c>
      <c r="M50" s="96"/>
      <c r="N50" s="97"/>
      <c r="O50" s="97"/>
      <c r="P50" s="97"/>
      <c r="Q50" s="97"/>
      <c r="R50" s="97"/>
      <c r="S50" s="97"/>
      <c r="T50" s="97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6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 t="s">
        <v>318</v>
      </c>
      <c r="CX50" s="97" t="s">
        <v>318</v>
      </c>
      <c r="CY50" s="97" t="s">
        <v>318</v>
      </c>
      <c r="CZ50" s="97" t="s">
        <v>318</v>
      </c>
      <c r="DA50" s="97">
        <v>0</v>
      </c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</row>
    <row r="51" spans="1:254" ht="13.5">
      <c r="A51" s="22">
        <v>43</v>
      </c>
      <c r="B51" s="166">
        <v>42401</v>
      </c>
      <c r="C51" s="60" t="s">
        <v>305</v>
      </c>
      <c r="D51" s="52" t="s">
        <v>17</v>
      </c>
      <c r="E51" s="50" t="s">
        <v>99</v>
      </c>
      <c r="F51" s="50" t="s">
        <v>45</v>
      </c>
      <c r="G51" s="141" t="s">
        <v>306</v>
      </c>
      <c r="H51" s="51" t="s">
        <v>307</v>
      </c>
      <c r="I51" s="113">
        <f>COUNTIF(C$9:C51,C51)</f>
        <v>1</v>
      </c>
      <c r="J51" s="131">
        <f t="shared" si="24"/>
        <v>0</v>
      </c>
      <c r="K51" s="132">
        <f t="shared" si="27"/>
        <v>5</v>
      </c>
      <c r="L51" s="133">
        <f t="shared" si="26"/>
        <v>0</v>
      </c>
      <c r="M51" s="96"/>
      <c r="N51" s="97"/>
      <c r="O51" s="97"/>
      <c r="P51" s="97"/>
      <c r="Q51" s="97"/>
      <c r="R51" s="97"/>
      <c r="S51" s="97"/>
      <c r="T51" s="97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6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 t="s">
        <v>319</v>
      </c>
      <c r="DA51" s="97" t="s">
        <v>319</v>
      </c>
      <c r="DB51" s="97" t="s">
        <v>319</v>
      </c>
      <c r="DC51" s="97" t="s">
        <v>319</v>
      </c>
      <c r="DD51" s="97" t="s">
        <v>319</v>
      </c>
      <c r="DE51" s="97">
        <v>0</v>
      </c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</row>
    <row r="52" spans="1:254" ht="13.5">
      <c r="A52" s="22">
        <v>44</v>
      </c>
      <c r="B52" s="166">
        <v>42401</v>
      </c>
      <c r="C52" s="60" t="s">
        <v>308</v>
      </c>
      <c r="D52" s="52" t="s">
        <v>17</v>
      </c>
      <c r="E52" s="50" t="s">
        <v>96</v>
      </c>
      <c r="F52" s="50" t="s">
        <v>45</v>
      </c>
      <c r="G52" s="141" t="s">
        <v>309</v>
      </c>
      <c r="H52" s="51" t="s">
        <v>178</v>
      </c>
      <c r="I52" s="113">
        <f>COUNTIF(C$9:C52,C52)</f>
        <v>1</v>
      </c>
      <c r="J52" s="131">
        <f t="shared" si="24"/>
        <v>0</v>
      </c>
      <c r="K52" s="132">
        <f t="shared" si="27"/>
        <v>3</v>
      </c>
      <c r="L52" s="133">
        <f t="shared" si="26"/>
        <v>0</v>
      </c>
      <c r="M52" s="96"/>
      <c r="N52" s="97"/>
      <c r="O52" s="97"/>
      <c r="P52" s="97"/>
      <c r="Q52" s="97"/>
      <c r="R52" s="97"/>
      <c r="S52" s="97"/>
      <c r="T52" s="97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6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 t="s">
        <v>320</v>
      </c>
      <c r="DA52" s="97" t="s">
        <v>320</v>
      </c>
      <c r="DB52" s="97" t="s">
        <v>320</v>
      </c>
      <c r="DC52" s="97">
        <v>0</v>
      </c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</row>
    <row r="53" spans="1:254" ht="13.5">
      <c r="A53" s="22">
        <v>45</v>
      </c>
      <c r="B53" s="166">
        <v>42401</v>
      </c>
      <c r="C53" s="60" t="s">
        <v>310</v>
      </c>
      <c r="D53" s="52" t="s">
        <v>12</v>
      </c>
      <c r="E53" s="50" t="s">
        <v>25</v>
      </c>
      <c r="F53" s="50" t="s">
        <v>45</v>
      </c>
      <c r="G53" s="141" t="s">
        <v>311</v>
      </c>
      <c r="H53" s="51" t="s">
        <v>312</v>
      </c>
      <c r="I53" s="113">
        <f>COUNTIF(C$9:C53,C53)</f>
        <v>1</v>
      </c>
      <c r="J53" s="131">
        <f t="shared" si="24"/>
        <v>0</v>
      </c>
      <c r="K53" s="132">
        <f t="shared" si="27"/>
        <v>4</v>
      </c>
      <c r="L53" s="133">
        <f t="shared" si="26"/>
        <v>0</v>
      </c>
      <c r="M53" s="96"/>
      <c r="N53" s="97"/>
      <c r="O53" s="97"/>
      <c r="P53" s="97"/>
      <c r="Q53" s="97"/>
      <c r="R53" s="97"/>
      <c r="S53" s="97"/>
      <c r="T53" s="97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6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 t="s">
        <v>321</v>
      </c>
      <c r="DA53" s="97" t="s">
        <v>321</v>
      </c>
      <c r="DB53" s="97" t="s">
        <v>321</v>
      </c>
      <c r="DC53" s="97" t="s">
        <v>321</v>
      </c>
      <c r="DD53" s="97">
        <v>0</v>
      </c>
      <c r="DE53" s="97"/>
      <c r="DF53" s="97"/>
      <c r="DG53" s="97"/>
      <c r="DH53" s="97"/>
      <c r="DI53" s="97"/>
      <c r="DJ53" s="97">
        <v>0</v>
      </c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</row>
    <row r="54" spans="1:254" ht="13.5">
      <c r="A54" s="22">
        <v>46</v>
      </c>
      <c r="B54" s="167">
        <v>42402</v>
      </c>
      <c r="C54" s="60" t="s">
        <v>329</v>
      </c>
      <c r="D54" s="52" t="s">
        <v>12</v>
      </c>
      <c r="E54" s="50" t="s">
        <v>26</v>
      </c>
      <c r="F54" s="50" t="s">
        <v>45</v>
      </c>
      <c r="G54" s="141" t="s">
        <v>330</v>
      </c>
      <c r="H54" s="51" t="s">
        <v>331</v>
      </c>
      <c r="I54" s="113">
        <f>COUNTIF(C$9:C54,C54)</f>
        <v>1</v>
      </c>
      <c r="J54" s="131">
        <f t="shared" si="24"/>
        <v>0</v>
      </c>
      <c r="K54" s="132">
        <f t="shared" si="27"/>
        <v>2</v>
      </c>
      <c r="L54" s="133">
        <f t="shared" si="26"/>
        <v>0</v>
      </c>
      <c r="M54" s="96"/>
      <c r="N54" s="97"/>
      <c r="O54" s="97"/>
      <c r="P54" s="97"/>
      <c r="Q54" s="97"/>
      <c r="R54" s="97"/>
      <c r="S54" s="97"/>
      <c r="T54" s="97"/>
      <c r="U54" s="96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6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 t="s">
        <v>350</v>
      </c>
      <c r="DB54" s="97" t="s">
        <v>350</v>
      </c>
      <c r="DC54" s="97">
        <v>0</v>
      </c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</row>
    <row r="55" spans="1:254" ht="13.5">
      <c r="A55" s="22">
        <v>47</v>
      </c>
      <c r="B55" s="167">
        <v>42402</v>
      </c>
      <c r="C55" s="60" t="s">
        <v>332</v>
      </c>
      <c r="D55" s="52" t="s">
        <v>13</v>
      </c>
      <c r="E55" s="50" t="s">
        <v>34</v>
      </c>
      <c r="F55" s="50" t="s">
        <v>46</v>
      </c>
      <c r="G55" s="141" t="s">
        <v>333</v>
      </c>
      <c r="H55" s="51" t="s">
        <v>334</v>
      </c>
      <c r="I55" s="113">
        <f>COUNTIF(C$9:C55,C55)</f>
        <v>1</v>
      </c>
      <c r="J55" s="131">
        <f t="shared" si="24"/>
        <v>0</v>
      </c>
      <c r="K55" s="132">
        <f t="shared" si="27"/>
        <v>0</v>
      </c>
      <c r="L55" s="133">
        <f t="shared" si="26"/>
        <v>2</v>
      </c>
      <c r="M55" s="96"/>
      <c r="N55" s="97"/>
      <c r="O55" s="97"/>
      <c r="P55" s="97"/>
      <c r="Q55" s="97"/>
      <c r="R55" s="97"/>
      <c r="S55" s="97"/>
      <c r="T55" s="97"/>
      <c r="U55" s="96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6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 t="s">
        <v>351</v>
      </c>
      <c r="DB55" s="97" t="s">
        <v>351</v>
      </c>
      <c r="DC55" s="97">
        <v>0</v>
      </c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</row>
    <row r="56" spans="1:254" ht="13.5">
      <c r="A56" s="22">
        <v>48</v>
      </c>
      <c r="B56" s="167">
        <v>42402</v>
      </c>
      <c r="C56" s="60" t="s">
        <v>335</v>
      </c>
      <c r="D56" s="52" t="s">
        <v>11</v>
      </c>
      <c r="E56" s="50" t="s">
        <v>36</v>
      </c>
      <c r="F56" s="50" t="s">
        <v>42</v>
      </c>
      <c r="G56" s="141" t="s">
        <v>336</v>
      </c>
      <c r="H56" s="51" t="s">
        <v>337</v>
      </c>
      <c r="I56" s="113">
        <f>COUNTIF(C$9:C56,C56)</f>
        <v>1</v>
      </c>
      <c r="J56" s="131">
        <f t="shared" si="24"/>
        <v>0</v>
      </c>
      <c r="K56" s="132">
        <f t="shared" si="27"/>
        <v>4</v>
      </c>
      <c r="L56" s="133">
        <f t="shared" si="26"/>
        <v>0</v>
      </c>
      <c r="M56" s="96"/>
      <c r="N56" s="97"/>
      <c r="O56" s="97"/>
      <c r="P56" s="97"/>
      <c r="Q56" s="97"/>
      <c r="R56" s="97"/>
      <c r="S56" s="97"/>
      <c r="T56" s="97"/>
      <c r="U56" s="96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6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 t="s">
        <v>352</v>
      </c>
      <c r="DB56" s="97" t="s">
        <v>352</v>
      </c>
      <c r="DC56" s="97" t="s">
        <v>352</v>
      </c>
      <c r="DD56" s="97" t="s">
        <v>352</v>
      </c>
      <c r="DE56" s="97">
        <v>0</v>
      </c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</row>
    <row r="57" spans="1:254" ht="13.5">
      <c r="A57" s="22">
        <v>49</v>
      </c>
      <c r="B57" s="167">
        <v>42402</v>
      </c>
      <c r="C57" s="60" t="s">
        <v>338</v>
      </c>
      <c r="D57" s="52" t="s">
        <v>11</v>
      </c>
      <c r="E57" s="50" t="s">
        <v>36</v>
      </c>
      <c r="F57" s="50" t="s">
        <v>45</v>
      </c>
      <c r="G57" s="141" t="s">
        <v>339</v>
      </c>
      <c r="H57" s="51" t="s">
        <v>340</v>
      </c>
      <c r="I57" s="113">
        <f>COUNTIF(C$9:C57,C57)</f>
        <v>1</v>
      </c>
      <c r="J57" s="131">
        <f t="shared" si="24"/>
        <v>0</v>
      </c>
      <c r="K57" s="132">
        <f t="shared" si="27"/>
        <v>0</v>
      </c>
      <c r="L57" s="133">
        <f t="shared" si="26"/>
        <v>3</v>
      </c>
      <c r="M57" s="96"/>
      <c r="N57" s="97"/>
      <c r="O57" s="97"/>
      <c r="P57" s="97"/>
      <c r="Q57" s="97"/>
      <c r="R57" s="97"/>
      <c r="S57" s="97"/>
      <c r="T57" s="97"/>
      <c r="U57" s="96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6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 t="s">
        <v>353</v>
      </c>
      <c r="DA57" s="97" t="s">
        <v>353</v>
      </c>
      <c r="DB57" s="97" t="s">
        <v>353</v>
      </c>
      <c r="DC57" s="97">
        <v>0</v>
      </c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</row>
    <row r="58" spans="1:254" ht="13.5">
      <c r="A58" s="22">
        <v>50</v>
      </c>
      <c r="B58" s="167">
        <v>42402</v>
      </c>
      <c r="C58" s="60" t="s">
        <v>341</v>
      </c>
      <c r="D58" s="52" t="s">
        <v>15</v>
      </c>
      <c r="E58" s="50" t="s">
        <v>83</v>
      </c>
      <c r="F58" s="50" t="s">
        <v>45</v>
      </c>
      <c r="G58" s="141" t="s">
        <v>342</v>
      </c>
      <c r="H58" s="51" t="s">
        <v>343</v>
      </c>
      <c r="I58" s="113">
        <f>COUNTIF(C$9:C58,C58)</f>
        <v>1</v>
      </c>
      <c r="J58" s="131">
        <f t="shared" si="24"/>
        <v>3</v>
      </c>
      <c r="K58" s="132">
        <f t="shared" si="27"/>
        <v>0</v>
      </c>
      <c r="L58" s="133">
        <f t="shared" si="26"/>
        <v>4</v>
      </c>
      <c r="M58" s="96"/>
      <c r="N58" s="97"/>
      <c r="O58" s="97"/>
      <c r="P58" s="97"/>
      <c r="Q58" s="97"/>
      <c r="R58" s="97"/>
      <c r="S58" s="97"/>
      <c r="T58" s="97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6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 t="s">
        <v>354</v>
      </c>
      <c r="DB58" s="97" t="s">
        <v>354</v>
      </c>
      <c r="DC58" s="97" t="s">
        <v>392</v>
      </c>
      <c r="DD58" s="97" t="s">
        <v>391</v>
      </c>
      <c r="DE58" s="97">
        <v>0</v>
      </c>
      <c r="DF58" s="97"/>
      <c r="DG58" s="97" t="s">
        <v>478</v>
      </c>
      <c r="DH58" s="97" t="s">
        <v>479</v>
      </c>
      <c r="DI58" s="97" t="s">
        <v>479</v>
      </c>
      <c r="DJ58" s="97">
        <v>0</v>
      </c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</row>
    <row r="59" spans="1:254" ht="13.5">
      <c r="A59" s="22">
        <v>51</v>
      </c>
      <c r="B59" s="167">
        <v>42402</v>
      </c>
      <c r="C59" s="60" t="s">
        <v>344</v>
      </c>
      <c r="D59" s="52" t="s">
        <v>16</v>
      </c>
      <c r="E59" s="50" t="s">
        <v>89</v>
      </c>
      <c r="F59" s="50" t="s">
        <v>44</v>
      </c>
      <c r="G59" s="141" t="s">
        <v>345</v>
      </c>
      <c r="H59" s="51" t="s">
        <v>346</v>
      </c>
      <c r="I59" s="113">
        <f>COUNTIF(C$9:C59,C59)</f>
        <v>1</v>
      </c>
      <c r="J59" s="131">
        <f t="shared" si="24"/>
        <v>0</v>
      </c>
      <c r="K59" s="132">
        <f t="shared" si="27"/>
        <v>2</v>
      </c>
      <c r="L59" s="133">
        <f t="shared" si="26"/>
        <v>0</v>
      </c>
      <c r="M59" s="96"/>
      <c r="N59" s="97"/>
      <c r="O59" s="97"/>
      <c r="P59" s="97"/>
      <c r="Q59" s="97"/>
      <c r="R59" s="97"/>
      <c r="S59" s="97"/>
      <c r="T59" s="97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6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 t="s">
        <v>355</v>
      </c>
      <c r="DB59" s="97" t="s">
        <v>355</v>
      </c>
      <c r="DC59" s="97">
        <v>0</v>
      </c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</row>
    <row r="60" spans="1:254" ht="13.5">
      <c r="A60" s="22">
        <v>52</v>
      </c>
      <c r="B60" s="167">
        <v>42402</v>
      </c>
      <c r="C60" s="60" t="s">
        <v>347</v>
      </c>
      <c r="D60" s="52" t="s">
        <v>12</v>
      </c>
      <c r="E60" s="50" t="s">
        <v>25</v>
      </c>
      <c r="F60" s="50" t="s">
        <v>45</v>
      </c>
      <c r="G60" s="141" t="s">
        <v>348</v>
      </c>
      <c r="H60" s="51" t="s">
        <v>349</v>
      </c>
      <c r="I60" s="113">
        <f>COUNTIF(C$9:C60,C60)</f>
        <v>1</v>
      </c>
      <c r="J60" s="131">
        <f t="shared" si="24"/>
        <v>0</v>
      </c>
      <c r="K60" s="132">
        <f t="shared" si="27"/>
        <v>3</v>
      </c>
      <c r="L60" s="133">
        <f t="shared" si="26"/>
        <v>0</v>
      </c>
      <c r="M60" s="96"/>
      <c r="N60" s="97"/>
      <c r="O60" s="97"/>
      <c r="P60" s="97"/>
      <c r="Q60" s="97"/>
      <c r="R60" s="97"/>
      <c r="S60" s="97"/>
      <c r="T60" s="97"/>
      <c r="U60" s="96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6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 t="s">
        <v>356</v>
      </c>
      <c r="DC60" s="97" t="s">
        <v>356</v>
      </c>
      <c r="DD60" s="97" t="s">
        <v>356</v>
      </c>
      <c r="DE60" s="97">
        <v>0</v>
      </c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</row>
    <row r="61" spans="1:254" ht="13.5">
      <c r="A61" s="22">
        <v>53</v>
      </c>
      <c r="B61" s="166">
        <v>42403</v>
      </c>
      <c r="C61" s="60" t="s">
        <v>359</v>
      </c>
      <c r="D61" s="52" t="s">
        <v>11</v>
      </c>
      <c r="E61" s="50" t="s">
        <v>36</v>
      </c>
      <c r="F61" s="50" t="s">
        <v>46</v>
      </c>
      <c r="G61" s="141" t="s">
        <v>360</v>
      </c>
      <c r="H61" s="51" t="s">
        <v>361</v>
      </c>
      <c r="I61" s="113">
        <f>COUNTIF(C$9:C61,C61)</f>
        <v>1</v>
      </c>
      <c r="J61" s="131">
        <f t="shared" si="24"/>
        <v>0</v>
      </c>
      <c r="K61" s="132">
        <f t="shared" si="27"/>
        <v>0</v>
      </c>
      <c r="L61" s="133">
        <f t="shared" si="26"/>
        <v>2</v>
      </c>
      <c r="M61" s="96"/>
      <c r="N61" s="97"/>
      <c r="O61" s="97"/>
      <c r="P61" s="97"/>
      <c r="Q61" s="97"/>
      <c r="R61" s="97"/>
      <c r="S61" s="97"/>
      <c r="T61" s="97"/>
      <c r="U61" s="96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6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 t="s">
        <v>374</v>
      </c>
      <c r="DC61" s="97" t="s">
        <v>374</v>
      </c>
      <c r="DD61" s="97">
        <v>0</v>
      </c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</row>
    <row r="62" spans="1:254" ht="13.5">
      <c r="A62" s="22">
        <v>54</v>
      </c>
      <c r="B62" s="166">
        <v>42403</v>
      </c>
      <c r="C62" s="60" t="s">
        <v>362</v>
      </c>
      <c r="D62" s="52" t="s">
        <v>14</v>
      </c>
      <c r="E62" s="50" t="s">
        <v>37</v>
      </c>
      <c r="F62" s="50" t="s">
        <v>42</v>
      </c>
      <c r="G62" s="141" t="s">
        <v>363</v>
      </c>
      <c r="H62" s="51" t="s">
        <v>364</v>
      </c>
      <c r="I62" s="113">
        <f>COUNTIF(C$9:C62,C62)</f>
        <v>1</v>
      </c>
      <c r="J62" s="131">
        <f t="shared" si="24"/>
        <v>0</v>
      </c>
      <c r="K62" s="132">
        <f t="shared" si="27"/>
        <v>3</v>
      </c>
      <c r="L62" s="133">
        <f t="shared" si="26"/>
        <v>0</v>
      </c>
      <c r="M62" s="96"/>
      <c r="N62" s="97"/>
      <c r="O62" s="97"/>
      <c r="P62" s="97"/>
      <c r="Q62" s="97"/>
      <c r="R62" s="97"/>
      <c r="S62" s="97"/>
      <c r="T62" s="97"/>
      <c r="U62" s="96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6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 t="s">
        <v>375</v>
      </c>
      <c r="DC62" s="97" t="s">
        <v>375</v>
      </c>
      <c r="DD62" s="97" t="s">
        <v>375</v>
      </c>
      <c r="DE62" s="97">
        <v>0</v>
      </c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</row>
    <row r="63" spans="1:254" ht="13.5">
      <c r="A63" s="22">
        <v>55</v>
      </c>
      <c r="B63" s="166">
        <v>42403</v>
      </c>
      <c r="C63" s="60" t="s">
        <v>365</v>
      </c>
      <c r="D63" s="52" t="s">
        <v>14</v>
      </c>
      <c r="E63" s="50" t="s">
        <v>37</v>
      </c>
      <c r="F63" s="50" t="s">
        <v>46</v>
      </c>
      <c r="G63" s="141" t="s">
        <v>366</v>
      </c>
      <c r="H63" s="51" t="s">
        <v>367</v>
      </c>
      <c r="I63" s="113">
        <f>COUNTIF(C$9:C63,C63)</f>
        <v>1</v>
      </c>
      <c r="J63" s="131">
        <f t="shared" si="24"/>
        <v>0</v>
      </c>
      <c r="K63" s="132">
        <f t="shared" si="27"/>
        <v>0</v>
      </c>
      <c r="L63" s="133">
        <f t="shared" si="26"/>
        <v>3</v>
      </c>
      <c r="M63" s="96"/>
      <c r="N63" s="97"/>
      <c r="O63" s="97"/>
      <c r="P63" s="97"/>
      <c r="Q63" s="97"/>
      <c r="R63" s="97"/>
      <c r="S63" s="97"/>
      <c r="T63" s="97"/>
      <c r="U63" s="96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6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 t="s">
        <v>376</v>
      </c>
      <c r="DC63" s="97" t="s">
        <v>376</v>
      </c>
      <c r="DD63" s="97" t="s">
        <v>376</v>
      </c>
      <c r="DE63" s="97">
        <v>0</v>
      </c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</row>
    <row r="64" spans="1:254" ht="13.5">
      <c r="A64" s="22">
        <v>56</v>
      </c>
      <c r="B64" s="166">
        <v>42403</v>
      </c>
      <c r="C64" s="60" t="s">
        <v>368</v>
      </c>
      <c r="D64" s="52" t="s">
        <v>15</v>
      </c>
      <c r="E64" s="50" t="s">
        <v>83</v>
      </c>
      <c r="F64" s="50" t="s">
        <v>44</v>
      </c>
      <c r="G64" s="141" t="s">
        <v>369</v>
      </c>
      <c r="H64" s="51" t="s">
        <v>370</v>
      </c>
      <c r="I64" s="113">
        <f>COUNTIF(C$9:C64,C64)</f>
        <v>1</v>
      </c>
      <c r="J64" s="131">
        <f t="shared" si="24"/>
        <v>0</v>
      </c>
      <c r="K64" s="132">
        <f t="shared" si="27"/>
        <v>2</v>
      </c>
      <c r="L64" s="133">
        <f t="shared" si="26"/>
        <v>0</v>
      </c>
      <c r="M64" s="96"/>
      <c r="N64" s="97"/>
      <c r="O64" s="97"/>
      <c r="P64" s="97"/>
      <c r="Q64" s="97"/>
      <c r="R64" s="97"/>
      <c r="S64" s="97"/>
      <c r="T64" s="97"/>
      <c r="U64" s="96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6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 t="s">
        <v>377</v>
      </c>
      <c r="DD64" s="97" t="s">
        <v>377</v>
      </c>
      <c r="DE64" s="97">
        <v>0</v>
      </c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</row>
    <row r="65" spans="1:254" ht="13.5">
      <c r="A65" s="22">
        <v>57</v>
      </c>
      <c r="B65" s="166">
        <v>42403</v>
      </c>
      <c r="C65" s="60" t="s">
        <v>371</v>
      </c>
      <c r="D65" s="52" t="s">
        <v>9</v>
      </c>
      <c r="E65" s="50" t="s">
        <v>86</v>
      </c>
      <c r="F65" s="50" t="s">
        <v>45</v>
      </c>
      <c r="G65" s="141" t="s">
        <v>372</v>
      </c>
      <c r="H65" s="51" t="s">
        <v>373</v>
      </c>
      <c r="I65" s="113">
        <f>COUNTIF(C$9:C65,C65)</f>
        <v>1</v>
      </c>
      <c r="J65" s="131">
        <f t="shared" si="24"/>
        <v>0</v>
      </c>
      <c r="K65" s="132">
        <f t="shared" si="27"/>
        <v>3</v>
      </c>
      <c r="L65" s="133">
        <f t="shared" si="26"/>
        <v>0</v>
      </c>
      <c r="M65" s="96"/>
      <c r="N65" s="97"/>
      <c r="O65" s="97"/>
      <c r="P65" s="97"/>
      <c r="Q65" s="97"/>
      <c r="R65" s="97"/>
      <c r="S65" s="97"/>
      <c r="T65" s="97"/>
      <c r="U65" s="96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6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 t="s">
        <v>378</v>
      </c>
      <c r="DC65" s="97" t="s">
        <v>378</v>
      </c>
      <c r="DD65" s="97" t="s">
        <v>378</v>
      </c>
      <c r="DE65" s="97">
        <v>0</v>
      </c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</row>
    <row r="66" spans="1:254" ht="13.5">
      <c r="A66" s="22">
        <v>58</v>
      </c>
      <c r="B66" s="166">
        <v>42403</v>
      </c>
      <c r="C66" s="60" t="s">
        <v>224</v>
      </c>
      <c r="D66" s="52" t="s">
        <v>12</v>
      </c>
      <c r="E66" s="50" t="s">
        <v>25</v>
      </c>
      <c r="F66" s="50" t="s">
        <v>45</v>
      </c>
      <c r="G66" s="141" t="s">
        <v>225</v>
      </c>
      <c r="H66" s="51" t="s">
        <v>226</v>
      </c>
      <c r="I66" s="113">
        <f>COUNTIF(C$9:C66,C66)</f>
        <v>2</v>
      </c>
      <c r="J66" s="131">
        <f t="shared" si="24"/>
        <v>0</v>
      </c>
      <c r="K66" s="132">
        <f t="shared" si="27"/>
        <v>0</v>
      </c>
      <c r="L66" s="133">
        <f t="shared" si="26"/>
        <v>2</v>
      </c>
      <c r="M66" s="96"/>
      <c r="N66" s="97"/>
      <c r="O66" s="97"/>
      <c r="P66" s="97"/>
      <c r="Q66" s="97"/>
      <c r="R66" s="97"/>
      <c r="S66" s="97"/>
      <c r="T66" s="97"/>
      <c r="U66" s="96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6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 t="s">
        <v>379</v>
      </c>
      <c r="DD66" s="97" t="s">
        <v>379</v>
      </c>
      <c r="DE66" s="97">
        <v>0</v>
      </c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</row>
    <row r="67" spans="1:254" ht="13.5">
      <c r="A67" s="22">
        <v>59</v>
      </c>
      <c r="B67" s="167">
        <v>42404</v>
      </c>
      <c r="C67" s="60" t="s">
        <v>380</v>
      </c>
      <c r="D67" s="52" t="s">
        <v>11</v>
      </c>
      <c r="E67" s="50" t="s">
        <v>82</v>
      </c>
      <c r="F67" s="50" t="s">
        <v>45</v>
      </c>
      <c r="G67" s="141" t="s">
        <v>381</v>
      </c>
      <c r="H67" s="51" t="s">
        <v>382</v>
      </c>
      <c r="I67" s="113">
        <f>COUNTIF(C$9:C67,C67)</f>
        <v>1</v>
      </c>
      <c r="J67" s="131">
        <f t="shared" si="24"/>
        <v>0</v>
      </c>
      <c r="K67" s="132">
        <f t="shared" si="27"/>
        <v>0</v>
      </c>
      <c r="L67" s="133">
        <f t="shared" si="26"/>
        <v>5</v>
      </c>
      <c r="M67" s="96"/>
      <c r="N67" s="97"/>
      <c r="O67" s="97"/>
      <c r="P67" s="97"/>
      <c r="Q67" s="97"/>
      <c r="R67" s="97"/>
      <c r="S67" s="97"/>
      <c r="T67" s="97"/>
      <c r="U67" s="96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6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 t="s">
        <v>383</v>
      </c>
      <c r="DD67" s="97" t="s">
        <v>383</v>
      </c>
      <c r="DE67" s="97" t="s">
        <v>383</v>
      </c>
      <c r="DF67" s="97" t="s">
        <v>383</v>
      </c>
      <c r="DG67" s="97" t="s">
        <v>383</v>
      </c>
      <c r="DH67" s="97">
        <v>0</v>
      </c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</row>
    <row r="68" spans="1:254" ht="13.5">
      <c r="A68" s="22">
        <v>60</v>
      </c>
      <c r="B68" s="167">
        <v>42404</v>
      </c>
      <c r="C68" s="60" t="s">
        <v>256</v>
      </c>
      <c r="D68" s="52" t="s">
        <v>12</v>
      </c>
      <c r="E68" s="50" t="s">
        <v>25</v>
      </c>
      <c r="F68" s="50" t="s">
        <v>45</v>
      </c>
      <c r="G68" s="141" t="s">
        <v>257</v>
      </c>
      <c r="H68" s="51" t="s">
        <v>258</v>
      </c>
      <c r="I68" s="113">
        <f>COUNTIF(C$9:C68,C68)</f>
        <v>2</v>
      </c>
      <c r="J68" s="131">
        <f t="shared" si="24"/>
        <v>0</v>
      </c>
      <c r="K68" s="132">
        <f t="shared" si="27"/>
        <v>0</v>
      </c>
      <c r="L68" s="133">
        <f t="shared" si="26"/>
        <v>3</v>
      </c>
      <c r="M68" s="96"/>
      <c r="N68" s="97"/>
      <c r="O68" s="97"/>
      <c r="P68" s="97"/>
      <c r="Q68" s="97"/>
      <c r="R68" s="97"/>
      <c r="S68" s="97"/>
      <c r="T68" s="97"/>
      <c r="U68" s="96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6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 t="s">
        <v>387</v>
      </c>
      <c r="DE68" s="97" t="s">
        <v>387</v>
      </c>
      <c r="DF68" s="97" t="s">
        <v>387</v>
      </c>
      <c r="DG68" s="97">
        <v>0</v>
      </c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</row>
    <row r="69" spans="1:254" ht="13.5">
      <c r="A69" s="22">
        <v>61</v>
      </c>
      <c r="B69" s="167">
        <v>42404</v>
      </c>
      <c r="C69" s="60" t="s">
        <v>384</v>
      </c>
      <c r="D69" s="52" t="s">
        <v>12</v>
      </c>
      <c r="E69" s="50" t="s">
        <v>25</v>
      </c>
      <c r="F69" s="50" t="s">
        <v>45</v>
      </c>
      <c r="G69" s="141" t="s">
        <v>385</v>
      </c>
      <c r="H69" s="51" t="s">
        <v>386</v>
      </c>
      <c r="I69" s="113">
        <f>COUNTIF(C$9:C69,C69)</f>
        <v>1</v>
      </c>
      <c r="J69" s="131">
        <f t="shared" si="24"/>
        <v>0</v>
      </c>
      <c r="K69" s="132">
        <f t="shared" si="27"/>
        <v>0</v>
      </c>
      <c r="L69" s="133">
        <f t="shared" si="26"/>
        <v>1</v>
      </c>
      <c r="M69" s="96"/>
      <c r="N69" s="97"/>
      <c r="O69" s="97"/>
      <c r="P69" s="97"/>
      <c r="Q69" s="97"/>
      <c r="R69" s="97"/>
      <c r="S69" s="97"/>
      <c r="T69" s="97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6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 t="s">
        <v>388</v>
      </c>
      <c r="DE69" s="97">
        <v>0</v>
      </c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</row>
    <row r="70" spans="1:254" ht="13.5">
      <c r="A70" s="22">
        <v>62</v>
      </c>
      <c r="B70" s="166">
        <v>42405</v>
      </c>
      <c r="C70" s="60" t="s">
        <v>185</v>
      </c>
      <c r="D70" s="52" t="s">
        <v>12</v>
      </c>
      <c r="E70" s="50" t="s">
        <v>31</v>
      </c>
      <c r="F70" s="50" t="s">
        <v>45</v>
      </c>
      <c r="G70" s="141" t="s">
        <v>186</v>
      </c>
      <c r="H70" s="51" t="s">
        <v>187</v>
      </c>
      <c r="I70" s="113">
        <f>COUNTIF(C$9:C70,C70)</f>
        <v>2</v>
      </c>
      <c r="J70" s="131">
        <f t="shared" si="24"/>
        <v>0</v>
      </c>
      <c r="K70" s="132">
        <f t="shared" si="27"/>
        <v>5</v>
      </c>
      <c r="L70" s="133">
        <f t="shared" si="26"/>
        <v>0</v>
      </c>
      <c r="M70" s="96"/>
      <c r="N70" s="97"/>
      <c r="O70" s="97"/>
      <c r="P70" s="97"/>
      <c r="Q70" s="97"/>
      <c r="R70" s="97"/>
      <c r="S70" s="97"/>
      <c r="T70" s="97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6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 t="s">
        <v>396</v>
      </c>
      <c r="DE70" s="97" t="s">
        <v>396</v>
      </c>
      <c r="DF70" s="97" t="s">
        <v>396</v>
      </c>
      <c r="DG70" s="97" t="s">
        <v>396</v>
      </c>
      <c r="DH70" s="97" t="s">
        <v>396</v>
      </c>
      <c r="DI70" s="97">
        <v>0</v>
      </c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</row>
    <row r="71" spans="1:254" ht="13.5">
      <c r="A71" s="22">
        <v>63</v>
      </c>
      <c r="B71" s="166">
        <v>42405</v>
      </c>
      <c r="C71" s="60" t="s">
        <v>393</v>
      </c>
      <c r="D71" s="52" t="s">
        <v>14</v>
      </c>
      <c r="E71" s="50" t="s">
        <v>37</v>
      </c>
      <c r="F71" s="50" t="s">
        <v>45</v>
      </c>
      <c r="G71" s="141" t="s">
        <v>394</v>
      </c>
      <c r="H71" s="51" t="s">
        <v>395</v>
      </c>
      <c r="I71" s="113">
        <f>COUNTIF(C$9:C71,C71)</f>
        <v>1</v>
      </c>
      <c r="J71" s="131">
        <f t="shared" si="24"/>
        <v>0</v>
      </c>
      <c r="K71" s="132">
        <f t="shared" si="27"/>
        <v>5</v>
      </c>
      <c r="L71" s="133">
        <f t="shared" si="26"/>
        <v>0</v>
      </c>
      <c r="M71" s="96"/>
      <c r="N71" s="97"/>
      <c r="O71" s="97"/>
      <c r="P71" s="97"/>
      <c r="Q71" s="97"/>
      <c r="R71" s="97"/>
      <c r="S71" s="97"/>
      <c r="T71" s="97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6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 t="s">
        <v>397</v>
      </c>
      <c r="DE71" s="97" t="s">
        <v>397</v>
      </c>
      <c r="DF71" s="97" t="s">
        <v>397</v>
      </c>
      <c r="DG71" s="97" t="s">
        <v>397</v>
      </c>
      <c r="DH71" s="97" t="s">
        <v>397</v>
      </c>
      <c r="DI71" s="97">
        <v>0</v>
      </c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</row>
    <row r="72" spans="1:254" ht="13.5">
      <c r="A72" s="22">
        <v>64</v>
      </c>
      <c r="B72" s="166">
        <v>42405</v>
      </c>
      <c r="C72" s="60" t="s">
        <v>398</v>
      </c>
      <c r="D72" s="52" t="s">
        <v>12</v>
      </c>
      <c r="E72" s="50" t="s">
        <v>25</v>
      </c>
      <c r="F72" s="50" t="s">
        <v>42</v>
      </c>
      <c r="G72" s="141" t="s">
        <v>399</v>
      </c>
      <c r="H72" s="51" t="s">
        <v>400</v>
      </c>
      <c r="I72" s="113">
        <f>COUNTIF(C$9:C72,C72)</f>
        <v>1</v>
      </c>
      <c r="J72" s="131">
        <f t="shared" si="24"/>
        <v>3</v>
      </c>
      <c r="K72" s="132">
        <f t="shared" si="27"/>
        <v>0</v>
      </c>
      <c r="L72" s="133">
        <f t="shared" si="26"/>
        <v>0</v>
      </c>
      <c r="M72" s="96"/>
      <c r="N72" s="97"/>
      <c r="O72" s="97"/>
      <c r="P72" s="97"/>
      <c r="Q72" s="97"/>
      <c r="R72" s="97"/>
      <c r="S72" s="97"/>
      <c r="T72" s="97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6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 t="s">
        <v>401</v>
      </c>
      <c r="DH72" s="97" t="s">
        <v>401</v>
      </c>
      <c r="DI72" s="97" t="s">
        <v>401</v>
      </c>
      <c r="DJ72" s="97">
        <v>0</v>
      </c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</row>
    <row r="73" spans="1:254" ht="13.5">
      <c r="A73" s="22">
        <v>65</v>
      </c>
      <c r="B73" s="166">
        <v>42405</v>
      </c>
      <c r="C73" s="60" t="s">
        <v>402</v>
      </c>
      <c r="D73" s="52" t="s">
        <v>12</v>
      </c>
      <c r="E73" s="50" t="s">
        <v>25</v>
      </c>
      <c r="F73" s="50" t="s">
        <v>45</v>
      </c>
      <c r="G73" s="141" t="s">
        <v>403</v>
      </c>
      <c r="H73" s="51" t="s">
        <v>404</v>
      </c>
      <c r="I73" s="113">
        <f>COUNTIF(C$9:C73,C73)</f>
        <v>1</v>
      </c>
      <c r="J73" s="131">
        <f t="shared" si="24"/>
        <v>0</v>
      </c>
      <c r="K73" s="132">
        <f t="shared" si="27"/>
        <v>0</v>
      </c>
      <c r="L73" s="133">
        <f aca="true" t="shared" si="28" ref="L73:L104">COUNTIF($M73:$IT73,"*学級*")</f>
        <v>7</v>
      </c>
      <c r="M73" s="96"/>
      <c r="N73" s="97"/>
      <c r="O73" s="97"/>
      <c r="P73" s="97"/>
      <c r="Q73" s="97"/>
      <c r="R73" s="97"/>
      <c r="S73" s="97"/>
      <c r="T73" s="97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6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 t="s">
        <v>405</v>
      </c>
      <c r="DH73" s="97" t="s">
        <v>507</v>
      </c>
      <c r="DI73" s="97" t="s">
        <v>507</v>
      </c>
      <c r="DJ73" s="97" t="s">
        <v>507</v>
      </c>
      <c r="DK73" s="97" t="s">
        <v>507</v>
      </c>
      <c r="DL73" s="97" t="s">
        <v>507</v>
      </c>
      <c r="DM73" s="97" t="s">
        <v>507</v>
      </c>
      <c r="DN73" s="97">
        <v>0</v>
      </c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</row>
    <row r="74" spans="1:254" ht="13.5">
      <c r="A74" s="22">
        <v>66</v>
      </c>
      <c r="B74" s="166">
        <v>42405</v>
      </c>
      <c r="C74" s="60" t="s">
        <v>406</v>
      </c>
      <c r="D74" s="52" t="s">
        <v>12</v>
      </c>
      <c r="E74" s="50" t="s">
        <v>25</v>
      </c>
      <c r="F74" s="50" t="s">
        <v>45</v>
      </c>
      <c r="G74" s="141" t="s">
        <v>407</v>
      </c>
      <c r="H74" s="51" t="s">
        <v>408</v>
      </c>
      <c r="I74" s="113">
        <f>COUNTIF(C$9:C74,C74)</f>
        <v>1</v>
      </c>
      <c r="J74" s="131">
        <f t="shared" si="24"/>
        <v>0</v>
      </c>
      <c r="K74" s="132">
        <f t="shared" si="27"/>
        <v>3</v>
      </c>
      <c r="L74" s="133">
        <f t="shared" si="28"/>
        <v>0</v>
      </c>
      <c r="M74" s="96"/>
      <c r="N74" s="97"/>
      <c r="O74" s="97"/>
      <c r="P74" s="97"/>
      <c r="Q74" s="97"/>
      <c r="R74" s="97"/>
      <c r="S74" s="97"/>
      <c r="T74" s="97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6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 t="s">
        <v>409</v>
      </c>
      <c r="DF74" s="97" t="s">
        <v>409</v>
      </c>
      <c r="DG74" s="97" t="s">
        <v>409</v>
      </c>
      <c r="DH74" s="97">
        <v>0</v>
      </c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</row>
    <row r="75" spans="1:254" ht="13.5">
      <c r="A75" s="22">
        <v>67</v>
      </c>
      <c r="B75" s="166">
        <v>42405</v>
      </c>
      <c r="C75" s="60" t="s">
        <v>414</v>
      </c>
      <c r="D75" s="52" t="s">
        <v>12</v>
      </c>
      <c r="E75" s="50" t="s">
        <v>25</v>
      </c>
      <c r="F75" s="50" t="s">
        <v>45</v>
      </c>
      <c r="G75" s="141" t="s">
        <v>415</v>
      </c>
      <c r="H75" s="51" t="s">
        <v>416</v>
      </c>
      <c r="I75" s="113">
        <f>COUNTIF(C$9:C75,C75)</f>
        <v>1</v>
      </c>
      <c r="J75" s="131">
        <f t="shared" si="24"/>
        <v>0</v>
      </c>
      <c r="K75" s="132">
        <f t="shared" si="27"/>
        <v>0</v>
      </c>
      <c r="L75" s="133">
        <f t="shared" si="28"/>
        <v>4</v>
      </c>
      <c r="M75" s="96"/>
      <c r="N75" s="97"/>
      <c r="O75" s="97"/>
      <c r="P75" s="97"/>
      <c r="Q75" s="97"/>
      <c r="R75" s="97"/>
      <c r="S75" s="97"/>
      <c r="T75" s="97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6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 t="s">
        <v>417</v>
      </c>
      <c r="DE75" s="97" t="s">
        <v>417</v>
      </c>
      <c r="DF75" s="97" t="s">
        <v>417</v>
      </c>
      <c r="DG75" s="97" t="s">
        <v>417</v>
      </c>
      <c r="DH75" s="97">
        <v>0</v>
      </c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</row>
    <row r="76" spans="1:254" ht="13.5">
      <c r="A76" s="22">
        <v>68</v>
      </c>
      <c r="B76" s="166">
        <v>42405</v>
      </c>
      <c r="C76" s="60" t="s">
        <v>410</v>
      </c>
      <c r="D76" s="52" t="s">
        <v>12</v>
      </c>
      <c r="E76" s="50" t="s">
        <v>25</v>
      </c>
      <c r="F76" s="50" t="s">
        <v>46</v>
      </c>
      <c r="G76" s="141" t="s">
        <v>411</v>
      </c>
      <c r="H76" s="51" t="s">
        <v>412</v>
      </c>
      <c r="I76" s="113">
        <f>COUNTIF(C$9:C76,C76)</f>
        <v>1</v>
      </c>
      <c r="J76" s="131">
        <f t="shared" si="24"/>
        <v>0</v>
      </c>
      <c r="K76" s="132">
        <f t="shared" si="27"/>
        <v>0</v>
      </c>
      <c r="L76" s="133">
        <f t="shared" si="28"/>
        <v>6</v>
      </c>
      <c r="M76" s="96"/>
      <c r="N76" s="97"/>
      <c r="O76" s="97"/>
      <c r="P76" s="97"/>
      <c r="Q76" s="97"/>
      <c r="R76" s="97"/>
      <c r="S76" s="97"/>
      <c r="T76" s="97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6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 t="s">
        <v>413</v>
      </c>
      <c r="DE76" s="97" t="s">
        <v>413</v>
      </c>
      <c r="DF76" s="97" t="s">
        <v>413</v>
      </c>
      <c r="DG76" s="97" t="s">
        <v>506</v>
      </c>
      <c r="DH76" s="97" t="s">
        <v>505</v>
      </c>
      <c r="DI76" s="97" t="s">
        <v>504</v>
      </c>
      <c r="DJ76" s="97">
        <v>0</v>
      </c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</row>
    <row r="77" spans="1:254" ht="13.5">
      <c r="A77" s="22">
        <v>69</v>
      </c>
      <c r="B77" s="167">
        <v>42408</v>
      </c>
      <c r="C77" s="60" t="s">
        <v>418</v>
      </c>
      <c r="D77" s="52" t="s">
        <v>12</v>
      </c>
      <c r="E77" s="50" t="s">
        <v>103</v>
      </c>
      <c r="F77" s="50" t="s">
        <v>45</v>
      </c>
      <c r="G77" s="141" t="s">
        <v>419</v>
      </c>
      <c r="H77" s="51" t="s">
        <v>420</v>
      </c>
      <c r="I77" s="113">
        <f>COUNTIF(C$9:C77,C77)</f>
        <v>1</v>
      </c>
      <c r="J77" s="131">
        <f t="shared" si="24"/>
        <v>0</v>
      </c>
      <c r="K77" s="132">
        <f t="shared" si="27"/>
        <v>2</v>
      </c>
      <c r="L77" s="133">
        <f t="shared" si="28"/>
        <v>0</v>
      </c>
      <c r="M77" s="96"/>
      <c r="N77" s="97"/>
      <c r="O77" s="97"/>
      <c r="P77" s="97"/>
      <c r="Q77" s="97"/>
      <c r="R77" s="97"/>
      <c r="S77" s="97"/>
      <c r="T77" s="97"/>
      <c r="U77" s="96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6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 t="s">
        <v>460</v>
      </c>
      <c r="DI77" s="97" t="s">
        <v>460</v>
      </c>
      <c r="DJ77" s="97">
        <v>0</v>
      </c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</row>
    <row r="78" spans="1:254" ht="13.5">
      <c r="A78" s="22">
        <v>70</v>
      </c>
      <c r="B78" s="167">
        <v>42408</v>
      </c>
      <c r="C78" s="60" t="s">
        <v>421</v>
      </c>
      <c r="D78" s="52" t="s">
        <v>13</v>
      </c>
      <c r="E78" s="50" t="s">
        <v>32</v>
      </c>
      <c r="F78" s="50" t="s">
        <v>46</v>
      </c>
      <c r="G78" s="141" t="s">
        <v>422</v>
      </c>
      <c r="H78" s="51" t="s">
        <v>423</v>
      </c>
      <c r="I78" s="113">
        <f>COUNTIF(C$9:C78,C78)</f>
        <v>1</v>
      </c>
      <c r="J78" s="131">
        <f aca="true" t="shared" si="29" ref="J78:J141">COUNTIF($M78:$IT78,"施設*")</f>
        <v>3</v>
      </c>
      <c r="K78" s="132">
        <f aca="true" t="shared" si="30" ref="K78:K111">COUNTIF($M78:$IT78,"学年*")</f>
        <v>0</v>
      </c>
      <c r="L78" s="133">
        <f t="shared" si="28"/>
        <v>0</v>
      </c>
      <c r="M78" s="96"/>
      <c r="N78" s="97"/>
      <c r="O78" s="97"/>
      <c r="P78" s="97"/>
      <c r="Q78" s="97"/>
      <c r="R78" s="97"/>
      <c r="S78" s="97"/>
      <c r="T78" s="97"/>
      <c r="U78" s="96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6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 t="s">
        <v>461</v>
      </c>
      <c r="DH78" s="97" t="s">
        <v>461</v>
      </c>
      <c r="DI78" s="97" t="s">
        <v>461</v>
      </c>
      <c r="DJ78" s="97">
        <v>0</v>
      </c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</row>
    <row r="79" spans="1:254" ht="13.5">
      <c r="A79" s="22">
        <v>71</v>
      </c>
      <c r="B79" s="167">
        <v>42408</v>
      </c>
      <c r="C79" s="60" t="s">
        <v>424</v>
      </c>
      <c r="D79" s="52" t="s">
        <v>13</v>
      </c>
      <c r="E79" s="50" t="s">
        <v>34</v>
      </c>
      <c r="F79" s="50" t="s">
        <v>45</v>
      </c>
      <c r="G79" s="141" t="s">
        <v>425</v>
      </c>
      <c r="H79" s="51" t="s">
        <v>426</v>
      </c>
      <c r="I79" s="113">
        <f>COUNTIF(C$9:C79,C79)</f>
        <v>1</v>
      </c>
      <c r="J79" s="131">
        <f t="shared" si="29"/>
        <v>0</v>
      </c>
      <c r="K79" s="132">
        <f t="shared" si="30"/>
        <v>0</v>
      </c>
      <c r="L79" s="133">
        <f t="shared" si="28"/>
        <v>3</v>
      </c>
      <c r="M79" s="96"/>
      <c r="N79" s="97"/>
      <c r="O79" s="97"/>
      <c r="P79" s="97"/>
      <c r="Q79" s="97"/>
      <c r="R79" s="97"/>
      <c r="S79" s="97"/>
      <c r="T79" s="97"/>
      <c r="U79" s="96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6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 t="s">
        <v>462</v>
      </c>
      <c r="DH79" s="97" t="s">
        <v>462</v>
      </c>
      <c r="DI79" s="97" t="s">
        <v>462</v>
      </c>
      <c r="DJ79" s="97">
        <v>0</v>
      </c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</row>
    <row r="80" spans="1:254" ht="13.5">
      <c r="A80" s="22">
        <v>72</v>
      </c>
      <c r="B80" s="167">
        <v>42408</v>
      </c>
      <c r="C80" s="60" t="s">
        <v>427</v>
      </c>
      <c r="D80" s="52" t="s">
        <v>13</v>
      </c>
      <c r="E80" s="50" t="s">
        <v>35</v>
      </c>
      <c r="F80" s="50" t="s">
        <v>45</v>
      </c>
      <c r="G80" s="141" t="s">
        <v>428</v>
      </c>
      <c r="H80" s="51" t="s">
        <v>429</v>
      </c>
      <c r="I80" s="113">
        <f>COUNTIF(C$9:C80,C80)</f>
        <v>1</v>
      </c>
      <c r="J80" s="131">
        <f t="shared" si="29"/>
        <v>0</v>
      </c>
      <c r="K80" s="132">
        <f t="shared" si="30"/>
        <v>4</v>
      </c>
      <c r="L80" s="133">
        <f t="shared" si="28"/>
        <v>0</v>
      </c>
      <c r="M80" s="96"/>
      <c r="N80" s="97"/>
      <c r="O80" s="97"/>
      <c r="P80" s="97"/>
      <c r="Q80" s="97"/>
      <c r="R80" s="97"/>
      <c r="S80" s="97"/>
      <c r="T80" s="97"/>
      <c r="U80" s="96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6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 t="s">
        <v>463</v>
      </c>
      <c r="DI80" s="97" t="s">
        <v>463</v>
      </c>
      <c r="DJ80" s="97" t="s">
        <v>463</v>
      </c>
      <c r="DK80" s="97" t="s">
        <v>463</v>
      </c>
      <c r="DL80" s="97">
        <v>0</v>
      </c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</row>
    <row r="81" spans="1:254" ht="13.5">
      <c r="A81" s="22">
        <v>73</v>
      </c>
      <c r="B81" s="167">
        <v>42408</v>
      </c>
      <c r="C81" s="60" t="s">
        <v>430</v>
      </c>
      <c r="D81" s="52" t="s">
        <v>11</v>
      </c>
      <c r="E81" s="50" t="s">
        <v>36</v>
      </c>
      <c r="F81" s="50" t="s">
        <v>42</v>
      </c>
      <c r="G81" s="141" t="s">
        <v>431</v>
      </c>
      <c r="H81" s="51" t="s">
        <v>432</v>
      </c>
      <c r="I81" s="113">
        <f>COUNTIF(C$9:C81,C81)</f>
        <v>1</v>
      </c>
      <c r="J81" s="131">
        <f t="shared" si="29"/>
        <v>0</v>
      </c>
      <c r="K81" s="132">
        <f t="shared" si="30"/>
        <v>4</v>
      </c>
      <c r="L81" s="133">
        <f t="shared" si="28"/>
        <v>0</v>
      </c>
      <c r="M81" s="96"/>
      <c r="N81" s="97"/>
      <c r="O81" s="97"/>
      <c r="P81" s="97"/>
      <c r="Q81" s="97"/>
      <c r="R81" s="97"/>
      <c r="S81" s="97"/>
      <c r="T81" s="97"/>
      <c r="U81" s="96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6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 t="s">
        <v>464</v>
      </c>
      <c r="DI81" s="97" t="s">
        <v>464</v>
      </c>
      <c r="DJ81" s="97" t="s">
        <v>464</v>
      </c>
      <c r="DK81" s="97" t="s">
        <v>464</v>
      </c>
      <c r="DL81" s="97">
        <v>0</v>
      </c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</row>
    <row r="82" spans="1:254" ht="13.5">
      <c r="A82" s="22">
        <v>74</v>
      </c>
      <c r="B82" s="167">
        <v>42408</v>
      </c>
      <c r="C82" s="60" t="s">
        <v>146</v>
      </c>
      <c r="D82" s="52" t="s">
        <v>11</v>
      </c>
      <c r="E82" s="50" t="s">
        <v>36</v>
      </c>
      <c r="F82" s="50" t="s">
        <v>46</v>
      </c>
      <c r="G82" s="141" t="s">
        <v>147</v>
      </c>
      <c r="H82" s="51" t="s">
        <v>148</v>
      </c>
      <c r="I82" s="113">
        <f>COUNTIF(C$9:C82,C82)</f>
        <v>2</v>
      </c>
      <c r="J82" s="131">
        <f t="shared" si="29"/>
        <v>0</v>
      </c>
      <c r="K82" s="132">
        <f t="shared" si="30"/>
        <v>0</v>
      </c>
      <c r="L82" s="133">
        <f t="shared" si="28"/>
        <v>3</v>
      </c>
      <c r="M82" s="96"/>
      <c r="N82" s="97"/>
      <c r="O82" s="97"/>
      <c r="P82" s="97"/>
      <c r="Q82" s="97"/>
      <c r="R82" s="97"/>
      <c r="S82" s="97"/>
      <c r="T82" s="97"/>
      <c r="U82" s="96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6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 t="s">
        <v>465</v>
      </c>
      <c r="DH82" s="97" t="s">
        <v>465</v>
      </c>
      <c r="DI82" s="97" t="s">
        <v>465</v>
      </c>
      <c r="DJ82" s="97">
        <v>0</v>
      </c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</row>
    <row r="83" spans="1:254" ht="13.5">
      <c r="A83" s="22">
        <v>75</v>
      </c>
      <c r="B83" s="167">
        <v>42408</v>
      </c>
      <c r="C83" s="60" t="s">
        <v>433</v>
      </c>
      <c r="D83" s="52" t="s">
        <v>11</v>
      </c>
      <c r="E83" s="50" t="s">
        <v>36</v>
      </c>
      <c r="F83" s="50" t="s">
        <v>46</v>
      </c>
      <c r="G83" s="141" t="s">
        <v>434</v>
      </c>
      <c r="H83" s="51" t="s">
        <v>435</v>
      </c>
      <c r="I83" s="113">
        <f>COUNTIF(C$9:C83,C83)</f>
        <v>1</v>
      </c>
      <c r="J83" s="131">
        <f t="shared" si="29"/>
        <v>0</v>
      </c>
      <c r="K83" s="132">
        <f t="shared" si="30"/>
        <v>3</v>
      </c>
      <c r="L83" s="133">
        <f t="shared" si="28"/>
        <v>0</v>
      </c>
      <c r="M83" s="96"/>
      <c r="N83" s="97"/>
      <c r="O83" s="97"/>
      <c r="P83" s="97"/>
      <c r="Q83" s="97"/>
      <c r="R83" s="97"/>
      <c r="S83" s="97"/>
      <c r="T83" s="97"/>
      <c r="U83" s="96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6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 t="s">
        <v>466</v>
      </c>
      <c r="DH83" s="97" t="s">
        <v>466</v>
      </c>
      <c r="DI83" s="97" t="s">
        <v>466</v>
      </c>
      <c r="DJ83" s="97">
        <v>0</v>
      </c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</row>
    <row r="84" spans="1:254" ht="13.5">
      <c r="A84" s="22">
        <v>76</v>
      </c>
      <c r="B84" s="167">
        <v>42408</v>
      </c>
      <c r="C84" s="60" t="s">
        <v>436</v>
      </c>
      <c r="D84" s="52" t="s">
        <v>14</v>
      </c>
      <c r="E84" s="50" t="s">
        <v>37</v>
      </c>
      <c r="F84" s="50" t="s">
        <v>45</v>
      </c>
      <c r="G84" s="141" t="s">
        <v>437</v>
      </c>
      <c r="H84" s="51" t="s">
        <v>438</v>
      </c>
      <c r="I84" s="113">
        <f>COUNTIF(C$9:C84,C84)</f>
        <v>1</v>
      </c>
      <c r="J84" s="131">
        <f t="shared" si="29"/>
        <v>0</v>
      </c>
      <c r="K84" s="132">
        <f t="shared" si="30"/>
        <v>3</v>
      </c>
      <c r="L84" s="133">
        <f t="shared" si="28"/>
        <v>0</v>
      </c>
      <c r="M84" s="96"/>
      <c r="N84" s="97"/>
      <c r="O84" s="97"/>
      <c r="P84" s="97"/>
      <c r="Q84" s="97"/>
      <c r="R84" s="97"/>
      <c r="S84" s="97"/>
      <c r="T84" s="97"/>
      <c r="U84" s="96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6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 t="s">
        <v>467</v>
      </c>
      <c r="DH84" s="97" t="s">
        <v>467</v>
      </c>
      <c r="DI84" s="97" t="s">
        <v>467</v>
      </c>
      <c r="DJ84" s="97">
        <v>0</v>
      </c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</row>
    <row r="85" spans="1:254" ht="13.5">
      <c r="A85" s="22">
        <v>77</v>
      </c>
      <c r="B85" s="167">
        <v>42408</v>
      </c>
      <c r="C85" s="60" t="s">
        <v>439</v>
      </c>
      <c r="D85" s="52" t="s">
        <v>15</v>
      </c>
      <c r="E85" s="50" t="s">
        <v>83</v>
      </c>
      <c r="F85" s="50" t="s">
        <v>45</v>
      </c>
      <c r="G85" s="141" t="s">
        <v>440</v>
      </c>
      <c r="H85" s="51" t="s">
        <v>441</v>
      </c>
      <c r="I85" s="113">
        <f>COUNTIF(C$9:C85,C85)</f>
        <v>1</v>
      </c>
      <c r="J85" s="131">
        <f t="shared" si="29"/>
        <v>0</v>
      </c>
      <c r="K85" s="132">
        <f t="shared" si="30"/>
        <v>4</v>
      </c>
      <c r="L85" s="133">
        <f t="shared" si="28"/>
        <v>0</v>
      </c>
      <c r="M85" s="96"/>
      <c r="N85" s="97"/>
      <c r="O85" s="97"/>
      <c r="P85" s="97"/>
      <c r="Q85" s="97"/>
      <c r="R85" s="97"/>
      <c r="S85" s="97"/>
      <c r="T85" s="97"/>
      <c r="U85" s="96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6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 t="s">
        <v>468</v>
      </c>
      <c r="DI85" s="97" t="s">
        <v>572</v>
      </c>
      <c r="DJ85" s="97" t="s">
        <v>573</v>
      </c>
      <c r="DK85" s="97" t="s">
        <v>572</v>
      </c>
      <c r="DL85" s="97">
        <v>0</v>
      </c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</row>
    <row r="86" spans="1:254" ht="13.5">
      <c r="A86" s="22">
        <v>78</v>
      </c>
      <c r="B86" s="167">
        <v>42408</v>
      </c>
      <c r="C86" s="60" t="s">
        <v>442</v>
      </c>
      <c r="D86" s="52" t="s">
        <v>15</v>
      </c>
      <c r="E86" s="50" t="s">
        <v>83</v>
      </c>
      <c r="F86" s="50" t="s">
        <v>46</v>
      </c>
      <c r="G86" s="141" t="s">
        <v>443</v>
      </c>
      <c r="H86" s="51" t="s">
        <v>444</v>
      </c>
      <c r="I86" s="113">
        <f>COUNTIF(C$9:C86,C86)</f>
        <v>1</v>
      </c>
      <c r="J86" s="131">
        <f t="shared" si="29"/>
        <v>0</v>
      </c>
      <c r="K86" s="132">
        <f t="shared" si="30"/>
        <v>3</v>
      </c>
      <c r="L86" s="133">
        <f t="shared" si="28"/>
        <v>0</v>
      </c>
      <c r="M86" s="96"/>
      <c r="N86" s="97"/>
      <c r="O86" s="97"/>
      <c r="P86" s="97"/>
      <c r="Q86" s="97"/>
      <c r="R86" s="97"/>
      <c r="S86" s="97"/>
      <c r="T86" s="97"/>
      <c r="U86" s="96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6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 t="s">
        <v>469</v>
      </c>
      <c r="DH86" s="97" t="s">
        <v>469</v>
      </c>
      <c r="DI86" s="97" t="s">
        <v>469</v>
      </c>
      <c r="DJ86" s="97">
        <v>0</v>
      </c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</row>
    <row r="87" spans="1:254" ht="13.5">
      <c r="A87" s="22">
        <v>79</v>
      </c>
      <c r="B87" s="167">
        <v>42408</v>
      </c>
      <c r="C87" s="60" t="s">
        <v>445</v>
      </c>
      <c r="D87" s="52" t="s">
        <v>9</v>
      </c>
      <c r="E87" s="50" t="s">
        <v>86</v>
      </c>
      <c r="F87" s="50" t="s">
        <v>45</v>
      </c>
      <c r="G87" s="141" t="s">
        <v>446</v>
      </c>
      <c r="H87" s="51" t="s">
        <v>298</v>
      </c>
      <c r="I87" s="113">
        <f>COUNTIF(C$9:C87,C87)</f>
        <v>1</v>
      </c>
      <c r="J87" s="131">
        <f t="shared" si="29"/>
        <v>0</v>
      </c>
      <c r="K87" s="132">
        <f t="shared" si="30"/>
        <v>3</v>
      </c>
      <c r="L87" s="133">
        <f t="shared" si="28"/>
        <v>0</v>
      </c>
      <c r="M87" s="96"/>
      <c r="N87" s="97"/>
      <c r="O87" s="97"/>
      <c r="P87" s="97"/>
      <c r="Q87" s="97"/>
      <c r="R87" s="97"/>
      <c r="S87" s="97"/>
      <c r="T87" s="97"/>
      <c r="U87" s="96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6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 t="s">
        <v>470</v>
      </c>
      <c r="DH87" s="97" t="s">
        <v>470</v>
      </c>
      <c r="DI87" s="97" t="s">
        <v>470</v>
      </c>
      <c r="DJ87" s="97">
        <v>0</v>
      </c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</row>
    <row r="88" spans="1:254" ht="13.5">
      <c r="A88" s="22">
        <v>80</v>
      </c>
      <c r="B88" s="167">
        <v>42408</v>
      </c>
      <c r="C88" s="60" t="s">
        <v>447</v>
      </c>
      <c r="D88" s="52" t="s">
        <v>16</v>
      </c>
      <c r="E88" s="50" t="s">
        <v>88</v>
      </c>
      <c r="F88" s="50" t="s">
        <v>42</v>
      </c>
      <c r="G88" s="141" t="s">
        <v>448</v>
      </c>
      <c r="H88" s="51" t="s">
        <v>301</v>
      </c>
      <c r="I88" s="113">
        <f>COUNTIF(C$9:C88,C88)</f>
        <v>1</v>
      </c>
      <c r="J88" s="131">
        <f t="shared" si="29"/>
        <v>2</v>
      </c>
      <c r="K88" s="132">
        <f t="shared" si="30"/>
        <v>0</v>
      </c>
      <c r="L88" s="133">
        <f t="shared" si="28"/>
        <v>0</v>
      </c>
      <c r="M88" s="96"/>
      <c r="N88" s="97"/>
      <c r="O88" s="97"/>
      <c r="P88" s="97"/>
      <c r="Q88" s="97"/>
      <c r="R88" s="97"/>
      <c r="S88" s="97"/>
      <c r="T88" s="97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6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 t="s">
        <v>471</v>
      </c>
      <c r="DH88" s="97" t="s">
        <v>471</v>
      </c>
      <c r="DI88" s="97">
        <v>0</v>
      </c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</row>
    <row r="89" spans="1:254" ht="13.5">
      <c r="A89" s="22">
        <v>81</v>
      </c>
      <c r="B89" s="167">
        <v>42408</v>
      </c>
      <c r="C89" s="60" t="s">
        <v>449</v>
      </c>
      <c r="D89" s="52" t="s">
        <v>16</v>
      </c>
      <c r="E89" s="50" t="s">
        <v>89</v>
      </c>
      <c r="F89" s="50" t="s">
        <v>45</v>
      </c>
      <c r="G89" s="141" t="s">
        <v>450</v>
      </c>
      <c r="H89" s="51" t="s">
        <v>451</v>
      </c>
      <c r="I89" s="113">
        <f>COUNTIF(C$9:C89,C89)</f>
        <v>1</v>
      </c>
      <c r="J89" s="131">
        <f t="shared" si="29"/>
        <v>0</v>
      </c>
      <c r="K89" s="132">
        <f t="shared" si="30"/>
        <v>2</v>
      </c>
      <c r="L89" s="133">
        <f t="shared" si="28"/>
        <v>0</v>
      </c>
      <c r="M89" s="96"/>
      <c r="N89" s="97"/>
      <c r="O89" s="97"/>
      <c r="P89" s="97"/>
      <c r="Q89" s="97"/>
      <c r="R89" s="97"/>
      <c r="S89" s="97"/>
      <c r="T89" s="97"/>
      <c r="U89" s="96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6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 t="s">
        <v>472</v>
      </c>
      <c r="DI89" s="97" t="s">
        <v>472</v>
      </c>
      <c r="DJ89" s="97">
        <v>0</v>
      </c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</row>
    <row r="90" spans="1:254" ht="13.5">
      <c r="A90" s="22">
        <v>82</v>
      </c>
      <c r="B90" s="167">
        <v>42408</v>
      </c>
      <c r="C90" s="60" t="s">
        <v>452</v>
      </c>
      <c r="D90" s="52" t="s">
        <v>16</v>
      </c>
      <c r="E90" s="50" t="s">
        <v>89</v>
      </c>
      <c r="F90" s="50" t="s">
        <v>45</v>
      </c>
      <c r="G90" s="141" t="s">
        <v>453</v>
      </c>
      <c r="H90" s="51" t="s">
        <v>346</v>
      </c>
      <c r="I90" s="113">
        <f>COUNTIF(C$9:C90,C90)</f>
        <v>1</v>
      </c>
      <c r="J90" s="131">
        <f t="shared" si="29"/>
        <v>2</v>
      </c>
      <c r="K90" s="132">
        <f t="shared" si="30"/>
        <v>0</v>
      </c>
      <c r="L90" s="133">
        <f t="shared" si="28"/>
        <v>0</v>
      </c>
      <c r="M90" s="96"/>
      <c r="N90" s="97"/>
      <c r="O90" s="97"/>
      <c r="P90" s="97"/>
      <c r="Q90" s="97"/>
      <c r="R90" s="97"/>
      <c r="S90" s="97"/>
      <c r="T90" s="97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6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 t="s">
        <v>473</v>
      </c>
      <c r="DI90" s="97" t="s">
        <v>473</v>
      </c>
      <c r="DJ90" s="97">
        <v>0</v>
      </c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</row>
    <row r="91" spans="1:254" ht="13.5">
      <c r="A91" s="22">
        <v>83</v>
      </c>
      <c r="B91" s="167">
        <v>42408</v>
      </c>
      <c r="C91" s="60" t="s">
        <v>454</v>
      </c>
      <c r="D91" s="52" t="s">
        <v>8</v>
      </c>
      <c r="E91" s="50" t="s">
        <v>92</v>
      </c>
      <c r="F91" s="50" t="s">
        <v>46</v>
      </c>
      <c r="G91" s="141" t="s">
        <v>455</v>
      </c>
      <c r="H91" s="51" t="s">
        <v>456</v>
      </c>
      <c r="I91" s="113">
        <f>COUNTIF(C$9:C91,C91)</f>
        <v>1</v>
      </c>
      <c r="J91" s="131">
        <f t="shared" si="29"/>
        <v>0</v>
      </c>
      <c r="K91" s="132">
        <f t="shared" si="30"/>
        <v>3</v>
      </c>
      <c r="L91" s="133">
        <f t="shared" si="28"/>
        <v>0</v>
      </c>
      <c r="M91" s="96"/>
      <c r="N91" s="97"/>
      <c r="O91" s="97"/>
      <c r="P91" s="97"/>
      <c r="Q91" s="97"/>
      <c r="R91" s="97"/>
      <c r="S91" s="97"/>
      <c r="T91" s="97"/>
      <c r="U91" s="96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6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 t="s">
        <v>474</v>
      </c>
      <c r="DH91" s="97" t="s">
        <v>474</v>
      </c>
      <c r="DI91" s="97" t="s">
        <v>474</v>
      </c>
      <c r="DJ91" s="97">
        <v>0</v>
      </c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</row>
    <row r="92" spans="1:254" ht="13.5">
      <c r="A92" s="22">
        <v>84</v>
      </c>
      <c r="B92" s="167">
        <v>42408</v>
      </c>
      <c r="C92" s="60" t="s">
        <v>457</v>
      </c>
      <c r="D92" s="52" t="s">
        <v>17</v>
      </c>
      <c r="E92" s="50" t="s">
        <v>96</v>
      </c>
      <c r="F92" s="50" t="s">
        <v>45</v>
      </c>
      <c r="G92" s="141" t="s">
        <v>458</v>
      </c>
      <c r="H92" s="51" t="s">
        <v>459</v>
      </c>
      <c r="I92" s="113">
        <f>COUNTIF(C$9:C92,C92)</f>
        <v>1</v>
      </c>
      <c r="J92" s="131">
        <f t="shared" si="29"/>
        <v>0</v>
      </c>
      <c r="K92" s="132">
        <f t="shared" si="30"/>
        <v>3</v>
      </c>
      <c r="L92" s="133">
        <f t="shared" si="28"/>
        <v>0</v>
      </c>
      <c r="M92" s="96"/>
      <c r="N92" s="97"/>
      <c r="O92" s="97"/>
      <c r="P92" s="97"/>
      <c r="Q92" s="97"/>
      <c r="R92" s="97"/>
      <c r="S92" s="97"/>
      <c r="T92" s="97"/>
      <c r="U92" s="96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6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 t="s">
        <v>476</v>
      </c>
      <c r="DH92" s="97" t="s">
        <v>475</v>
      </c>
      <c r="DI92" s="97" t="s">
        <v>475</v>
      </c>
      <c r="DJ92" s="97">
        <v>0</v>
      </c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</row>
    <row r="93" spans="1:254" ht="13.5">
      <c r="A93" s="22">
        <v>85</v>
      </c>
      <c r="B93" s="167">
        <v>42408</v>
      </c>
      <c r="C93" s="60" t="s">
        <v>480</v>
      </c>
      <c r="D93" s="52" t="s">
        <v>12</v>
      </c>
      <c r="E93" s="50" t="s">
        <v>25</v>
      </c>
      <c r="F93" s="50" t="s">
        <v>45</v>
      </c>
      <c r="G93" s="141" t="s">
        <v>481</v>
      </c>
      <c r="H93" s="51" t="s">
        <v>482</v>
      </c>
      <c r="I93" s="113">
        <f>COUNTIF(C$9:C93,C93)</f>
        <v>1</v>
      </c>
      <c r="J93" s="131">
        <f t="shared" si="29"/>
        <v>0</v>
      </c>
      <c r="K93" s="132">
        <f t="shared" si="30"/>
        <v>2</v>
      </c>
      <c r="L93" s="133">
        <f t="shared" si="28"/>
        <v>0</v>
      </c>
      <c r="M93" s="96"/>
      <c r="N93" s="97"/>
      <c r="O93" s="97"/>
      <c r="P93" s="97"/>
      <c r="Q93" s="97"/>
      <c r="R93" s="97"/>
      <c r="S93" s="97"/>
      <c r="T93" s="97"/>
      <c r="U93" s="96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6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 t="s">
        <v>498</v>
      </c>
      <c r="DH93" s="97" t="s">
        <v>498</v>
      </c>
      <c r="DI93" s="97">
        <v>0</v>
      </c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</row>
    <row r="94" spans="1:254" ht="13.5">
      <c r="A94" s="22">
        <v>86</v>
      </c>
      <c r="B94" s="167">
        <v>42408</v>
      </c>
      <c r="C94" s="60" t="s">
        <v>483</v>
      </c>
      <c r="D94" s="52" t="s">
        <v>12</v>
      </c>
      <c r="E94" s="50" t="s">
        <v>25</v>
      </c>
      <c r="F94" s="50" t="s">
        <v>45</v>
      </c>
      <c r="G94" s="141" t="s">
        <v>484</v>
      </c>
      <c r="H94" s="51" t="s">
        <v>485</v>
      </c>
      <c r="I94" s="113">
        <f>COUNTIF(C$9:C94,C94)</f>
        <v>1</v>
      </c>
      <c r="J94" s="131">
        <f t="shared" si="29"/>
        <v>0</v>
      </c>
      <c r="K94" s="132">
        <f t="shared" si="30"/>
        <v>4</v>
      </c>
      <c r="L94" s="133">
        <f t="shared" si="28"/>
        <v>0</v>
      </c>
      <c r="M94" s="96"/>
      <c r="N94" s="97"/>
      <c r="O94" s="97"/>
      <c r="P94" s="97"/>
      <c r="Q94" s="97"/>
      <c r="R94" s="97"/>
      <c r="S94" s="97"/>
      <c r="T94" s="97"/>
      <c r="U94" s="96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6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 t="s">
        <v>499</v>
      </c>
      <c r="DI94" s="97" t="s">
        <v>499</v>
      </c>
      <c r="DJ94" s="97" t="s">
        <v>499</v>
      </c>
      <c r="DK94" s="97" t="s">
        <v>499</v>
      </c>
      <c r="DL94" s="97">
        <v>0</v>
      </c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</row>
    <row r="95" spans="1:254" ht="13.5">
      <c r="A95" s="22">
        <v>87</v>
      </c>
      <c r="B95" s="167">
        <v>42408</v>
      </c>
      <c r="C95" s="60" t="s">
        <v>486</v>
      </c>
      <c r="D95" s="52" t="s">
        <v>12</v>
      </c>
      <c r="E95" s="50" t="s">
        <v>25</v>
      </c>
      <c r="F95" s="50" t="s">
        <v>45</v>
      </c>
      <c r="G95" s="141" t="s">
        <v>487</v>
      </c>
      <c r="H95" s="51" t="s">
        <v>488</v>
      </c>
      <c r="I95" s="113">
        <f>COUNTIF(C$9:C95,C95)</f>
        <v>1</v>
      </c>
      <c r="J95" s="131">
        <f t="shared" si="29"/>
        <v>0</v>
      </c>
      <c r="K95" s="132">
        <f t="shared" si="30"/>
        <v>0</v>
      </c>
      <c r="L95" s="133">
        <f t="shared" si="28"/>
        <v>2</v>
      </c>
      <c r="M95" s="96"/>
      <c r="N95" s="97"/>
      <c r="O95" s="97"/>
      <c r="P95" s="97"/>
      <c r="Q95" s="97"/>
      <c r="R95" s="97"/>
      <c r="S95" s="97"/>
      <c r="T95" s="97"/>
      <c r="U95" s="96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6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 t="s">
        <v>500</v>
      </c>
      <c r="DI95" s="97" t="s">
        <v>500</v>
      </c>
      <c r="DJ95" s="97">
        <v>0</v>
      </c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</row>
    <row r="96" spans="1:254" ht="13.5">
      <c r="A96" s="22">
        <v>88</v>
      </c>
      <c r="B96" s="167">
        <v>42408</v>
      </c>
      <c r="C96" s="60" t="s">
        <v>489</v>
      </c>
      <c r="D96" s="52" t="s">
        <v>12</v>
      </c>
      <c r="E96" s="50" t="s">
        <v>25</v>
      </c>
      <c r="F96" s="50" t="s">
        <v>45</v>
      </c>
      <c r="G96" s="141" t="s">
        <v>490</v>
      </c>
      <c r="H96" s="51" t="s">
        <v>491</v>
      </c>
      <c r="I96" s="113">
        <f>COUNTIF(C$9:C96,C96)</f>
        <v>1</v>
      </c>
      <c r="J96" s="131">
        <f t="shared" si="29"/>
        <v>0</v>
      </c>
      <c r="K96" s="132">
        <f t="shared" si="30"/>
        <v>0</v>
      </c>
      <c r="L96" s="133">
        <f t="shared" si="28"/>
        <v>4</v>
      </c>
      <c r="M96" s="96"/>
      <c r="N96" s="97"/>
      <c r="O96" s="97"/>
      <c r="P96" s="97"/>
      <c r="Q96" s="97"/>
      <c r="R96" s="97"/>
      <c r="S96" s="97"/>
      <c r="T96" s="97"/>
      <c r="U96" s="96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6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 t="s">
        <v>501</v>
      </c>
      <c r="DH96" s="97" t="s">
        <v>501</v>
      </c>
      <c r="DI96" s="97" t="s">
        <v>501</v>
      </c>
      <c r="DJ96" s="97" t="s">
        <v>501</v>
      </c>
      <c r="DK96" s="97">
        <v>0</v>
      </c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</row>
    <row r="97" spans="1:254" ht="13.5">
      <c r="A97" s="22">
        <v>89</v>
      </c>
      <c r="B97" s="167">
        <v>42408</v>
      </c>
      <c r="C97" s="60" t="s">
        <v>492</v>
      </c>
      <c r="D97" s="52" t="s">
        <v>12</v>
      </c>
      <c r="E97" s="50" t="s">
        <v>25</v>
      </c>
      <c r="F97" s="50" t="s">
        <v>46</v>
      </c>
      <c r="G97" s="141" t="s">
        <v>493</v>
      </c>
      <c r="H97" s="51" t="s">
        <v>494</v>
      </c>
      <c r="I97" s="113">
        <f>COUNTIF(C$9:C97,C97)</f>
        <v>1</v>
      </c>
      <c r="J97" s="131">
        <f t="shared" si="29"/>
        <v>0</v>
      </c>
      <c r="K97" s="132">
        <f t="shared" si="30"/>
        <v>3</v>
      </c>
      <c r="L97" s="133">
        <f t="shared" si="28"/>
        <v>0</v>
      </c>
      <c r="M97" s="96"/>
      <c r="N97" s="97"/>
      <c r="O97" s="97"/>
      <c r="P97" s="97"/>
      <c r="Q97" s="97"/>
      <c r="R97" s="97"/>
      <c r="S97" s="97"/>
      <c r="T97" s="97"/>
      <c r="U97" s="96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6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 t="s">
        <v>502</v>
      </c>
      <c r="DH97" s="97" t="s">
        <v>502</v>
      </c>
      <c r="DI97" s="97" t="s">
        <v>502</v>
      </c>
      <c r="DJ97" s="97">
        <v>0</v>
      </c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</row>
    <row r="98" spans="1:254" ht="13.5">
      <c r="A98" s="22">
        <v>90</v>
      </c>
      <c r="B98" s="167">
        <v>42408</v>
      </c>
      <c r="C98" s="60" t="s">
        <v>495</v>
      </c>
      <c r="D98" s="52" t="s">
        <v>12</v>
      </c>
      <c r="E98" s="50" t="s">
        <v>25</v>
      </c>
      <c r="F98" s="50" t="s">
        <v>46</v>
      </c>
      <c r="G98" s="141" t="s">
        <v>496</v>
      </c>
      <c r="H98" s="51" t="s">
        <v>497</v>
      </c>
      <c r="I98" s="113">
        <f>COUNTIF(C$9:C98,C98)</f>
        <v>1</v>
      </c>
      <c r="J98" s="131">
        <f t="shared" si="29"/>
        <v>0</v>
      </c>
      <c r="K98" s="132">
        <f t="shared" si="30"/>
        <v>0</v>
      </c>
      <c r="L98" s="133">
        <f t="shared" si="28"/>
        <v>4</v>
      </c>
      <c r="M98" s="96"/>
      <c r="N98" s="97"/>
      <c r="O98" s="97"/>
      <c r="P98" s="97"/>
      <c r="Q98" s="97"/>
      <c r="R98" s="97"/>
      <c r="S98" s="97"/>
      <c r="T98" s="97"/>
      <c r="U98" s="96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6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 t="s">
        <v>503</v>
      </c>
      <c r="DH98" s="97" t="s">
        <v>503</v>
      </c>
      <c r="DI98" s="97" t="s">
        <v>503</v>
      </c>
      <c r="DJ98" s="97" t="s">
        <v>503</v>
      </c>
      <c r="DK98" s="97">
        <v>0</v>
      </c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</row>
    <row r="99" spans="1:254" ht="13.5">
      <c r="A99" s="22">
        <v>91</v>
      </c>
      <c r="B99" s="166">
        <v>42409</v>
      </c>
      <c r="C99" s="60" t="s">
        <v>508</v>
      </c>
      <c r="D99" s="52" t="s">
        <v>12</v>
      </c>
      <c r="E99" s="50" t="s">
        <v>27</v>
      </c>
      <c r="F99" s="50" t="s">
        <v>46</v>
      </c>
      <c r="G99" s="141" t="s">
        <v>509</v>
      </c>
      <c r="H99" s="51" t="s">
        <v>510</v>
      </c>
      <c r="I99" s="113">
        <f>COUNTIF(C$9:C99,C99)</f>
        <v>1</v>
      </c>
      <c r="J99" s="131">
        <f t="shared" si="29"/>
        <v>0</v>
      </c>
      <c r="K99" s="132">
        <f t="shared" si="30"/>
        <v>2</v>
      </c>
      <c r="L99" s="133">
        <f t="shared" si="28"/>
        <v>0</v>
      </c>
      <c r="M99" s="96"/>
      <c r="N99" s="97"/>
      <c r="O99" s="97"/>
      <c r="P99" s="97"/>
      <c r="Q99" s="97"/>
      <c r="R99" s="97"/>
      <c r="S99" s="97"/>
      <c r="T99" s="97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6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 t="s">
        <v>553</v>
      </c>
      <c r="DI99" s="97" t="s">
        <v>553</v>
      </c>
      <c r="DJ99" s="97">
        <v>0</v>
      </c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</row>
    <row r="100" spans="1:254" ht="13.5">
      <c r="A100" s="22">
        <v>92</v>
      </c>
      <c r="B100" s="166">
        <v>42409</v>
      </c>
      <c r="C100" s="60" t="s">
        <v>511</v>
      </c>
      <c r="D100" s="52" t="s">
        <v>13</v>
      </c>
      <c r="E100" s="50" t="s">
        <v>32</v>
      </c>
      <c r="F100" s="50" t="s">
        <v>45</v>
      </c>
      <c r="G100" s="141" t="s">
        <v>512</v>
      </c>
      <c r="H100" s="51" t="s">
        <v>513</v>
      </c>
      <c r="I100" s="113">
        <f>COUNTIF(C$9:C100,C100)</f>
        <v>1</v>
      </c>
      <c r="J100" s="131">
        <f t="shared" si="29"/>
        <v>0</v>
      </c>
      <c r="K100" s="132">
        <f t="shared" si="30"/>
        <v>4</v>
      </c>
      <c r="L100" s="133">
        <f t="shared" si="28"/>
        <v>2</v>
      </c>
      <c r="M100" s="96"/>
      <c r="N100" s="97"/>
      <c r="O100" s="97"/>
      <c r="P100" s="97"/>
      <c r="Q100" s="97"/>
      <c r="R100" s="97"/>
      <c r="S100" s="97"/>
      <c r="T100" s="97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6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 t="s">
        <v>538</v>
      </c>
      <c r="DI100" s="97" t="s">
        <v>538</v>
      </c>
      <c r="DJ100" s="97" t="s">
        <v>538</v>
      </c>
      <c r="DK100" s="97" t="s">
        <v>676</v>
      </c>
      <c r="DL100" s="97">
        <v>0</v>
      </c>
      <c r="DM100" s="97"/>
      <c r="DN100" s="97" t="s">
        <v>675</v>
      </c>
      <c r="DO100" s="97" t="s">
        <v>674</v>
      </c>
      <c r="DP100" s="97">
        <v>0</v>
      </c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</row>
    <row r="101" spans="1:254" ht="13.5">
      <c r="A101" s="22">
        <v>93</v>
      </c>
      <c r="B101" s="166">
        <v>42409</v>
      </c>
      <c r="C101" s="60" t="s">
        <v>514</v>
      </c>
      <c r="D101" s="52" t="s">
        <v>11</v>
      </c>
      <c r="E101" s="50" t="s">
        <v>36</v>
      </c>
      <c r="F101" s="50" t="s">
        <v>42</v>
      </c>
      <c r="G101" s="141" t="s">
        <v>515</v>
      </c>
      <c r="H101" s="51" t="s">
        <v>137</v>
      </c>
      <c r="I101" s="113">
        <f>COUNTIF(C$9:C101,C101)</f>
        <v>1</v>
      </c>
      <c r="J101" s="131">
        <f t="shared" si="29"/>
        <v>2</v>
      </c>
      <c r="K101" s="132">
        <f t="shared" si="30"/>
        <v>0</v>
      </c>
      <c r="L101" s="133">
        <f t="shared" si="28"/>
        <v>0</v>
      </c>
      <c r="M101" s="96"/>
      <c r="N101" s="97"/>
      <c r="O101" s="97"/>
      <c r="P101" s="97"/>
      <c r="Q101" s="97"/>
      <c r="R101" s="97"/>
      <c r="S101" s="97"/>
      <c r="T101" s="97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6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 t="s">
        <v>539</v>
      </c>
      <c r="DI101" s="97" t="s">
        <v>539</v>
      </c>
      <c r="DJ101" s="97">
        <v>0</v>
      </c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</row>
    <row r="102" spans="1:254" ht="13.5">
      <c r="A102" s="22">
        <v>94</v>
      </c>
      <c r="B102" s="166">
        <v>42409</v>
      </c>
      <c r="C102" s="60" t="s">
        <v>516</v>
      </c>
      <c r="D102" s="52" t="s">
        <v>11</v>
      </c>
      <c r="E102" s="50" t="s">
        <v>82</v>
      </c>
      <c r="F102" s="50" t="s">
        <v>45</v>
      </c>
      <c r="G102" s="141" t="s">
        <v>517</v>
      </c>
      <c r="H102" s="51" t="s">
        <v>518</v>
      </c>
      <c r="I102" s="113">
        <f>COUNTIF(C$9:C102,C102)</f>
        <v>1</v>
      </c>
      <c r="J102" s="131">
        <f t="shared" si="29"/>
        <v>0</v>
      </c>
      <c r="K102" s="132">
        <f t="shared" si="30"/>
        <v>2</v>
      </c>
      <c r="L102" s="133">
        <f t="shared" si="28"/>
        <v>0</v>
      </c>
      <c r="M102" s="96"/>
      <c r="N102" s="97"/>
      <c r="O102" s="97"/>
      <c r="P102" s="97"/>
      <c r="Q102" s="97"/>
      <c r="R102" s="97"/>
      <c r="S102" s="97"/>
      <c r="T102" s="97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6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 t="s">
        <v>540</v>
      </c>
      <c r="DI102" s="97" t="s">
        <v>540</v>
      </c>
      <c r="DJ102" s="97">
        <v>0</v>
      </c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</row>
    <row r="103" spans="1:254" ht="13.5">
      <c r="A103" s="22">
        <v>95</v>
      </c>
      <c r="B103" s="166">
        <v>42409</v>
      </c>
      <c r="C103" s="60" t="s">
        <v>293</v>
      </c>
      <c r="D103" s="52" t="s">
        <v>14</v>
      </c>
      <c r="E103" s="50" t="s">
        <v>37</v>
      </c>
      <c r="F103" s="50" t="s">
        <v>45</v>
      </c>
      <c r="G103" s="141" t="s">
        <v>294</v>
      </c>
      <c r="H103" s="51" t="s">
        <v>295</v>
      </c>
      <c r="I103" s="113">
        <f>COUNTIF(C$9:C103,C103)</f>
        <v>2</v>
      </c>
      <c r="J103" s="131">
        <f t="shared" si="29"/>
        <v>0</v>
      </c>
      <c r="K103" s="132">
        <f t="shared" si="30"/>
        <v>0</v>
      </c>
      <c r="L103" s="133">
        <f t="shared" si="28"/>
        <v>2</v>
      </c>
      <c r="M103" s="96"/>
      <c r="N103" s="97"/>
      <c r="O103" s="97"/>
      <c r="P103" s="97"/>
      <c r="Q103" s="97"/>
      <c r="R103" s="97"/>
      <c r="S103" s="97"/>
      <c r="T103" s="97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6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 t="s">
        <v>541</v>
      </c>
      <c r="DI103" s="97" t="s">
        <v>541</v>
      </c>
      <c r="DJ103" s="97">
        <v>0</v>
      </c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  <c r="IQ103" s="97"/>
      <c r="IR103" s="97"/>
      <c r="IS103" s="97"/>
      <c r="IT103" s="97"/>
    </row>
    <row r="104" spans="1:254" ht="13.5">
      <c r="A104" s="22">
        <v>96</v>
      </c>
      <c r="B104" s="166">
        <v>42409</v>
      </c>
      <c r="C104" s="60" t="s">
        <v>519</v>
      </c>
      <c r="D104" s="52" t="s">
        <v>14</v>
      </c>
      <c r="E104" s="50" t="s">
        <v>37</v>
      </c>
      <c r="F104" s="50" t="s">
        <v>45</v>
      </c>
      <c r="G104" s="141" t="s">
        <v>520</v>
      </c>
      <c r="H104" s="51" t="s">
        <v>521</v>
      </c>
      <c r="I104" s="113">
        <f>COUNTIF(C$9:C104,C104)</f>
        <v>1</v>
      </c>
      <c r="J104" s="131">
        <f t="shared" si="29"/>
        <v>0</v>
      </c>
      <c r="K104" s="132">
        <f t="shared" si="30"/>
        <v>4</v>
      </c>
      <c r="L104" s="133">
        <f t="shared" si="28"/>
        <v>0</v>
      </c>
      <c r="M104" s="96"/>
      <c r="N104" s="97"/>
      <c r="O104" s="97"/>
      <c r="P104" s="97"/>
      <c r="Q104" s="97"/>
      <c r="R104" s="97"/>
      <c r="S104" s="97"/>
      <c r="T104" s="97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6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 t="s">
        <v>542</v>
      </c>
      <c r="DI104" s="97" t="s">
        <v>542</v>
      </c>
      <c r="DJ104" s="97" t="s">
        <v>542</v>
      </c>
      <c r="DK104" s="97" t="s">
        <v>542</v>
      </c>
      <c r="DL104" s="97">
        <v>0</v>
      </c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</row>
    <row r="105" spans="1:254" ht="13.5">
      <c r="A105" s="22">
        <v>97</v>
      </c>
      <c r="B105" s="166">
        <v>42409</v>
      </c>
      <c r="C105" s="60" t="s">
        <v>522</v>
      </c>
      <c r="D105" s="52" t="s">
        <v>15</v>
      </c>
      <c r="E105" s="50" t="s">
        <v>84</v>
      </c>
      <c r="F105" s="50" t="s">
        <v>45</v>
      </c>
      <c r="G105" s="141" t="s">
        <v>523</v>
      </c>
      <c r="H105" s="51" t="s">
        <v>524</v>
      </c>
      <c r="I105" s="113">
        <f>COUNTIF(C$9:C105,C105)</f>
        <v>1</v>
      </c>
      <c r="J105" s="131">
        <f t="shared" si="29"/>
        <v>0</v>
      </c>
      <c r="K105" s="132">
        <f t="shared" si="30"/>
        <v>4</v>
      </c>
      <c r="L105" s="133">
        <f aca="true" t="shared" si="31" ref="L105:L114">COUNTIF($M105:$IT105,"*学級*")</f>
        <v>0</v>
      </c>
      <c r="M105" s="96"/>
      <c r="N105" s="97"/>
      <c r="O105" s="97"/>
      <c r="P105" s="97"/>
      <c r="Q105" s="97"/>
      <c r="R105" s="97"/>
      <c r="S105" s="97"/>
      <c r="T105" s="97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6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 t="s">
        <v>543</v>
      </c>
      <c r="DI105" s="97" t="s">
        <v>543</v>
      </c>
      <c r="DJ105" s="97" t="s">
        <v>543</v>
      </c>
      <c r="DK105" s="97" t="s">
        <v>543</v>
      </c>
      <c r="DL105" s="97">
        <v>0</v>
      </c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</row>
    <row r="106" spans="1:254" ht="13.5">
      <c r="A106" s="22">
        <v>98</v>
      </c>
      <c r="B106" s="166">
        <v>42409</v>
      </c>
      <c r="C106" s="60" t="s">
        <v>525</v>
      </c>
      <c r="D106" s="52" t="s">
        <v>9</v>
      </c>
      <c r="E106" s="50" t="s">
        <v>87</v>
      </c>
      <c r="F106" s="50" t="s">
        <v>42</v>
      </c>
      <c r="G106" s="141" t="s">
        <v>526</v>
      </c>
      <c r="H106" s="51" t="s">
        <v>527</v>
      </c>
      <c r="I106" s="113">
        <f>COUNTIF(C$9:C106,C106)</f>
        <v>1</v>
      </c>
      <c r="J106" s="131">
        <f t="shared" si="29"/>
        <v>2</v>
      </c>
      <c r="K106" s="132">
        <f t="shared" si="30"/>
        <v>0</v>
      </c>
      <c r="L106" s="133">
        <f t="shared" si="31"/>
        <v>0</v>
      </c>
      <c r="M106" s="96"/>
      <c r="N106" s="97"/>
      <c r="O106" s="97"/>
      <c r="P106" s="97"/>
      <c r="Q106" s="97"/>
      <c r="R106" s="97"/>
      <c r="S106" s="97"/>
      <c r="T106" s="97"/>
      <c r="U106" s="96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6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 t="s">
        <v>544</v>
      </c>
      <c r="DI106" s="97" t="s">
        <v>544</v>
      </c>
      <c r="DJ106" s="97">
        <v>0</v>
      </c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</row>
    <row r="107" spans="1:254" ht="13.5">
      <c r="A107" s="22">
        <v>99</v>
      </c>
      <c r="B107" s="166">
        <v>42409</v>
      </c>
      <c r="C107" s="60" t="s">
        <v>528</v>
      </c>
      <c r="D107" s="52" t="s">
        <v>9</v>
      </c>
      <c r="E107" s="50" t="s">
        <v>86</v>
      </c>
      <c r="F107" s="50" t="s">
        <v>529</v>
      </c>
      <c r="G107" s="141" t="s">
        <v>530</v>
      </c>
      <c r="H107" s="51" t="s">
        <v>531</v>
      </c>
      <c r="I107" s="113">
        <f>COUNTIF(C$9:C107,C107)</f>
        <v>1</v>
      </c>
      <c r="J107" s="131">
        <f t="shared" si="29"/>
        <v>0</v>
      </c>
      <c r="K107" s="132">
        <f t="shared" si="30"/>
        <v>4</v>
      </c>
      <c r="L107" s="133">
        <f t="shared" si="31"/>
        <v>0</v>
      </c>
      <c r="M107" s="96"/>
      <c r="N107" s="97"/>
      <c r="O107" s="97"/>
      <c r="P107" s="97"/>
      <c r="Q107" s="97"/>
      <c r="R107" s="97"/>
      <c r="S107" s="97"/>
      <c r="T107" s="97"/>
      <c r="U107" s="96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6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 t="s">
        <v>545</v>
      </c>
      <c r="DJ107" s="97" t="s">
        <v>545</v>
      </c>
      <c r="DK107" s="97" t="s">
        <v>545</v>
      </c>
      <c r="DL107" s="97" t="s">
        <v>545</v>
      </c>
      <c r="DM107" s="97">
        <v>0</v>
      </c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</row>
    <row r="108" spans="1:254" ht="13.5">
      <c r="A108" s="22">
        <v>100</v>
      </c>
      <c r="B108" s="166">
        <v>42409</v>
      </c>
      <c r="C108" s="60" t="s">
        <v>532</v>
      </c>
      <c r="D108" s="52" t="s">
        <v>9</v>
      </c>
      <c r="E108" s="50" t="s">
        <v>86</v>
      </c>
      <c r="F108" s="50" t="s">
        <v>45</v>
      </c>
      <c r="G108" s="141" t="s">
        <v>533</v>
      </c>
      <c r="H108" s="51" t="s">
        <v>534</v>
      </c>
      <c r="I108" s="113">
        <f>COUNTIF(C$9:C108,C108)</f>
        <v>1</v>
      </c>
      <c r="J108" s="131">
        <f t="shared" si="29"/>
        <v>0</v>
      </c>
      <c r="K108" s="132">
        <f t="shared" si="30"/>
        <v>2</v>
      </c>
      <c r="L108" s="133">
        <f t="shared" si="31"/>
        <v>4</v>
      </c>
      <c r="M108" s="96"/>
      <c r="N108" s="97"/>
      <c r="O108" s="97"/>
      <c r="P108" s="97"/>
      <c r="Q108" s="97"/>
      <c r="R108" s="97"/>
      <c r="S108" s="97"/>
      <c r="T108" s="97"/>
      <c r="U108" s="96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6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 t="s">
        <v>546</v>
      </c>
      <c r="DI108" s="97" t="s">
        <v>546</v>
      </c>
      <c r="DJ108" s="97" t="s">
        <v>546</v>
      </c>
      <c r="DK108" s="97" t="s">
        <v>546</v>
      </c>
      <c r="DL108" s="97">
        <v>0</v>
      </c>
      <c r="DM108" s="97"/>
      <c r="DN108" s="97" t="s">
        <v>614</v>
      </c>
      <c r="DO108" s="97" t="s">
        <v>614</v>
      </c>
      <c r="DP108" s="97">
        <v>0</v>
      </c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</row>
    <row r="109" spans="1:254" ht="13.5">
      <c r="A109" s="22">
        <v>101</v>
      </c>
      <c r="B109" s="166">
        <v>42409</v>
      </c>
      <c r="C109" s="60" t="s">
        <v>535</v>
      </c>
      <c r="D109" s="52" t="s">
        <v>9</v>
      </c>
      <c r="E109" s="50" t="s">
        <v>86</v>
      </c>
      <c r="F109" s="50" t="s">
        <v>46</v>
      </c>
      <c r="G109" s="141" t="s">
        <v>536</v>
      </c>
      <c r="H109" s="51" t="s">
        <v>537</v>
      </c>
      <c r="I109" s="113">
        <f>COUNTIF(C$9:C109,C109)</f>
        <v>1</v>
      </c>
      <c r="J109" s="131">
        <f t="shared" si="29"/>
        <v>0</v>
      </c>
      <c r="K109" s="132">
        <f t="shared" si="30"/>
        <v>3</v>
      </c>
      <c r="L109" s="133">
        <f t="shared" si="31"/>
        <v>0</v>
      </c>
      <c r="M109" s="96"/>
      <c r="N109" s="97"/>
      <c r="O109" s="97"/>
      <c r="P109" s="97"/>
      <c r="Q109" s="97"/>
      <c r="R109" s="97"/>
      <c r="S109" s="97"/>
      <c r="T109" s="97"/>
      <c r="U109" s="96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6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 t="s">
        <v>547</v>
      </c>
      <c r="DJ109" s="97" t="s">
        <v>547</v>
      </c>
      <c r="DK109" s="97" t="s">
        <v>547</v>
      </c>
      <c r="DL109" s="97">
        <v>0</v>
      </c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</row>
    <row r="110" spans="1:254" ht="13.5">
      <c r="A110" s="22">
        <v>102</v>
      </c>
      <c r="B110" s="166">
        <v>42409</v>
      </c>
      <c r="C110" s="60" t="s">
        <v>548</v>
      </c>
      <c r="D110" s="52" t="s">
        <v>12</v>
      </c>
      <c r="E110" s="50" t="s">
        <v>25</v>
      </c>
      <c r="F110" s="50" t="s">
        <v>42</v>
      </c>
      <c r="G110" s="141" t="s">
        <v>549</v>
      </c>
      <c r="H110" s="51" t="s">
        <v>550</v>
      </c>
      <c r="I110" s="113">
        <f>COUNTIF(C$9:C110,C110)</f>
        <v>1</v>
      </c>
      <c r="J110" s="131">
        <f t="shared" si="29"/>
        <v>0</v>
      </c>
      <c r="K110" s="132">
        <f t="shared" si="30"/>
        <v>3</v>
      </c>
      <c r="L110" s="133">
        <f t="shared" si="31"/>
        <v>0</v>
      </c>
      <c r="M110" s="96"/>
      <c r="N110" s="97"/>
      <c r="O110" s="97"/>
      <c r="P110" s="97"/>
      <c r="Q110" s="97"/>
      <c r="R110" s="97"/>
      <c r="S110" s="97"/>
      <c r="T110" s="97"/>
      <c r="U110" s="96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6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 t="s">
        <v>551</v>
      </c>
      <c r="DI110" s="97" t="s">
        <v>551</v>
      </c>
      <c r="DJ110" s="97">
        <v>0</v>
      </c>
      <c r="DK110" s="97" t="s">
        <v>667</v>
      </c>
      <c r="DL110" s="97">
        <v>0</v>
      </c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</row>
    <row r="111" spans="1:254" ht="13.5">
      <c r="A111" s="22">
        <v>103</v>
      </c>
      <c r="B111" s="166">
        <v>42409</v>
      </c>
      <c r="C111" s="60" t="s">
        <v>310</v>
      </c>
      <c r="D111" s="52" t="s">
        <v>12</v>
      </c>
      <c r="E111" s="50" t="s">
        <v>25</v>
      </c>
      <c r="F111" s="50" t="s">
        <v>45</v>
      </c>
      <c r="G111" s="141" t="s">
        <v>311</v>
      </c>
      <c r="H111" s="51" t="s">
        <v>312</v>
      </c>
      <c r="I111" s="113">
        <f>COUNTIF(C$9:C111,C111)</f>
        <v>2</v>
      </c>
      <c r="J111" s="131">
        <f t="shared" si="29"/>
        <v>0</v>
      </c>
      <c r="K111" s="132">
        <f t="shared" si="30"/>
        <v>0</v>
      </c>
      <c r="L111" s="133">
        <f t="shared" si="31"/>
        <v>3</v>
      </c>
      <c r="M111" s="96"/>
      <c r="N111" s="97"/>
      <c r="O111" s="97"/>
      <c r="P111" s="97"/>
      <c r="Q111" s="97"/>
      <c r="R111" s="97"/>
      <c r="S111" s="97"/>
      <c r="T111" s="97"/>
      <c r="U111" s="96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6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 t="s">
        <v>552</v>
      </c>
      <c r="DH111" s="97" t="s">
        <v>552</v>
      </c>
      <c r="DI111" s="97" t="s">
        <v>552</v>
      </c>
      <c r="DJ111" s="97">
        <v>0</v>
      </c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</row>
    <row r="112" spans="1:254" ht="13.5">
      <c r="A112" s="22">
        <v>104</v>
      </c>
      <c r="B112" s="169">
        <v>42410</v>
      </c>
      <c r="C112" s="60" t="s">
        <v>554</v>
      </c>
      <c r="D112" s="52" t="s">
        <v>12</v>
      </c>
      <c r="E112" s="50" t="s">
        <v>27</v>
      </c>
      <c r="F112" s="50" t="s">
        <v>45</v>
      </c>
      <c r="G112" s="141" t="s">
        <v>555</v>
      </c>
      <c r="H112" s="51" t="s">
        <v>556</v>
      </c>
      <c r="I112" s="113">
        <f>COUNTIF(C$9:C112,C112)</f>
        <v>1</v>
      </c>
      <c r="J112" s="131">
        <f t="shared" si="29"/>
        <v>0</v>
      </c>
      <c r="K112" s="132">
        <v>1</v>
      </c>
      <c r="L112" s="133">
        <f t="shared" si="31"/>
        <v>0</v>
      </c>
      <c r="M112" s="96"/>
      <c r="N112" s="97"/>
      <c r="O112" s="97"/>
      <c r="P112" s="97"/>
      <c r="Q112" s="97"/>
      <c r="R112" s="97"/>
      <c r="S112" s="97"/>
      <c r="T112" s="97"/>
      <c r="U112" s="96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6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 t="s">
        <v>557</v>
      </c>
      <c r="DJ112" s="97" t="s">
        <v>557</v>
      </c>
      <c r="DK112" s="97" t="s">
        <v>557</v>
      </c>
      <c r="DL112" s="97">
        <v>0</v>
      </c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</row>
    <row r="113" spans="1:254" ht="13.5">
      <c r="A113" s="22">
        <v>105</v>
      </c>
      <c r="B113" s="169">
        <v>42410</v>
      </c>
      <c r="C113" s="60" t="s">
        <v>558</v>
      </c>
      <c r="D113" s="52" t="s">
        <v>12</v>
      </c>
      <c r="E113" s="50" t="s">
        <v>28</v>
      </c>
      <c r="F113" s="50" t="s">
        <v>45</v>
      </c>
      <c r="G113" s="141" t="s">
        <v>559</v>
      </c>
      <c r="H113" s="51" t="s">
        <v>560</v>
      </c>
      <c r="I113" s="113">
        <f>COUNTIF(C$9:C113,C113)</f>
        <v>1</v>
      </c>
      <c r="J113" s="131">
        <f t="shared" si="29"/>
        <v>0</v>
      </c>
      <c r="K113" s="132">
        <v>1</v>
      </c>
      <c r="L113" s="133">
        <f t="shared" si="31"/>
        <v>0</v>
      </c>
      <c r="M113" s="96"/>
      <c r="N113" s="97"/>
      <c r="O113" s="97"/>
      <c r="P113" s="97"/>
      <c r="Q113" s="97"/>
      <c r="R113" s="97"/>
      <c r="S113" s="97"/>
      <c r="T113" s="97"/>
      <c r="U113" s="96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6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 t="s">
        <v>561</v>
      </c>
      <c r="DI113" s="97" t="s">
        <v>561</v>
      </c>
      <c r="DJ113" s="97">
        <v>0</v>
      </c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</row>
    <row r="114" spans="1:254" ht="13.5">
      <c r="A114" s="22">
        <v>106</v>
      </c>
      <c r="B114" s="169">
        <v>42410</v>
      </c>
      <c r="C114" s="60" t="s">
        <v>290</v>
      </c>
      <c r="D114" s="52" t="s">
        <v>13</v>
      </c>
      <c r="E114" s="50" t="s">
        <v>32</v>
      </c>
      <c r="F114" s="50" t="s">
        <v>45</v>
      </c>
      <c r="G114" s="141" t="s">
        <v>291</v>
      </c>
      <c r="H114" s="51" t="s">
        <v>292</v>
      </c>
      <c r="I114" s="113">
        <f>COUNTIF(C$9:C114,C114)</f>
        <v>2</v>
      </c>
      <c r="J114" s="131">
        <f t="shared" si="29"/>
        <v>0</v>
      </c>
      <c r="K114" s="132">
        <v>1</v>
      </c>
      <c r="L114" s="133">
        <f t="shared" si="31"/>
        <v>3</v>
      </c>
      <c r="M114" s="96"/>
      <c r="N114" s="97"/>
      <c r="O114" s="97"/>
      <c r="P114" s="97"/>
      <c r="Q114" s="97"/>
      <c r="R114" s="97"/>
      <c r="S114" s="97"/>
      <c r="T114" s="97"/>
      <c r="U114" s="96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6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 t="s">
        <v>565</v>
      </c>
      <c r="DH114" s="97" t="s">
        <v>565</v>
      </c>
      <c r="DI114" s="97" t="s">
        <v>565</v>
      </c>
      <c r="DJ114" s="97">
        <v>0</v>
      </c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</row>
    <row r="115" spans="1:254" ht="13.5">
      <c r="A115" s="22">
        <v>107</v>
      </c>
      <c r="B115" s="169">
        <v>42410</v>
      </c>
      <c r="C115" s="60" t="s">
        <v>562</v>
      </c>
      <c r="D115" s="52" t="s">
        <v>13</v>
      </c>
      <c r="E115" s="50" t="s">
        <v>32</v>
      </c>
      <c r="F115" s="50" t="s">
        <v>45</v>
      </c>
      <c r="G115" s="141" t="s">
        <v>563</v>
      </c>
      <c r="H115" s="51" t="s">
        <v>564</v>
      </c>
      <c r="I115" s="113">
        <f>COUNTIF(C$9:C115,C115)</f>
        <v>1</v>
      </c>
      <c r="J115" s="131">
        <f t="shared" si="29"/>
        <v>0</v>
      </c>
      <c r="K115" s="132">
        <f aca="true" t="shared" si="32" ref="K115:K178">COUNTIF($M115:$IT115,"学年*")</f>
        <v>3</v>
      </c>
      <c r="L115" s="133">
        <v>3</v>
      </c>
      <c r="M115" s="96"/>
      <c r="N115" s="97"/>
      <c r="O115" s="97"/>
      <c r="P115" s="97"/>
      <c r="Q115" s="97"/>
      <c r="R115" s="97"/>
      <c r="S115" s="97"/>
      <c r="T115" s="97"/>
      <c r="U115" s="96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6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 t="s">
        <v>566</v>
      </c>
      <c r="DJ115" s="97" t="s">
        <v>566</v>
      </c>
      <c r="DK115" s="97" t="s">
        <v>566</v>
      </c>
      <c r="DL115" s="97">
        <v>0</v>
      </c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</row>
    <row r="116" spans="1:254" ht="13.5">
      <c r="A116" s="22">
        <v>108</v>
      </c>
      <c r="B116" s="169">
        <v>42410</v>
      </c>
      <c r="C116" s="60" t="s">
        <v>293</v>
      </c>
      <c r="D116" s="52" t="s">
        <v>14</v>
      </c>
      <c r="E116" s="50" t="s">
        <v>37</v>
      </c>
      <c r="F116" s="50" t="s">
        <v>45</v>
      </c>
      <c r="G116" s="141" t="s">
        <v>294</v>
      </c>
      <c r="H116" s="51" t="s">
        <v>295</v>
      </c>
      <c r="I116" s="113">
        <f>COUNTIF(C$9:C116,C116)</f>
        <v>3</v>
      </c>
      <c r="J116" s="131">
        <f t="shared" si="29"/>
        <v>0</v>
      </c>
      <c r="K116" s="132">
        <f t="shared" si="32"/>
        <v>0</v>
      </c>
      <c r="L116" s="133">
        <f aca="true" t="shared" si="33" ref="L116:L179">COUNTIF($M116:$IT116,"*学級*")</f>
        <v>1</v>
      </c>
      <c r="M116" s="96"/>
      <c r="N116" s="97"/>
      <c r="O116" s="97"/>
      <c r="P116" s="97"/>
      <c r="Q116" s="97"/>
      <c r="R116" s="97"/>
      <c r="S116" s="97"/>
      <c r="T116" s="97"/>
      <c r="U116" s="96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6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 t="s">
        <v>567</v>
      </c>
      <c r="DL116" s="97">
        <v>0</v>
      </c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</row>
    <row r="117" spans="1:254" ht="13.5">
      <c r="A117" s="22">
        <v>109</v>
      </c>
      <c r="B117" s="169">
        <v>42410</v>
      </c>
      <c r="C117" s="60" t="s">
        <v>445</v>
      </c>
      <c r="D117" s="52" t="s">
        <v>9</v>
      </c>
      <c r="E117" s="50" t="s">
        <v>86</v>
      </c>
      <c r="F117" s="50" t="s">
        <v>45</v>
      </c>
      <c r="G117" s="141" t="s">
        <v>446</v>
      </c>
      <c r="H117" s="51" t="s">
        <v>298</v>
      </c>
      <c r="I117" s="113">
        <f>COUNTIF(C$9:C117,C117)</f>
        <v>2</v>
      </c>
      <c r="J117" s="131">
        <f t="shared" si="29"/>
        <v>0</v>
      </c>
      <c r="K117" s="132">
        <f t="shared" si="32"/>
        <v>3</v>
      </c>
      <c r="L117" s="133">
        <f t="shared" si="33"/>
        <v>0</v>
      </c>
      <c r="M117" s="96"/>
      <c r="N117" s="97"/>
      <c r="O117" s="97"/>
      <c r="P117" s="97"/>
      <c r="Q117" s="97"/>
      <c r="R117" s="97"/>
      <c r="S117" s="97"/>
      <c r="T117" s="97"/>
      <c r="U117" s="96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6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 t="s">
        <v>569</v>
      </c>
      <c r="DJ117" s="97" t="s">
        <v>570</v>
      </c>
      <c r="DK117" s="97" t="s">
        <v>568</v>
      </c>
      <c r="DL117" s="97">
        <v>0</v>
      </c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</row>
    <row r="118" spans="1:254" ht="13.5">
      <c r="A118" s="22">
        <v>110</v>
      </c>
      <c r="B118" s="169">
        <v>42410</v>
      </c>
      <c r="C118" s="60" t="s">
        <v>414</v>
      </c>
      <c r="D118" s="52" t="s">
        <v>12</v>
      </c>
      <c r="E118" s="50" t="s">
        <v>25</v>
      </c>
      <c r="F118" s="50" t="s">
        <v>45</v>
      </c>
      <c r="G118" s="141" t="s">
        <v>415</v>
      </c>
      <c r="H118" s="51" t="s">
        <v>416</v>
      </c>
      <c r="I118" s="113">
        <f>COUNTIF(C$9:C118,C118)</f>
        <v>2</v>
      </c>
      <c r="J118" s="131">
        <f t="shared" si="29"/>
        <v>0</v>
      </c>
      <c r="K118" s="132">
        <f t="shared" si="32"/>
        <v>6</v>
      </c>
      <c r="L118" s="133">
        <f t="shared" si="33"/>
        <v>0</v>
      </c>
      <c r="M118" s="96"/>
      <c r="N118" s="97"/>
      <c r="O118" s="97"/>
      <c r="P118" s="97"/>
      <c r="Q118" s="97"/>
      <c r="R118" s="97"/>
      <c r="S118" s="97"/>
      <c r="T118" s="97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6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 t="s">
        <v>571</v>
      </c>
      <c r="DJ118" s="97" t="s">
        <v>571</v>
      </c>
      <c r="DK118" s="97" t="s">
        <v>613</v>
      </c>
      <c r="DL118" s="97" t="s">
        <v>612</v>
      </c>
      <c r="DM118" s="97" t="s">
        <v>611</v>
      </c>
      <c r="DN118" s="97" t="s">
        <v>611</v>
      </c>
      <c r="DO118" s="97">
        <v>0</v>
      </c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</row>
    <row r="119" spans="1:254" ht="13.5">
      <c r="A119" s="22">
        <v>111</v>
      </c>
      <c r="B119" s="167">
        <v>42411</v>
      </c>
      <c r="C119" s="60" t="s">
        <v>574</v>
      </c>
      <c r="D119" s="52" t="s">
        <v>13</v>
      </c>
      <c r="E119" s="50" t="s">
        <v>32</v>
      </c>
      <c r="F119" s="50" t="s">
        <v>45</v>
      </c>
      <c r="G119" s="141" t="s">
        <v>575</v>
      </c>
      <c r="H119" s="51" t="s">
        <v>576</v>
      </c>
      <c r="I119" s="113">
        <f>COUNTIF(C$9:C119,C119)</f>
        <v>1</v>
      </c>
      <c r="J119" s="131">
        <f t="shared" si="29"/>
        <v>0</v>
      </c>
      <c r="K119" s="132">
        <f t="shared" si="32"/>
        <v>0</v>
      </c>
      <c r="L119" s="133">
        <f t="shared" si="33"/>
        <v>8</v>
      </c>
      <c r="M119" s="96"/>
      <c r="N119" s="97"/>
      <c r="O119" s="97"/>
      <c r="P119" s="97"/>
      <c r="Q119" s="97"/>
      <c r="R119" s="97"/>
      <c r="S119" s="97"/>
      <c r="T119" s="97"/>
      <c r="U119" s="96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6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 t="s">
        <v>597</v>
      </c>
      <c r="DJ119" s="97" t="s">
        <v>597</v>
      </c>
      <c r="DK119" s="97" t="s">
        <v>597</v>
      </c>
      <c r="DL119" s="97">
        <v>0</v>
      </c>
      <c r="DM119" s="97"/>
      <c r="DN119" s="97" t="s">
        <v>677</v>
      </c>
      <c r="DO119" s="97" t="s">
        <v>677</v>
      </c>
      <c r="DP119" s="97" t="s">
        <v>677</v>
      </c>
      <c r="DQ119" s="97" t="s">
        <v>728</v>
      </c>
      <c r="DR119" s="97" t="s">
        <v>728</v>
      </c>
      <c r="DS119" s="97">
        <v>0</v>
      </c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</row>
    <row r="120" spans="1:254" ht="13.5">
      <c r="A120" s="22">
        <v>112</v>
      </c>
      <c r="B120" s="167">
        <v>42411</v>
      </c>
      <c r="C120" s="60" t="s">
        <v>577</v>
      </c>
      <c r="D120" s="52" t="s">
        <v>13</v>
      </c>
      <c r="E120" s="50" t="s">
        <v>32</v>
      </c>
      <c r="F120" s="50" t="s">
        <v>48</v>
      </c>
      <c r="G120" s="141" t="s">
        <v>578</v>
      </c>
      <c r="H120" s="51" t="s">
        <v>579</v>
      </c>
      <c r="I120" s="113">
        <f>COUNTIF(C$9:C120,C120)</f>
        <v>1</v>
      </c>
      <c r="J120" s="131">
        <f t="shared" si="29"/>
        <v>0</v>
      </c>
      <c r="K120" s="132">
        <f t="shared" si="32"/>
        <v>2</v>
      </c>
      <c r="L120" s="133">
        <f t="shared" si="33"/>
        <v>8</v>
      </c>
      <c r="M120" s="96"/>
      <c r="N120" s="97"/>
      <c r="O120" s="97"/>
      <c r="P120" s="97"/>
      <c r="Q120" s="97"/>
      <c r="R120" s="97"/>
      <c r="S120" s="97"/>
      <c r="T120" s="97"/>
      <c r="U120" s="96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6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 t="s">
        <v>598</v>
      </c>
      <c r="DL120" s="97" t="s">
        <v>598</v>
      </c>
      <c r="DM120" s="97" t="s">
        <v>598</v>
      </c>
      <c r="DN120" s="97" t="s">
        <v>679</v>
      </c>
      <c r="DO120" s="97" t="s">
        <v>679</v>
      </c>
      <c r="DP120" s="97" t="s">
        <v>678</v>
      </c>
      <c r="DQ120" s="97" t="s">
        <v>678</v>
      </c>
      <c r="DR120" s="97" t="s">
        <v>678</v>
      </c>
      <c r="DS120" s="97">
        <v>0</v>
      </c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</row>
    <row r="121" spans="1:254" ht="13.5">
      <c r="A121" s="22">
        <v>113</v>
      </c>
      <c r="B121" s="167">
        <v>42411</v>
      </c>
      <c r="C121" s="60" t="s">
        <v>580</v>
      </c>
      <c r="D121" s="52" t="s">
        <v>14</v>
      </c>
      <c r="E121" s="50" t="s">
        <v>37</v>
      </c>
      <c r="F121" s="50" t="s">
        <v>45</v>
      </c>
      <c r="G121" s="141" t="s">
        <v>581</v>
      </c>
      <c r="H121" s="51" t="s">
        <v>582</v>
      </c>
      <c r="I121" s="113">
        <f>COUNTIF(C$9:C121,C121)</f>
        <v>1</v>
      </c>
      <c r="J121" s="131">
        <f t="shared" si="29"/>
        <v>0</v>
      </c>
      <c r="K121" s="132">
        <f t="shared" si="32"/>
        <v>1</v>
      </c>
      <c r="L121" s="133">
        <f t="shared" si="33"/>
        <v>0</v>
      </c>
      <c r="M121" s="96"/>
      <c r="N121" s="97"/>
      <c r="O121" s="97"/>
      <c r="P121" s="97"/>
      <c r="Q121" s="97"/>
      <c r="R121" s="97"/>
      <c r="S121" s="97"/>
      <c r="T121" s="97"/>
      <c r="U121" s="96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6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 t="s">
        <v>599</v>
      </c>
      <c r="DL121" s="97">
        <v>0</v>
      </c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</row>
    <row r="122" spans="1:254" ht="13.5">
      <c r="A122" s="22">
        <v>114</v>
      </c>
      <c r="B122" s="167">
        <v>42411</v>
      </c>
      <c r="C122" s="60" t="s">
        <v>583</v>
      </c>
      <c r="D122" s="52" t="s">
        <v>14</v>
      </c>
      <c r="E122" s="50" t="s">
        <v>37</v>
      </c>
      <c r="F122" s="50" t="s">
        <v>45</v>
      </c>
      <c r="G122" s="141" t="s">
        <v>584</v>
      </c>
      <c r="H122" s="51" t="s">
        <v>585</v>
      </c>
      <c r="I122" s="113">
        <f>COUNTIF(C$9:C122,C122)</f>
        <v>1</v>
      </c>
      <c r="J122" s="131">
        <f t="shared" si="29"/>
        <v>0</v>
      </c>
      <c r="K122" s="132">
        <f t="shared" si="32"/>
        <v>5</v>
      </c>
      <c r="L122" s="133">
        <f t="shared" si="33"/>
        <v>0</v>
      </c>
      <c r="M122" s="96"/>
      <c r="N122" s="97"/>
      <c r="O122" s="97"/>
      <c r="P122" s="97"/>
      <c r="Q122" s="97"/>
      <c r="R122" s="97"/>
      <c r="S122" s="97"/>
      <c r="T122" s="97"/>
      <c r="U122" s="96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6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 t="s">
        <v>600</v>
      </c>
      <c r="DL122" s="97" t="s">
        <v>600</v>
      </c>
      <c r="DM122" s="97" t="s">
        <v>600</v>
      </c>
      <c r="DN122" s="97" t="s">
        <v>600</v>
      </c>
      <c r="DO122" s="97" t="s">
        <v>600</v>
      </c>
      <c r="DP122" s="97">
        <v>0</v>
      </c>
      <c r="DQ122" s="97"/>
      <c r="DR122" s="97"/>
      <c r="DS122" s="97">
        <v>0</v>
      </c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</row>
    <row r="123" spans="1:254" ht="13.5">
      <c r="A123" s="22">
        <v>115</v>
      </c>
      <c r="B123" s="167">
        <v>42411</v>
      </c>
      <c r="C123" s="60" t="s">
        <v>586</v>
      </c>
      <c r="D123" s="52" t="s">
        <v>14</v>
      </c>
      <c r="E123" s="50" t="s">
        <v>37</v>
      </c>
      <c r="F123" s="50" t="s">
        <v>46</v>
      </c>
      <c r="G123" s="141" t="s">
        <v>587</v>
      </c>
      <c r="H123" s="51" t="s">
        <v>588</v>
      </c>
      <c r="I123" s="113">
        <f>COUNTIF(C$9:C123,C123)</f>
        <v>1</v>
      </c>
      <c r="J123" s="131">
        <f t="shared" si="29"/>
        <v>0</v>
      </c>
      <c r="K123" s="132">
        <f t="shared" si="32"/>
        <v>4</v>
      </c>
      <c r="L123" s="133">
        <f t="shared" si="33"/>
        <v>0</v>
      </c>
      <c r="M123" s="96"/>
      <c r="N123" s="97"/>
      <c r="O123" s="97"/>
      <c r="P123" s="97"/>
      <c r="Q123" s="97"/>
      <c r="R123" s="97"/>
      <c r="S123" s="97"/>
      <c r="T123" s="97"/>
      <c r="U123" s="96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6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 t="s">
        <v>601</v>
      </c>
      <c r="DL123" s="97" t="s">
        <v>601</v>
      </c>
      <c r="DM123" s="97" t="s">
        <v>601</v>
      </c>
      <c r="DN123" s="97" t="s">
        <v>601</v>
      </c>
      <c r="DO123" s="97">
        <v>0</v>
      </c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</row>
    <row r="124" spans="1:254" ht="13.5">
      <c r="A124" s="22">
        <v>116</v>
      </c>
      <c r="B124" s="167">
        <v>42411</v>
      </c>
      <c r="C124" s="60" t="s">
        <v>589</v>
      </c>
      <c r="D124" s="52" t="s">
        <v>15</v>
      </c>
      <c r="E124" s="50" t="s">
        <v>83</v>
      </c>
      <c r="F124" s="50" t="s">
        <v>44</v>
      </c>
      <c r="G124" s="141" t="s">
        <v>590</v>
      </c>
      <c r="H124" s="51" t="s">
        <v>591</v>
      </c>
      <c r="I124" s="113">
        <f>COUNTIF(C$9:C124,C124)</f>
        <v>1</v>
      </c>
      <c r="J124" s="131">
        <f t="shared" si="29"/>
        <v>0</v>
      </c>
      <c r="K124" s="132">
        <f t="shared" si="32"/>
        <v>3</v>
      </c>
      <c r="L124" s="133">
        <f t="shared" si="33"/>
        <v>0</v>
      </c>
      <c r="M124" s="96"/>
      <c r="N124" s="97"/>
      <c r="O124" s="97"/>
      <c r="P124" s="97"/>
      <c r="Q124" s="97"/>
      <c r="R124" s="97"/>
      <c r="S124" s="97"/>
      <c r="T124" s="97"/>
      <c r="U124" s="96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6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 t="s">
        <v>602</v>
      </c>
      <c r="DM124" s="97" t="s">
        <v>602</v>
      </c>
      <c r="DN124" s="97" t="s">
        <v>602</v>
      </c>
      <c r="DO124" s="97">
        <v>0</v>
      </c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</row>
    <row r="125" spans="1:254" ht="13.5">
      <c r="A125" s="22">
        <v>117</v>
      </c>
      <c r="B125" s="167">
        <v>42411</v>
      </c>
      <c r="C125" s="60" t="s">
        <v>592</v>
      </c>
      <c r="D125" s="52" t="s">
        <v>15</v>
      </c>
      <c r="E125" s="50" t="s">
        <v>83</v>
      </c>
      <c r="F125" s="50" t="s">
        <v>44</v>
      </c>
      <c r="G125" s="141" t="s">
        <v>593</v>
      </c>
      <c r="H125" s="51" t="s">
        <v>594</v>
      </c>
      <c r="I125" s="113">
        <f>COUNTIF(C$9:C125,C125)</f>
        <v>1</v>
      </c>
      <c r="J125" s="131">
        <f t="shared" si="29"/>
        <v>0</v>
      </c>
      <c r="K125" s="132">
        <f t="shared" si="32"/>
        <v>3</v>
      </c>
      <c r="L125" s="133">
        <f t="shared" si="33"/>
        <v>0</v>
      </c>
      <c r="M125" s="96"/>
      <c r="N125" s="97"/>
      <c r="O125" s="97"/>
      <c r="P125" s="97"/>
      <c r="Q125" s="97"/>
      <c r="R125" s="97"/>
      <c r="S125" s="97"/>
      <c r="T125" s="97"/>
      <c r="U125" s="96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6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 t="s">
        <v>603</v>
      </c>
      <c r="DM125" s="97" t="s">
        <v>603</v>
      </c>
      <c r="DN125" s="97" t="s">
        <v>603</v>
      </c>
      <c r="DO125" s="97">
        <v>0</v>
      </c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</row>
    <row r="126" spans="1:254" ht="13.5">
      <c r="A126" s="22">
        <v>118</v>
      </c>
      <c r="B126" s="167">
        <v>42411</v>
      </c>
      <c r="C126" s="60" t="s">
        <v>595</v>
      </c>
      <c r="D126" s="52" t="s">
        <v>17</v>
      </c>
      <c r="E126" s="50" t="s">
        <v>96</v>
      </c>
      <c r="F126" s="50" t="s">
        <v>47</v>
      </c>
      <c r="G126" s="141" t="s">
        <v>596</v>
      </c>
      <c r="H126" s="51" t="s">
        <v>178</v>
      </c>
      <c r="I126" s="113">
        <f>COUNTIF(C$9:C126,C126)</f>
        <v>1</v>
      </c>
      <c r="J126" s="131">
        <f t="shared" si="29"/>
        <v>0</v>
      </c>
      <c r="K126" s="132">
        <f t="shared" si="32"/>
        <v>1</v>
      </c>
      <c r="L126" s="133">
        <f t="shared" si="33"/>
        <v>0</v>
      </c>
      <c r="M126" s="96"/>
      <c r="N126" s="97"/>
      <c r="O126" s="97"/>
      <c r="P126" s="97"/>
      <c r="Q126" s="97"/>
      <c r="R126" s="97"/>
      <c r="S126" s="97"/>
      <c r="T126" s="97"/>
      <c r="U126" s="96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6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 t="s">
        <v>604</v>
      </c>
      <c r="DL126" s="97">
        <v>0</v>
      </c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</row>
    <row r="127" spans="1:254" ht="13.5">
      <c r="A127" s="22">
        <v>119</v>
      </c>
      <c r="B127" s="167">
        <v>42411</v>
      </c>
      <c r="C127" s="60" t="s">
        <v>242</v>
      </c>
      <c r="D127" s="52" t="s">
        <v>12</v>
      </c>
      <c r="E127" s="50" t="s">
        <v>25</v>
      </c>
      <c r="F127" s="50" t="s">
        <v>45</v>
      </c>
      <c r="G127" s="141" t="s">
        <v>243</v>
      </c>
      <c r="H127" s="51" t="s">
        <v>244</v>
      </c>
      <c r="I127" s="113">
        <f>COUNTIF(C$9:C127,C127)</f>
        <v>2</v>
      </c>
      <c r="J127" s="131">
        <f t="shared" si="29"/>
        <v>0</v>
      </c>
      <c r="K127" s="132">
        <f t="shared" si="32"/>
        <v>4</v>
      </c>
      <c r="L127" s="133">
        <f t="shared" si="33"/>
        <v>0</v>
      </c>
      <c r="M127" s="96"/>
      <c r="N127" s="97"/>
      <c r="O127" s="97"/>
      <c r="P127" s="97"/>
      <c r="Q127" s="97"/>
      <c r="R127" s="97"/>
      <c r="S127" s="97"/>
      <c r="T127" s="97"/>
      <c r="U127" s="96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6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 t="s">
        <v>608</v>
      </c>
      <c r="DL127" s="97" t="s">
        <v>608</v>
      </c>
      <c r="DM127" s="97" t="s">
        <v>608</v>
      </c>
      <c r="DN127" s="97" t="s">
        <v>608</v>
      </c>
      <c r="DO127" s="97">
        <v>0</v>
      </c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</row>
    <row r="128" spans="1:254" ht="13.5">
      <c r="A128" s="22">
        <v>120</v>
      </c>
      <c r="B128" s="167">
        <v>42411</v>
      </c>
      <c r="C128" s="60" t="s">
        <v>224</v>
      </c>
      <c r="D128" s="52" t="s">
        <v>12</v>
      </c>
      <c r="E128" s="50" t="s">
        <v>25</v>
      </c>
      <c r="F128" s="50" t="s">
        <v>45</v>
      </c>
      <c r="G128" s="141" t="s">
        <v>225</v>
      </c>
      <c r="H128" s="51" t="s">
        <v>226</v>
      </c>
      <c r="I128" s="113">
        <f>COUNTIF(C$9:C128,C128)</f>
        <v>3</v>
      </c>
      <c r="J128" s="131">
        <f t="shared" si="29"/>
        <v>0</v>
      </c>
      <c r="K128" s="132">
        <f t="shared" si="32"/>
        <v>0</v>
      </c>
      <c r="L128" s="133">
        <f t="shared" si="33"/>
        <v>3</v>
      </c>
      <c r="M128" s="96"/>
      <c r="N128" s="97"/>
      <c r="O128" s="97"/>
      <c r="P128" s="97"/>
      <c r="Q128" s="97"/>
      <c r="R128" s="97"/>
      <c r="S128" s="97"/>
      <c r="T128" s="97"/>
      <c r="U128" s="96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6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 t="s">
        <v>609</v>
      </c>
      <c r="DO128" s="97" t="s">
        <v>669</v>
      </c>
      <c r="DP128" s="97" t="s">
        <v>668</v>
      </c>
      <c r="DQ128" s="97">
        <v>0</v>
      </c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</row>
    <row r="129" spans="1:254" ht="13.5">
      <c r="A129" s="22">
        <v>121</v>
      </c>
      <c r="B129" s="167">
        <v>42411</v>
      </c>
      <c r="C129" s="60" t="s">
        <v>605</v>
      </c>
      <c r="D129" s="52" t="s">
        <v>12</v>
      </c>
      <c r="E129" s="50" t="s">
        <v>25</v>
      </c>
      <c r="F129" s="50" t="s">
        <v>45</v>
      </c>
      <c r="G129" s="141" t="s">
        <v>606</v>
      </c>
      <c r="H129" s="51" t="s">
        <v>607</v>
      </c>
      <c r="I129" s="113">
        <f>COUNTIF(C$9:C129,C129)</f>
        <v>1</v>
      </c>
      <c r="J129" s="131">
        <f t="shared" si="29"/>
        <v>0</v>
      </c>
      <c r="K129" s="132">
        <f t="shared" si="32"/>
        <v>8</v>
      </c>
      <c r="L129" s="133">
        <f t="shared" si="33"/>
        <v>0</v>
      </c>
      <c r="M129" s="96"/>
      <c r="N129" s="97"/>
      <c r="O129" s="97"/>
      <c r="P129" s="97"/>
      <c r="Q129" s="97"/>
      <c r="R129" s="97"/>
      <c r="S129" s="97"/>
      <c r="T129" s="97"/>
      <c r="U129" s="96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6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 t="s">
        <v>610</v>
      </c>
      <c r="DM129" s="97" t="s">
        <v>610</v>
      </c>
      <c r="DN129" s="97" t="s">
        <v>610</v>
      </c>
      <c r="DO129" s="97" t="s">
        <v>672</v>
      </c>
      <c r="DP129" s="97" t="s">
        <v>673</v>
      </c>
      <c r="DQ129" s="97" t="s">
        <v>670</v>
      </c>
      <c r="DR129" s="97" t="s">
        <v>670</v>
      </c>
      <c r="DS129" s="97" t="s">
        <v>671</v>
      </c>
      <c r="DT129" s="97">
        <v>0</v>
      </c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</row>
    <row r="130" spans="1:254" ht="13.5">
      <c r="A130" s="22">
        <v>122</v>
      </c>
      <c r="B130" s="166">
        <v>42415</v>
      </c>
      <c r="C130" s="60" t="s">
        <v>182</v>
      </c>
      <c r="D130" s="52" t="s">
        <v>12</v>
      </c>
      <c r="E130" s="50" t="s">
        <v>103</v>
      </c>
      <c r="F130" s="50" t="s">
        <v>45</v>
      </c>
      <c r="G130" s="141" t="s">
        <v>183</v>
      </c>
      <c r="H130" s="51" t="s">
        <v>184</v>
      </c>
      <c r="I130" s="113">
        <f>COUNTIF(C$9:C130,C130)</f>
        <v>2</v>
      </c>
      <c r="J130" s="131">
        <f t="shared" si="29"/>
        <v>0</v>
      </c>
      <c r="K130" s="132">
        <f t="shared" si="32"/>
        <v>0</v>
      </c>
      <c r="L130" s="133">
        <f t="shared" si="33"/>
        <v>8</v>
      </c>
      <c r="M130" s="96"/>
      <c r="N130" s="97"/>
      <c r="O130" s="97"/>
      <c r="P130" s="97"/>
      <c r="Q130" s="97"/>
      <c r="R130" s="97"/>
      <c r="S130" s="97"/>
      <c r="T130" s="97"/>
      <c r="U130" s="96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6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 t="s">
        <v>639</v>
      </c>
      <c r="DO130" s="97" t="s">
        <v>701</v>
      </c>
      <c r="DP130" s="97" t="s">
        <v>701</v>
      </c>
      <c r="DQ130" s="97" t="s">
        <v>701</v>
      </c>
      <c r="DR130" s="97">
        <v>0</v>
      </c>
      <c r="DS130" s="97"/>
      <c r="DT130" s="97"/>
      <c r="DU130" s="97" t="s">
        <v>772</v>
      </c>
      <c r="DV130" s="97" t="s">
        <v>772</v>
      </c>
      <c r="DW130" s="97" t="s">
        <v>772</v>
      </c>
      <c r="DX130" s="97" t="s">
        <v>772</v>
      </c>
      <c r="DY130" s="97">
        <v>0</v>
      </c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</row>
    <row r="131" spans="1:254" ht="13.5">
      <c r="A131" s="22">
        <v>123</v>
      </c>
      <c r="B131" s="166">
        <v>42415</v>
      </c>
      <c r="C131" s="60" t="s">
        <v>615</v>
      </c>
      <c r="D131" s="52" t="s">
        <v>13</v>
      </c>
      <c r="E131" s="50" t="s">
        <v>32</v>
      </c>
      <c r="F131" s="50" t="s">
        <v>45</v>
      </c>
      <c r="G131" s="141" t="s">
        <v>616</v>
      </c>
      <c r="H131" s="51" t="s">
        <v>617</v>
      </c>
      <c r="I131" s="113">
        <f>COUNTIF(C$9:C131,C131)</f>
        <v>1</v>
      </c>
      <c r="J131" s="131">
        <f t="shared" si="29"/>
        <v>0</v>
      </c>
      <c r="K131" s="132">
        <f t="shared" si="32"/>
        <v>0</v>
      </c>
      <c r="L131" s="133">
        <f t="shared" si="33"/>
        <v>3</v>
      </c>
      <c r="M131" s="96"/>
      <c r="N131" s="97"/>
      <c r="O131" s="97"/>
      <c r="P131" s="97"/>
      <c r="Q131" s="97"/>
      <c r="R131" s="97"/>
      <c r="S131" s="97"/>
      <c r="T131" s="97"/>
      <c r="U131" s="96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6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 t="s">
        <v>640</v>
      </c>
      <c r="DP131" s="97" t="s">
        <v>640</v>
      </c>
      <c r="DQ131" s="97" t="s">
        <v>640</v>
      </c>
      <c r="DR131" s="97">
        <v>0</v>
      </c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</row>
    <row r="132" spans="1:254" ht="13.5">
      <c r="A132" s="22">
        <v>124</v>
      </c>
      <c r="B132" s="166">
        <v>42415</v>
      </c>
      <c r="C132" s="60" t="s">
        <v>424</v>
      </c>
      <c r="D132" s="52" t="s">
        <v>13</v>
      </c>
      <c r="E132" s="50" t="s">
        <v>34</v>
      </c>
      <c r="F132" s="50" t="s">
        <v>45</v>
      </c>
      <c r="G132" s="141" t="s">
        <v>425</v>
      </c>
      <c r="H132" s="51" t="s">
        <v>426</v>
      </c>
      <c r="I132" s="113">
        <f>COUNTIF(C$9:C132,C132)</f>
        <v>2</v>
      </c>
      <c r="J132" s="131">
        <f t="shared" si="29"/>
        <v>0</v>
      </c>
      <c r="K132" s="132">
        <f t="shared" si="32"/>
        <v>0</v>
      </c>
      <c r="L132" s="133">
        <f t="shared" si="33"/>
        <v>3</v>
      </c>
      <c r="M132" s="96"/>
      <c r="N132" s="97"/>
      <c r="O132" s="97"/>
      <c r="P132" s="97"/>
      <c r="Q132" s="97"/>
      <c r="R132" s="97"/>
      <c r="S132" s="97"/>
      <c r="T132" s="97"/>
      <c r="U132" s="96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6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 t="s">
        <v>641</v>
      </c>
      <c r="DO132" s="97" t="s">
        <v>641</v>
      </c>
      <c r="DP132" s="97" t="s">
        <v>641</v>
      </c>
      <c r="DQ132" s="97">
        <v>0</v>
      </c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</row>
    <row r="133" spans="1:254" ht="13.5">
      <c r="A133" s="22">
        <v>125</v>
      </c>
      <c r="B133" s="166">
        <v>42415</v>
      </c>
      <c r="C133" s="60" t="s">
        <v>618</v>
      </c>
      <c r="D133" s="52" t="s">
        <v>11</v>
      </c>
      <c r="E133" s="50" t="s">
        <v>36</v>
      </c>
      <c r="F133" s="50" t="s">
        <v>42</v>
      </c>
      <c r="G133" s="141" t="s">
        <v>619</v>
      </c>
      <c r="H133" s="51" t="s">
        <v>620</v>
      </c>
      <c r="I133" s="113">
        <f>COUNTIF(C$9:C133,C133)</f>
        <v>1</v>
      </c>
      <c r="J133" s="131">
        <f t="shared" si="29"/>
        <v>0</v>
      </c>
      <c r="K133" s="132">
        <f t="shared" si="32"/>
        <v>4</v>
      </c>
      <c r="L133" s="133">
        <f t="shared" si="33"/>
        <v>0</v>
      </c>
      <c r="M133" s="96"/>
      <c r="N133" s="97"/>
      <c r="O133" s="97"/>
      <c r="P133" s="97"/>
      <c r="Q133" s="97"/>
      <c r="R133" s="97"/>
      <c r="S133" s="97"/>
      <c r="T133" s="97"/>
      <c r="U133" s="96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6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 t="s">
        <v>642</v>
      </c>
      <c r="DP133" s="97" t="s">
        <v>642</v>
      </c>
      <c r="DQ133" s="97" t="s">
        <v>642</v>
      </c>
      <c r="DR133" s="97" t="s">
        <v>642</v>
      </c>
      <c r="DS133" s="97">
        <v>0</v>
      </c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</row>
    <row r="134" spans="1:254" ht="13.5">
      <c r="A134" s="22">
        <v>126</v>
      </c>
      <c r="B134" s="166">
        <v>42415</v>
      </c>
      <c r="C134" s="60" t="s">
        <v>275</v>
      </c>
      <c r="D134" s="52" t="s">
        <v>11</v>
      </c>
      <c r="E134" s="50" t="s">
        <v>36</v>
      </c>
      <c r="F134" s="50" t="s">
        <v>45</v>
      </c>
      <c r="G134" s="141" t="s">
        <v>276</v>
      </c>
      <c r="H134" s="51" t="s">
        <v>277</v>
      </c>
      <c r="I134" s="113">
        <f>COUNTIF(C$9:C134,C134)</f>
        <v>2</v>
      </c>
      <c r="J134" s="131">
        <f t="shared" si="29"/>
        <v>0</v>
      </c>
      <c r="K134" s="132">
        <f t="shared" si="32"/>
        <v>0</v>
      </c>
      <c r="L134" s="133">
        <f t="shared" si="33"/>
        <v>6</v>
      </c>
      <c r="M134" s="96"/>
      <c r="N134" s="97"/>
      <c r="O134" s="97"/>
      <c r="P134" s="97"/>
      <c r="Q134" s="97"/>
      <c r="R134" s="97"/>
      <c r="S134" s="97"/>
      <c r="T134" s="97"/>
      <c r="U134" s="96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6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 t="s">
        <v>643</v>
      </c>
      <c r="DL134" s="97" t="s">
        <v>643</v>
      </c>
      <c r="DM134" s="97" t="s">
        <v>643</v>
      </c>
      <c r="DN134" s="97" t="s">
        <v>702</v>
      </c>
      <c r="DO134" s="97" t="s">
        <v>703</v>
      </c>
      <c r="DP134" s="97" t="s">
        <v>704</v>
      </c>
      <c r="DQ134" s="97">
        <v>0</v>
      </c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</row>
    <row r="135" spans="1:254" ht="13.5">
      <c r="A135" s="22">
        <v>127</v>
      </c>
      <c r="B135" s="166">
        <v>42415</v>
      </c>
      <c r="C135" s="60" t="s">
        <v>621</v>
      </c>
      <c r="D135" s="52" t="s">
        <v>11</v>
      </c>
      <c r="E135" s="50" t="s">
        <v>82</v>
      </c>
      <c r="F135" s="50" t="s">
        <v>42</v>
      </c>
      <c r="G135" s="141" t="s">
        <v>622</v>
      </c>
      <c r="H135" s="51" t="s">
        <v>623</v>
      </c>
      <c r="I135" s="113">
        <f>COUNTIF(C$9:C135,C135)</f>
        <v>1</v>
      </c>
      <c r="J135" s="131">
        <f t="shared" si="29"/>
        <v>2</v>
      </c>
      <c r="K135" s="132">
        <f t="shared" si="32"/>
        <v>0</v>
      </c>
      <c r="L135" s="133">
        <f t="shared" si="33"/>
        <v>0</v>
      </c>
      <c r="M135" s="96"/>
      <c r="N135" s="97"/>
      <c r="O135" s="97"/>
      <c r="P135" s="97"/>
      <c r="Q135" s="97"/>
      <c r="R135" s="97"/>
      <c r="S135" s="97"/>
      <c r="T135" s="97"/>
      <c r="U135" s="96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6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 t="s">
        <v>644</v>
      </c>
      <c r="DP135" s="97" t="s">
        <v>644</v>
      </c>
      <c r="DQ135" s="97">
        <v>0</v>
      </c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</row>
    <row r="136" spans="1:254" ht="13.5">
      <c r="A136" s="22">
        <v>128</v>
      </c>
      <c r="B136" s="166">
        <v>42415</v>
      </c>
      <c r="C136" s="60" t="s">
        <v>516</v>
      </c>
      <c r="D136" s="52" t="s">
        <v>11</v>
      </c>
      <c r="E136" s="50" t="s">
        <v>82</v>
      </c>
      <c r="F136" s="50" t="s">
        <v>45</v>
      </c>
      <c r="G136" s="141" t="s">
        <v>517</v>
      </c>
      <c r="H136" s="51" t="s">
        <v>518</v>
      </c>
      <c r="I136" s="113">
        <f>COUNTIF(C$9:C136,C136)</f>
        <v>2</v>
      </c>
      <c r="J136" s="131">
        <f t="shared" si="29"/>
        <v>0</v>
      </c>
      <c r="K136" s="132">
        <f t="shared" si="32"/>
        <v>3</v>
      </c>
      <c r="L136" s="133">
        <f t="shared" si="33"/>
        <v>0</v>
      </c>
      <c r="M136" s="96"/>
      <c r="N136" s="97"/>
      <c r="O136" s="97"/>
      <c r="P136" s="97"/>
      <c r="Q136" s="97"/>
      <c r="R136" s="97"/>
      <c r="S136" s="97"/>
      <c r="T136" s="97"/>
      <c r="U136" s="96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6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 t="s">
        <v>645</v>
      </c>
      <c r="DP136" s="97" t="s">
        <v>645</v>
      </c>
      <c r="DQ136" s="97" t="s">
        <v>645</v>
      </c>
      <c r="DR136" s="97">
        <v>0</v>
      </c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</row>
    <row r="137" spans="1:254" ht="13.5">
      <c r="A137" s="22">
        <v>129</v>
      </c>
      <c r="B137" s="166">
        <v>42415</v>
      </c>
      <c r="C137" s="60" t="s">
        <v>624</v>
      </c>
      <c r="D137" s="52" t="s">
        <v>11</v>
      </c>
      <c r="E137" s="50" t="s">
        <v>82</v>
      </c>
      <c r="F137" s="50" t="s">
        <v>45</v>
      </c>
      <c r="G137" s="141" t="s">
        <v>625</v>
      </c>
      <c r="H137" s="51" t="s">
        <v>249</v>
      </c>
      <c r="I137" s="113">
        <f>COUNTIF(C$9:C137,C137)</f>
        <v>1</v>
      </c>
      <c r="J137" s="131">
        <f t="shared" si="29"/>
        <v>0</v>
      </c>
      <c r="K137" s="132">
        <f t="shared" si="32"/>
        <v>2</v>
      </c>
      <c r="L137" s="133">
        <f t="shared" si="33"/>
        <v>0</v>
      </c>
      <c r="M137" s="96"/>
      <c r="N137" s="97"/>
      <c r="O137" s="97"/>
      <c r="P137" s="97"/>
      <c r="Q137" s="97"/>
      <c r="R137" s="97"/>
      <c r="S137" s="97"/>
      <c r="T137" s="97"/>
      <c r="U137" s="96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6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 t="s">
        <v>646</v>
      </c>
      <c r="DP137" s="97" t="s">
        <v>646</v>
      </c>
      <c r="DQ137" s="97">
        <v>0</v>
      </c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</row>
    <row r="138" spans="1:254" ht="13.5">
      <c r="A138" s="22">
        <v>130</v>
      </c>
      <c r="B138" s="166">
        <v>42415</v>
      </c>
      <c r="C138" s="60" t="s">
        <v>626</v>
      </c>
      <c r="D138" s="52" t="s">
        <v>14</v>
      </c>
      <c r="E138" s="50" t="s">
        <v>37</v>
      </c>
      <c r="F138" s="50" t="s">
        <v>45</v>
      </c>
      <c r="G138" s="141" t="s">
        <v>627</v>
      </c>
      <c r="H138" s="51" t="s">
        <v>628</v>
      </c>
      <c r="I138" s="113">
        <f>COUNTIF(C$9:C138,C138)</f>
        <v>1</v>
      </c>
      <c r="J138" s="131">
        <f t="shared" si="29"/>
        <v>3</v>
      </c>
      <c r="K138" s="132">
        <f t="shared" si="32"/>
        <v>2</v>
      </c>
      <c r="L138" s="133">
        <f t="shared" si="33"/>
        <v>0</v>
      </c>
      <c r="M138" s="96"/>
      <c r="N138" s="97"/>
      <c r="O138" s="97"/>
      <c r="P138" s="97"/>
      <c r="Q138" s="97"/>
      <c r="R138" s="97"/>
      <c r="S138" s="97"/>
      <c r="T138" s="97"/>
      <c r="U138" s="96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6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 t="s">
        <v>647</v>
      </c>
      <c r="DO138" s="97" t="s">
        <v>647</v>
      </c>
      <c r="DP138" s="97" t="s">
        <v>647</v>
      </c>
      <c r="DQ138" s="97" t="s">
        <v>729</v>
      </c>
      <c r="DR138" s="97" t="s">
        <v>729</v>
      </c>
      <c r="DS138" s="97">
        <v>0</v>
      </c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</row>
    <row r="139" spans="1:254" ht="13.5">
      <c r="A139" s="22">
        <v>131</v>
      </c>
      <c r="B139" s="166">
        <v>42415</v>
      </c>
      <c r="C139" s="60" t="s">
        <v>149</v>
      </c>
      <c r="D139" s="52" t="s">
        <v>14</v>
      </c>
      <c r="E139" s="50" t="s">
        <v>37</v>
      </c>
      <c r="F139" s="50" t="s">
        <v>46</v>
      </c>
      <c r="G139" s="141" t="s">
        <v>150</v>
      </c>
      <c r="H139" s="51" t="s">
        <v>151</v>
      </c>
      <c r="I139" s="113">
        <f>COUNTIF(C$9:C139,C139)</f>
        <v>2</v>
      </c>
      <c r="J139" s="131">
        <f t="shared" si="29"/>
        <v>0</v>
      </c>
      <c r="K139" s="132">
        <f t="shared" si="32"/>
        <v>0</v>
      </c>
      <c r="L139" s="133">
        <f t="shared" si="33"/>
        <v>3</v>
      </c>
      <c r="M139" s="96"/>
      <c r="N139" s="97"/>
      <c r="O139" s="97"/>
      <c r="P139" s="97"/>
      <c r="Q139" s="97"/>
      <c r="R139" s="97"/>
      <c r="S139" s="97"/>
      <c r="T139" s="97"/>
      <c r="U139" s="96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6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 t="s">
        <v>648</v>
      </c>
      <c r="DO139" s="97" t="s">
        <v>648</v>
      </c>
      <c r="DP139" s="97" t="s">
        <v>648</v>
      </c>
      <c r="DQ139" s="97">
        <v>0</v>
      </c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</row>
    <row r="140" spans="1:254" ht="13.5">
      <c r="A140" s="22">
        <v>132</v>
      </c>
      <c r="B140" s="166">
        <v>42415</v>
      </c>
      <c r="C140" s="60" t="s">
        <v>629</v>
      </c>
      <c r="D140" s="52" t="s">
        <v>15</v>
      </c>
      <c r="E140" s="50" t="s">
        <v>83</v>
      </c>
      <c r="F140" s="50" t="s">
        <v>44</v>
      </c>
      <c r="G140" s="141" t="s">
        <v>630</v>
      </c>
      <c r="H140" s="51" t="s">
        <v>343</v>
      </c>
      <c r="I140" s="113">
        <f>COUNTIF(C$9:C140,C140)</f>
        <v>1</v>
      </c>
      <c r="J140" s="131">
        <f t="shared" si="29"/>
        <v>0</v>
      </c>
      <c r="K140" s="132">
        <f t="shared" si="32"/>
        <v>3</v>
      </c>
      <c r="L140" s="133">
        <f t="shared" si="33"/>
        <v>0</v>
      </c>
      <c r="M140" s="96"/>
      <c r="N140" s="97"/>
      <c r="O140" s="97"/>
      <c r="P140" s="97"/>
      <c r="Q140" s="97"/>
      <c r="R140" s="97"/>
      <c r="S140" s="97"/>
      <c r="T140" s="97"/>
      <c r="U140" s="96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6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 t="s">
        <v>706</v>
      </c>
      <c r="DP140" s="97" t="s">
        <v>706</v>
      </c>
      <c r="DQ140" s="97" t="s">
        <v>706</v>
      </c>
      <c r="DR140" s="97">
        <v>0</v>
      </c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</row>
    <row r="141" spans="1:254" ht="13.5">
      <c r="A141" s="22">
        <v>133</v>
      </c>
      <c r="B141" s="166">
        <v>42415</v>
      </c>
      <c r="C141" s="60" t="s">
        <v>631</v>
      </c>
      <c r="D141" s="52" t="s">
        <v>9</v>
      </c>
      <c r="E141" s="50" t="s">
        <v>86</v>
      </c>
      <c r="F141" s="50" t="s">
        <v>45</v>
      </c>
      <c r="G141" s="141" t="s">
        <v>632</v>
      </c>
      <c r="H141" s="51" t="s">
        <v>633</v>
      </c>
      <c r="I141" s="113">
        <f>COUNTIF(C$9:C141,C141)</f>
        <v>1</v>
      </c>
      <c r="J141" s="131">
        <f t="shared" si="29"/>
        <v>0</v>
      </c>
      <c r="K141" s="132">
        <f t="shared" si="32"/>
        <v>2</v>
      </c>
      <c r="L141" s="133">
        <f t="shared" si="33"/>
        <v>0</v>
      </c>
      <c r="M141" s="96"/>
      <c r="N141" s="97"/>
      <c r="O141" s="97"/>
      <c r="P141" s="97"/>
      <c r="Q141" s="97"/>
      <c r="R141" s="97"/>
      <c r="S141" s="97"/>
      <c r="T141" s="97"/>
      <c r="U141" s="96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6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 t="s">
        <v>649</v>
      </c>
      <c r="DP141" s="97" t="s">
        <v>649</v>
      </c>
      <c r="DQ141" s="97">
        <v>0</v>
      </c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</row>
    <row r="142" spans="1:254" ht="13.5">
      <c r="A142" s="22">
        <v>134</v>
      </c>
      <c r="B142" s="166">
        <v>42415</v>
      </c>
      <c r="C142" s="60" t="s">
        <v>634</v>
      </c>
      <c r="D142" s="52" t="s">
        <v>16</v>
      </c>
      <c r="E142" s="50" t="s">
        <v>88</v>
      </c>
      <c r="F142" s="50" t="s">
        <v>45</v>
      </c>
      <c r="G142" s="141" t="s">
        <v>635</v>
      </c>
      <c r="H142" s="51" t="s">
        <v>636</v>
      </c>
      <c r="I142" s="113">
        <f>COUNTIF(C$9:C142,C142)</f>
        <v>1</v>
      </c>
      <c r="J142" s="131">
        <f aca="true" t="shared" si="34" ref="J142:J205">COUNTIF($M142:$IT142,"施設*")</f>
        <v>0</v>
      </c>
      <c r="K142" s="132">
        <f t="shared" si="32"/>
        <v>0</v>
      </c>
      <c r="L142" s="133">
        <f t="shared" si="33"/>
        <v>4</v>
      </c>
      <c r="M142" s="96"/>
      <c r="N142" s="97"/>
      <c r="O142" s="97"/>
      <c r="P142" s="97"/>
      <c r="Q142" s="97"/>
      <c r="R142" s="97"/>
      <c r="S142" s="97"/>
      <c r="T142" s="97"/>
      <c r="U142" s="96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6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 t="s">
        <v>650</v>
      </c>
      <c r="DO142" s="97" t="s">
        <v>650</v>
      </c>
      <c r="DP142" s="97" t="s">
        <v>650</v>
      </c>
      <c r="DQ142" s="97" t="s">
        <v>650</v>
      </c>
      <c r="DR142" s="97">
        <v>0</v>
      </c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</row>
    <row r="143" spans="1:254" ht="13.5">
      <c r="A143" s="22">
        <v>135</v>
      </c>
      <c r="B143" s="166">
        <v>42415</v>
      </c>
      <c r="C143" s="60" t="s">
        <v>637</v>
      </c>
      <c r="D143" s="52" t="s">
        <v>8</v>
      </c>
      <c r="E143" s="50" t="s">
        <v>94</v>
      </c>
      <c r="F143" s="50" t="s">
        <v>46</v>
      </c>
      <c r="G143" s="141" t="s">
        <v>638</v>
      </c>
      <c r="H143" s="51" t="s">
        <v>491</v>
      </c>
      <c r="I143" s="113">
        <f>COUNTIF(C$9:C143,C143)</f>
        <v>1</v>
      </c>
      <c r="J143" s="131">
        <f t="shared" si="34"/>
        <v>0</v>
      </c>
      <c r="K143" s="132">
        <f t="shared" si="32"/>
        <v>3</v>
      </c>
      <c r="L143" s="133">
        <f t="shared" si="33"/>
        <v>0</v>
      </c>
      <c r="M143" s="96"/>
      <c r="N143" s="97"/>
      <c r="O143" s="97"/>
      <c r="P143" s="97"/>
      <c r="Q143" s="97"/>
      <c r="R143" s="97"/>
      <c r="S143" s="97"/>
      <c r="T143" s="97"/>
      <c r="U143" s="96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6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 t="s">
        <v>651</v>
      </c>
      <c r="DO143" s="97" t="s">
        <v>705</v>
      </c>
      <c r="DP143" s="97" t="s">
        <v>719</v>
      </c>
      <c r="DQ143" s="97">
        <v>0</v>
      </c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</row>
    <row r="144" spans="1:254" ht="13.5">
      <c r="A144" s="22">
        <v>136</v>
      </c>
      <c r="B144" s="166">
        <v>42415</v>
      </c>
      <c r="C144" s="60" t="s">
        <v>652</v>
      </c>
      <c r="D144" s="52" t="s">
        <v>12</v>
      </c>
      <c r="E144" s="50" t="s">
        <v>25</v>
      </c>
      <c r="F144" s="50" t="s">
        <v>529</v>
      </c>
      <c r="G144" s="141" t="s">
        <v>653</v>
      </c>
      <c r="H144" s="51" t="s">
        <v>485</v>
      </c>
      <c r="I144" s="113">
        <f>COUNTIF(C$9:C144,C144)</f>
        <v>1</v>
      </c>
      <c r="J144" s="131">
        <f t="shared" si="34"/>
        <v>0</v>
      </c>
      <c r="K144" s="132">
        <f t="shared" si="32"/>
        <v>3</v>
      </c>
      <c r="L144" s="133">
        <f t="shared" si="33"/>
        <v>0</v>
      </c>
      <c r="M144" s="96"/>
      <c r="N144" s="97"/>
      <c r="O144" s="97"/>
      <c r="P144" s="97"/>
      <c r="Q144" s="97"/>
      <c r="R144" s="97"/>
      <c r="S144" s="97"/>
      <c r="T144" s="97"/>
      <c r="U144" s="96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6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 t="s">
        <v>663</v>
      </c>
      <c r="DP144" s="97" t="s">
        <v>663</v>
      </c>
      <c r="DQ144" s="97" t="s">
        <v>663</v>
      </c>
      <c r="DR144" s="97">
        <v>0</v>
      </c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</row>
    <row r="145" spans="1:254" ht="13.5">
      <c r="A145" s="22">
        <v>137</v>
      </c>
      <c r="B145" s="166">
        <v>42415</v>
      </c>
      <c r="C145" s="60" t="s">
        <v>654</v>
      </c>
      <c r="D145" s="52" t="s">
        <v>12</v>
      </c>
      <c r="E145" s="50" t="s">
        <v>25</v>
      </c>
      <c r="F145" s="50" t="s">
        <v>42</v>
      </c>
      <c r="G145" s="141" t="s">
        <v>655</v>
      </c>
      <c r="H145" s="51" t="s">
        <v>656</v>
      </c>
      <c r="I145" s="113">
        <f>COUNTIF(C$9:C145,C145)</f>
        <v>1</v>
      </c>
      <c r="J145" s="131">
        <f t="shared" si="34"/>
        <v>0</v>
      </c>
      <c r="K145" s="132">
        <f t="shared" si="32"/>
        <v>0</v>
      </c>
      <c r="L145" s="133">
        <f t="shared" si="33"/>
        <v>4</v>
      </c>
      <c r="M145" s="96"/>
      <c r="N145" s="97"/>
      <c r="O145" s="97"/>
      <c r="P145" s="97"/>
      <c r="Q145" s="97"/>
      <c r="R145" s="97"/>
      <c r="S145" s="97"/>
      <c r="T145" s="97"/>
      <c r="U145" s="96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6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 t="s">
        <v>664</v>
      </c>
      <c r="DP145" s="97" t="s">
        <v>664</v>
      </c>
      <c r="DQ145" s="97" t="s">
        <v>664</v>
      </c>
      <c r="DR145" s="97" t="s">
        <v>664</v>
      </c>
      <c r="DS145" s="97">
        <v>0</v>
      </c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</row>
    <row r="146" spans="1:254" ht="13.5">
      <c r="A146" s="22">
        <v>138</v>
      </c>
      <c r="B146" s="166">
        <v>42415</v>
      </c>
      <c r="C146" s="60" t="s">
        <v>657</v>
      </c>
      <c r="D146" s="52" t="s">
        <v>12</v>
      </c>
      <c r="E146" s="50" t="s">
        <v>25</v>
      </c>
      <c r="F146" s="50" t="s">
        <v>45</v>
      </c>
      <c r="G146" s="141" t="s">
        <v>658</v>
      </c>
      <c r="H146" s="51" t="s">
        <v>659</v>
      </c>
      <c r="I146" s="113">
        <f>COUNTIF(C$9:C146,C146)</f>
        <v>1</v>
      </c>
      <c r="J146" s="131">
        <f t="shared" si="34"/>
        <v>0</v>
      </c>
      <c r="K146" s="132">
        <f t="shared" si="32"/>
        <v>2</v>
      </c>
      <c r="L146" s="133">
        <f t="shared" si="33"/>
        <v>0</v>
      </c>
      <c r="M146" s="96"/>
      <c r="N146" s="97"/>
      <c r="O146" s="97"/>
      <c r="P146" s="97"/>
      <c r="Q146" s="97"/>
      <c r="R146" s="97"/>
      <c r="S146" s="97"/>
      <c r="T146" s="97"/>
      <c r="U146" s="96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6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 t="s">
        <v>665</v>
      </c>
      <c r="DP146" s="97" t="s">
        <v>665</v>
      </c>
      <c r="DQ146" s="97">
        <v>0</v>
      </c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</row>
    <row r="147" spans="1:254" ht="13.5">
      <c r="A147" s="22">
        <v>139</v>
      </c>
      <c r="B147" s="166">
        <v>42415</v>
      </c>
      <c r="C147" s="60" t="s">
        <v>660</v>
      </c>
      <c r="D147" s="52" t="s">
        <v>12</v>
      </c>
      <c r="E147" s="50" t="s">
        <v>25</v>
      </c>
      <c r="F147" s="50" t="s">
        <v>46</v>
      </c>
      <c r="G147" s="141" t="s">
        <v>661</v>
      </c>
      <c r="H147" s="51" t="s">
        <v>662</v>
      </c>
      <c r="I147" s="113">
        <f>COUNTIF(C$9:C147,C147)</f>
        <v>1</v>
      </c>
      <c r="J147" s="131">
        <f t="shared" si="34"/>
        <v>0</v>
      </c>
      <c r="K147" s="132">
        <f t="shared" si="32"/>
        <v>0</v>
      </c>
      <c r="L147" s="133">
        <f t="shared" si="33"/>
        <v>3</v>
      </c>
      <c r="M147" s="96"/>
      <c r="N147" s="97"/>
      <c r="O147" s="97"/>
      <c r="P147" s="97"/>
      <c r="Q147" s="97"/>
      <c r="R147" s="97"/>
      <c r="S147" s="97"/>
      <c r="T147" s="97"/>
      <c r="U147" s="96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6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 t="s">
        <v>666</v>
      </c>
      <c r="DO147" s="97" t="s">
        <v>666</v>
      </c>
      <c r="DP147" s="97" t="s">
        <v>666</v>
      </c>
      <c r="DQ147" s="97">
        <v>0</v>
      </c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</row>
    <row r="148" spans="1:254" ht="13.5">
      <c r="A148" s="22">
        <v>140</v>
      </c>
      <c r="B148" s="167">
        <v>42416</v>
      </c>
      <c r="C148" s="60" t="s">
        <v>680</v>
      </c>
      <c r="D148" s="52" t="s">
        <v>12</v>
      </c>
      <c r="E148" s="50" t="s">
        <v>30</v>
      </c>
      <c r="F148" s="50" t="s">
        <v>45</v>
      </c>
      <c r="G148" s="141" t="s">
        <v>681</v>
      </c>
      <c r="H148" s="51" t="s">
        <v>682</v>
      </c>
      <c r="I148" s="113">
        <f>COUNTIF(C$9:C148,C148)</f>
        <v>1</v>
      </c>
      <c r="J148" s="131">
        <f t="shared" si="34"/>
        <v>0</v>
      </c>
      <c r="K148" s="132">
        <f t="shared" si="32"/>
        <v>2</v>
      </c>
      <c r="L148" s="133">
        <f t="shared" si="33"/>
        <v>0</v>
      </c>
      <c r="M148" s="96"/>
      <c r="N148" s="97"/>
      <c r="O148" s="97"/>
      <c r="P148" s="97"/>
      <c r="Q148" s="97"/>
      <c r="R148" s="97"/>
      <c r="S148" s="97"/>
      <c r="T148" s="97"/>
      <c r="U148" s="96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6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 t="s">
        <v>692</v>
      </c>
      <c r="DP148" s="97" t="s">
        <v>692</v>
      </c>
      <c r="DQ148" s="97">
        <v>0</v>
      </c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</row>
    <row r="149" spans="1:254" ht="13.5">
      <c r="A149" s="22">
        <v>141</v>
      </c>
      <c r="B149" s="167">
        <v>42416</v>
      </c>
      <c r="C149" s="60" t="s">
        <v>188</v>
      </c>
      <c r="D149" s="52" t="s">
        <v>13</v>
      </c>
      <c r="E149" s="50" t="s">
        <v>34</v>
      </c>
      <c r="F149" s="50" t="s">
        <v>45</v>
      </c>
      <c r="G149" s="141" t="s">
        <v>189</v>
      </c>
      <c r="H149" s="51" t="s">
        <v>190</v>
      </c>
      <c r="I149" s="113">
        <f>COUNTIF(C$9:C149,C149)</f>
        <v>2</v>
      </c>
      <c r="J149" s="131">
        <f t="shared" si="34"/>
        <v>0</v>
      </c>
      <c r="K149" s="132">
        <f t="shared" si="32"/>
        <v>0</v>
      </c>
      <c r="L149" s="133">
        <f t="shared" si="33"/>
        <v>4</v>
      </c>
      <c r="M149" s="96"/>
      <c r="N149" s="97"/>
      <c r="O149" s="97"/>
      <c r="P149" s="97"/>
      <c r="Q149" s="97"/>
      <c r="R149" s="97"/>
      <c r="S149" s="97"/>
      <c r="T149" s="97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6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 t="s">
        <v>693</v>
      </c>
      <c r="DP149" s="97" t="s">
        <v>693</v>
      </c>
      <c r="DQ149" s="97" t="s">
        <v>693</v>
      </c>
      <c r="DR149" s="97" t="s">
        <v>693</v>
      </c>
      <c r="DS149" s="97">
        <v>0</v>
      </c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</row>
    <row r="150" spans="1:254" ht="13.5">
      <c r="A150" s="22">
        <v>142</v>
      </c>
      <c r="B150" s="167">
        <v>42416</v>
      </c>
      <c r="C150" s="60" t="s">
        <v>683</v>
      </c>
      <c r="D150" s="52" t="s">
        <v>14</v>
      </c>
      <c r="E150" s="50" t="s">
        <v>37</v>
      </c>
      <c r="F150" s="50" t="s">
        <v>45</v>
      </c>
      <c r="G150" s="141" t="s">
        <v>684</v>
      </c>
      <c r="H150" s="51" t="s">
        <v>685</v>
      </c>
      <c r="I150" s="113">
        <f>COUNTIF(C$9:C150,C150)</f>
        <v>1</v>
      </c>
      <c r="J150" s="131">
        <f t="shared" si="34"/>
        <v>0</v>
      </c>
      <c r="K150" s="132">
        <f t="shared" si="32"/>
        <v>0</v>
      </c>
      <c r="L150" s="133">
        <f t="shared" si="33"/>
        <v>2</v>
      </c>
      <c r="M150" s="96"/>
      <c r="N150" s="97"/>
      <c r="O150" s="97"/>
      <c r="P150" s="97"/>
      <c r="Q150" s="97"/>
      <c r="R150" s="97"/>
      <c r="S150" s="97"/>
      <c r="T150" s="97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6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 t="s">
        <v>694</v>
      </c>
      <c r="DP150" s="97" t="s">
        <v>694</v>
      </c>
      <c r="DQ150" s="97">
        <v>0</v>
      </c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</row>
    <row r="151" spans="1:254" ht="13.5">
      <c r="A151" s="22">
        <v>143</v>
      </c>
      <c r="B151" s="167">
        <v>42416</v>
      </c>
      <c r="C151" s="60" t="s">
        <v>686</v>
      </c>
      <c r="D151" s="52" t="s">
        <v>15</v>
      </c>
      <c r="E151" s="50" t="s">
        <v>84</v>
      </c>
      <c r="F151" s="50" t="s">
        <v>45</v>
      </c>
      <c r="G151" s="141" t="s">
        <v>687</v>
      </c>
      <c r="H151" s="51" t="s">
        <v>688</v>
      </c>
      <c r="I151" s="113">
        <f>COUNTIF(C$9:C151,C151)</f>
        <v>1</v>
      </c>
      <c r="J151" s="131">
        <f t="shared" si="34"/>
        <v>0</v>
      </c>
      <c r="K151" s="132">
        <f t="shared" si="32"/>
        <v>4</v>
      </c>
      <c r="L151" s="133">
        <f t="shared" si="33"/>
        <v>0</v>
      </c>
      <c r="M151" s="96"/>
      <c r="N151" s="97"/>
      <c r="O151" s="97"/>
      <c r="P151" s="97"/>
      <c r="Q151" s="97"/>
      <c r="R151" s="97"/>
      <c r="S151" s="97"/>
      <c r="T151" s="97"/>
      <c r="U151" s="96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6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 t="s">
        <v>695</v>
      </c>
      <c r="DP151" s="97" t="s">
        <v>695</v>
      </c>
      <c r="DQ151" s="97" t="s">
        <v>695</v>
      </c>
      <c r="DR151" s="97" t="s">
        <v>695</v>
      </c>
      <c r="DS151" s="97">
        <v>0</v>
      </c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</row>
    <row r="152" spans="1:254" ht="13.5">
      <c r="A152" s="22">
        <v>144</v>
      </c>
      <c r="B152" s="167">
        <v>42416</v>
      </c>
      <c r="C152" s="60" t="s">
        <v>689</v>
      </c>
      <c r="D152" s="52" t="s">
        <v>17</v>
      </c>
      <c r="E152" s="50" t="s">
        <v>99</v>
      </c>
      <c r="F152" s="50" t="s">
        <v>45</v>
      </c>
      <c r="G152" s="141" t="s">
        <v>690</v>
      </c>
      <c r="H152" s="51" t="s">
        <v>691</v>
      </c>
      <c r="I152" s="113">
        <f>COUNTIF(C$9:C152,C152)</f>
        <v>1</v>
      </c>
      <c r="J152" s="131">
        <f t="shared" si="34"/>
        <v>0</v>
      </c>
      <c r="K152" s="132">
        <f t="shared" si="32"/>
        <v>5</v>
      </c>
      <c r="L152" s="133">
        <f t="shared" si="33"/>
        <v>0</v>
      </c>
      <c r="M152" s="96"/>
      <c r="N152" s="97"/>
      <c r="O152" s="97"/>
      <c r="P152" s="97"/>
      <c r="Q152" s="97"/>
      <c r="R152" s="97"/>
      <c r="S152" s="97"/>
      <c r="T152" s="97"/>
      <c r="U152" s="96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6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 t="s">
        <v>696</v>
      </c>
      <c r="DO152" s="97" t="s">
        <v>696</v>
      </c>
      <c r="DP152" s="97" t="s">
        <v>696</v>
      </c>
      <c r="DQ152" s="97" t="s">
        <v>696</v>
      </c>
      <c r="DR152" s="97" t="s">
        <v>696</v>
      </c>
      <c r="DS152" s="97">
        <v>0</v>
      </c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</row>
    <row r="153" spans="1:254" ht="13.5">
      <c r="A153" s="22">
        <v>145</v>
      </c>
      <c r="B153" s="167">
        <v>42416</v>
      </c>
      <c r="C153" s="60" t="s">
        <v>697</v>
      </c>
      <c r="D153" s="52" t="s">
        <v>12</v>
      </c>
      <c r="E153" s="50" t="s">
        <v>25</v>
      </c>
      <c r="F153" s="50" t="s">
        <v>45</v>
      </c>
      <c r="G153" s="141" t="s">
        <v>698</v>
      </c>
      <c r="H153" s="51" t="s">
        <v>699</v>
      </c>
      <c r="I153" s="113">
        <f>COUNTIF(C$9:C153,C153)</f>
        <v>1</v>
      </c>
      <c r="J153" s="131">
        <f t="shared" si="34"/>
        <v>0</v>
      </c>
      <c r="K153" s="132">
        <f t="shared" si="32"/>
        <v>0</v>
      </c>
      <c r="L153" s="133">
        <f t="shared" si="33"/>
        <v>4</v>
      </c>
      <c r="M153" s="96"/>
      <c r="N153" s="97"/>
      <c r="O153" s="97"/>
      <c r="P153" s="97"/>
      <c r="Q153" s="97"/>
      <c r="R153" s="97"/>
      <c r="S153" s="97"/>
      <c r="T153" s="97"/>
      <c r="U153" s="96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6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 t="s">
        <v>700</v>
      </c>
      <c r="DP153" s="97" t="s">
        <v>700</v>
      </c>
      <c r="DQ153" s="97" t="s">
        <v>700</v>
      </c>
      <c r="DR153" s="97" t="s">
        <v>700</v>
      </c>
      <c r="DS153" s="97">
        <v>0</v>
      </c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</row>
    <row r="154" spans="1:254" ht="13.5">
      <c r="A154" s="22">
        <v>146</v>
      </c>
      <c r="B154" s="166">
        <v>42417</v>
      </c>
      <c r="C154" s="60" t="s">
        <v>707</v>
      </c>
      <c r="D154" s="52" t="s">
        <v>13</v>
      </c>
      <c r="E154" s="50" t="s">
        <v>32</v>
      </c>
      <c r="F154" s="50" t="s">
        <v>45</v>
      </c>
      <c r="G154" s="141" t="s">
        <v>708</v>
      </c>
      <c r="H154" s="51" t="s">
        <v>709</v>
      </c>
      <c r="I154" s="113">
        <f>COUNTIF(C$9:C154,C154)</f>
        <v>1</v>
      </c>
      <c r="J154" s="131">
        <f t="shared" si="34"/>
        <v>0</v>
      </c>
      <c r="K154" s="132">
        <f t="shared" si="32"/>
        <v>3</v>
      </c>
      <c r="L154" s="133">
        <f t="shared" si="33"/>
        <v>0</v>
      </c>
      <c r="M154" s="96"/>
      <c r="N154" s="97"/>
      <c r="O154" s="97"/>
      <c r="P154" s="97"/>
      <c r="Q154" s="97"/>
      <c r="R154" s="97"/>
      <c r="S154" s="97"/>
      <c r="T154" s="97"/>
      <c r="U154" s="96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6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 t="s">
        <v>715</v>
      </c>
      <c r="DQ154" s="97" t="s">
        <v>715</v>
      </c>
      <c r="DR154" s="97" t="s">
        <v>715</v>
      </c>
      <c r="DS154" s="97">
        <v>0</v>
      </c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</row>
    <row r="155" spans="1:254" ht="13.5">
      <c r="A155" s="22">
        <v>147</v>
      </c>
      <c r="B155" s="166">
        <v>42417</v>
      </c>
      <c r="C155" s="60" t="s">
        <v>710</v>
      </c>
      <c r="D155" s="52" t="s">
        <v>15</v>
      </c>
      <c r="E155" s="50" t="s">
        <v>83</v>
      </c>
      <c r="F155" s="50" t="s">
        <v>46</v>
      </c>
      <c r="G155" s="141" t="s">
        <v>711</v>
      </c>
      <c r="H155" s="51" t="s">
        <v>518</v>
      </c>
      <c r="I155" s="113">
        <f>COUNTIF(C$9:C155,C155)</f>
        <v>1</v>
      </c>
      <c r="J155" s="131">
        <f t="shared" si="34"/>
        <v>0</v>
      </c>
      <c r="K155" s="132">
        <f t="shared" si="32"/>
        <v>0</v>
      </c>
      <c r="L155" s="133">
        <f t="shared" si="33"/>
        <v>3</v>
      </c>
      <c r="M155" s="96"/>
      <c r="N155" s="97"/>
      <c r="O155" s="97"/>
      <c r="P155" s="97"/>
      <c r="Q155" s="97"/>
      <c r="R155" s="97"/>
      <c r="S155" s="97"/>
      <c r="T155" s="97"/>
      <c r="U155" s="96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6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 t="s">
        <v>716</v>
      </c>
      <c r="DP155" s="97" t="s">
        <v>716</v>
      </c>
      <c r="DQ155" s="97" t="s">
        <v>716</v>
      </c>
      <c r="DR155" s="97">
        <v>0</v>
      </c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</row>
    <row r="156" spans="1:254" ht="13.5">
      <c r="A156" s="22">
        <v>148</v>
      </c>
      <c r="B156" s="166">
        <v>42417</v>
      </c>
      <c r="C156" s="60" t="s">
        <v>712</v>
      </c>
      <c r="D156" s="52" t="s">
        <v>9</v>
      </c>
      <c r="E156" s="50" t="s">
        <v>86</v>
      </c>
      <c r="F156" s="50" t="s">
        <v>45</v>
      </c>
      <c r="G156" s="141" t="s">
        <v>713</v>
      </c>
      <c r="H156" s="51" t="s">
        <v>714</v>
      </c>
      <c r="I156" s="113">
        <f>COUNTIF(C$9:C156,C156)</f>
        <v>1</v>
      </c>
      <c r="J156" s="131">
        <f t="shared" si="34"/>
        <v>0</v>
      </c>
      <c r="K156" s="132">
        <f t="shared" si="32"/>
        <v>2</v>
      </c>
      <c r="L156" s="133">
        <f t="shared" si="33"/>
        <v>0</v>
      </c>
      <c r="M156" s="96"/>
      <c r="N156" s="97"/>
      <c r="O156" s="97"/>
      <c r="P156" s="97"/>
      <c r="Q156" s="97"/>
      <c r="R156" s="97"/>
      <c r="S156" s="97"/>
      <c r="T156" s="97"/>
      <c r="U156" s="96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6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 t="s">
        <v>717</v>
      </c>
      <c r="DR156" s="97" t="s">
        <v>717</v>
      </c>
      <c r="DS156" s="97">
        <v>0</v>
      </c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</row>
    <row r="157" spans="1:254" ht="13.5">
      <c r="A157" s="22">
        <v>149</v>
      </c>
      <c r="B157" s="166">
        <v>42417</v>
      </c>
      <c r="C157" s="60" t="s">
        <v>535</v>
      </c>
      <c r="D157" s="52" t="s">
        <v>9</v>
      </c>
      <c r="E157" s="50" t="s">
        <v>86</v>
      </c>
      <c r="F157" s="50" t="s">
        <v>46</v>
      </c>
      <c r="G157" s="141" t="s">
        <v>536</v>
      </c>
      <c r="H157" s="51" t="s">
        <v>537</v>
      </c>
      <c r="I157" s="113">
        <f>COUNTIF(C$9:C157,C157)</f>
        <v>2</v>
      </c>
      <c r="J157" s="131">
        <f t="shared" si="34"/>
        <v>0</v>
      </c>
      <c r="K157" s="132">
        <f t="shared" si="32"/>
        <v>2</v>
      </c>
      <c r="L157" s="133">
        <f t="shared" si="33"/>
        <v>0</v>
      </c>
      <c r="M157" s="96"/>
      <c r="N157" s="97"/>
      <c r="O157" s="97"/>
      <c r="P157" s="97"/>
      <c r="Q157" s="97"/>
      <c r="R157" s="97"/>
      <c r="S157" s="97"/>
      <c r="T157" s="97"/>
      <c r="U157" s="96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6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 t="s">
        <v>718</v>
      </c>
      <c r="DR157" s="97" t="s">
        <v>718</v>
      </c>
      <c r="DS157" s="97">
        <v>0</v>
      </c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</row>
    <row r="158" spans="1:254" ht="13.5">
      <c r="A158" s="22">
        <v>150</v>
      </c>
      <c r="B158" s="167">
        <v>42418</v>
      </c>
      <c r="C158" s="60" t="s">
        <v>720</v>
      </c>
      <c r="D158" s="52" t="s">
        <v>13</v>
      </c>
      <c r="E158" s="50" t="s">
        <v>32</v>
      </c>
      <c r="F158" s="50" t="s">
        <v>45</v>
      </c>
      <c r="G158" s="141" t="s">
        <v>721</v>
      </c>
      <c r="H158" s="51" t="s">
        <v>722</v>
      </c>
      <c r="I158" s="113">
        <f>COUNTIF(C$9:C158,C158)</f>
        <v>1</v>
      </c>
      <c r="J158" s="131">
        <f t="shared" si="34"/>
        <v>0</v>
      </c>
      <c r="K158" s="132">
        <f t="shared" si="32"/>
        <v>2</v>
      </c>
      <c r="L158" s="133">
        <f t="shared" si="33"/>
        <v>0</v>
      </c>
      <c r="M158" s="96"/>
      <c r="N158" s="97"/>
      <c r="O158" s="97"/>
      <c r="P158" s="97"/>
      <c r="Q158" s="97"/>
      <c r="R158" s="97"/>
      <c r="S158" s="97"/>
      <c r="T158" s="97"/>
      <c r="U158" s="96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6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 t="s">
        <v>726</v>
      </c>
      <c r="DR158" s="97" t="s">
        <v>726</v>
      </c>
      <c r="DS158" s="97">
        <v>0</v>
      </c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</row>
    <row r="159" spans="1:254" ht="13.5">
      <c r="A159" s="22">
        <v>151</v>
      </c>
      <c r="B159" s="167">
        <v>42418</v>
      </c>
      <c r="C159" s="60" t="s">
        <v>723</v>
      </c>
      <c r="D159" s="52" t="s">
        <v>14</v>
      </c>
      <c r="E159" s="50" t="s">
        <v>37</v>
      </c>
      <c r="F159" s="50" t="s">
        <v>45</v>
      </c>
      <c r="G159" s="141" t="s">
        <v>724</v>
      </c>
      <c r="H159" s="51" t="s">
        <v>725</v>
      </c>
      <c r="I159" s="113">
        <f>COUNTIF(C$9:C159,C159)</f>
        <v>1</v>
      </c>
      <c r="J159" s="131">
        <f t="shared" si="34"/>
        <v>0</v>
      </c>
      <c r="K159" s="132">
        <f t="shared" si="32"/>
        <v>5</v>
      </c>
      <c r="L159" s="133">
        <f t="shared" si="33"/>
        <v>0</v>
      </c>
      <c r="M159" s="96"/>
      <c r="N159" s="97"/>
      <c r="O159" s="97"/>
      <c r="P159" s="97"/>
      <c r="Q159" s="97"/>
      <c r="R159" s="97"/>
      <c r="S159" s="97"/>
      <c r="T159" s="97"/>
      <c r="U159" s="96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6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 t="s">
        <v>727</v>
      </c>
      <c r="DR159" s="97" t="s">
        <v>727</v>
      </c>
      <c r="DS159" s="97" t="s">
        <v>727</v>
      </c>
      <c r="DT159" s="97" t="s">
        <v>727</v>
      </c>
      <c r="DU159" s="97" t="s">
        <v>727</v>
      </c>
      <c r="DV159" s="97">
        <v>0</v>
      </c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</row>
    <row r="160" spans="1:254" ht="13.5">
      <c r="A160" s="22">
        <v>152</v>
      </c>
      <c r="B160" s="167">
        <v>42418</v>
      </c>
      <c r="C160" s="60" t="s">
        <v>730</v>
      </c>
      <c r="D160" s="52" t="s">
        <v>12</v>
      </c>
      <c r="E160" s="50" t="s">
        <v>25</v>
      </c>
      <c r="F160" s="50" t="s">
        <v>45</v>
      </c>
      <c r="G160" s="141" t="s">
        <v>731</v>
      </c>
      <c r="H160" s="51" t="s">
        <v>732</v>
      </c>
      <c r="I160" s="113">
        <f>COUNTIF(C$9:C160,C160)</f>
        <v>1</v>
      </c>
      <c r="J160" s="131">
        <f t="shared" si="34"/>
        <v>0</v>
      </c>
      <c r="K160" s="132">
        <f t="shared" si="32"/>
        <v>0</v>
      </c>
      <c r="L160" s="133">
        <f t="shared" si="33"/>
        <v>2</v>
      </c>
      <c r="M160" s="96"/>
      <c r="N160" s="97"/>
      <c r="O160" s="97"/>
      <c r="P160" s="97"/>
      <c r="Q160" s="97"/>
      <c r="R160" s="97"/>
      <c r="S160" s="97"/>
      <c r="T160" s="97"/>
      <c r="U160" s="96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6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 t="s">
        <v>736</v>
      </c>
      <c r="DR160" s="97" t="s">
        <v>736</v>
      </c>
      <c r="DS160" s="97">
        <v>0</v>
      </c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</row>
    <row r="161" spans="1:254" ht="13.5">
      <c r="A161" s="22">
        <v>153</v>
      </c>
      <c r="B161" s="167">
        <v>42418</v>
      </c>
      <c r="C161" s="60" t="s">
        <v>733</v>
      </c>
      <c r="D161" s="52" t="s">
        <v>12</v>
      </c>
      <c r="E161" s="50" t="s">
        <v>25</v>
      </c>
      <c r="F161" s="50" t="s">
        <v>47</v>
      </c>
      <c r="G161" s="141" t="s">
        <v>734</v>
      </c>
      <c r="H161" s="51" t="s">
        <v>735</v>
      </c>
      <c r="I161" s="113">
        <f>COUNTIF(C$9:C161,C161)</f>
        <v>1</v>
      </c>
      <c r="J161" s="131">
        <f t="shared" si="34"/>
        <v>0</v>
      </c>
      <c r="K161" s="132">
        <f t="shared" si="32"/>
        <v>0</v>
      </c>
      <c r="L161" s="133">
        <f t="shared" si="33"/>
        <v>7</v>
      </c>
      <c r="M161" s="96"/>
      <c r="N161" s="97"/>
      <c r="O161" s="97"/>
      <c r="P161" s="97"/>
      <c r="Q161" s="97"/>
      <c r="R161" s="97"/>
      <c r="S161" s="97"/>
      <c r="T161" s="97"/>
      <c r="U161" s="96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6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 t="s">
        <v>737</v>
      </c>
      <c r="DO161" s="97" t="s">
        <v>737</v>
      </c>
      <c r="DP161" s="97" t="s">
        <v>737</v>
      </c>
      <c r="DQ161" s="97" t="s">
        <v>737</v>
      </c>
      <c r="DR161" s="97" t="s">
        <v>738</v>
      </c>
      <c r="DS161" s="97" t="s">
        <v>738</v>
      </c>
      <c r="DT161" s="97" t="s">
        <v>738</v>
      </c>
      <c r="DU161" s="97">
        <v>0</v>
      </c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</row>
    <row r="162" spans="1:254" ht="13.5">
      <c r="A162" s="22">
        <v>154</v>
      </c>
      <c r="B162" s="166">
        <v>42422</v>
      </c>
      <c r="C162" s="60" t="s">
        <v>739</v>
      </c>
      <c r="D162" s="52" t="s">
        <v>12</v>
      </c>
      <c r="E162" s="50" t="s">
        <v>27</v>
      </c>
      <c r="F162" s="50" t="s">
        <v>45</v>
      </c>
      <c r="G162" s="141" t="s">
        <v>740</v>
      </c>
      <c r="H162" s="51" t="s">
        <v>510</v>
      </c>
      <c r="I162" s="113">
        <f>COUNTIF(C$9:C162,C162)</f>
        <v>1</v>
      </c>
      <c r="J162" s="131">
        <f t="shared" si="34"/>
        <v>0</v>
      </c>
      <c r="K162" s="132">
        <f t="shared" si="32"/>
        <v>0</v>
      </c>
      <c r="L162" s="133">
        <f t="shared" si="33"/>
        <v>5</v>
      </c>
      <c r="M162" s="96"/>
      <c r="N162" s="97"/>
      <c r="O162" s="97"/>
      <c r="P162" s="97"/>
      <c r="Q162" s="97"/>
      <c r="R162" s="97"/>
      <c r="S162" s="97"/>
      <c r="T162" s="97"/>
      <c r="U162" s="96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6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 t="s">
        <v>761</v>
      </c>
      <c r="DV162" s="97" t="s">
        <v>858</v>
      </c>
      <c r="DW162" s="97" t="s">
        <v>859</v>
      </c>
      <c r="DX162" s="97" t="s">
        <v>857</v>
      </c>
      <c r="DY162" s="97" t="s">
        <v>856</v>
      </c>
      <c r="DZ162" s="97">
        <v>0</v>
      </c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</row>
    <row r="163" spans="1:254" ht="13.5">
      <c r="A163" s="22">
        <v>155</v>
      </c>
      <c r="B163" s="166">
        <v>42422</v>
      </c>
      <c r="C163" s="60" t="s">
        <v>741</v>
      </c>
      <c r="D163" s="52" t="s">
        <v>12</v>
      </c>
      <c r="E163" s="50" t="s">
        <v>28</v>
      </c>
      <c r="F163" s="50" t="s">
        <v>45</v>
      </c>
      <c r="G163" s="141" t="s">
        <v>742</v>
      </c>
      <c r="H163" s="51" t="s">
        <v>743</v>
      </c>
      <c r="I163" s="113">
        <f>COUNTIF(C$9:C163,C163)</f>
        <v>1</v>
      </c>
      <c r="J163" s="131">
        <f t="shared" si="34"/>
        <v>0</v>
      </c>
      <c r="K163" s="132">
        <f t="shared" si="32"/>
        <v>3</v>
      </c>
      <c r="L163" s="133">
        <f t="shared" si="33"/>
        <v>0</v>
      </c>
      <c r="M163" s="96"/>
      <c r="N163" s="97"/>
      <c r="O163" s="97"/>
      <c r="P163" s="97"/>
      <c r="Q163" s="97"/>
      <c r="R163" s="97"/>
      <c r="S163" s="97"/>
      <c r="T163" s="97"/>
      <c r="U163" s="96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6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 t="s">
        <v>762</v>
      </c>
      <c r="DV163" s="97" t="s">
        <v>762</v>
      </c>
      <c r="DW163" s="97" t="s">
        <v>762</v>
      </c>
      <c r="DX163" s="97">
        <v>0</v>
      </c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</row>
    <row r="164" spans="1:254" ht="13.5">
      <c r="A164" s="22">
        <v>156</v>
      </c>
      <c r="B164" s="166">
        <v>42422</v>
      </c>
      <c r="C164" s="60" t="s">
        <v>744</v>
      </c>
      <c r="D164" s="52" t="s">
        <v>11</v>
      </c>
      <c r="E164" s="50" t="s">
        <v>36</v>
      </c>
      <c r="F164" s="50" t="s">
        <v>45</v>
      </c>
      <c r="G164" s="141" t="s">
        <v>745</v>
      </c>
      <c r="H164" s="51" t="s">
        <v>746</v>
      </c>
      <c r="I164" s="113">
        <f>COUNTIF(C$9:C164,C164)</f>
        <v>1</v>
      </c>
      <c r="J164" s="131">
        <f t="shared" si="34"/>
        <v>0</v>
      </c>
      <c r="K164" s="132">
        <f t="shared" si="32"/>
        <v>0</v>
      </c>
      <c r="L164" s="133">
        <f t="shared" si="33"/>
        <v>3</v>
      </c>
      <c r="M164" s="96"/>
      <c r="N164" s="97"/>
      <c r="O164" s="97"/>
      <c r="P164" s="97"/>
      <c r="Q164" s="97"/>
      <c r="R164" s="97"/>
      <c r="S164" s="97"/>
      <c r="T164" s="97"/>
      <c r="U164" s="96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6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 t="s">
        <v>763</v>
      </c>
      <c r="DV164" s="97" t="s">
        <v>763</v>
      </c>
      <c r="DW164" s="97" t="s">
        <v>763</v>
      </c>
      <c r="DX164" s="97">
        <v>0</v>
      </c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</row>
    <row r="165" spans="1:254" ht="13.5">
      <c r="A165" s="22">
        <v>157</v>
      </c>
      <c r="B165" s="166">
        <v>42422</v>
      </c>
      <c r="C165" s="60" t="s">
        <v>747</v>
      </c>
      <c r="D165" s="52" t="s">
        <v>11</v>
      </c>
      <c r="E165" s="50" t="s">
        <v>82</v>
      </c>
      <c r="F165" s="50" t="s">
        <v>42</v>
      </c>
      <c r="G165" s="141" t="s">
        <v>748</v>
      </c>
      <c r="H165" s="51" t="s">
        <v>249</v>
      </c>
      <c r="I165" s="113">
        <f>COUNTIF(C$9:C165,C165)</f>
        <v>1</v>
      </c>
      <c r="J165" s="131">
        <f t="shared" si="34"/>
        <v>3</v>
      </c>
      <c r="K165" s="132">
        <f t="shared" si="32"/>
        <v>0</v>
      </c>
      <c r="L165" s="133">
        <f t="shared" si="33"/>
        <v>0</v>
      </c>
      <c r="M165" s="96"/>
      <c r="N165" s="97"/>
      <c r="O165" s="97"/>
      <c r="P165" s="97"/>
      <c r="Q165" s="97"/>
      <c r="R165" s="97"/>
      <c r="S165" s="97"/>
      <c r="T165" s="97"/>
      <c r="U165" s="96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6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 t="s">
        <v>764</v>
      </c>
      <c r="DW165" s="97" t="s">
        <v>764</v>
      </c>
      <c r="DX165" s="97" t="s">
        <v>764</v>
      </c>
      <c r="DY165" s="97">
        <v>0</v>
      </c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</row>
    <row r="166" spans="1:254" ht="13.5">
      <c r="A166" s="22">
        <v>158</v>
      </c>
      <c r="B166" s="166">
        <v>42422</v>
      </c>
      <c r="C166" s="60" t="s">
        <v>683</v>
      </c>
      <c r="D166" s="52" t="s">
        <v>14</v>
      </c>
      <c r="E166" s="50" t="s">
        <v>37</v>
      </c>
      <c r="F166" s="50" t="s">
        <v>45</v>
      </c>
      <c r="G166" s="141" t="s">
        <v>684</v>
      </c>
      <c r="H166" s="51" t="s">
        <v>685</v>
      </c>
      <c r="I166" s="113">
        <f>COUNTIF(C$9:C166,C166)</f>
        <v>2</v>
      </c>
      <c r="J166" s="131">
        <f t="shared" si="34"/>
        <v>0</v>
      </c>
      <c r="K166" s="132">
        <f t="shared" si="32"/>
        <v>0</v>
      </c>
      <c r="L166" s="133">
        <f t="shared" si="33"/>
        <v>3</v>
      </c>
      <c r="M166" s="96"/>
      <c r="N166" s="97"/>
      <c r="O166" s="97"/>
      <c r="P166" s="97"/>
      <c r="Q166" s="97"/>
      <c r="R166" s="97"/>
      <c r="S166" s="97"/>
      <c r="T166" s="97"/>
      <c r="U166" s="96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6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 t="s">
        <v>765</v>
      </c>
      <c r="DW166" s="97" t="s">
        <v>869</v>
      </c>
      <c r="DX166" s="97" t="s">
        <v>868</v>
      </c>
      <c r="DY166" s="97">
        <v>0</v>
      </c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</row>
    <row r="167" spans="1:254" ht="13.5">
      <c r="A167" s="22">
        <v>159</v>
      </c>
      <c r="B167" s="166">
        <v>42422</v>
      </c>
      <c r="C167" s="60" t="s">
        <v>749</v>
      </c>
      <c r="D167" s="52" t="s">
        <v>14</v>
      </c>
      <c r="E167" s="50" t="s">
        <v>37</v>
      </c>
      <c r="F167" s="50" t="s">
        <v>45</v>
      </c>
      <c r="G167" s="141" t="s">
        <v>750</v>
      </c>
      <c r="H167" s="51" t="s">
        <v>751</v>
      </c>
      <c r="I167" s="113">
        <f>COUNTIF(C$9:C167,C167)</f>
        <v>1</v>
      </c>
      <c r="J167" s="131">
        <f t="shared" si="34"/>
        <v>0</v>
      </c>
      <c r="K167" s="132">
        <f t="shared" si="32"/>
        <v>3</v>
      </c>
      <c r="L167" s="133">
        <f t="shared" si="33"/>
        <v>0</v>
      </c>
      <c r="M167" s="96"/>
      <c r="N167" s="97"/>
      <c r="O167" s="97"/>
      <c r="P167" s="97"/>
      <c r="Q167" s="97"/>
      <c r="R167" s="97"/>
      <c r="S167" s="97"/>
      <c r="T167" s="97"/>
      <c r="U167" s="96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6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 t="s">
        <v>766</v>
      </c>
      <c r="DW167" s="97" t="s">
        <v>766</v>
      </c>
      <c r="DX167" s="97" t="s">
        <v>766</v>
      </c>
      <c r="DY167" s="97">
        <v>0</v>
      </c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</row>
    <row r="168" spans="1:254" ht="13.5">
      <c r="A168" s="22">
        <v>160</v>
      </c>
      <c r="B168" s="166">
        <v>42422</v>
      </c>
      <c r="C168" s="60" t="s">
        <v>752</v>
      </c>
      <c r="D168" s="52" t="s">
        <v>14</v>
      </c>
      <c r="E168" s="50" t="s">
        <v>37</v>
      </c>
      <c r="F168" s="50" t="s">
        <v>46</v>
      </c>
      <c r="G168" s="141" t="s">
        <v>753</v>
      </c>
      <c r="H168" s="51" t="s">
        <v>751</v>
      </c>
      <c r="I168" s="113">
        <f>COUNTIF(C$9:C168,C168)</f>
        <v>1</v>
      </c>
      <c r="J168" s="131">
        <f t="shared" si="34"/>
        <v>0</v>
      </c>
      <c r="K168" s="132">
        <f t="shared" si="32"/>
        <v>0</v>
      </c>
      <c r="L168" s="133">
        <f t="shared" si="33"/>
        <v>2</v>
      </c>
      <c r="M168" s="96"/>
      <c r="N168" s="97"/>
      <c r="O168" s="97"/>
      <c r="P168" s="97"/>
      <c r="Q168" s="97"/>
      <c r="R168" s="97"/>
      <c r="S168" s="97"/>
      <c r="T168" s="97"/>
      <c r="U168" s="96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6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 t="s">
        <v>767</v>
      </c>
      <c r="DV168" s="97" t="s">
        <v>855</v>
      </c>
      <c r="DW168" s="97">
        <v>0</v>
      </c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</row>
    <row r="169" spans="1:254" ht="13.5">
      <c r="A169" s="22">
        <v>161</v>
      </c>
      <c r="B169" s="166">
        <v>42422</v>
      </c>
      <c r="C169" s="60" t="s">
        <v>754</v>
      </c>
      <c r="D169" s="52" t="s">
        <v>15</v>
      </c>
      <c r="E169" s="50" t="s">
        <v>83</v>
      </c>
      <c r="F169" s="50" t="s">
        <v>45</v>
      </c>
      <c r="G169" s="141" t="s">
        <v>755</v>
      </c>
      <c r="H169" s="51" t="s">
        <v>255</v>
      </c>
      <c r="I169" s="113">
        <f>COUNTIF(C$9:C169,C169)</f>
        <v>1</v>
      </c>
      <c r="J169" s="131">
        <f t="shared" si="34"/>
        <v>0</v>
      </c>
      <c r="K169" s="132">
        <f t="shared" si="32"/>
        <v>2</v>
      </c>
      <c r="L169" s="133">
        <f t="shared" si="33"/>
        <v>0</v>
      </c>
      <c r="M169" s="96"/>
      <c r="N169" s="97"/>
      <c r="O169" s="97"/>
      <c r="P169" s="97"/>
      <c r="Q169" s="97"/>
      <c r="R169" s="97"/>
      <c r="S169" s="97"/>
      <c r="T169" s="97"/>
      <c r="U169" s="96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6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 t="s">
        <v>768</v>
      </c>
      <c r="DV169" s="97" t="s">
        <v>768</v>
      </c>
      <c r="DW169" s="97">
        <v>0</v>
      </c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</row>
    <row r="170" spans="1:254" ht="13.5">
      <c r="A170" s="22">
        <v>162</v>
      </c>
      <c r="B170" s="166">
        <v>42422</v>
      </c>
      <c r="C170" s="60" t="s">
        <v>756</v>
      </c>
      <c r="D170" s="52" t="s">
        <v>15</v>
      </c>
      <c r="E170" s="50" t="s">
        <v>83</v>
      </c>
      <c r="F170" s="50" t="s">
        <v>45</v>
      </c>
      <c r="G170" s="141" t="s">
        <v>757</v>
      </c>
      <c r="H170" s="51" t="s">
        <v>758</v>
      </c>
      <c r="I170" s="113">
        <f>COUNTIF(C$9:C170,C170)</f>
        <v>1</v>
      </c>
      <c r="J170" s="131">
        <f t="shared" si="34"/>
        <v>1</v>
      </c>
      <c r="K170" s="132">
        <f t="shared" si="32"/>
        <v>0</v>
      </c>
      <c r="L170" s="133">
        <f t="shared" si="33"/>
        <v>0</v>
      </c>
      <c r="M170" s="96"/>
      <c r="N170" s="97"/>
      <c r="O170" s="97"/>
      <c r="P170" s="97"/>
      <c r="Q170" s="97"/>
      <c r="R170" s="97"/>
      <c r="S170" s="97"/>
      <c r="T170" s="97"/>
      <c r="U170" s="96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6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 t="s">
        <v>769</v>
      </c>
      <c r="DV170" s="97">
        <v>0</v>
      </c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</row>
    <row r="171" spans="1:254" ht="13.5">
      <c r="A171" s="22">
        <v>163</v>
      </c>
      <c r="B171" s="166">
        <v>42422</v>
      </c>
      <c r="C171" s="60" t="s">
        <v>631</v>
      </c>
      <c r="D171" s="52" t="s">
        <v>9</v>
      </c>
      <c r="E171" s="50" t="s">
        <v>86</v>
      </c>
      <c r="F171" s="50" t="s">
        <v>45</v>
      </c>
      <c r="G171" s="141" t="s">
        <v>632</v>
      </c>
      <c r="H171" s="51" t="s">
        <v>633</v>
      </c>
      <c r="I171" s="113">
        <f>COUNTIF(C$9:C171,C171)</f>
        <v>2</v>
      </c>
      <c r="J171" s="131">
        <f t="shared" si="34"/>
        <v>0</v>
      </c>
      <c r="K171" s="132">
        <f t="shared" si="32"/>
        <v>2</v>
      </c>
      <c r="L171" s="133">
        <f t="shared" si="33"/>
        <v>0</v>
      </c>
      <c r="M171" s="96"/>
      <c r="N171" s="97"/>
      <c r="O171" s="97"/>
      <c r="P171" s="97"/>
      <c r="Q171" s="97"/>
      <c r="R171" s="97"/>
      <c r="S171" s="97"/>
      <c r="T171" s="97"/>
      <c r="U171" s="96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6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 t="s">
        <v>770</v>
      </c>
      <c r="DW171" s="97" t="s">
        <v>770</v>
      </c>
      <c r="DX171" s="97">
        <v>0</v>
      </c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</row>
    <row r="172" spans="1:254" ht="13.5">
      <c r="A172" s="22">
        <v>164</v>
      </c>
      <c r="B172" s="166">
        <v>42422</v>
      </c>
      <c r="C172" s="60" t="s">
        <v>759</v>
      </c>
      <c r="D172" s="52" t="s">
        <v>9</v>
      </c>
      <c r="E172" s="50" t="s">
        <v>86</v>
      </c>
      <c r="F172" s="50" t="s">
        <v>47</v>
      </c>
      <c r="G172" s="141" t="s">
        <v>760</v>
      </c>
      <c r="H172" s="51" t="s">
        <v>298</v>
      </c>
      <c r="I172" s="113">
        <f>COUNTIF(C$9:C172,C172)</f>
        <v>1</v>
      </c>
      <c r="J172" s="131">
        <f t="shared" si="34"/>
        <v>0</v>
      </c>
      <c r="K172" s="132">
        <f t="shared" si="32"/>
        <v>2</v>
      </c>
      <c r="L172" s="133">
        <f t="shared" si="33"/>
        <v>3</v>
      </c>
      <c r="M172" s="96"/>
      <c r="N172" s="97"/>
      <c r="O172" s="97"/>
      <c r="P172" s="97"/>
      <c r="Q172" s="97"/>
      <c r="R172" s="97"/>
      <c r="S172" s="97"/>
      <c r="T172" s="97"/>
      <c r="U172" s="96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6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 t="s">
        <v>771</v>
      </c>
      <c r="DV172" s="97" t="s">
        <v>771</v>
      </c>
      <c r="DW172" s="97" t="s">
        <v>771</v>
      </c>
      <c r="DX172" s="97" t="s">
        <v>893</v>
      </c>
      <c r="DY172" s="97" t="s">
        <v>893</v>
      </c>
      <c r="DZ172" s="97">
        <v>0</v>
      </c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</row>
    <row r="173" spans="1:254" ht="13.5">
      <c r="A173" s="22">
        <v>165</v>
      </c>
      <c r="B173" s="166">
        <v>42422</v>
      </c>
      <c r="C173" s="60" t="s">
        <v>773</v>
      </c>
      <c r="D173" s="52" t="s">
        <v>12</v>
      </c>
      <c r="E173" s="50" t="s">
        <v>25</v>
      </c>
      <c r="F173" s="50" t="s">
        <v>45</v>
      </c>
      <c r="G173" s="141" t="s">
        <v>774</v>
      </c>
      <c r="H173" s="51" t="s">
        <v>775</v>
      </c>
      <c r="I173" s="113">
        <f>COUNTIF(C$9:C173,C173)</f>
        <v>1</v>
      </c>
      <c r="J173" s="131">
        <f t="shared" si="34"/>
        <v>0</v>
      </c>
      <c r="K173" s="132">
        <f t="shared" si="32"/>
        <v>0</v>
      </c>
      <c r="L173" s="133">
        <f t="shared" si="33"/>
        <v>7</v>
      </c>
      <c r="M173" s="96"/>
      <c r="N173" s="97"/>
      <c r="O173" s="97"/>
      <c r="P173" s="97"/>
      <c r="Q173" s="97"/>
      <c r="R173" s="97"/>
      <c r="S173" s="97"/>
      <c r="T173" s="97"/>
      <c r="U173" s="96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6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 t="s">
        <v>782</v>
      </c>
      <c r="DW173" s="97" t="s">
        <v>782</v>
      </c>
      <c r="DX173" s="97" t="s">
        <v>782</v>
      </c>
      <c r="DY173" s="97" t="s">
        <v>895</v>
      </c>
      <c r="DZ173" s="97" t="s">
        <v>894</v>
      </c>
      <c r="EA173" s="97" t="s">
        <v>894</v>
      </c>
      <c r="EB173" s="97" t="s">
        <v>894</v>
      </c>
      <c r="EC173" s="97">
        <v>0</v>
      </c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</row>
    <row r="174" spans="1:254" ht="13.5">
      <c r="A174" s="22">
        <v>166</v>
      </c>
      <c r="B174" s="166">
        <v>42422</v>
      </c>
      <c r="C174" s="60" t="s">
        <v>776</v>
      </c>
      <c r="D174" s="52" t="s">
        <v>12</v>
      </c>
      <c r="E174" s="50" t="s">
        <v>25</v>
      </c>
      <c r="F174" s="50" t="s">
        <v>45</v>
      </c>
      <c r="G174" s="141" t="s">
        <v>777</v>
      </c>
      <c r="H174" s="51" t="s">
        <v>778</v>
      </c>
      <c r="I174" s="113">
        <f>COUNTIF(C$9:C174,C174)</f>
        <v>1</v>
      </c>
      <c r="J174" s="131">
        <f t="shared" si="34"/>
        <v>0</v>
      </c>
      <c r="K174" s="132">
        <f t="shared" si="32"/>
        <v>0</v>
      </c>
      <c r="L174" s="133">
        <f t="shared" si="33"/>
        <v>8</v>
      </c>
      <c r="M174" s="96"/>
      <c r="N174" s="97"/>
      <c r="O174" s="97"/>
      <c r="P174" s="97"/>
      <c r="Q174" s="97"/>
      <c r="R174" s="97"/>
      <c r="S174" s="97"/>
      <c r="T174" s="97"/>
      <c r="U174" s="96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6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 t="s">
        <v>783</v>
      </c>
      <c r="DV174" s="97" t="s">
        <v>783</v>
      </c>
      <c r="DW174" s="97" t="s">
        <v>867</v>
      </c>
      <c r="DX174" s="97" t="s">
        <v>865</v>
      </c>
      <c r="DY174" s="97" t="s">
        <v>866</v>
      </c>
      <c r="DZ174" s="97">
        <v>0</v>
      </c>
      <c r="EA174" s="97"/>
      <c r="EB174" s="97" t="s">
        <v>955</v>
      </c>
      <c r="EC174" s="97" t="s">
        <v>955</v>
      </c>
      <c r="ED174" s="97" t="s">
        <v>955</v>
      </c>
      <c r="EE174" s="97">
        <v>0</v>
      </c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</row>
    <row r="175" spans="1:254" ht="13.5">
      <c r="A175" s="22">
        <v>167</v>
      </c>
      <c r="B175" s="166">
        <v>42422</v>
      </c>
      <c r="C175" s="60" t="s">
        <v>224</v>
      </c>
      <c r="D175" s="52" t="s">
        <v>12</v>
      </c>
      <c r="E175" s="50" t="s">
        <v>25</v>
      </c>
      <c r="F175" s="50" t="s">
        <v>45</v>
      </c>
      <c r="G175" s="141" t="s">
        <v>225</v>
      </c>
      <c r="H175" s="51" t="s">
        <v>226</v>
      </c>
      <c r="I175" s="113">
        <f>COUNTIF(C$9:C175,C175)</f>
        <v>4</v>
      </c>
      <c r="J175" s="131">
        <f t="shared" si="34"/>
        <v>0</v>
      </c>
      <c r="K175" s="132">
        <f t="shared" si="32"/>
        <v>0</v>
      </c>
      <c r="L175" s="133">
        <f t="shared" si="33"/>
        <v>3</v>
      </c>
      <c r="M175" s="96"/>
      <c r="N175" s="97"/>
      <c r="O175" s="97"/>
      <c r="P175" s="97"/>
      <c r="Q175" s="97"/>
      <c r="R175" s="97"/>
      <c r="S175" s="97"/>
      <c r="T175" s="97"/>
      <c r="U175" s="96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6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 t="s">
        <v>784</v>
      </c>
      <c r="DW175" s="97" t="s">
        <v>784</v>
      </c>
      <c r="DX175" s="97" t="s">
        <v>784</v>
      </c>
      <c r="DY175" s="97">
        <v>0</v>
      </c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</row>
    <row r="176" spans="1:254" ht="13.5">
      <c r="A176" s="22">
        <v>168</v>
      </c>
      <c r="B176" s="166">
        <v>42422</v>
      </c>
      <c r="C176" s="60" t="s">
        <v>483</v>
      </c>
      <c r="D176" s="52" t="s">
        <v>12</v>
      </c>
      <c r="E176" s="50" t="s">
        <v>25</v>
      </c>
      <c r="F176" s="50" t="s">
        <v>45</v>
      </c>
      <c r="G176" s="141" t="s">
        <v>484</v>
      </c>
      <c r="H176" s="51" t="s">
        <v>485</v>
      </c>
      <c r="I176" s="113">
        <f>COUNTIF(C$9:C176,C176)</f>
        <v>2</v>
      </c>
      <c r="J176" s="131">
        <f t="shared" si="34"/>
        <v>0</v>
      </c>
      <c r="K176" s="132">
        <f t="shared" si="32"/>
        <v>0</v>
      </c>
      <c r="L176" s="133">
        <f t="shared" si="33"/>
        <v>3</v>
      </c>
      <c r="M176" s="96"/>
      <c r="N176" s="97"/>
      <c r="O176" s="97"/>
      <c r="P176" s="97"/>
      <c r="Q176" s="97"/>
      <c r="R176" s="97"/>
      <c r="S176" s="97"/>
      <c r="T176" s="97"/>
      <c r="U176" s="96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6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 t="s">
        <v>785</v>
      </c>
      <c r="DW176" s="97" t="s">
        <v>785</v>
      </c>
      <c r="DX176" s="97" t="s">
        <v>785</v>
      </c>
      <c r="DY176" s="97">
        <v>0</v>
      </c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</row>
    <row r="177" spans="1:254" ht="13.5">
      <c r="A177" s="22">
        <v>169</v>
      </c>
      <c r="B177" s="166">
        <v>42422</v>
      </c>
      <c r="C177" s="60" t="s">
        <v>730</v>
      </c>
      <c r="D177" s="52" t="s">
        <v>12</v>
      </c>
      <c r="E177" s="50" t="s">
        <v>25</v>
      </c>
      <c r="F177" s="50" t="s">
        <v>45</v>
      </c>
      <c r="G177" s="141" t="s">
        <v>731</v>
      </c>
      <c r="H177" s="51" t="s">
        <v>732</v>
      </c>
      <c r="I177" s="113">
        <f>COUNTIF(C$9:C177,C177)</f>
        <v>2</v>
      </c>
      <c r="J177" s="131">
        <f t="shared" si="34"/>
        <v>0</v>
      </c>
      <c r="K177" s="132">
        <f t="shared" si="32"/>
        <v>0</v>
      </c>
      <c r="L177" s="133">
        <f t="shared" si="33"/>
        <v>2</v>
      </c>
      <c r="M177" s="96"/>
      <c r="N177" s="97"/>
      <c r="O177" s="97"/>
      <c r="P177" s="97"/>
      <c r="Q177" s="97"/>
      <c r="R177" s="97"/>
      <c r="S177" s="97"/>
      <c r="T177" s="97"/>
      <c r="U177" s="96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6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 t="s">
        <v>786</v>
      </c>
      <c r="DW177" s="97" t="s">
        <v>786</v>
      </c>
      <c r="DX177" s="97">
        <v>0</v>
      </c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</row>
    <row r="178" spans="1:254" ht="13.5">
      <c r="A178" s="22">
        <v>170</v>
      </c>
      <c r="B178" s="166">
        <v>42422</v>
      </c>
      <c r="C178" s="60" t="s">
        <v>660</v>
      </c>
      <c r="D178" s="52" t="s">
        <v>12</v>
      </c>
      <c r="E178" s="50" t="s">
        <v>25</v>
      </c>
      <c r="F178" s="50" t="s">
        <v>46</v>
      </c>
      <c r="G178" s="141" t="s">
        <v>661</v>
      </c>
      <c r="H178" s="51" t="s">
        <v>662</v>
      </c>
      <c r="I178" s="113">
        <f>COUNTIF(C$9:C178,C178)</f>
        <v>2</v>
      </c>
      <c r="J178" s="131">
        <f t="shared" si="34"/>
        <v>0</v>
      </c>
      <c r="K178" s="132">
        <f t="shared" si="32"/>
        <v>0</v>
      </c>
      <c r="L178" s="133">
        <f t="shared" si="33"/>
        <v>3</v>
      </c>
      <c r="M178" s="96"/>
      <c r="N178" s="97"/>
      <c r="O178" s="97"/>
      <c r="P178" s="97"/>
      <c r="Q178" s="97"/>
      <c r="R178" s="97"/>
      <c r="S178" s="97"/>
      <c r="T178" s="97"/>
      <c r="U178" s="96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6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 t="s">
        <v>787</v>
      </c>
      <c r="DV178" s="97" t="s">
        <v>787</v>
      </c>
      <c r="DW178" s="97" t="s">
        <v>787</v>
      </c>
      <c r="DX178" s="97">
        <v>0</v>
      </c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</row>
    <row r="179" spans="1:254" ht="13.5">
      <c r="A179" s="22">
        <v>171</v>
      </c>
      <c r="B179" s="166">
        <v>42422</v>
      </c>
      <c r="C179" s="60" t="s">
        <v>779</v>
      </c>
      <c r="D179" s="52" t="s">
        <v>12</v>
      </c>
      <c r="E179" s="50" t="s">
        <v>25</v>
      </c>
      <c r="F179" s="50" t="s">
        <v>49</v>
      </c>
      <c r="G179" s="141" t="s">
        <v>780</v>
      </c>
      <c r="H179" s="51" t="s">
        <v>781</v>
      </c>
      <c r="I179" s="113">
        <f>COUNTIF(C$9:C179,C179)</f>
        <v>1</v>
      </c>
      <c r="J179" s="131">
        <f t="shared" si="34"/>
        <v>0</v>
      </c>
      <c r="K179" s="132">
        <f aca="true" t="shared" si="35" ref="K179:K242">COUNTIF($M179:$IT179,"学年*")</f>
        <v>0</v>
      </c>
      <c r="L179" s="133">
        <f t="shared" si="33"/>
        <v>5</v>
      </c>
      <c r="M179" s="96"/>
      <c r="N179" s="97"/>
      <c r="O179" s="97"/>
      <c r="P179" s="97"/>
      <c r="Q179" s="97"/>
      <c r="R179" s="97"/>
      <c r="S179" s="97"/>
      <c r="T179" s="97"/>
      <c r="U179" s="96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6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 t="s">
        <v>788</v>
      </c>
      <c r="DQ179" s="97" t="s">
        <v>788</v>
      </c>
      <c r="DR179" s="97" t="s">
        <v>788</v>
      </c>
      <c r="DS179" s="97" t="s">
        <v>788</v>
      </c>
      <c r="DT179" s="97" t="s">
        <v>788</v>
      </c>
      <c r="DU179" s="97">
        <v>0</v>
      </c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</row>
    <row r="180" spans="1:254" ht="13.5">
      <c r="A180" s="22">
        <v>172</v>
      </c>
      <c r="B180" s="167">
        <v>42423</v>
      </c>
      <c r="C180" s="60" t="s">
        <v>789</v>
      </c>
      <c r="D180" s="52" t="s">
        <v>12</v>
      </c>
      <c r="E180" s="50" t="s">
        <v>103</v>
      </c>
      <c r="F180" s="50" t="s">
        <v>48</v>
      </c>
      <c r="G180" s="141" t="s">
        <v>790</v>
      </c>
      <c r="H180" s="51" t="s">
        <v>791</v>
      </c>
      <c r="I180" s="113">
        <f>COUNTIF(C$9:C180,C180)</f>
        <v>1</v>
      </c>
      <c r="J180" s="131">
        <f t="shared" si="34"/>
        <v>0</v>
      </c>
      <c r="K180" s="132">
        <f t="shared" si="35"/>
        <v>2</v>
      </c>
      <c r="L180" s="133">
        <f aca="true" t="shared" si="36" ref="L180:L243">COUNTIF($M180:$IT180,"*学級*")</f>
        <v>0</v>
      </c>
      <c r="M180" s="96"/>
      <c r="N180" s="97"/>
      <c r="O180" s="97"/>
      <c r="P180" s="97"/>
      <c r="Q180" s="97"/>
      <c r="R180" s="97"/>
      <c r="S180" s="97"/>
      <c r="T180" s="97"/>
      <c r="U180" s="96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6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 t="s">
        <v>792</v>
      </c>
      <c r="DW180" s="97" t="s">
        <v>792</v>
      </c>
      <c r="DX180" s="97">
        <v>0</v>
      </c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</row>
    <row r="181" spans="1:254" ht="13.5">
      <c r="A181" s="22">
        <v>173</v>
      </c>
      <c r="B181" s="167">
        <v>42423</v>
      </c>
      <c r="C181" s="60" t="s">
        <v>793</v>
      </c>
      <c r="D181" s="52" t="s">
        <v>13</v>
      </c>
      <c r="E181" s="50" t="s">
        <v>32</v>
      </c>
      <c r="F181" s="50" t="s">
        <v>42</v>
      </c>
      <c r="G181" s="141" t="s">
        <v>794</v>
      </c>
      <c r="H181" s="51" t="s">
        <v>795</v>
      </c>
      <c r="I181" s="113">
        <f>COUNTIF(C$9:C181,C181)</f>
        <v>1</v>
      </c>
      <c r="J181" s="131">
        <f t="shared" si="34"/>
        <v>0</v>
      </c>
      <c r="K181" s="132">
        <f t="shared" si="35"/>
        <v>0</v>
      </c>
      <c r="L181" s="133">
        <f t="shared" si="36"/>
        <v>3</v>
      </c>
      <c r="M181" s="96"/>
      <c r="N181" s="97"/>
      <c r="O181" s="97"/>
      <c r="P181" s="97"/>
      <c r="Q181" s="97"/>
      <c r="R181" s="97"/>
      <c r="S181" s="97"/>
      <c r="T181" s="97"/>
      <c r="U181" s="96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6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 t="s">
        <v>809</v>
      </c>
      <c r="DV181" s="97" t="s">
        <v>809</v>
      </c>
      <c r="DW181" s="97" t="s">
        <v>809</v>
      </c>
      <c r="DX181" s="97">
        <v>0</v>
      </c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</row>
    <row r="182" spans="1:254" ht="13.5">
      <c r="A182" s="22">
        <v>174</v>
      </c>
      <c r="B182" s="167">
        <v>42423</v>
      </c>
      <c r="C182" s="60" t="s">
        <v>796</v>
      </c>
      <c r="D182" s="52" t="s">
        <v>13</v>
      </c>
      <c r="E182" s="50" t="s">
        <v>32</v>
      </c>
      <c r="F182" s="50" t="s">
        <v>42</v>
      </c>
      <c r="G182" s="141" t="s">
        <v>797</v>
      </c>
      <c r="H182" s="51" t="s">
        <v>798</v>
      </c>
      <c r="I182" s="113">
        <f>COUNTIF(C$9:C182,C182)</f>
        <v>1</v>
      </c>
      <c r="J182" s="131">
        <f t="shared" si="34"/>
        <v>3</v>
      </c>
      <c r="K182" s="132">
        <f t="shared" si="35"/>
        <v>0</v>
      </c>
      <c r="L182" s="133">
        <f t="shared" si="36"/>
        <v>0</v>
      </c>
      <c r="M182" s="96"/>
      <c r="N182" s="97"/>
      <c r="O182" s="97"/>
      <c r="P182" s="97"/>
      <c r="Q182" s="97"/>
      <c r="R182" s="97"/>
      <c r="S182" s="97"/>
      <c r="T182" s="97"/>
      <c r="U182" s="96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6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 t="s">
        <v>810</v>
      </c>
      <c r="DW182" s="97" t="s">
        <v>810</v>
      </c>
      <c r="DX182" s="97" t="s">
        <v>810</v>
      </c>
      <c r="DY182" s="97">
        <v>0</v>
      </c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</row>
    <row r="183" spans="1:254" ht="13.5">
      <c r="A183" s="22">
        <v>175</v>
      </c>
      <c r="B183" s="167">
        <v>42423</v>
      </c>
      <c r="C183" s="60" t="s">
        <v>799</v>
      </c>
      <c r="D183" s="52" t="s">
        <v>13</v>
      </c>
      <c r="E183" s="50" t="s">
        <v>32</v>
      </c>
      <c r="F183" s="50" t="s">
        <v>45</v>
      </c>
      <c r="G183" s="141" t="s">
        <v>800</v>
      </c>
      <c r="H183" s="51" t="s">
        <v>172</v>
      </c>
      <c r="I183" s="113">
        <f>COUNTIF(C$9:C183,C183)</f>
        <v>1</v>
      </c>
      <c r="J183" s="131">
        <f t="shared" si="34"/>
        <v>0</v>
      </c>
      <c r="K183" s="132">
        <f t="shared" si="35"/>
        <v>0</v>
      </c>
      <c r="L183" s="133">
        <f t="shared" si="36"/>
        <v>3</v>
      </c>
      <c r="M183" s="96"/>
      <c r="N183" s="97"/>
      <c r="O183" s="97"/>
      <c r="P183" s="97"/>
      <c r="Q183" s="97"/>
      <c r="R183" s="97"/>
      <c r="S183" s="97"/>
      <c r="T183" s="97"/>
      <c r="U183" s="96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6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 t="s">
        <v>811</v>
      </c>
      <c r="DV183" s="97" t="s">
        <v>811</v>
      </c>
      <c r="DW183" s="97" t="s">
        <v>811</v>
      </c>
      <c r="DX183" s="97">
        <v>0</v>
      </c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</row>
    <row r="184" spans="1:254" ht="13.5">
      <c r="A184" s="22">
        <v>176</v>
      </c>
      <c r="B184" s="167">
        <v>42423</v>
      </c>
      <c r="C184" s="60" t="s">
        <v>801</v>
      </c>
      <c r="D184" s="52" t="s">
        <v>13</v>
      </c>
      <c r="E184" s="50" t="s">
        <v>32</v>
      </c>
      <c r="F184" s="50" t="s">
        <v>46</v>
      </c>
      <c r="G184" s="141" t="s">
        <v>802</v>
      </c>
      <c r="H184" s="51" t="s">
        <v>513</v>
      </c>
      <c r="I184" s="113">
        <f>COUNTIF(C$9:C184,C184)</f>
        <v>1</v>
      </c>
      <c r="J184" s="131">
        <f t="shared" si="34"/>
        <v>0</v>
      </c>
      <c r="K184" s="132">
        <f t="shared" si="35"/>
        <v>5</v>
      </c>
      <c r="L184" s="133">
        <f t="shared" si="36"/>
        <v>0</v>
      </c>
      <c r="M184" s="96"/>
      <c r="N184" s="97"/>
      <c r="O184" s="97"/>
      <c r="P184" s="97"/>
      <c r="Q184" s="97"/>
      <c r="R184" s="97"/>
      <c r="S184" s="97"/>
      <c r="T184" s="97"/>
      <c r="U184" s="96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6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 t="s">
        <v>812</v>
      </c>
      <c r="DV184" s="97" t="s">
        <v>854</v>
      </c>
      <c r="DW184" s="97" t="s">
        <v>854</v>
      </c>
      <c r="DX184" s="97" t="s">
        <v>853</v>
      </c>
      <c r="DY184" s="97" t="s">
        <v>870</v>
      </c>
      <c r="DZ184" s="97">
        <v>0</v>
      </c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</row>
    <row r="185" spans="1:254" ht="13.5">
      <c r="A185" s="22">
        <v>177</v>
      </c>
      <c r="B185" s="167">
        <v>42423</v>
      </c>
      <c r="C185" s="60" t="s">
        <v>803</v>
      </c>
      <c r="D185" s="52" t="s">
        <v>13</v>
      </c>
      <c r="E185" s="50" t="s">
        <v>34</v>
      </c>
      <c r="F185" s="50" t="s">
        <v>45</v>
      </c>
      <c r="G185" s="141" t="s">
        <v>804</v>
      </c>
      <c r="H185" s="51" t="s">
        <v>805</v>
      </c>
      <c r="I185" s="113">
        <f>COUNTIF(C$9:C185,C185)</f>
        <v>1</v>
      </c>
      <c r="J185" s="131">
        <f t="shared" si="34"/>
        <v>0</v>
      </c>
      <c r="K185" s="132">
        <f t="shared" si="35"/>
        <v>3</v>
      </c>
      <c r="L185" s="133">
        <f t="shared" si="36"/>
        <v>0</v>
      </c>
      <c r="M185" s="96"/>
      <c r="N185" s="97"/>
      <c r="O185" s="97"/>
      <c r="P185" s="97"/>
      <c r="Q185" s="97"/>
      <c r="R185" s="97"/>
      <c r="S185" s="97"/>
      <c r="T185" s="97"/>
      <c r="U185" s="96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6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 t="s">
        <v>813</v>
      </c>
      <c r="DV185" s="97" t="s">
        <v>813</v>
      </c>
      <c r="DW185" s="97" t="s">
        <v>813</v>
      </c>
      <c r="DX185" s="97">
        <v>0</v>
      </c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</row>
    <row r="186" spans="1:254" ht="13.5">
      <c r="A186" s="22">
        <v>178</v>
      </c>
      <c r="B186" s="167">
        <v>42423</v>
      </c>
      <c r="C186" s="60" t="s">
        <v>806</v>
      </c>
      <c r="D186" s="52" t="s">
        <v>13</v>
      </c>
      <c r="E186" s="50" t="s">
        <v>34</v>
      </c>
      <c r="F186" s="50" t="s">
        <v>46</v>
      </c>
      <c r="G186" s="141" t="s">
        <v>807</v>
      </c>
      <c r="H186" s="51" t="s">
        <v>808</v>
      </c>
      <c r="I186" s="113">
        <f>COUNTIF(C$9:C186,C186)</f>
        <v>1</v>
      </c>
      <c r="J186" s="131">
        <f t="shared" si="34"/>
        <v>0</v>
      </c>
      <c r="K186" s="132">
        <f t="shared" si="35"/>
        <v>0</v>
      </c>
      <c r="L186" s="133">
        <f t="shared" si="36"/>
        <v>2</v>
      </c>
      <c r="M186" s="96"/>
      <c r="N186" s="97"/>
      <c r="O186" s="97"/>
      <c r="P186" s="97"/>
      <c r="Q186" s="97"/>
      <c r="R186" s="97"/>
      <c r="S186" s="97"/>
      <c r="T186" s="97"/>
      <c r="U186" s="96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6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 t="s">
        <v>814</v>
      </c>
      <c r="DW186" s="97" t="s">
        <v>814</v>
      </c>
      <c r="DX186" s="97">
        <v>0</v>
      </c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</row>
    <row r="187" spans="1:254" ht="13.5">
      <c r="A187" s="22">
        <v>179</v>
      </c>
      <c r="B187" s="167">
        <v>42423</v>
      </c>
      <c r="C187" s="60" t="s">
        <v>815</v>
      </c>
      <c r="D187" s="52" t="s">
        <v>11</v>
      </c>
      <c r="E187" s="50" t="s">
        <v>36</v>
      </c>
      <c r="F187" s="50" t="s">
        <v>42</v>
      </c>
      <c r="G187" s="141" t="s">
        <v>816</v>
      </c>
      <c r="H187" s="51" t="s">
        <v>817</v>
      </c>
      <c r="I187" s="113">
        <f>COUNTIF(C$9:C187,C187)</f>
        <v>1</v>
      </c>
      <c r="J187" s="131">
        <f t="shared" si="34"/>
        <v>0</v>
      </c>
      <c r="K187" s="132">
        <f t="shared" si="35"/>
        <v>3</v>
      </c>
      <c r="L187" s="133">
        <f t="shared" si="36"/>
        <v>0</v>
      </c>
      <c r="M187" s="96"/>
      <c r="N187" s="97"/>
      <c r="O187" s="97"/>
      <c r="P187" s="97"/>
      <c r="Q187" s="97"/>
      <c r="R187" s="97"/>
      <c r="S187" s="97"/>
      <c r="T187" s="97"/>
      <c r="U187" s="96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6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 t="s">
        <v>818</v>
      </c>
      <c r="DW187" s="97" t="s">
        <v>818</v>
      </c>
      <c r="DX187" s="97" t="s">
        <v>818</v>
      </c>
      <c r="DY187" s="97">
        <v>0</v>
      </c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</row>
    <row r="188" spans="1:254" ht="13.5">
      <c r="A188" s="22">
        <v>180</v>
      </c>
      <c r="B188" s="167">
        <v>42423</v>
      </c>
      <c r="C188" s="60" t="s">
        <v>819</v>
      </c>
      <c r="D188" s="52" t="s">
        <v>14</v>
      </c>
      <c r="E188" s="50" t="s">
        <v>37</v>
      </c>
      <c r="F188" s="50" t="s">
        <v>45</v>
      </c>
      <c r="G188" s="141" t="s">
        <v>820</v>
      </c>
      <c r="H188" s="51" t="s">
        <v>151</v>
      </c>
      <c r="I188" s="113">
        <f>COUNTIF(C$9:C188,C188)</f>
        <v>1</v>
      </c>
      <c r="J188" s="131">
        <f t="shared" si="34"/>
        <v>0</v>
      </c>
      <c r="K188" s="132">
        <f t="shared" si="35"/>
        <v>0</v>
      </c>
      <c r="L188" s="133">
        <f t="shared" si="36"/>
        <v>3</v>
      </c>
      <c r="M188" s="96"/>
      <c r="N188" s="97"/>
      <c r="O188" s="97"/>
      <c r="P188" s="97"/>
      <c r="Q188" s="97"/>
      <c r="R188" s="97"/>
      <c r="S188" s="97"/>
      <c r="T188" s="97"/>
      <c r="U188" s="96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6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 t="s">
        <v>821</v>
      </c>
      <c r="DX188" s="97" t="s">
        <v>821</v>
      </c>
      <c r="DY188" s="97" t="s">
        <v>821</v>
      </c>
      <c r="DZ188" s="97">
        <v>0</v>
      </c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</row>
    <row r="189" spans="1:254" ht="13.5">
      <c r="A189" s="22">
        <v>181</v>
      </c>
      <c r="B189" s="167">
        <v>42423</v>
      </c>
      <c r="C189" s="60" t="s">
        <v>253</v>
      </c>
      <c r="D189" s="52" t="s">
        <v>15</v>
      </c>
      <c r="E189" s="50" t="s">
        <v>83</v>
      </c>
      <c r="F189" s="50" t="s">
        <v>44</v>
      </c>
      <c r="G189" s="141" t="s">
        <v>254</v>
      </c>
      <c r="H189" s="51" t="s">
        <v>255</v>
      </c>
      <c r="I189" s="113">
        <f>COUNTIF(C$9:C189,C189)</f>
        <v>2</v>
      </c>
      <c r="J189" s="131">
        <f t="shared" si="34"/>
        <v>0</v>
      </c>
      <c r="K189" s="132">
        <f t="shared" si="35"/>
        <v>2</v>
      </c>
      <c r="L189" s="133">
        <f t="shared" si="36"/>
        <v>0</v>
      </c>
      <c r="M189" s="96"/>
      <c r="N189" s="97"/>
      <c r="O189" s="97"/>
      <c r="P189" s="97"/>
      <c r="Q189" s="97"/>
      <c r="R189" s="97"/>
      <c r="S189" s="97"/>
      <c r="T189" s="97"/>
      <c r="U189" s="96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6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 t="s">
        <v>827</v>
      </c>
      <c r="DV189" s="97" t="s">
        <v>827</v>
      </c>
      <c r="DW189" s="97">
        <v>0</v>
      </c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</row>
    <row r="190" spans="1:254" ht="13.5">
      <c r="A190" s="22">
        <v>182</v>
      </c>
      <c r="B190" s="167">
        <v>42423</v>
      </c>
      <c r="C190" s="60" t="s">
        <v>822</v>
      </c>
      <c r="D190" s="52" t="s">
        <v>15</v>
      </c>
      <c r="E190" s="50" t="s">
        <v>83</v>
      </c>
      <c r="F190" s="50" t="s">
        <v>529</v>
      </c>
      <c r="G190" s="141" t="s">
        <v>823</v>
      </c>
      <c r="H190" s="51" t="s">
        <v>758</v>
      </c>
      <c r="I190" s="113">
        <f>COUNTIF(C$9:C190,C190)</f>
        <v>1</v>
      </c>
      <c r="J190" s="131">
        <f t="shared" si="34"/>
        <v>0</v>
      </c>
      <c r="K190" s="132">
        <f t="shared" si="35"/>
        <v>3</v>
      </c>
      <c r="L190" s="133">
        <f t="shared" si="36"/>
        <v>0</v>
      </c>
      <c r="M190" s="96"/>
      <c r="N190" s="97"/>
      <c r="O190" s="97"/>
      <c r="P190" s="97"/>
      <c r="Q190" s="97"/>
      <c r="R190" s="97"/>
      <c r="S190" s="97"/>
      <c r="T190" s="97"/>
      <c r="U190" s="96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6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 t="s">
        <v>828</v>
      </c>
      <c r="DV190" s="97" t="s">
        <v>828</v>
      </c>
      <c r="DW190" s="97" t="s">
        <v>828</v>
      </c>
      <c r="DX190" s="97">
        <v>0</v>
      </c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  <c r="IT190" s="97"/>
    </row>
    <row r="191" spans="1:254" ht="13.5">
      <c r="A191" s="22">
        <v>183</v>
      </c>
      <c r="B191" s="167">
        <v>42423</v>
      </c>
      <c r="C191" s="60" t="s">
        <v>824</v>
      </c>
      <c r="D191" s="52" t="s">
        <v>15</v>
      </c>
      <c r="E191" s="50" t="s">
        <v>85</v>
      </c>
      <c r="F191" s="50" t="s">
        <v>46</v>
      </c>
      <c r="G191" s="141" t="s">
        <v>825</v>
      </c>
      <c r="H191" s="51" t="s">
        <v>826</v>
      </c>
      <c r="I191" s="113">
        <f>COUNTIF(C$9:C191,C191)</f>
        <v>1</v>
      </c>
      <c r="J191" s="131">
        <f t="shared" si="34"/>
        <v>0</v>
      </c>
      <c r="K191" s="132">
        <f t="shared" si="35"/>
        <v>4</v>
      </c>
      <c r="L191" s="133">
        <f t="shared" si="36"/>
        <v>0</v>
      </c>
      <c r="M191" s="96"/>
      <c r="N191" s="97"/>
      <c r="O191" s="97"/>
      <c r="P191" s="97"/>
      <c r="Q191" s="97"/>
      <c r="R191" s="97"/>
      <c r="S191" s="97"/>
      <c r="T191" s="97"/>
      <c r="U191" s="96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6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 t="s">
        <v>829</v>
      </c>
      <c r="DW191" s="97" t="s">
        <v>829</v>
      </c>
      <c r="DX191" s="97" t="s">
        <v>829</v>
      </c>
      <c r="DY191" s="97" t="s">
        <v>829</v>
      </c>
      <c r="DZ191" s="97">
        <v>0</v>
      </c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</row>
    <row r="192" spans="1:254" ht="13.5">
      <c r="A192" s="22">
        <v>184</v>
      </c>
      <c r="B192" s="167">
        <v>42423</v>
      </c>
      <c r="C192" s="60" t="s">
        <v>341</v>
      </c>
      <c r="D192" s="52" t="s">
        <v>15</v>
      </c>
      <c r="E192" s="50" t="s">
        <v>83</v>
      </c>
      <c r="F192" s="50" t="s">
        <v>45</v>
      </c>
      <c r="G192" s="141" t="s">
        <v>342</v>
      </c>
      <c r="H192" s="51" t="s">
        <v>343</v>
      </c>
      <c r="I192" s="113">
        <f>COUNTIF(C$9:C192,C192)</f>
        <v>2</v>
      </c>
      <c r="J192" s="131">
        <f t="shared" si="34"/>
        <v>0</v>
      </c>
      <c r="K192" s="132">
        <f t="shared" si="35"/>
        <v>3</v>
      </c>
      <c r="L192" s="133">
        <f t="shared" si="36"/>
        <v>0</v>
      </c>
      <c r="M192" s="96"/>
      <c r="N192" s="97"/>
      <c r="O192" s="97"/>
      <c r="P192" s="97"/>
      <c r="Q192" s="97"/>
      <c r="R192" s="97"/>
      <c r="S192" s="97"/>
      <c r="T192" s="97"/>
      <c r="U192" s="96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6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 t="s">
        <v>830</v>
      </c>
      <c r="DX192" s="97" t="s">
        <v>830</v>
      </c>
      <c r="DY192" s="97" t="s">
        <v>830</v>
      </c>
      <c r="DZ192" s="97">
        <v>0</v>
      </c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</row>
    <row r="193" spans="1:254" ht="13.5">
      <c r="A193" s="22">
        <v>185</v>
      </c>
      <c r="B193" s="167">
        <v>42423</v>
      </c>
      <c r="C193" s="60" t="s">
        <v>831</v>
      </c>
      <c r="D193" s="52" t="s">
        <v>9</v>
      </c>
      <c r="E193" s="50" t="s">
        <v>86</v>
      </c>
      <c r="F193" s="50" t="s">
        <v>45</v>
      </c>
      <c r="G193" s="141" t="s">
        <v>832</v>
      </c>
      <c r="H193" s="51" t="s">
        <v>833</v>
      </c>
      <c r="I193" s="113">
        <f>COUNTIF(C$9:C193,C193)</f>
        <v>1</v>
      </c>
      <c r="J193" s="131">
        <f t="shared" si="34"/>
        <v>0</v>
      </c>
      <c r="K193" s="132">
        <f t="shared" si="35"/>
        <v>3</v>
      </c>
      <c r="L193" s="133">
        <f t="shared" si="36"/>
        <v>0</v>
      </c>
      <c r="M193" s="96"/>
      <c r="N193" s="97"/>
      <c r="O193" s="97"/>
      <c r="P193" s="97"/>
      <c r="Q193" s="97"/>
      <c r="R193" s="97"/>
      <c r="S193" s="97"/>
      <c r="T193" s="97"/>
      <c r="U193" s="96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6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 t="s">
        <v>836</v>
      </c>
      <c r="DW193" s="97" t="s">
        <v>836</v>
      </c>
      <c r="DX193" s="97" t="s">
        <v>836</v>
      </c>
      <c r="DY193" s="97">
        <v>0</v>
      </c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</row>
    <row r="194" spans="1:254" ht="13.5">
      <c r="A194" s="22">
        <v>186</v>
      </c>
      <c r="B194" s="167">
        <v>42423</v>
      </c>
      <c r="C194" s="60" t="s">
        <v>834</v>
      </c>
      <c r="D194" s="52" t="s">
        <v>9</v>
      </c>
      <c r="E194" s="50" t="s">
        <v>87</v>
      </c>
      <c r="F194" s="50" t="s">
        <v>44</v>
      </c>
      <c r="G194" s="141" t="s">
        <v>835</v>
      </c>
      <c r="H194" s="51" t="s">
        <v>656</v>
      </c>
      <c r="I194" s="113">
        <f>COUNTIF(C$9:C194,C194)</f>
        <v>1</v>
      </c>
      <c r="J194" s="131">
        <f t="shared" si="34"/>
        <v>0</v>
      </c>
      <c r="K194" s="132">
        <f t="shared" si="35"/>
        <v>3</v>
      </c>
      <c r="L194" s="133">
        <f t="shared" si="36"/>
        <v>0</v>
      </c>
      <c r="M194" s="96"/>
      <c r="N194" s="97"/>
      <c r="O194" s="97"/>
      <c r="P194" s="97"/>
      <c r="Q194" s="97"/>
      <c r="R194" s="97"/>
      <c r="S194" s="97"/>
      <c r="T194" s="97"/>
      <c r="U194" s="96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6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 t="s">
        <v>837</v>
      </c>
      <c r="DW194" s="97" t="s">
        <v>837</v>
      </c>
      <c r="DX194" s="97" t="s">
        <v>837</v>
      </c>
      <c r="DY194" s="97">
        <v>0</v>
      </c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</row>
    <row r="195" spans="1:254" ht="13.5">
      <c r="A195" s="22">
        <v>187</v>
      </c>
      <c r="B195" s="167">
        <v>42423</v>
      </c>
      <c r="C195" s="60" t="s">
        <v>838</v>
      </c>
      <c r="D195" s="52" t="s">
        <v>16</v>
      </c>
      <c r="E195" s="50" t="s">
        <v>89</v>
      </c>
      <c r="F195" s="50" t="s">
        <v>42</v>
      </c>
      <c r="G195" s="141" t="s">
        <v>839</v>
      </c>
      <c r="H195" s="51" t="s">
        <v>840</v>
      </c>
      <c r="I195" s="113">
        <f>COUNTIF(C$9:C195,C195)</f>
        <v>1</v>
      </c>
      <c r="J195" s="131">
        <f t="shared" si="34"/>
        <v>3</v>
      </c>
      <c r="K195" s="132">
        <f t="shared" si="35"/>
        <v>0</v>
      </c>
      <c r="L195" s="133">
        <f t="shared" si="36"/>
        <v>0</v>
      </c>
      <c r="M195" s="96"/>
      <c r="N195" s="97"/>
      <c r="O195" s="97"/>
      <c r="P195" s="97"/>
      <c r="Q195" s="97"/>
      <c r="R195" s="97"/>
      <c r="S195" s="97"/>
      <c r="T195" s="97"/>
      <c r="U195" s="96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6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 t="s">
        <v>841</v>
      </c>
      <c r="DX195" s="97" t="s">
        <v>841</v>
      </c>
      <c r="DY195" s="97" t="s">
        <v>841</v>
      </c>
      <c r="DZ195" s="97">
        <v>0</v>
      </c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</row>
    <row r="196" spans="1:254" ht="13.5">
      <c r="A196" s="22">
        <v>188</v>
      </c>
      <c r="B196" s="167">
        <v>42423</v>
      </c>
      <c r="C196" s="60" t="s">
        <v>842</v>
      </c>
      <c r="D196" s="52" t="s">
        <v>14</v>
      </c>
      <c r="E196" s="50" t="s">
        <v>37</v>
      </c>
      <c r="F196" s="50" t="s">
        <v>529</v>
      </c>
      <c r="G196" s="141" t="s">
        <v>843</v>
      </c>
      <c r="H196" s="51" t="s">
        <v>844</v>
      </c>
      <c r="I196" s="113">
        <f>COUNTIF(C$9:C196,C196)</f>
        <v>1</v>
      </c>
      <c r="J196" s="131">
        <f t="shared" si="34"/>
        <v>0</v>
      </c>
      <c r="K196" s="132">
        <f t="shared" si="35"/>
        <v>3</v>
      </c>
      <c r="L196" s="133">
        <f t="shared" si="36"/>
        <v>0</v>
      </c>
      <c r="M196" s="96"/>
      <c r="N196" s="97"/>
      <c r="O196" s="97"/>
      <c r="P196" s="97"/>
      <c r="Q196" s="97"/>
      <c r="R196" s="97"/>
      <c r="S196" s="97"/>
      <c r="T196" s="97"/>
      <c r="U196" s="96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6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 t="s">
        <v>845</v>
      </c>
      <c r="DX196" s="97" t="s">
        <v>845</v>
      </c>
      <c r="DY196" s="97" t="s">
        <v>845</v>
      </c>
      <c r="DZ196" s="97">
        <v>0</v>
      </c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</row>
    <row r="197" spans="1:254" ht="13.5">
      <c r="A197" s="22">
        <v>189</v>
      </c>
      <c r="B197" s="167">
        <v>42423</v>
      </c>
      <c r="C197" s="60" t="s">
        <v>846</v>
      </c>
      <c r="D197" s="52" t="s">
        <v>12</v>
      </c>
      <c r="E197" s="50" t="s">
        <v>25</v>
      </c>
      <c r="F197" s="50" t="s">
        <v>42</v>
      </c>
      <c r="G197" s="141" t="s">
        <v>847</v>
      </c>
      <c r="H197" s="51" t="s">
        <v>312</v>
      </c>
      <c r="I197" s="113">
        <f>COUNTIF(C$9:C197,C197)</f>
        <v>1</v>
      </c>
      <c r="J197" s="131">
        <f t="shared" si="34"/>
        <v>3</v>
      </c>
      <c r="K197" s="132">
        <f t="shared" si="35"/>
        <v>0</v>
      </c>
      <c r="L197" s="133">
        <f t="shared" si="36"/>
        <v>0</v>
      </c>
      <c r="M197" s="96"/>
      <c r="N197" s="97"/>
      <c r="O197" s="97"/>
      <c r="P197" s="97"/>
      <c r="Q197" s="97"/>
      <c r="R197" s="97"/>
      <c r="S197" s="97"/>
      <c r="T197" s="97"/>
      <c r="U197" s="96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6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 t="s">
        <v>851</v>
      </c>
      <c r="DW197" s="97" t="s">
        <v>851</v>
      </c>
      <c r="DX197" s="97" t="s">
        <v>851</v>
      </c>
      <c r="DY197" s="97">
        <v>0</v>
      </c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</row>
    <row r="198" spans="1:254" ht="13.5">
      <c r="A198" s="22">
        <v>190</v>
      </c>
      <c r="B198" s="167">
        <v>42423</v>
      </c>
      <c r="C198" s="60" t="s">
        <v>848</v>
      </c>
      <c r="D198" s="52" t="s">
        <v>12</v>
      </c>
      <c r="E198" s="50" t="s">
        <v>25</v>
      </c>
      <c r="F198" s="50" t="s">
        <v>46</v>
      </c>
      <c r="G198" s="141" t="s">
        <v>849</v>
      </c>
      <c r="H198" s="51" t="s">
        <v>850</v>
      </c>
      <c r="I198" s="113">
        <f>COUNTIF(C$9:C198,C198)</f>
        <v>1</v>
      </c>
      <c r="J198" s="131">
        <f t="shared" si="34"/>
        <v>0</v>
      </c>
      <c r="K198" s="132">
        <f t="shared" si="35"/>
        <v>0</v>
      </c>
      <c r="L198" s="133">
        <f t="shared" si="36"/>
        <v>4</v>
      </c>
      <c r="M198" s="96"/>
      <c r="N198" s="97"/>
      <c r="O198" s="97"/>
      <c r="P198" s="97"/>
      <c r="Q198" s="97"/>
      <c r="R198" s="97"/>
      <c r="S198" s="97"/>
      <c r="T198" s="97"/>
      <c r="U198" s="96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6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 t="s">
        <v>852</v>
      </c>
      <c r="DW198" s="97" t="s">
        <v>852</v>
      </c>
      <c r="DX198" s="97" t="s">
        <v>897</v>
      </c>
      <c r="DY198" s="97" t="s">
        <v>896</v>
      </c>
      <c r="DZ198" s="97">
        <v>0</v>
      </c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  <c r="IK198" s="97"/>
      <c r="IL198" s="97"/>
      <c r="IM198" s="97"/>
      <c r="IN198" s="97"/>
      <c r="IO198" s="97"/>
      <c r="IP198" s="97"/>
      <c r="IQ198" s="97"/>
      <c r="IR198" s="97"/>
      <c r="IS198" s="97"/>
      <c r="IT198" s="97"/>
    </row>
    <row r="199" spans="1:254" ht="13.5">
      <c r="A199" s="22">
        <v>191</v>
      </c>
      <c r="B199" s="166">
        <v>42424</v>
      </c>
      <c r="C199" s="60" t="s">
        <v>860</v>
      </c>
      <c r="D199" s="52" t="s">
        <v>9</v>
      </c>
      <c r="E199" s="50" t="s">
        <v>86</v>
      </c>
      <c r="F199" s="50" t="s">
        <v>45</v>
      </c>
      <c r="G199" s="141" t="s">
        <v>861</v>
      </c>
      <c r="H199" s="51" t="s">
        <v>862</v>
      </c>
      <c r="I199" s="113">
        <f>COUNTIF(C$9:C199,C199)</f>
        <v>1</v>
      </c>
      <c r="J199" s="131">
        <f t="shared" si="34"/>
        <v>0</v>
      </c>
      <c r="K199" s="132">
        <f t="shared" si="35"/>
        <v>2</v>
      </c>
      <c r="L199" s="133">
        <f t="shared" si="36"/>
        <v>0</v>
      </c>
      <c r="M199" s="96"/>
      <c r="N199" s="97"/>
      <c r="O199" s="97"/>
      <c r="P199" s="97"/>
      <c r="Q199" s="97"/>
      <c r="R199" s="97"/>
      <c r="S199" s="97"/>
      <c r="T199" s="97"/>
      <c r="U199" s="96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6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 t="s">
        <v>863</v>
      </c>
      <c r="DY199" s="97" t="s">
        <v>863</v>
      </c>
      <c r="DZ199" s="97">
        <v>0</v>
      </c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  <c r="IK199" s="97"/>
      <c r="IL199" s="97"/>
      <c r="IM199" s="97"/>
      <c r="IN199" s="97"/>
      <c r="IO199" s="97"/>
      <c r="IP199" s="97"/>
      <c r="IQ199" s="97"/>
      <c r="IR199" s="97"/>
      <c r="IS199" s="97"/>
      <c r="IT199" s="97"/>
    </row>
    <row r="200" spans="1:254" ht="13.5">
      <c r="A200" s="22">
        <v>192</v>
      </c>
      <c r="B200" s="166">
        <v>42424</v>
      </c>
      <c r="C200" s="60" t="s">
        <v>402</v>
      </c>
      <c r="D200" s="52" t="s">
        <v>12</v>
      </c>
      <c r="E200" s="50" t="s">
        <v>25</v>
      </c>
      <c r="F200" s="50" t="s">
        <v>45</v>
      </c>
      <c r="G200" s="141" t="s">
        <v>403</v>
      </c>
      <c r="H200" s="51" t="s">
        <v>404</v>
      </c>
      <c r="I200" s="113">
        <f>COUNTIF(C$9:C200,C200)</f>
        <v>2</v>
      </c>
      <c r="J200" s="131">
        <f t="shared" si="34"/>
        <v>0</v>
      </c>
      <c r="K200" s="132">
        <f t="shared" si="35"/>
        <v>0</v>
      </c>
      <c r="L200" s="133">
        <f t="shared" si="36"/>
        <v>4</v>
      </c>
      <c r="M200" s="96"/>
      <c r="N200" s="97"/>
      <c r="O200" s="97"/>
      <c r="P200" s="97"/>
      <c r="Q200" s="97"/>
      <c r="R200" s="97"/>
      <c r="S200" s="97"/>
      <c r="T200" s="97"/>
      <c r="U200" s="96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6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 t="s">
        <v>864</v>
      </c>
      <c r="DY200" s="97" t="s">
        <v>864</v>
      </c>
      <c r="DZ200" s="97" t="s">
        <v>864</v>
      </c>
      <c r="EA200" s="97" t="s">
        <v>864</v>
      </c>
      <c r="EB200" s="97">
        <v>0</v>
      </c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</row>
    <row r="201" spans="1:254" ht="13.5">
      <c r="A201" s="22">
        <v>193</v>
      </c>
      <c r="B201" s="169">
        <v>42425</v>
      </c>
      <c r="C201" s="60" t="s">
        <v>871</v>
      </c>
      <c r="D201" s="52" t="s">
        <v>12</v>
      </c>
      <c r="E201" s="50" t="s">
        <v>27</v>
      </c>
      <c r="F201" s="50" t="s">
        <v>45</v>
      </c>
      <c r="G201" s="141" t="s">
        <v>872</v>
      </c>
      <c r="H201" s="51" t="s">
        <v>873</v>
      </c>
      <c r="I201" s="113">
        <f>COUNTIF(C$9:C201,C201)</f>
        <v>1</v>
      </c>
      <c r="J201" s="131">
        <f t="shared" si="34"/>
        <v>0</v>
      </c>
      <c r="K201" s="132">
        <f t="shared" si="35"/>
        <v>2</v>
      </c>
      <c r="L201" s="133">
        <f t="shared" si="36"/>
        <v>0</v>
      </c>
      <c r="M201" s="96"/>
      <c r="N201" s="97"/>
      <c r="O201" s="97"/>
      <c r="P201" s="97"/>
      <c r="Q201" s="97"/>
      <c r="R201" s="97"/>
      <c r="S201" s="97"/>
      <c r="T201" s="97"/>
      <c r="U201" s="96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6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 t="s">
        <v>877</v>
      </c>
      <c r="DY201" s="97" t="s">
        <v>877</v>
      </c>
      <c r="DZ201" s="97">
        <v>0</v>
      </c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</row>
    <row r="202" spans="1:254" ht="13.5">
      <c r="A202" s="22">
        <v>194</v>
      </c>
      <c r="B202" s="169">
        <v>42425</v>
      </c>
      <c r="C202" s="60" t="s">
        <v>874</v>
      </c>
      <c r="D202" s="52" t="s">
        <v>12</v>
      </c>
      <c r="E202" s="50" t="s">
        <v>30</v>
      </c>
      <c r="F202" s="50" t="s">
        <v>45</v>
      </c>
      <c r="G202" s="141" t="s">
        <v>875</v>
      </c>
      <c r="H202" s="51" t="s">
        <v>876</v>
      </c>
      <c r="I202" s="113">
        <f>COUNTIF(C$9:C202,C202)</f>
        <v>1</v>
      </c>
      <c r="J202" s="131">
        <f t="shared" si="34"/>
        <v>0</v>
      </c>
      <c r="K202" s="132">
        <f t="shared" si="35"/>
        <v>0</v>
      </c>
      <c r="L202" s="133">
        <f t="shared" si="36"/>
        <v>1</v>
      </c>
      <c r="M202" s="96"/>
      <c r="N202" s="97"/>
      <c r="O202" s="97"/>
      <c r="P202" s="97"/>
      <c r="Q202" s="97"/>
      <c r="R202" s="97"/>
      <c r="S202" s="97"/>
      <c r="T202" s="97"/>
      <c r="U202" s="96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6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 t="s">
        <v>878</v>
      </c>
      <c r="DZ202" s="97">
        <v>0</v>
      </c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</row>
    <row r="203" spans="1:254" ht="13.5">
      <c r="A203" s="22">
        <v>195</v>
      </c>
      <c r="B203" s="169">
        <v>42425</v>
      </c>
      <c r="C203" s="60" t="s">
        <v>879</v>
      </c>
      <c r="D203" s="52" t="s">
        <v>13</v>
      </c>
      <c r="E203" s="50" t="s">
        <v>32</v>
      </c>
      <c r="F203" s="50" t="s">
        <v>46</v>
      </c>
      <c r="G203" s="141" t="s">
        <v>880</v>
      </c>
      <c r="H203" s="51" t="s">
        <v>709</v>
      </c>
      <c r="I203" s="113">
        <f>COUNTIF(C$9:C203,C203)</f>
        <v>1</v>
      </c>
      <c r="J203" s="131">
        <f t="shared" si="34"/>
        <v>0</v>
      </c>
      <c r="K203" s="132">
        <f t="shared" si="35"/>
        <v>2</v>
      </c>
      <c r="L203" s="133">
        <f t="shared" si="36"/>
        <v>0</v>
      </c>
      <c r="M203" s="96"/>
      <c r="N203" s="97"/>
      <c r="O203" s="97"/>
      <c r="P203" s="97"/>
      <c r="Q203" s="97"/>
      <c r="R203" s="97"/>
      <c r="S203" s="97"/>
      <c r="T203" s="97"/>
      <c r="U203" s="96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6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 t="s">
        <v>883</v>
      </c>
      <c r="DY203" s="97" t="s">
        <v>883</v>
      </c>
      <c r="DZ203" s="97">
        <v>0</v>
      </c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</row>
    <row r="204" spans="1:254" ht="13.5">
      <c r="A204" s="22">
        <v>196</v>
      </c>
      <c r="B204" s="169">
        <v>42425</v>
      </c>
      <c r="C204" s="60" t="s">
        <v>881</v>
      </c>
      <c r="D204" s="52" t="s">
        <v>13</v>
      </c>
      <c r="E204" s="50" t="s">
        <v>32</v>
      </c>
      <c r="F204" s="50" t="s">
        <v>45</v>
      </c>
      <c r="G204" s="141" t="s">
        <v>882</v>
      </c>
      <c r="H204" s="51" t="s">
        <v>423</v>
      </c>
      <c r="I204" s="113">
        <f>COUNTIF(C$9:C204,C204)</f>
        <v>1</v>
      </c>
      <c r="J204" s="131">
        <f t="shared" si="34"/>
        <v>0</v>
      </c>
      <c r="K204" s="132">
        <f t="shared" si="35"/>
        <v>0</v>
      </c>
      <c r="L204" s="133">
        <f t="shared" si="36"/>
        <v>2</v>
      </c>
      <c r="M204" s="96"/>
      <c r="N204" s="97"/>
      <c r="O204" s="97"/>
      <c r="P204" s="97"/>
      <c r="Q204" s="97"/>
      <c r="R204" s="97"/>
      <c r="S204" s="97"/>
      <c r="T204" s="97"/>
      <c r="U204" s="96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6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 t="s">
        <v>884</v>
      </c>
      <c r="DY204" s="97" t="s">
        <v>884</v>
      </c>
      <c r="DZ204" s="97">
        <v>0</v>
      </c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</row>
    <row r="205" spans="1:254" ht="13.5">
      <c r="A205" s="22">
        <v>197</v>
      </c>
      <c r="B205" s="169">
        <v>42425</v>
      </c>
      <c r="C205" s="60" t="s">
        <v>885</v>
      </c>
      <c r="D205" s="52" t="s">
        <v>11</v>
      </c>
      <c r="E205" s="50" t="s">
        <v>36</v>
      </c>
      <c r="F205" s="50" t="s">
        <v>45</v>
      </c>
      <c r="G205" s="141" t="s">
        <v>886</v>
      </c>
      <c r="H205" s="51" t="s">
        <v>887</v>
      </c>
      <c r="I205" s="113">
        <f>COUNTIF(C$9:C205,C205)</f>
        <v>1</v>
      </c>
      <c r="J205" s="131">
        <f t="shared" si="34"/>
        <v>0</v>
      </c>
      <c r="K205" s="132">
        <f t="shared" si="35"/>
        <v>3</v>
      </c>
      <c r="L205" s="133">
        <f t="shared" si="36"/>
        <v>0</v>
      </c>
      <c r="M205" s="96"/>
      <c r="N205" s="97"/>
      <c r="O205" s="97"/>
      <c r="P205" s="97"/>
      <c r="Q205" s="97"/>
      <c r="R205" s="97"/>
      <c r="S205" s="97"/>
      <c r="T205" s="97"/>
      <c r="U205" s="96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6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 t="s">
        <v>899</v>
      </c>
      <c r="DZ205" s="97" t="s">
        <v>898</v>
      </c>
      <c r="EA205" s="97" t="s">
        <v>898</v>
      </c>
      <c r="EB205" s="97">
        <v>0</v>
      </c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</row>
    <row r="206" spans="1:254" ht="13.5">
      <c r="A206" s="22">
        <v>198</v>
      </c>
      <c r="B206" s="169">
        <v>42425</v>
      </c>
      <c r="C206" s="60" t="s">
        <v>712</v>
      </c>
      <c r="D206" s="52" t="s">
        <v>9</v>
      </c>
      <c r="E206" s="50" t="s">
        <v>86</v>
      </c>
      <c r="F206" s="50" t="s">
        <v>45</v>
      </c>
      <c r="G206" s="141" t="s">
        <v>713</v>
      </c>
      <c r="H206" s="51" t="s">
        <v>714</v>
      </c>
      <c r="I206" s="113">
        <f>COUNTIF(C$9:C206,C206)</f>
        <v>2</v>
      </c>
      <c r="J206" s="131">
        <f aca="true" t="shared" si="37" ref="J206:J269">COUNTIF($M206:$IT206,"施設*")</f>
        <v>0</v>
      </c>
      <c r="K206" s="132">
        <f t="shared" si="35"/>
        <v>1</v>
      </c>
      <c r="L206" s="133">
        <f t="shared" si="36"/>
        <v>0</v>
      </c>
      <c r="M206" s="96"/>
      <c r="N206" s="97"/>
      <c r="O206" s="97"/>
      <c r="P206" s="97"/>
      <c r="Q206" s="97"/>
      <c r="R206" s="97"/>
      <c r="S206" s="97"/>
      <c r="T206" s="97"/>
      <c r="U206" s="96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6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 t="s">
        <v>888</v>
      </c>
      <c r="DZ206" s="97">
        <v>0</v>
      </c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  <c r="IK206" s="97"/>
      <c r="IL206" s="97"/>
      <c r="IM206" s="97"/>
      <c r="IN206" s="97"/>
      <c r="IO206" s="97"/>
      <c r="IP206" s="97"/>
      <c r="IQ206" s="97"/>
      <c r="IR206" s="97"/>
      <c r="IS206" s="97"/>
      <c r="IT206" s="97"/>
    </row>
    <row r="207" spans="1:254" ht="13.5">
      <c r="A207" s="22">
        <v>199</v>
      </c>
      <c r="B207" s="169">
        <v>42425</v>
      </c>
      <c r="C207" s="60" t="s">
        <v>889</v>
      </c>
      <c r="D207" s="52" t="s">
        <v>16</v>
      </c>
      <c r="E207" s="50" t="s">
        <v>88</v>
      </c>
      <c r="F207" s="50" t="s">
        <v>45</v>
      </c>
      <c r="G207" s="141" t="s">
        <v>890</v>
      </c>
      <c r="H207" s="51" t="s">
        <v>891</v>
      </c>
      <c r="I207" s="113">
        <f>COUNTIF(C$9:C207,C207)</f>
        <v>1</v>
      </c>
      <c r="J207" s="131">
        <f t="shared" si="37"/>
        <v>0</v>
      </c>
      <c r="K207" s="132">
        <f t="shared" si="35"/>
        <v>0</v>
      </c>
      <c r="L207" s="133">
        <f t="shared" si="36"/>
        <v>2</v>
      </c>
      <c r="M207" s="96"/>
      <c r="N207" s="97"/>
      <c r="O207" s="97"/>
      <c r="P207" s="97"/>
      <c r="Q207" s="97"/>
      <c r="R207" s="97"/>
      <c r="S207" s="97"/>
      <c r="T207" s="97"/>
      <c r="U207" s="96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6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 t="s">
        <v>892</v>
      </c>
      <c r="DY207" s="97" t="s">
        <v>892</v>
      </c>
      <c r="DZ207" s="97">
        <v>0</v>
      </c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</row>
    <row r="208" spans="1:254" ht="13.5">
      <c r="A208" s="22">
        <v>200</v>
      </c>
      <c r="B208" s="167">
        <v>42426</v>
      </c>
      <c r="C208" s="60" t="s">
        <v>900</v>
      </c>
      <c r="D208" s="52" t="s">
        <v>13</v>
      </c>
      <c r="E208" s="50" t="s">
        <v>33</v>
      </c>
      <c r="F208" s="50" t="s">
        <v>44</v>
      </c>
      <c r="G208" s="141" t="s">
        <v>901</v>
      </c>
      <c r="H208" s="51" t="s">
        <v>902</v>
      </c>
      <c r="I208" s="113">
        <f>COUNTIF(C$9:C208,C208)</f>
        <v>1</v>
      </c>
      <c r="J208" s="131">
        <f t="shared" si="37"/>
        <v>0</v>
      </c>
      <c r="K208" s="132">
        <f t="shared" si="35"/>
        <v>5</v>
      </c>
      <c r="L208" s="133">
        <f t="shared" si="36"/>
        <v>0</v>
      </c>
      <c r="M208" s="96"/>
      <c r="N208" s="97"/>
      <c r="O208" s="97"/>
      <c r="P208" s="97"/>
      <c r="Q208" s="97"/>
      <c r="R208" s="97"/>
      <c r="S208" s="97"/>
      <c r="T208" s="97"/>
      <c r="U208" s="96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6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 t="s">
        <v>910</v>
      </c>
      <c r="DZ208" s="97" t="s">
        <v>910</v>
      </c>
      <c r="EA208" s="97">
        <v>0</v>
      </c>
      <c r="EB208" s="97" t="s">
        <v>957</v>
      </c>
      <c r="EC208" s="97" t="s">
        <v>957</v>
      </c>
      <c r="ED208" s="97" t="s">
        <v>957</v>
      </c>
      <c r="EE208" s="97">
        <v>0</v>
      </c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  <c r="IK208" s="97"/>
      <c r="IL208" s="97"/>
      <c r="IM208" s="97"/>
      <c r="IN208" s="97"/>
      <c r="IO208" s="97"/>
      <c r="IP208" s="97"/>
      <c r="IQ208" s="97"/>
      <c r="IR208" s="97"/>
      <c r="IS208" s="97"/>
      <c r="IT208" s="97"/>
    </row>
    <row r="209" spans="1:254" ht="13.5">
      <c r="A209" s="22">
        <v>201</v>
      </c>
      <c r="B209" s="167">
        <v>42426</v>
      </c>
      <c r="C209" s="60" t="s">
        <v>903</v>
      </c>
      <c r="D209" s="52" t="s">
        <v>13</v>
      </c>
      <c r="E209" s="50" t="s">
        <v>34</v>
      </c>
      <c r="F209" s="50" t="s">
        <v>45</v>
      </c>
      <c r="G209" s="141" t="s">
        <v>904</v>
      </c>
      <c r="H209" s="51" t="s">
        <v>808</v>
      </c>
      <c r="I209" s="113">
        <f>COUNTIF(C$9:C209,C209)</f>
        <v>1</v>
      </c>
      <c r="J209" s="131">
        <f t="shared" si="37"/>
        <v>0</v>
      </c>
      <c r="K209" s="132">
        <f t="shared" si="35"/>
        <v>4</v>
      </c>
      <c r="L209" s="133">
        <f t="shared" si="36"/>
        <v>0</v>
      </c>
      <c r="M209" s="96"/>
      <c r="N209" s="97"/>
      <c r="O209" s="97"/>
      <c r="P209" s="97"/>
      <c r="Q209" s="97"/>
      <c r="R209" s="97"/>
      <c r="S209" s="97"/>
      <c r="T209" s="97"/>
      <c r="U209" s="96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6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 t="s">
        <v>911</v>
      </c>
      <c r="DY209" s="97" t="s">
        <v>911</v>
      </c>
      <c r="DZ209" s="97">
        <v>0</v>
      </c>
      <c r="EA209" s="97"/>
      <c r="EB209" s="97" t="s">
        <v>956</v>
      </c>
      <c r="EC209" s="97" t="s">
        <v>956</v>
      </c>
      <c r="ED209" s="97">
        <v>0</v>
      </c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</row>
    <row r="210" spans="1:254" ht="13.5">
      <c r="A210" s="22">
        <v>202</v>
      </c>
      <c r="B210" s="167">
        <v>42426</v>
      </c>
      <c r="C210" s="60" t="s">
        <v>905</v>
      </c>
      <c r="D210" s="52" t="s">
        <v>14</v>
      </c>
      <c r="E210" s="50" t="s">
        <v>37</v>
      </c>
      <c r="F210" s="50" t="s">
        <v>46</v>
      </c>
      <c r="G210" s="141" t="s">
        <v>906</v>
      </c>
      <c r="H210" s="51" t="s">
        <v>725</v>
      </c>
      <c r="I210" s="113">
        <f>COUNTIF(C$9:C210,C210)</f>
        <v>1</v>
      </c>
      <c r="J210" s="131">
        <f t="shared" si="37"/>
        <v>0</v>
      </c>
      <c r="K210" s="132">
        <f t="shared" si="35"/>
        <v>1</v>
      </c>
      <c r="L210" s="133">
        <f t="shared" si="36"/>
        <v>0</v>
      </c>
      <c r="M210" s="96"/>
      <c r="N210" s="97"/>
      <c r="O210" s="97"/>
      <c r="P210" s="97"/>
      <c r="Q210" s="97"/>
      <c r="R210" s="97"/>
      <c r="S210" s="97"/>
      <c r="T210" s="97"/>
      <c r="U210" s="96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6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 t="s">
        <v>912</v>
      </c>
      <c r="DZ210" s="97">
        <v>0</v>
      </c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</row>
    <row r="211" spans="1:254" ht="13.5">
      <c r="A211" s="22">
        <v>203</v>
      </c>
      <c r="B211" s="167">
        <v>42426</v>
      </c>
      <c r="C211" s="60" t="s">
        <v>907</v>
      </c>
      <c r="D211" s="52" t="s">
        <v>16</v>
      </c>
      <c r="E211" s="50" t="s">
        <v>90</v>
      </c>
      <c r="F211" s="50" t="s">
        <v>47</v>
      </c>
      <c r="G211" s="141" t="s">
        <v>908</v>
      </c>
      <c r="H211" s="51" t="s">
        <v>909</v>
      </c>
      <c r="I211" s="113">
        <f>COUNTIF(C$9:C211,C211)</f>
        <v>1</v>
      </c>
      <c r="J211" s="131">
        <f t="shared" si="37"/>
        <v>0</v>
      </c>
      <c r="K211" s="132">
        <f t="shared" si="35"/>
        <v>1</v>
      </c>
      <c r="L211" s="133">
        <f t="shared" si="36"/>
        <v>0</v>
      </c>
      <c r="M211" s="96"/>
      <c r="N211" s="97"/>
      <c r="O211" s="97"/>
      <c r="P211" s="97"/>
      <c r="Q211" s="97"/>
      <c r="R211" s="97"/>
      <c r="S211" s="97"/>
      <c r="T211" s="97"/>
      <c r="U211" s="96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6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 t="s">
        <v>913</v>
      </c>
      <c r="DZ211" s="97">
        <v>0</v>
      </c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</row>
    <row r="212" spans="1:254" ht="13.5">
      <c r="A212" s="22">
        <v>204</v>
      </c>
      <c r="B212" s="167">
        <v>42426</v>
      </c>
      <c r="C212" s="60" t="s">
        <v>689</v>
      </c>
      <c r="D212" s="52" t="s">
        <v>17</v>
      </c>
      <c r="E212" s="50" t="s">
        <v>99</v>
      </c>
      <c r="F212" s="50" t="s">
        <v>45</v>
      </c>
      <c r="G212" s="141" t="s">
        <v>690</v>
      </c>
      <c r="H212" s="51" t="s">
        <v>691</v>
      </c>
      <c r="I212" s="113">
        <f>COUNTIF(C$9:C212,C212)</f>
        <v>2</v>
      </c>
      <c r="J212" s="131">
        <f t="shared" si="37"/>
        <v>0</v>
      </c>
      <c r="K212" s="132">
        <f t="shared" si="35"/>
        <v>5</v>
      </c>
      <c r="L212" s="133">
        <f t="shared" si="36"/>
        <v>0</v>
      </c>
      <c r="M212" s="96"/>
      <c r="N212" s="97"/>
      <c r="O212" s="97"/>
      <c r="P212" s="97"/>
      <c r="Q212" s="97"/>
      <c r="R212" s="97"/>
      <c r="S212" s="97"/>
      <c r="T212" s="97"/>
      <c r="U212" s="96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6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 t="s">
        <v>914</v>
      </c>
      <c r="DZ212" s="97" t="s">
        <v>914</v>
      </c>
      <c r="EA212" s="97" t="s">
        <v>914</v>
      </c>
      <c r="EB212" s="97" t="s">
        <v>914</v>
      </c>
      <c r="EC212" s="97" t="s">
        <v>914</v>
      </c>
      <c r="ED212" s="97">
        <v>0</v>
      </c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</row>
    <row r="213" spans="1:254" ht="13.5">
      <c r="A213" s="22">
        <v>205</v>
      </c>
      <c r="B213" s="167">
        <v>42426</v>
      </c>
      <c r="C213" s="60" t="s">
        <v>915</v>
      </c>
      <c r="D213" s="52" t="s">
        <v>12</v>
      </c>
      <c r="E213" s="50" t="s">
        <v>25</v>
      </c>
      <c r="F213" s="50" t="s">
        <v>42</v>
      </c>
      <c r="G213" s="141" t="s">
        <v>916</v>
      </c>
      <c r="H213" s="51" t="s">
        <v>917</v>
      </c>
      <c r="I213" s="113">
        <f>COUNTIF(C$9:C213,C213)</f>
        <v>1</v>
      </c>
      <c r="J213" s="131">
        <f t="shared" si="37"/>
        <v>0</v>
      </c>
      <c r="K213" s="132">
        <f t="shared" si="35"/>
        <v>5</v>
      </c>
      <c r="L213" s="133">
        <f t="shared" si="36"/>
        <v>0</v>
      </c>
      <c r="M213" s="96"/>
      <c r="N213" s="97"/>
      <c r="O213" s="97"/>
      <c r="P213" s="97"/>
      <c r="Q213" s="97"/>
      <c r="R213" s="97"/>
      <c r="S213" s="97"/>
      <c r="T213" s="97"/>
      <c r="U213" s="96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6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 t="s">
        <v>918</v>
      </c>
      <c r="DZ213" s="97" t="s">
        <v>918</v>
      </c>
      <c r="EA213" s="97" t="s">
        <v>918</v>
      </c>
      <c r="EB213" s="97" t="s">
        <v>954</v>
      </c>
      <c r="EC213" s="97" t="s">
        <v>954</v>
      </c>
      <c r="ED213" s="97">
        <v>0</v>
      </c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  <c r="IK213" s="97"/>
      <c r="IL213" s="97"/>
      <c r="IM213" s="97"/>
      <c r="IN213" s="97"/>
      <c r="IO213" s="97"/>
      <c r="IP213" s="97"/>
      <c r="IQ213" s="97"/>
      <c r="IR213" s="97"/>
      <c r="IS213" s="97"/>
      <c r="IT213" s="97"/>
    </row>
    <row r="214" spans="1:254" ht="13.5">
      <c r="A214" s="22">
        <v>206</v>
      </c>
      <c r="B214" s="167">
        <v>42426</v>
      </c>
      <c r="C214" s="60" t="s">
        <v>697</v>
      </c>
      <c r="D214" s="52" t="s">
        <v>12</v>
      </c>
      <c r="E214" s="50" t="s">
        <v>25</v>
      </c>
      <c r="F214" s="50" t="s">
        <v>45</v>
      </c>
      <c r="G214" s="141" t="s">
        <v>698</v>
      </c>
      <c r="H214" s="51" t="s">
        <v>699</v>
      </c>
      <c r="I214" s="113">
        <f>COUNTIF(C$9:C214,C214)</f>
        <v>2</v>
      </c>
      <c r="J214" s="131">
        <f t="shared" si="37"/>
        <v>0</v>
      </c>
      <c r="K214" s="132">
        <f t="shared" si="35"/>
        <v>0</v>
      </c>
      <c r="L214" s="133">
        <f t="shared" si="36"/>
        <v>6</v>
      </c>
      <c r="M214" s="96"/>
      <c r="N214" s="97"/>
      <c r="O214" s="97"/>
      <c r="P214" s="97"/>
      <c r="Q214" s="97"/>
      <c r="R214" s="97"/>
      <c r="S214" s="97"/>
      <c r="T214" s="97"/>
      <c r="U214" s="96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6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 t="s">
        <v>919</v>
      </c>
      <c r="DZ214" s="97" t="s">
        <v>919</v>
      </c>
      <c r="EA214" s="97" t="s">
        <v>919</v>
      </c>
      <c r="EB214" s="97" t="s">
        <v>919</v>
      </c>
      <c r="EC214" s="97" t="s">
        <v>919</v>
      </c>
      <c r="ED214" s="97" t="s">
        <v>919</v>
      </c>
      <c r="EE214" s="97">
        <v>0</v>
      </c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</row>
    <row r="215" spans="1:254" ht="13.5">
      <c r="A215" s="22">
        <v>207</v>
      </c>
      <c r="B215" s="166">
        <v>42429</v>
      </c>
      <c r="C215" s="60" t="s">
        <v>920</v>
      </c>
      <c r="D215" s="52" t="s">
        <v>13</v>
      </c>
      <c r="E215" s="50" t="s">
        <v>32</v>
      </c>
      <c r="F215" s="50" t="s">
        <v>45</v>
      </c>
      <c r="G215" s="141" t="s">
        <v>921</v>
      </c>
      <c r="H215" s="51" t="s">
        <v>922</v>
      </c>
      <c r="I215" s="113">
        <f>COUNTIF(C$9:C215,C215)</f>
        <v>1</v>
      </c>
      <c r="J215" s="131">
        <f t="shared" si="37"/>
        <v>0</v>
      </c>
      <c r="K215" s="132">
        <f t="shared" si="35"/>
        <v>3</v>
      </c>
      <c r="L215" s="133">
        <f t="shared" si="36"/>
        <v>0</v>
      </c>
      <c r="M215" s="96"/>
      <c r="N215" s="97"/>
      <c r="O215" s="97"/>
      <c r="P215" s="97"/>
      <c r="Q215" s="97"/>
      <c r="R215" s="97"/>
      <c r="S215" s="97"/>
      <c r="T215" s="97"/>
      <c r="U215" s="96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6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 t="s">
        <v>938</v>
      </c>
      <c r="EC215" s="97" t="s">
        <v>938</v>
      </c>
      <c r="ED215" s="97" t="s">
        <v>938</v>
      </c>
      <c r="EE215" s="97">
        <v>0</v>
      </c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  <c r="IK215" s="97"/>
      <c r="IL215" s="97"/>
      <c r="IM215" s="97"/>
      <c r="IN215" s="97"/>
      <c r="IO215" s="97"/>
      <c r="IP215" s="97"/>
      <c r="IQ215" s="97"/>
      <c r="IR215" s="97"/>
      <c r="IS215" s="97"/>
      <c r="IT215" s="97"/>
    </row>
    <row r="216" spans="1:254" ht="13.5">
      <c r="A216" s="22">
        <v>208</v>
      </c>
      <c r="B216" s="166">
        <v>42429</v>
      </c>
      <c r="C216" s="60" t="s">
        <v>562</v>
      </c>
      <c r="D216" s="52" t="s">
        <v>13</v>
      </c>
      <c r="E216" s="50" t="s">
        <v>32</v>
      </c>
      <c r="F216" s="50" t="s">
        <v>45</v>
      </c>
      <c r="G216" s="141" t="s">
        <v>563</v>
      </c>
      <c r="H216" s="51" t="s">
        <v>564</v>
      </c>
      <c r="I216" s="113">
        <f>COUNTIF(C$9:C216,C216)</f>
        <v>2</v>
      </c>
      <c r="J216" s="131">
        <f t="shared" si="37"/>
        <v>0</v>
      </c>
      <c r="K216" s="132">
        <f t="shared" si="35"/>
        <v>3</v>
      </c>
      <c r="L216" s="133">
        <f t="shared" si="36"/>
        <v>0</v>
      </c>
      <c r="M216" s="96"/>
      <c r="N216" s="97"/>
      <c r="O216" s="97"/>
      <c r="P216" s="97"/>
      <c r="Q216" s="97"/>
      <c r="R216" s="97"/>
      <c r="S216" s="97"/>
      <c r="T216" s="97"/>
      <c r="U216" s="96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6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 t="s">
        <v>939</v>
      </c>
      <c r="EC216" s="97" t="s">
        <v>939</v>
      </c>
      <c r="ED216" s="97" t="s">
        <v>939</v>
      </c>
      <c r="EE216" s="97">
        <v>0</v>
      </c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  <c r="IK216" s="97"/>
      <c r="IL216" s="97"/>
      <c r="IM216" s="97"/>
      <c r="IN216" s="97"/>
      <c r="IO216" s="97"/>
      <c r="IP216" s="97"/>
      <c r="IQ216" s="97"/>
      <c r="IR216" s="97"/>
      <c r="IS216" s="97"/>
      <c r="IT216" s="97"/>
    </row>
    <row r="217" spans="1:254" ht="13.5">
      <c r="A217" s="22">
        <v>209</v>
      </c>
      <c r="B217" s="166">
        <v>42429</v>
      </c>
      <c r="C217" s="60" t="s">
        <v>923</v>
      </c>
      <c r="D217" s="52" t="s">
        <v>13</v>
      </c>
      <c r="E217" s="50" t="s">
        <v>32</v>
      </c>
      <c r="F217" s="50" t="s">
        <v>45</v>
      </c>
      <c r="G217" s="141" t="s">
        <v>924</v>
      </c>
      <c r="H217" s="51" t="s">
        <v>925</v>
      </c>
      <c r="I217" s="113">
        <f>COUNTIF(C$9:C217,C217)</f>
        <v>1</v>
      </c>
      <c r="J217" s="131">
        <f t="shared" si="37"/>
        <v>0</v>
      </c>
      <c r="K217" s="132">
        <f t="shared" si="35"/>
        <v>0</v>
      </c>
      <c r="L217" s="133">
        <f t="shared" si="36"/>
        <v>7</v>
      </c>
      <c r="M217" s="96"/>
      <c r="N217" s="97"/>
      <c r="O217" s="97"/>
      <c r="P217" s="97"/>
      <c r="Q217" s="97"/>
      <c r="R217" s="97"/>
      <c r="S217" s="97"/>
      <c r="T217" s="97"/>
      <c r="U217" s="96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6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 t="s">
        <v>940</v>
      </c>
      <c r="DZ217" s="97" t="s">
        <v>940</v>
      </c>
      <c r="EA217" s="97" t="s">
        <v>940</v>
      </c>
      <c r="EB217" s="97" t="s">
        <v>940</v>
      </c>
      <c r="EC217" s="97">
        <v>0</v>
      </c>
      <c r="ED217" s="97" t="s">
        <v>1035</v>
      </c>
      <c r="EE217" s="97" t="s">
        <v>1035</v>
      </c>
      <c r="EF217" s="97" t="s">
        <v>1035</v>
      </c>
      <c r="EG217" s="97">
        <v>0</v>
      </c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</row>
    <row r="218" spans="1:254" ht="13.5">
      <c r="A218" s="22">
        <v>210</v>
      </c>
      <c r="B218" s="166">
        <v>42429</v>
      </c>
      <c r="C218" s="60" t="s">
        <v>958</v>
      </c>
      <c r="D218" s="52" t="s">
        <v>13</v>
      </c>
      <c r="E218" s="50" t="s">
        <v>33</v>
      </c>
      <c r="F218" s="50" t="s">
        <v>45</v>
      </c>
      <c r="G218" s="141" t="s">
        <v>959</v>
      </c>
      <c r="H218" s="51" t="s">
        <v>960</v>
      </c>
      <c r="I218" s="113">
        <f>COUNTIF(C$9:C218,C218)</f>
        <v>1</v>
      </c>
      <c r="J218" s="131">
        <f t="shared" si="37"/>
        <v>0</v>
      </c>
      <c r="K218" s="132">
        <f t="shared" si="35"/>
        <v>3</v>
      </c>
      <c r="L218" s="133">
        <f t="shared" si="36"/>
        <v>0</v>
      </c>
      <c r="M218" s="96"/>
      <c r="N218" s="97"/>
      <c r="O218" s="97"/>
      <c r="P218" s="97"/>
      <c r="Q218" s="97"/>
      <c r="R218" s="97"/>
      <c r="S218" s="97"/>
      <c r="T218" s="97"/>
      <c r="U218" s="96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6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 t="s">
        <v>961</v>
      </c>
      <c r="ED218" s="97" t="s">
        <v>961</v>
      </c>
      <c r="EE218" s="97" t="s">
        <v>961</v>
      </c>
      <c r="EF218" s="97">
        <v>0</v>
      </c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</row>
    <row r="219" spans="1:254" ht="13.5">
      <c r="A219" s="22">
        <v>211</v>
      </c>
      <c r="B219" s="166">
        <v>42429</v>
      </c>
      <c r="C219" s="60" t="s">
        <v>926</v>
      </c>
      <c r="D219" s="52" t="s">
        <v>13</v>
      </c>
      <c r="E219" s="50" t="s">
        <v>34</v>
      </c>
      <c r="F219" s="50" t="s">
        <v>45</v>
      </c>
      <c r="G219" s="141" t="s">
        <v>927</v>
      </c>
      <c r="H219" s="51" t="s">
        <v>928</v>
      </c>
      <c r="I219" s="113">
        <f>COUNTIF(C$9:C219,C219)</f>
        <v>1</v>
      </c>
      <c r="J219" s="131">
        <f t="shared" si="37"/>
        <v>0</v>
      </c>
      <c r="K219" s="132">
        <f t="shared" si="35"/>
        <v>3</v>
      </c>
      <c r="L219" s="133">
        <f t="shared" si="36"/>
        <v>0</v>
      </c>
      <c r="M219" s="96"/>
      <c r="N219" s="97"/>
      <c r="O219" s="97"/>
      <c r="P219" s="97"/>
      <c r="Q219" s="97"/>
      <c r="R219" s="97"/>
      <c r="S219" s="97"/>
      <c r="T219" s="97"/>
      <c r="U219" s="96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6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 t="s">
        <v>941</v>
      </c>
      <c r="EC219" s="97" t="s">
        <v>941</v>
      </c>
      <c r="ED219" s="97" t="s">
        <v>941</v>
      </c>
      <c r="EE219" s="97">
        <v>0</v>
      </c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</row>
    <row r="220" spans="1:254" ht="13.5">
      <c r="A220" s="22">
        <v>212</v>
      </c>
      <c r="B220" s="166">
        <v>42429</v>
      </c>
      <c r="C220" s="60" t="s">
        <v>803</v>
      </c>
      <c r="D220" s="52" t="s">
        <v>13</v>
      </c>
      <c r="E220" s="50" t="s">
        <v>34</v>
      </c>
      <c r="F220" s="50" t="s">
        <v>45</v>
      </c>
      <c r="G220" s="141" t="s">
        <v>804</v>
      </c>
      <c r="H220" s="51" t="s">
        <v>805</v>
      </c>
      <c r="I220" s="113">
        <f>COUNTIF(C$9:C220,C220)</f>
        <v>2</v>
      </c>
      <c r="J220" s="131">
        <f t="shared" si="37"/>
        <v>0</v>
      </c>
      <c r="K220" s="132">
        <f t="shared" si="35"/>
        <v>3</v>
      </c>
      <c r="L220" s="133">
        <f t="shared" si="36"/>
        <v>0</v>
      </c>
      <c r="M220" s="96"/>
      <c r="N220" s="97"/>
      <c r="O220" s="97"/>
      <c r="P220" s="97"/>
      <c r="Q220" s="97"/>
      <c r="R220" s="97"/>
      <c r="S220" s="97"/>
      <c r="T220" s="97"/>
      <c r="U220" s="96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6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 t="s">
        <v>942</v>
      </c>
      <c r="EC220" s="97" t="s">
        <v>942</v>
      </c>
      <c r="ED220" s="97" t="s">
        <v>942</v>
      </c>
      <c r="EE220" s="97">
        <v>0</v>
      </c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</row>
    <row r="221" spans="1:254" ht="13.5">
      <c r="A221" s="22">
        <v>213</v>
      </c>
      <c r="B221" s="166">
        <v>42429</v>
      </c>
      <c r="C221" s="60" t="s">
        <v>577</v>
      </c>
      <c r="D221" s="52" t="s">
        <v>13</v>
      </c>
      <c r="E221" s="50" t="s">
        <v>32</v>
      </c>
      <c r="F221" s="50" t="s">
        <v>48</v>
      </c>
      <c r="G221" s="141" t="s">
        <v>578</v>
      </c>
      <c r="H221" s="51" t="s">
        <v>579</v>
      </c>
      <c r="I221" s="113">
        <f>COUNTIF(C$9:C221,C221)</f>
        <v>2</v>
      </c>
      <c r="J221" s="131">
        <f t="shared" si="37"/>
        <v>0</v>
      </c>
      <c r="K221" s="132">
        <f t="shared" si="35"/>
        <v>5</v>
      </c>
      <c r="L221" s="133">
        <f t="shared" si="36"/>
        <v>0</v>
      </c>
      <c r="M221" s="96"/>
      <c r="N221" s="97"/>
      <c r="O221" s="97"/>
      <c r="P221" s="97"/>
      <c r="Q221" s="97"/>
      <c r="R221" s="97"/>
      <c r="S221" s="97"/>
      <c r="T221" s="97"/>
      <c r="U221" s="96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6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 t="s">
        <v>943</v>
      </c>
      <c r="EC221" s="97" t="s">
        <v>1009</v>
      </c>
      <c r="ED221" s="97" t="s">
        <v>1037</v>
      </c>
      <c r="EE221" s="97" t="s">
        <v>1037</v>
      </c>
      <c r="EF221" s="97" t="s">
        <v>1036</v>
      </c>
      <c r="EG221" s="97">
        <v>0</v>
      </c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  <c r="IK221" s="97"/>
      <c r="IL221" s="97"/>
      <c r="IM221" s="97"/>
      <c r="IN221" s="97"/>
      <c r="IO221" s="97"/>
      <c r="IP221" s="97"/>
      <c r="IQ221" s="97"/>
      <c r="IR221" s="97"/>
      <c r="IS221" s="97"/>
      <c r="IT221" s="97"/>
    </row>
    <row r="222" spans="1:254" ht="13.5">
      <c r="A222" s="22">
        <v>214</v>
      </c>
      <c r="B222" s="166">
        <v>42429</v>
      </c>
      <c r="C222" s="60" t="s">
        <v>929</v>
      </c>
      <c r="D222" s="52" t="s">
        <v>11</v>
      </c>
      <c r="E222" s="50" t="s">
        <v>36</v>
      </c>
      <c r="F222" s="50" t="s">
        <v>42</v>
      </c>
      <c r="G222" s="141" t="s">
        <v>930</v>
      </c>
      <c r="H222" s="51" t="s">
        <v>931</v>
      </c>
      <c r="I222" s="113">
        <f>COUNTIF(C$9:C222,C222)</f>
        <v>1</v>
      </c>
      <c r="J222" s="131">
        <f t="shared" si="37"/>
        <v>3</v>
      </c>
      <c r="K222" s="132">
        <f t="shared" si="35"/>
        <v>0</v>
      </c>
      <c r="L222" s="133">
        <f t="shared" si="36"/>
        <v>0</v>
      </c>
      <c r="M222" s="96"/>
      <c r="N222" s="97"/>
      <c r="O222" s="97"/>
      <c r="P222" s="97"/>
      <c r="Q222" s="97"/>
      <c r="R222" s="97"/>
      <c r="S222" s="97"/>
      <c r="T222" s="97"/>
      <c r="U222" s="96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6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 t="s">
        <v>962</v>
      </c>
      <c r="EC222" s="97" t="s">
        <v>962</v>
      </c>
      <c r="ED222" s="97" t="s">
        <v>962</v>
      </c>
      <c r="EE222" s="97">
        <v>0</v>
      </c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  <c r="IK222" s="97"/>
      <c r="IL222" s="97"/>
      <c r="IM222" s="97"/>
      <c r="IN222" s="97"/>
      <c r="IO222" s="97"/>
      <c r="IP222" s="97"/>
      <c r="IQ222" s="97"/>
      <c r="IR222" s="97"/>
      <c r="IS222" s="97"/>
      <c r="IT222" s="97"/>
    </row>
    <row r="223" spans="1:254" ht="13.5">
      <c r="A223" s="22">
        <v>215</v>
      </c>
      <c r="B223" s="166">
        <v>42429</v>
      </c>
      <c r="C223" s="60" t="s">
        <v>834</v>
      </c>
      <c r="D223" s="52" t="s">
        <v>9</v>
      </c>
      <c r="E223" s="50" t="s">
        <v>87</v>
      </c>
      <c r="F223" s="50" t="s">
        <v>44</v>
      </c>
      <c r="G223" s="141" t="s">
        <v>835</v>
      </c>
      <c r="H223" s="51" t="s">
        <v>656</v>
      </c>
      <c r="I223" s="113">
        <f>COUNTIF(C$9:C223,C223)</f>
        <v>2</v>
      </c>
      <c r="J223" s="131">
        <f t="shared" si="37"/>
        <v>0</v>
      </c>
      <c r="K223" s="132">
        <f t="shared" si="35"/>
        <v>3</v>
      </c>
      <c r="L223" s="133">
        <f t="shared" si="36"/>
        <v>0</v>
      </c>
      <c r="M223" s="96"/>
      <c r="N223" s="97"/>
      <c r="O223" s="97"/>
      <c r="P223" s="97"/>
      <c r="Q223" s="97"/>
      <c r="R223" s="97"/>
      <c r="S223" s="97"/>
      <c r="T223" s="97"/>
      <c r="U223" s="96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6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 t="s">
        <v>963</v>
      </c>
      <c r="EC223" s="97" t="s">
        <v>963</v>
      </c>
      <c r="ED223" s="97" t="s">
        <v>963</v>
      </c>
      <c r="EE223" s="97">
        <v>0</v>
      </c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</row>
    <row r="224" spans="1:254" ht="13.5">
      <c r="A224" s="22">
        <v>216</v>
      </c>
      <c r="B224" s="166">
        <v>42429</v>
      </c>
      <c r="C224" s="60" t="s">
        <v>371</v>
      </c>
      <c r="D224" s="52" t="s">
        <v>9</v>
      </c>
      <c r="E224" s="50" t="s">
        <v>86</v>
      </c>
      <c r="F224" s="50" t="s">
        <v>45</v>
      </c>
      <c r="G224" s="141" t="s">
        <v>372</v>
      </c>
      <c r="H224" s="51" t="s">
        <v>373</v>
      </c>
      <c r="I224" s="113">
        <f>COUNTIF(C$9:C224,C224)</f>
        <v>2</v>
      </c>
      <c r="J224" s="131">
        <f t="shared" si="37"/>
        <v>0</v>
      </c>
      <c r="K224" s="132">
        <f t="shared" si="35"/>
        <v>2</v>
      </c>
      <c r="L224" s="133">
        <f t="shared" si="36"/>
        <v>0</v>
      </c>
      <c r="M224" s="96"/>
      <c r="N224" s="97"/>
      <c r="O224" s="97"/>
      <c r="P224" s="97"/>
      <c r="Q224" s="97"/>
      <c r="R224" s="97"/>
      <c r="S224" s="97"/>
      <c r="T224" s="97"/>
      <c r="U224" s="96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6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 t="s">
        <v>944</v>
      </c>
      <c r="ED224" s="97" t="s">
        <v>944</v>
      </c>
      <c r="EE224" s="97">
        <v>0</v>
      </c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  <c r="IK224" s="97"/>
      <c r="IL224" s="97"/>
      <c r="IM224" s="97"/>
      <c r="IN224" s="97"/>
      <c r="IO224" s="97"/>
      <c r="IP224" s="97"/>
      <c r="IQ224" s="97"/>
      <c r="IR224" s="97"/>
      <c r="IS224" s="97"/>
      <c r="IT224" s="97"/>
    </row>
    <row r="225" spans="1:254" ht="13.5">
      <c r="A225" s="22">
        <v>217</v>
      </c>
      <c r="B225" s="166">
        <v>42429</v>
      </c>
      <c r="C225" s="60" t="s">
        <v>932</v>
      </c>
      <c r="D225" s="52" t="s">
        <v>8</v>
      </c>
      <c r="E225" s="50" t="s">
        <v>94</v>
      </c>
      <c r="F225" s="50" t="s">
        <v>45</v>
      </c>
      <c r="G225" s="141" t="s">
        <v>933</v>
      </c>
      <c r="H225" s="51" t="s">
        <v>934</v>
      </c>
      <c r="I225" s="113">
        <f>COUNTIF(C$9:C225,C225)</f>
        <v>1</v>
      </c>
      <c r="J225" s="131">
        <f t="shared" si="37"/>
        <v>0</v>
      </c>
      <c r="K225" s="132">
        <f t="shared" si="35"/>
        <v>7</v>
      </c>
      <c r="L225" s="133">
        <f t="shared" si="36"/>
        <v>0</v>
      </c>
      <c r="M225" s="96"/>
      <c r="N225" s="97"/>
      <c r="O225" s="97"/>
      <c r="P225" s="97"/>
      <c r="Q225" s="97"/>
      <c r="R225" s="97"/>
      <c r="S225" s="97"/>
      <c r="T225" s="97"/>
      <c r="U225" s="96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6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 t="s">
        <v>945</v>
      </c>
      <c r="DZ225" s="97" t="s">
        <v>945</v>
      </c>
      <c r="EA225" s="97" t="s">
        <v>945</v>
      </c>
      <c r="EB225" s="97" t="s">
        <v>945</v>
      </c>
      <c r="EC225" s="97">
        <v>0</v>
      </c>
      <c r="ED225" s="97" t="s">
        <v>1038</v>
      </c>
      <c r="EE225" s="97" t="s">
        <v>1038</v>
      </c>
      <c r="EF225" s="97" t="s">
        <v>1038</v>
      </c>
      <c r="EG225" s="97">
        <v>0</v>
      </c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  <c r="IK225" s="97"/>
      <c r="IL225" s="97"/>
      <c r="IM225" s="97"/>
      <c r="IN225" s="97"/>
      <c r="IO225" s="97"/>
      <c r="IP225" s="97"/>
      <c r="IQ225" s="97"/>
      <c r="IR225" s="97"/>
      <c r="IS225" s="97"/>
      <c r="IT225" s="97"/>
    </row>
    <row r="226" spans="1:254" ht="13.5">
      <c r="A226" s="22">
        <v>218</v>
      </c>
      <c r="B226" s="166">
        <v>42429</v>
      </c>
      <c r="C226" s="60" t="s">
        <v>935</v>
      </c>
      <c r="D226" s="52" t="s">
        <v>17</v>
      </c>
      <c r="E226" s="50" t="s">
        <v>99</v>
      </c>
      <c r="F226" s="50" t="s">
        <v>45</v>
      </c>
      <c r="G226" s="141" t="s">
        <v>936</v>
      </c>
      <c r="H226" s="51" t="s">
        <v>937</v>
      </c>
      <c r="I226" s="113">
        <f>COUNTIF(C$9:C226,C226)</f>
        <v>1</v>
      </c>
      <c r="J226" s="131">
        <f t="shared" si="37"/>
        <v>0</v>
      </c>
      <c r="K226" s="132">
        <f t="shared" si="35"/>
        <v>5</v>
      </c>
      <c r="L226" s="133">
        <f t="shared" si="36"/>
        <v>0</v>
      </c>
      <c r="M226" s="96"/>
      <c r="N226" s="97"/>
      <c r="O226" s="97"/>
      <c r="P226" s="97"/>
      <c r="Q226" s="97"/>
      <c r="R226" s="97"/>
      <c r="S226" s="97"/>
      <c r="T226" s="97"/>
      <c r="U226" s="96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6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 t="s">
        <v>946</v>
      </c>
      <c r="EC226" s="97" t="s">
        <v>946</v>
      </c>
      <c r="ED226" s="97" t="s">
        <v>946</v>
      </c>
      <c r="EE226" s="97" t="s">
        <v>946</v>
      </c>
      <c r="EF226" s="97" t="s">
        <v>946</v>
      </c>
      <c r="EG226" s="97">
        <v>0</v>
      </c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  <c r="IK226" s="97"/>
      <c r="IL226" s="97"/>
      <c r="IM226" s="97"/>
      <c r="IN226" s="97"/>
      <c r="IO226" s="97"/>
      <c r="IP226" s="97"/>
      <c r="IQ226" s="97"/>
      <c r="IR226" s="97"/>
      <c r="IS226" s="97"/>
      <c r="IT226" s="97"/>
    </row>
    <row r="227" spans="1:254" ht="13.5">
      <c r="A227" s="22">
        <v>219</v>
      </c>
      <c r="B227" s="166">
        <v>42429</v>
      </c>
      <c r="C227" s="60" t="s">
        <v>548</v>
      </c>
      <c r="D227" s="52" t="s">
        <v>12</v>
      </c>
      <c r="E227" s="50" t="s">
        <v>25</v>
      </c>
      <c r="F227" s="50" t="s">
        <v>42</v>
      </c>
      <c r="G227" s="141" t="s">
        <v>549</v>
      </c>
      <c r="H227" s="51" t="s">
        <v>550</v>
      </c>
      <c r="I227" s="113">
        <f>COUNTIF(C$9:C227,C227)</f>
        <v>2</v>
      </c>
      <c r="J227" s="131">
        <f t="shared" si="37"/>
        <v>0</v>
      </c>
      <c r="K227" s="132">
        <f t="shared" si="35"/>
        <v>6</v>
      </c>
      <c r="L227" s="133">
        <f t="shared" si="36"/>
        <v>0</v>
      </c>
      <c r="M227" s="96"/>
      <c r="N227" s="97"/>
      <c r="O227" s="97"/>
      <c r="P227" s="97"/>
      <c r="Q227" s="97"/>
      <c r="R227" s="97"/>
      <c r="S227" s="97"/>
      <c r="T227" s="97"/>
      <c r="U227" s="96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6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 t="s">
        <v>950</v>
      </c>
      <c r="EB227" s="97" t="s">
        <v>950</v>
      </c>
      <c r="EC227" s="97" t="s">
        <v>950</v>
      </c>
      <c r="ED227" s="97" t="s">
        <v>1039</v>
      </c>
      <c r="EE227" s="97" t="s">
        <v>1039</v>
      </c>
      <c r="EF227" s="97" t="s">
        <v>1039</v>
      </c>
      <c r="EG227" s="97">
        <v>0</v>
      </c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</row>
    <row r="228" spans="1:254" ht="13.5">
      <c r="A228" s="22">
        <v>220</v>
      </c>
      <c r="B228" s="166">
        <v>42429</v>
      </c>
      <c r="C228" s="60" t="s">
        <v>310</v>
      </c>
      <c r="D228" s="52" t="s">
        <v>12</v>
      </c>
      <c r="E228" s="50" t="s">
        <v>25</v>
      </c>
      <c r="F228" s="50" t="s">
        <v>45</v>
      </c>
      <c r="G228" s="141" t="s">
        <v>311</v>
      </c>
      <c r="H228" s="51" t="s">
        <v>312</v>
      </c>
      <c r="I228" s="113">
        <f>COUNTIF(C$9:C228,C228)</f>
        <v>3</v>
      </c>
      <c r="J228" s="131">
        <f t="shared" si="37"/>
        <v>0</v>
      </c>
      <c r="K228" s="132">
        <f t="shared" si="35"/>
        <v>0</v>
      </c>
      <c r="L228" s="133">
        <f t="shared" si="36"/>
        <v>4</v>
      </c>
      <c r="M228" s="96"/>
      <c r="N228" s="97"/>
      <c r="O228" s="97"/>
      <c r="P228" s="97"/>
      <c r="Q228" s="97"/>
      <c r="R228" s="97"/>
      <c r="S228" s="97"/>
      <c r="T228" s="97"/>
      <c r="U228" s="96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6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 t="s">
        <v>951</v>
      </c>
      <c r="EC228" s="97" t="s">
        <v>951</v>
      </c>
      <c r="ED228" s="97" t="s">
        <v>951</v>
      </c>
      <c r="EE228" s="97" t="s">
        <v>951</v>
      </c>
      <c r="EF228" s="97">
        <v>0</v>
      </c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  <c r="IK228" s="97"/>
      <c r="IL228" s="97"/>
      <c r="IM228" s="97"/>
      <c r="IN228" s="97"/>
      <c r="IO228" s="97"/>
      <c r="IP228" s="97"/>
      <c r="IQ228" s="97"/>
      <c r="IR228" s="97"/>
      <c r="IS228" s="97"/>
      <c r="IT228" s="97"/>
    </row>
    <row r="229" spans="1:254" ht="13.5">
      <c r="A229" s="22">
        <v>221</v>
      </c>
      <c r="B229" s="166">
        <v>42429</v>
      </c>
      <c r="C229" s="60" t="s">
        <v>402</v>
      </c>
      <c r="D229" s="52" t="s">
        <v>12</v>
      </c>
      <c r="E229" s="50" t="s">
        <v>25</v>
      </c>
      <c r="F229" s="50" t="s">
        <v>45</v>
      </c>
      <c r="G229" s="141" t="s">
        <v>403</v>
      </c>
      <c r="H229" s="51" t="s">
        <v>404</v>
      </c>
      <c r="I229" s="113">
        <f>COUNTIF(C$9:C229,C229)</f>
        <v>3</v>
      </c>
      <c r="J229" s="131">
        <f t="shared" si="37"/>
        <v>0</v>
      </c>
      <c r="K229" s="132">
        <f t="shared" si="35"/>
        <v>0</v>
      </c>
      <c r="L229" s="133">
        <f t="shared" si="36"/>
        <v>4</v>
      </c>
      <c r="M229" s="96"/>
      <c r="N229" s="97"/>
      <c r="O229" s="97"/>
      <c r="P229" s="97"/>
      <c r="Q229" s="97"/>
      <c r="R229" s="97"/>
      <c r="S229" s="97"/>
      <c r="T229" s="97"/>
      <c r="U229" s="96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6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 t="s">
        <v>952</v>
      </c>
      <c r="ED229" s="97" t="s">
        <v>952</v>
      </c>
      <c r="EE229" s="97" t="s">
        <v>1041</v>
      </c>
      <c r="EF229" s="97" t="s">
        <v>1040</v>
      </c>
      <c r="EG229" s="97">
        <v>0</v>
      </c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  <c r="IK229" s="97"/>
      <c r="IL229" s="97"/>
      <c r="IM229" s="97"/>
      <c r="IN229" s="97"/>
      <c r="IO229" s="97"/>
      <c r="IP229" s="97"/>
      <c r="IQ229" s="97"/>
      <c r="IR229" s="97"/>
      <c r="IS229" s="97"/>
      <c r="IT229" s="97"/>
    </row>
    <row r="230" spans="1:254" ht="13.5">
      <c r="A230" s="22">
        <v>222</v>
      </c>
      <c r="B230" s="166">
        <v>42429</v>
      </c>
      <c r="C230" s="60" t="s">
        <v>947</v>
      </c>
      <c r="D230" s="52" t="s">
        <v>12</v>
      </c>
      <c r="E230" s="50" t="s">
        <v>25</v>
      </c>
      <c r="F230" s="50" t="s">
        <v>48</v>
      </c>
      <c r="G230" s="141" t="s">
        <v>948</v>
      </c>
      <c r="H230" s="51" t="s">
        <v>949</v>
      </c>
      <c r="I230" s="113">
        <f>COUNTIF(C$9:C230,C230)</f>
        <v>1</v>
      </c>
      <c r="J230" s="131">
        <f t="shared" si="37"/>
        <v>3</v>
      </c>
      <c r="K230" s="132">
        <f t="shared" si="35"/>
        <v>0</v>
      </c>
      <c r="L230" s="133">
        <f t="shared" si="36"/>
        <v>0</v>
      </c>
      <c r="M230" s="96"/>
      <c r="N230" s="97"/>
      <c r="O230" s="97"/>
      <c r="P230" s="97"/>
      <c r="Q230" s="97"/>
      <c r="R230" s="97"/>
      <c r="S230" s="97"/>
      <c r="T230" s="97"/>
      <c r="U230" s="96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6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 t="s">
        <v>953</v>
      </c>
      <c r="EC230" s="97" t="s">
        <v>953</v>
      </c>
      <c r="ED230" s="97" t="s">
        <v>953</v>
      </c>
      <c r="EE230" s="97">
        <v>0</v>
      </c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  <c r="IK230" s="97"/>
      <c r="IL230" s="97"/>
      <c r="IM230" s="97"/>
      <c r="IN230" s="97"/>
      <c r="IO230" s="97"/>
      <c r="IP230" s="97"/>
      <c r="IQ230" s="97"/>
      <c r="IR230" s="97"/>
      <c r="IS230" s="97"/>
      <c r="IT230" s="97"/>
    </row>
    <row r="231" spans="1:254" ht="13.5">
      <c r="A231" s="22">
        <v>223</v>
      </c>
      <c r="B231" s="167">
        <v>42430</v>
      </c>
      <c r="C231" s="60" t="s">
        <v>964</v>
      </c>
      <c r="D231" s="52" t="s">
        <v>12</v>
      </c>
      <c r="E231" s="50" t="s">
        <v>26</v>
      </c>
      <c r="F231" s="50" t="s">
        <v>45</v>
      </c>
      <c r="G231" s="141" t="s">
        <v>965</v>
      </c>
      <c r="H231" s="51" t="s">
        <v>966</v>
      </c>
      <c r="I231" s="113">
        <f>COUNTIF(C$9:C231,C231)</f>
        <v>1</v>
      </c>
      <c r="J231" s="131">
        <f t="shared" si="37"/>
        <v>0</v>
      </c>
      <c r="K231" s="132">
        <f t="shared" si="35"/>
        <v>3</v>
      </c>
      <c r="L231" s="133">
        <f t="shared" si="36"/>
        <v>0</v>
      </c>
      <c r="M231" s="96"/>
      <c r="N231" s="97"/>
      <c r="O231" s="97"/>
      <c r="P231" s="97"/>
      <c r="Q231" s="97"/>
      <c r="R231" s="97"/>
      <c r="S231" s="97"/>
      <c r="T231" s="97"/>
      <c r="U231" s="96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6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 t="s">
        <v>992</v>
      </c>
      <c r="EC231" s="97" t="s">
        <v>992</v>
      </c>
      <c r="ED231" s="97" t="s">
        <v>992</v>
      </c>
      <c r="EE231" s="97">
        <v>0</v>
      </c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  <c r="IK231" s="97"/>
      <c r="IL231" s="97"/>
      <c r="IM231" s="97"/>
      <c r="IN231" s="97"/>
      <c r="IO231" s="97"/>
      <c r="IP231" s="97"/>
      <c r="IQ231" s="97"/>
      <c r="IR231" s="97"/>
      <c r="IS231" s="97"/>
      <c r="IT231" s="97"/>
    </row>
    <row r="232" spans="1:254" ht="13.5">
      <c r="A232" s="22">
        <v>224</v>
      </c>
      <c r="B232" s="167">
        <v>42430</v>
      </c>
      <c r="C232" s="60" t="s">
        <v>967</v>
      </c>
      <c r="D232" s="52" t="s">
        <v>12</v>
      </c>
      <c r="E232" s="50" t="s">
        <v>26</v>
      </c>
      <c r="F232" s="50" t="s">
        <v>46</v>
      </c>
      <c r="G232" s="141" t="s">
        <v>968</v>
      </c>
      <c r="H232" s="51" t="s">
        <v>969</v>
      </c>
      <c r="I232" s="113">
        <f>COUNTIF(C$9:C232,C232)</f>
        <v>1</v>
      </c>
      <c r="J232" s="131">
        <f t="shared" si="37"/>
        <v>0</v>
      </c>
      <c r="K232" s="132">
        <f t="shared" si="35"/>
        <v>3</v>
      </c>
      <c r="L232" s="133">
        <f t="shared" si="36"/>
        <v>0</v>
      </c>
      <c r="M232" s="96"/>
      <c r="N232" s="97"/>
      <c r="O232" s="97"/>
      <c r="P232" s="97"/>
      <c r="Q232" s="97"/>
      <c r="R232" s="97"/>
      <c r="S232" s="97"/>
      <c r="T232" s="97"/>
      <c r="U232" s="96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6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 t="s">
        <v>993</v>
      </c>
      <c r="EC232" s="97" t="s">
        <v>993</v>
      </c>
      <c r="ED232" s="97" t="s">
        <v>993</v>
      </c>
      <c r="EE232" s="97">
        <v>0</v>
      </c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  <c r="IK232" s="97"/>
      <c r="IL232" s="97"/>
      <c r="IM232" s="97"/>
      <c r="IN232" s="97"/>
      <c r="IO232" s="97"/>
      <c r="IP232" s="97"/>
      <c r="IQ232" s="97"/>
      <c r="IR232" s="97"/>
      <c r="IS232" s="97"/>
      <c r="IT232" s="97"/>
    </row>
    <row r="233" spans="1:254" ht="13.5">
      <c r="A233" s="22">
        <v>225</v>
      </c>
      <c r="B233" s="167">
        <v>42430</v>
      </c>
      <c r="C233" s="60" t="s">
        <v>970</v>
      </c>
      <c r="D233" s="52" t="s">
        <v>12</v>
      </c>
      <c r="E233" s="50" t="s">
        <v>103</v>
      </c>
      <c r="F233" s="50" t="s">
        <v>45</v>
      </c>
      <c r="G233" s="141" t="s">
        <v>971</v>
      </c>
      <c r="H233" s="51" t="s">
        <v>972</v>
      </c>
      <c r="I233" s="113">
        <f>COUNTIF(C$9:C233,C233)</f>
        <v>1</v>
      </c>
      <c r="J233" s="131">
        <f t="shared" si="37"/>
        <v>0</v>
      </c>
      <c r="K233" s="132">
        <f t="shared" si="35"/>
        <v>7</v>
      </c>
      <c r="L233" s="133">
        <f t="shared" si="36"/>
        <v>0</v>
      </c>
      <c r="M233" s="96"/>
      <c r="N233" s="97"/>
      <c r="O233" s="97"/>
      <c r="P233" s="97"/>
      <c r="Q233" s="97"/>
      <c r="R233" s="97"/>
      <c r="S233" s="97"/>
      <c r="T233" s="97"/>
      <c r="U233" s="96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6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 t="s">
        <v>994</v>
      </c>
      <c r="ED233" s="97" t="s">
        <v>994</v>
      </c>
      <c r="EE233" s="97" t="s">
        <v>994</v>
      </c>
      <c r="EF233" s="97" t="s">
        <v>1058</v>
      </c>
      <c r="EG233" s="97" t="s">
        <v>1058</v>
      </c>
      <c r="EH233" s="97" t="s">
        <v>1058</v>
      </c>
      <c r="EI233" s="97" t="s">
        <v>1058</v>
      </c>
      <c r="EJ233" s="97">
        <v>0</v>
      </c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</row>
    <row r="234" spans="1:254" ht="13.5">
      <c r="A234" s="22">
        <v>226</v>
      </c>
      <c r="B234" s="167">
        <v>42430</v>
      </c>
      <c r="C234" s="60" t="s">
        <v>973</v>
      </c>
      <c r="D234" s="52" t="s">
        <v>12</v>
      </c>
      <c r="E234" s="50" t="s">
        <v>103</v>
      </c>
      <c r="F234" s="50" t="s">
        <v>46</v>
      </c>
      <c r="G234" s="141" t="s">
        <v>974</v>
      </c>
      <c r="H234" s="51" t="s">
        <v>972</v>
      </c>
      <c r="I234" s="113">
        <f>COUNTIF(C$9:C234,C234)</f>
        <v>1</v>
      </c>
      <c r="J234" s="131">
        <f t="shared" si="37"/>
        <v>4</v>
      </c>
      <c r="K234" s="132">
        <f t="shared" si="35"/>
        <v>0</v>
      </c>
      <c r="L234" s="133">
        <f t="shared" si="36"/>
        <v>0</v>
      </c>
      <c r="M234" s="96"/>
      <c r="N234" s="97"/>
      <c r="O234" s="97"/>
      <c r="P234" s="97"/>
      <c r="Q234" s="97"/>
      <c r="R234" s="97"/>
      <c r="S234" s="97"/>
      <c r="T234" s="97"/>
      <c r="U234" s="96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6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 t="s">
        <v>995</v>
      </c>
      <c r="ED234" s="97" t="s">
        <v>995</v>
      </c>
      <c r="EE234" s="97" t="s">
        <v>995</v>
      </c>
      <c r="EF234" s="97" t="s">
        <v>1081</v>
      </c>
      <c r="EG234" s="97">
        <v>0</v>
      </c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  <c r="IK234" s="97"/>
      <c r="IL234" s="97"/>
      <c r="IM234" s="97"/>
      <c r="IN234" s="97"/>
      <c r="IO234" s="97"/>
      <c r="IP234" s="97"/>
      <c r="IQ234" s="97"/>
      <c r="IR234" s="97"/>
      <c r="IS234" s="97"/>
      <c r="IT234" s="97"/>
    </row>
    <row r="235" spans="1:254" ht="13.5">
      <c r="A235" s="22">
        <v>227</v>
      </c>
      <c r="B235" s="167">
        <v>42430</v>
      </c>
      <c r="C235" s="60" t="s">
        <v>975</v>
      </c>
      <c r="D235" s="52" t="s">
        <v>12</v>
      </c>
      <c r="E235" s="50" t="s">
        <v>30</v>
      </c>
      <c r="F235" s="50" t="s">
        <v>46</v>
      </c>
      <c r="G235" s="141" t="s">
        <v>976</v>
      </c>
      <c r="H235" s="51" t="s">
        <v>977</v>
      </c>
      <c r="I235" s="113">
        <f>COUNTIF(C$9:C235,C235)</f>
        <v>1</v>
      </c>
      <c r="J235" s="131">
        <f t="shared" si="37"/>
        <v>0</v>
      </c>
      <c r="K235" s="132">
        <f t="shared" si="35"/>
        <v>3</v>
      </c>
      <c r="L235" s="133">
        <f t="shared" si="36"/>
        <v>0</v>
      </c>
      <c r="M235" s="96"/>
      <c r="N235" s="97"/>
      <c r="O235" s="97"/>
      <c r="P235" s="97"/>
      <c r="Q235" s="97"/>
      <c r="R235" s="97"/>
      <c r="S235" s="97"/>
      <c r="T235" s="97"/>
      <c r="U235" s="96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6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 t="s">
        <v>996</v>
      </c>
      <c r="ED235" s="97" t="s">
        <v>996</v>
      </c>
      <c r="EE235" s="97" t="s">
        <v>996</v>
      </c>
      <c r="EF235" s="97">
        <v>0</v>
      </c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  <c r="IK235" s="97"/>
      <c r="IL235" s="97"/>
      <c r="IM235" s="97"/>
      <c r="IN235" s="97"/>
      <c r="IO235" s="97"/>
      <c r="IP235" s="97"/>
      <c r="IQ235" s="97"/>
      <c r="IR235" s="97"/>
      <c r="IS235" s="97"/>
      <c r="IT235" s="97"/>
    </row>
    <row r="236" spans="1:254" ht="13.5">
      <c r="A236" s="22">
        <v>228</v>
      </c>
      <c r="B236" s="167">
        <v>42430</v>
      </c>
      <c r="C236" s="60" t="s">
        <v>978</v>
      </c>
      <c r="D236" s="52" t="s">
        <v>13</v>
      </c>
      <c r="E236" s="50" t="s">
        <v>34</v>
      </c>
      <c r="F236" s="50" t="s">
        <v>45</v>
      </c>
      <c r="G236" s="141" t="s">
        <v>979</v>
      </c>
      <c r="H236" s="51" t="s">
        <v>980</v>
      </c>
      <c r="I236" s="113">
        <f>COUNTIF(C$9:C236,C236)</f>
        <v>1</v>
      </c>
      <c r="J236" s="131">
        <f t="shared" si="37"/>
        <v>0</v>
      </c>
      <c r="K236" s="132">
        <f t="shared" si="35"/>
        <v>0</v>
      </c>
      <c r="L236" s="133">
        <f t="shared" si="36"/>
        <v>3</v>
      </c>
      <c r="M236" s="96"/>
      <c r="N236" s="97"/>
      <c r="O236" s="97"/>
      <c r="P236" s="97"/>
      <c r="Q236" s="97"/>
      <c r="R236" s="97"/>
      <c r="S236" s="97"/>
      <c r="T236" s="97"/>
      <c r="U236" s="96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6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 t="s">
        <v>997</v>
      </c>
      <c r="ED236" s="97" t="s">
        <v>997</v>
      </c>
      <c r="EE236" s="97" t="s">
        <v>997</v>
      </c>
      <c r="EF236" s="97">
        <v>0</v>
      </c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  <c r="IK236" s="97"/>
      <c r="IL236" s="97"/>
      <c r="IM236" s="97"/>
      <c r="IN236" s="97"/>
      <c r="IO236" s="97"/>
      <c r="IP236" s="97"/>
      <c r="IQ236" s="97"/>
      <c r="IR236" s="97"/>
      <c r="IS236" s="97"/>
      <c r="IT236" s="97"/>
    </row>
    <row r="237" spans="1:254" ht="13.5">
      <c r="A237" s="22">
        <v>229</v>
      </c>
      <c r="B237" s="167">
        <v>42430</v>
      </c>
      <c r="C237" s="60" t="s">
        <v>981</v>
      </c>
      <c r="D237" s="52" t="s">
        <v>11</v>
      </c>
      <c r="E237" s="50" t="s">
        <v>36</v>
      </c>
      <c r="F237" s="50" t="s">
        <v>529</v>
      </c>
      <c r="G237" s="141" t="s">
        <v>982</v>
      </c>
      <c r="H237" s="51" t="s">
        <v>983</v>
      </c>
      <c r="I237" s="113">
        <f>COUNTIF(C$9:C237,C237)</f>
        <v>1</v>
      </c>
      <c r="J237" s="131">
        <f t="shared" si="37"/>
        <v>0</v>
      </c>
      <c r="K237" s="132">
        <f t="shared" si="35"/>
        <v>3</v>
      </c>
      <c r="L237" s="133">
        <f t="shared" si="36"/>
        <v>0</v>
      </c>
      <c r="M237" s="96"/>
      <c r="N237" s="97"/>
      <c r="O237" s="97"/>
      <c r="P237" s="97"/>
      <c r="Q237" s="97"/>
      <c r="R237" s="97"/>
      <c r="S237" s="97"/>
      <c r="T237" s="97"/>
      <c r="U237" s="96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6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 t="s">
        <v>998</v>
      </c>
      <c r="EC237" s="97" t="s">
        <v>998</v>
      </c>
      <c r="ED237" s="97" t="s">
        <v>998</v>
      </c>
      <c r="EE237" s="97">
        <v>0</v>
      </c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  <c r="IK237" s="97"/>
      <c r="IL237" s="97"/>
      <c r="IM237" s="97"/>
      <c r="IN237" s="97"/>
      <c r="IO237" s="97"/>
      <c r="IP237" s="97"/>
      <c r="IQ237" s="97"/>
      <c r="IR237" s="97"/>
      <c r="IS237" s="97"/>
      <c r="IT237" s="97"/>
    </row>
    <row r="238" spans="1:254" ht="13.5">
      <c r="A238" s="22">
        <v>230</v>
      </c>
      <c r="B238" s="167">
        <v>42430</v>
      </c>
      <c r="C238" s="60" t="s">
        <v>683</v>
      </c>
      <c r="D238" s="52" t="s">
        <v>14</v>
      </c>
      <c r="E238" s="50" t="s">
        <v>37</v>
      </c>
      <c r="F238" s="50" t="s">
        <v>45</v>
      </c>
      <c r="G238" s="141" t="s">
        <v>684</v>
      </c>
      <c r="H238" s="51" t="s">
        <v>685</v>
      </c>
      <c r="I238" s="113">
        <f>COUNTIF(C$9:C238,C238)</f>
        <v>3</v>
      </c>
      <c r="J238" s="131">
        <f t="shared" si="37"/>
        <v>0</v>
      </c>
      <c r="K238" s="132">
        <f t="shared" si="35"/>
        <v>0</v>
      </c>
      <c r="L238" s="133">
        <f t="shared" si="36"/>
        <v>2</v>
      </c>
      <c r="M238" s="96"/>
      <c r="N238" s="97"/>
      <c r="O238" s="97"/>
      <c r="P238" s="97"/>
      <c r="Q238" s="97"/>
      <c r="R238" s="97"/>
      <c r="S238" s="97"/>
      <c r="T238" s="97"/>
      <c r="U238" s="96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6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 t="s">
        <v>999</v>
      </c>
      <c r="ED238" s="97" t="s">
        <v>999</v>
      </c>
      <c r="EE238" s="97">
        <v>0</v>
      </c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  <c r="IK238" s="97"/>
      <c r="IL238" s="97"/>
      <c r="IM238" s="97"/>
      <c r="IN238" s="97"/>
      <c r="IO238" s="97"/>
      <c r="IP238" s="97"/>
      <c r="IQ238" s="97"/>
      <c r="IR238" s="97"/>
      <c r="IS238" s="97"/>
      <c r="IT238" s="97"/>
    </row>
    <row r="239" spans="1:254" ht="13.5">
      <c r="A239" s="22">
        <v>231</v>
      </c>
      <c r="B239" s="167">
        <v>42430</v>
      </c>
      <c r="C239" s="60" t="s">
        <v>752</v>
      </c>
      <c r="D239" s="52" t="s">
        <v>14</v>
      </c>
      <c r="E239" s="50" t="s">
        <v>37</v>
      </c>
      <c r="F239" s="50" t="s">
        <v>46</v>
      </c>
      <c r="G239" s="141" t="s">
        <v>753</v>
      </c>
      <c r="H239" s="51" t="s">
        <v>751</v>
      </c>
      <c r="I239" s="113">
        <f>COUNTIF(C$9:C239,C239)</f>
        <v>2</v>
      </c>
      <c r="J239" s="131">
        <f t="shared" si="37"/>
        <v>0</v>
      </c>
      <c r="K239" s="132">
        <f t="shared" si="35"/>
        <v>0</v>
      </c>
      <c r="L239" s="133">
        <f t="shared" si="36"/>
        <v>3</v>
      </c>
      <c r="M239" s="96"/>
      <c r="N239" s="97"/>
      <c r="O239" s="97"/>
      <c r="P239" s="97"/>
      <c r="Q239" s="97"/>
      <c r="R239" s="97"/>
      <c r="S239" s="97"/>
      <c r="T239" s="97"/>
      <c r="U239" s="96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6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 t="s">
        <v>1000</v>
      </c>
      <c r="EC239" s="97" t="s">
        <v>1000</v>
      </c>
      <c r="ED239" s="97" t="s">
        <v>1000</v>
      </c>
      <c r="EE239" s="97">
        <v>0</v>
      </c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7"/>
      <c r="IL239" s="97"/>
      <c r="IM239" s="97"/>
      <c r="IN239" s="97"/>
      <c r="IO239" s="97"/>
      <c r="IP239" s="97"/>
      <c r="IQ239" s="97"/>
      <c r="IR239" s="97"/>
      <c r="IS239" s="97"/>
      <c r="IT239" s="97"/>
    </row>
    <row r="240" spans="1:254" ht="13.5">
      <c r="A240" s="22">
        <v>232</v>
      </c>
      <c r="B240" s="167">
        <v>42430</v>
      </c>
      <c r="C240" s="60" t="s">
        <v>984</v>
      </c>
      <c r="D240" s="52" t="s">
        <v>16</v>
      </c>
      <c r="E240" s="50" t="s">
        <v>90</v>
      </c>
      <c r="F240" s="50" t="s">
        <v>46</v>
      </c>
      <c r="G240" s="141" t="s">
        <v>985</v>
      </c>
      <c r="H240" s="51" t="s">
        <v>986</v>
      </c>
      <c r="I240" s="113">
        <f>COUNTIF(C$9:C240,C240)</f>
        <v>1</v>
      </c>
      <c r="J240" s="131">
        <f t="shared" si="37"/>
        <v>0</v>
      </c>
      <c r="K240" s="132">
        <f t="shared" si="35"/>
        <v>2</v>
      </c>
      <c r="L240" s="133">
        <f t="shared" si="36"/>
        <v>0</v>
      </c>
      <c r="M240" s="96"/>
      <c r="N240" s="97"/>
      <c r="O240" s="97"/>
      <c r="P240" s="97"/>
      <c r="Q240" s="97"/>
      <c r="R240" s="97"/>
      <c r="S240" s="97"/>
      <c r="T240" s="97"/>
      <c r="U240" s="96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6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 t="s">
        <v>1001</v>
      </c>
      <c r="EE240" s="97" t="s">
        <v>1001</v>
      </c>
      <c r="EF240" s="97">
        <v>0</v>
      </c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  <c r="IK240" s="97"/>
      <c r="IL240" s="97"/>
      <c r="IM240" s="97"/>
      <c r="IN240" s="97"/>
      <c r="IO240" s="97"/>
      <c r="IP240" s="97"/>
      <c r="IQ240" s="97"/>
      <c r="IR240" s="97"/>
      <c r="IS240" s="97"/>
      <c r="IT240" s="97"/>
    </row>
    <row r="241" spans="1:254" ht="13.5">
      <c r="A241" s="22">
        <v>233</v>
      </c>
      <c r="B241" s="167">
        <v>42430</v>
      </c>
      <c r="C241" s="60" t="s">
        <v>987</v>
      </c>
      <c r="D241" s="52" t="s">
        <v>16</v>
      </c>
      <c r="E241" s="50" t="s">
        <v>91</v>
      </c>
      <c r="F241" s="50" t="s">
        <v>45</v>
      </c>
      <c r="G241" s="141" t="s">
        <v>988</v>
      </c>
      <c r="H241" s="51" t="s">
        <v>989</v>
      </c>
      <c r="I241" s="113">
        <f>COUNTIF(C$9:C241,C241)</f>
        <v>1</v>
      </c>
      <c r="J241" s="131">
        <f t="shared" si="37"/>
        <v>0</v>
      </c>
      <c r="K241" s="132">
        <f t="shared" si="35"/>
        <v>3</v>
      </c>
      <c r="L241" s="133">
        <f t="shared" si="36"/>
        <v>0</v>
      </c>
      <c r="M241" s="96"/>
      <c r="N241" s="97"/>
      <c r="O241" s="97"/>
      <c r="P241" s="97"/>
      <c r="Q241" s="97"/>
      <c r="R241" s="97"/>
      <c r="S241" s="97"/>
      <c r="T241" s="97"/>
      <c r="U241" s="96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6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 t="s">
        <v>1002</v>
      </c>
      <c r="EE241" s="97" t="s">
        <v>1002</v>
      </c>
      <c r="EF241" s="97" t="s">
        <v>1002</v>
      </c>
      <c r="EG241" s="97">
        <v>0</v>
      </c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  <c r="IK241" s="97"/>
      <c r="IL241" s="97"/>
      <c r="IM241" s="97"/>
      <c r="IN241" s="97"/>
      <c r="IO241" s="97"/>
      <c r="IP241" s="97"/>
      <c r="IQ241" s="97"/>
      <c r="IR241" s="97"/>
      <c r="IS241" s="97"/>
      <c r="IT241" s="97"/>
    </row>
    <row r="242" spans="1:254" ht="13.5">
      <c r="A242" s="22">
        <v>234</v>
      </c>
      <c r="B242" s="167">
        <v>42430</v>
      </c>
      <c r="C242" s="60" t="s">
        <v>990</v>
      </c>
      <c r="D242" s="52" t="s">
        <v>8</v>
      </c>
      <c r="E242" s="50" t="s">
        <v>94</v>
      </c>
      <c r="F242" s="50" t="s">
        <v>46</v>
      </c>
      <c r="G242" s="141" t="s">
        <v>991</v>
      </c>
      <c r="H242" s="51" t="s">
        <v>934</v>
      </c>
      <c r="I242" s="113">
        <f>COUNTIF(C$9:C242,C242)</f>
        <v>1</v>
      </c>
      <c r="J242" s="131">
        <f t="shared" si="37"/>
        <v>0</v>
      </c>
      <c r="K242" s="132">
        <f t="shared" si="35"/>
        <v>0</v>
      </c>
      <c r="L242" s="133">
        <f t="shared" si="36"/>
        <v>2</v>
      </c>
      <c r="M242" s="96"/>
      <c r="N242" s="97"/>
      <c r="O242" s="97"/>
      <c r="P242" s="97"/>
      <c r="Q242" s="97"/>
      <c r="R242" s="97"/>
      <c r="S242" s="97"/>
      <c r="T242" s="97"/>
      <c r="U242" s="96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6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 t="s">
        <v>1003</v>
      </c>
      <c r="ED242" s="97" t="s">
        <v>1003</v>
      </c>
      <c r="EE242" s="97">
        <v>0</v>
      </c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  <c r="IK242" s="97"/>
      <c r="IL242" s="97"/>
      <c r="IM242" s="97"/>
      <c r="IN242" s="97"/>
      <c r="IO242" s="97"/>
      <c r="IP242" s="97"/>
      <c r="IQ242" s="97"/>
      <c r="IR242" s="97"/>
      <c r="IS242" s="97"/>
      <c r="IT242" s="97"/>
    </row>
    <row r="243" spans="1:254" ht="13.5">
      <c r="A243" s="22">
        <v>235</v>
      </c>
      <c r="B243" s="167">
        <v>42430</v>
      </c>
      <c r="C243" s="60" t="s">
        <v>773</v>
      </c>
      <c r="D243" s="52" t="s">
        <v>12</v>
      </c>
      <c r="E243" s="50" t="s">
        <v>25</v>
      </c>
      <c r="F243" s="50" t="s">
        <v>45</v>
      </c>
      <c r="G243" s="141" t="s">
        <v>774</v>
      </c>
      <c r="H243" s="51" t="s">
        <v>775</v>
      </c>
      <c r="I243" s="113">
        <f>COUNTIF(C$9:C243,C243)</f>
        <v>2</v>
      </c>
      <c r="J243" s="131">
        <f t="shared" si="37"/>
        <v>0</v>
      </c>
      <c r="K243" s="132">
        <f aca="true" t="shared" si="38" ref="K243:K306">COUNTIF($M243:$IT243,"学年*")</f>
        <v>0</v>
      </c>
      <c r="L243" s="133">
        <f t="shared" si="36"/>
        <v>3</v>
      </c>
      <c r="M243" s="96"/>
      <c r="N243" s="97"/>
      <c r="O243" s="97"/>
      <c r="P243" s="97"/>
      <c r="Q243" s="97"/>
      <c r="R243" s="97"/>
      <c r="S243" s="97"/>
      <c r="T243" s="97"/>
      <c r="U243" s="96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6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 t="s">
        <v>1007</v>
      </c>
      <c r="EE243" s="97" t="s">
        <v>1007</v>
      </c>
      <c r="EF243" s="97" t="s">
        <v>1007</v>
      </c>
      <c r="EG243" s="97">
        <v>0</v>
      </c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  <c r="IK243" s="97"/>
      <c r="IL243" s="97"/>
      <c r="IM243" s="97"/>
      <c r="IN243" s="97"/>
      <c r="IO243" s="97"/>
      <c r="IP243" s="97"/>
      <c r="IQ243" s="97"/>
      <c r="IR243" s="97"/>
      <c r="IS243" s="97"/>
      <c r="IT243" s="97"/>
    </row>
    <row r="244" spans="1:254" ht="13.5">
      <c r="A244" s="22">
        <v>236</v>
      </c>
      <c r="B244" s="167">
        <v>42430</v>
      </c>
      <c r="C244" s="60" t="s">
        <v>1004</v>
      </c>
      <c r="D244" s="52" t="s">
        <v>12</v>
      </c>
      <c r="E244" s="50" t="s">
        <v>25</v>
      </c>
      <c r="F244" s="50" t="s">
        <v>46</v>
      </c>
      <c r="G244" s="141" t="s">
        <v>1005</v>
      </c>
      <c r="H244" s="51" t="s">
        <v>1006</v>
      </c>
      <c r="I244" s="113">
        <f>COUNTIF(C$9:C244,C244)</f>
        <v>1</v>
      </c>
      <c r="J244" s="131">
        <f t="shared" si="37"/>
        <v>0</v>
      </c>
      <c r="K244" s="132">
        <f t="shared" si="38"/>
        <v>0</v>
      </c>
      <c r="L244" s="133">
        <f aca="true" t="shared" si="39" ref="L244:L307">COUNTIF($M244:$IT244,"*学級*")</f>
        <v>3</v>
      </c>
      <c r="M244" s="96"/>
      <c r="N244" s="97"/>
      <c r="O244" s="97"/>
      <c r="P244" s="97"/>
      <c r="Q244" s="97"/>
      <c r="R244" s="97"/>
      <c r="S244" s="97"/>
      <c r="T244" s="97"/>
      <c r="U244" s="96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6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 t="s">
        <v>1008</v>
      </c>
      <c r="EC244" s="97" t="s">
        <v>1008</v>
      </c>
      <c r="ED244" s="97" t="s">
        <v>1008</v>
      </c>
      <c r="EE244" s="97">
        <v>0</v>
      </c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  <c r="IK244" s="97"/>
      <c r="IL244" s="97"/>
      <c r="IM244" s="97"/>
      <c r="IN244" s="97"/>
      <c r="IO244" s="97"/>
      <c r="IP244" s="97"/>
      <c r="IQ244" s="97"/>
      <c r="IR244" s="97"/>
      <c r="IS244" s="97"/>
      <c r="IT244" s="97"/>
    </row>
    <row r="245" spans="1:254" ht="13.5">
      <c r="A245" s="22">
        <v>237</v>
      </c>
      <c r="B245" s="166">
        <v>42431</v>
      </c>
      <c r="C245" s="60" t="s">
        <v>1010</v>
      </c>
      <c r="D245" s="52" t="s">
        <v>12</v>
      </c>
      <c r="E245" s="50" t="s">
        <v>30</v>
      </c>
      <c r="F245" s="50" t="s">
        <v>46</v>
      </c>
      <c r="G245" s="141" t="s">
        <v>1011</v>
      </c>
      <c r="H245" s="51" t="s">
        <v>1012</v>
      </c>
      <c r="I245" s="113">
        <f>COUNTIF(C$9:C245,C245)</f>
        <v>1</v>
      </c>
      <c r="J245" s="131">
        <f t="shared" si="37"/>
        <v>0</v>
      </c>
      <c r="K245" s="132">
        <f t="shared" si="38"/>
        <v>3</v>
      </c>
      <c r="L245" s="133">
        <f t="shared" si="39"/>
        <v>0</v>
      </c>
      <c r="M245" s="96"/>
      <c r="N245" s="97"/>
      <c r="O245" s="97"/>
      <c r="P245" s="97"/>
      <c r="Q245" s="97"/>
      <c r="R245" s="97"/>
      <c r="S245" s="97"/>
      <c r="T245" s="97"/>
      <c r="U245" s="96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6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 t="s">
        <v>1024</v>
      </c>
      <c r="ED245" s="97" t="s">
        <v>1024</v>
      </c>
      <c r="EE245" s="97" t="s">
        <v>1024</v>
      </c>
      <c r="EF245" s="97">
        <v>0</v>
      </c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  <c r="IK245" s="97"/>
      <c r="IL245" s="97"/>
      <c r="IM245" s="97"/>
      <c r="IN245" s="97"/>
      <c r="IO245" s="97"/>
      <c r="IP245" s="97"/>
      <c r="IQ245" s="97"/>
      <c r="IR245" s="97"/>
      <c r="IS245" s="97"/>
      <c r="IT245" s="97"/>
    </row>
    <row r="246" spans="1:254" ht="13.5">
      <c r="A246" s="22">
        <v>238</v>
      </c>
      <c r="B246" s="166">
        <v>42431</v>
      </c>
      <c r="C246" s="60" t="s">
        <v>290</v>
      </c>
      <c r="D246" s="52" t="s">
        <v>13</v>
      </c>
      <c r="E246" s="50" t="s">
        <v>32</v>
      </c>
      <c r="F246" s="50" t="s">
        <v>45</v>
      </c>
      <c r="G246" s="141" t="s">
        <v>291</v>
      </c>
      <c r="H246" s="51" t="s">
        <v>292</v>
      </c>
      <c r="I246" s="113">
        <f>COUNTIF(C$9:C246,C246)</f>
        <v>3</v>
      </c>
      <c r="J246" s="131">
        <f t="shared" si="37"/>
        <v>0</v>
      </c>
      <c r="K246" s="132">
        <f t="shared" si="38"/>
        <v>2</v>
      </c>
      <c r="L246" s="133">
        <f t="shared" si="39"/>
        <v>1</v>
      </c>
      <c r="M246" s="96"/>
      <c r="N246" s="97"/>
      <c r="O246" s="97"/>
      <c r="P246" s="97"/>
      <c r="Q246" s="97"/>
      <c r="R246" s="97"/>
      <c r="S246" s="97"/>
      <c r="T246" s="97"/>
      <c r="U246" s="96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6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 t="s">
        <v>1025</v>
      </c>
      <c r="EF246" s="97" t="s">
        <v>1025</v>
      </c>
      <c r="EG246" s="97">
        <v>0</v>
      </c>
      <c r="EH246" s="97"/>
      <c r="EI246" s="97" t="s">
        <v>1082</v>
      </c>
      <c r="EJ246" s="97">
        <v>0</v>
      </c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  <c r="IK246" s="97"/>
      <c r="IL246" s="97"/>
      <c r="IM246" s="97"/>
      <c r="IN246" s="97"/>
      <c r="IO246" s="97"/>
      <c r="IP246" s="97"/>
      <c r="IQ246" s="97"/>
      <c r="IR246" s="97"/>
      <c r="IS246" s="97"/>
      <c r="IT246" s="97"/>
    </row>
    <row r="247" spans="1:254" ht="13.5">
      <c r="A247" s="22">
        <v>239</v>
      </c>
      <c r="B247" s="166">
        <v>42431</v>
      </c>
      <c r="C247" s="60" t="s">
        <v>815</v>
      </c>
      <c r="D247" s="52" t="s">
        <v>11</v>
      </c>
      <c r="E247" s="50" t="s">
        <v>36</v>
      </c>
      <c r="F247" s="50" t="s">
        <v>42</v>
      </c>
      <c r="G247" s="141" t="s">
        <v>816</v>
      </c>
      <c r="H247" s="51" t="s">
        <v>817</v>
      </c>
      <c r="I247" s="113">
        <f>COUNTIF(C$9:C247,C247)</f>
        <v>2</v>
      </c>
      <c r="J247" s="131">
        <f t="shared" si="37"/>
        <v>0</v>
      </c>
      <c r="K247" s="132">
        <f t="shared" si="38"/>
        <v>0</v>
      </c>
      <c r="L247" s="133">
        <f t="shared" si="39"/>
        <v>4</v>
      </c>
      <c r="M247" s="96"/>
      <c r="N247" s="97"/>
      <c r="O247" s="97"/>
      <c r="P247" s="97"/>
      <c r="Q247" s="97"/>
      <c r="R247" s="97"/>
      <c r="S247" s="97"/>
      <c r="T247" s="97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6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 t="s">
        <v>1026</v>
      </c>
      <c r="ED247" s="97" t="s">
        <v>1026</v>
      </c>
      <c r="EE247" s="97" t="s">
        <v>1026</v>
      </c>
      <c r="EF247" s="97" t="s">
        <v>1026</v>
      </c>
      <c r="EG247" s="97">
        <v>0</v>
      </c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  <c r="IK247" s="97"/>
      <c r="IL247" s="97"/>
      <c r="IM247" s="97"/>
      <c r="IN247" s="97"/>
      <c r="IO247" s="97"/>
      <c r="IP247" s="97"/>
      <c r="IQ247" s="97"/>
      <c r="IR247" s="97"/>
      <c r="IS247" s="97"/>
      <c r="IT247" s="97"/>
    </row>
    <row r="248" spans="1:254" ht="13.5">
      <c r="A248" s="22">
        <v>240</v>
      </c>
      <c r="B248" s="166">
        <v>42431</v>
      </c>
      <c r="C248" s="60" t="s">
        <v>1013</v>
      </c>
      <c r="D248" s="52" t="s">
        <v>14</v>
      </c>
      <c r="E248" s="50" t="s">
        <v>37</v>
      </c>
      <c r="F248" s="50" t="s">
        <v>46</v>
      </c>
      <c r="G248" s="141" t="s">
        <v>1014</v>
      </c>
      <c r="H248" s="51" t="s">
        <v>1015</v>
      </c>
      <c r="I248" s="113">
        <f>COUNTIF(C$9:C248,C248)</f>
        <v>1</v>
      </c>
      <c r="J248" s="131">
        <f t="shared" si="37"/>
        <v>0</v>
      </c>
      <c r="K248" s="132">
        <f t="shared" si="38"/>
        <v>0</v>
      </c>
      <c r="L248" s="133">
        <f t="shared" si="39"/>
        <v>3</v>
      </c>
      <c r="M248" s="96"/>
      <c r="N248" s="97"/>
      <c r="O248" s="97"/>
      <c r="P248" s="97"/>
      <c r="Q248" s="97"/>
      <c r="R248" s="97"/>
      <c r="S248" s="97"/>
      <c r="T248" s="97"/>
      <c r="U248" s="96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6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 t="s">
        <v>1027</v>
      </c>
      <c r="EE248" s="97" t="s">
        <v>1027</v>
      </c>
      <c r="EF248" s="97" t="s">
        <v>1027</v>
      </c>
      <c r="EG248" s="97">
        <v>0</v>
      </c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  <c r="IK248" s="97"/>
      <c r="IL248" s="97"/>
      <c r="IM248" s="97"/>
      <c r="IN248" s="97"/>
      <c r="IO248" s="97"/>
      <c r="IP248" s="97"/>
      <c r="IQ248" s="97"/>
      <c r="IR248" s="97"/>
      <c r="IS248" s="97"/>
      <c r="IT248" s="97"/>
    </row>
    <row r="249" spans="1:254" ht="13.5">
      <c r="A249" s="22">
        <v>241</v>
      </c>
      <c r="B249" s="166">
        <v>42431</v>
      </c>
      <c r="C249" s="60" t="s">
        <v>1016</v>
      </c>
      <c r="D249" s="52" t="s">
        <v>14</v>
      </c>
      <c r="E249" s="50" t="s">
        <v>37</v>
      </c>
      <c r="F249" s="50" t="s">
        <v>47</v>
      </c>
      <c r="G249" s="141" t="s">
        <v>1017</v>
      </c>
      <c r="H249" s="51" t="s">
        <v>1018</v>
      </c>
      <c r="I249" s="113">
        <f>COUNTIF(C$9:C249,C249)</f>
        <v>1</v>
      </c>
      <c r="J249" s="131">
        <f t="shared" si="37"/>
        <v>0</v>
      </c>
      <c r="K249" s="132">
        <f t="shared" si="38"/>
        <v>5</v>
      </c>
      <c r="L249" s="133">
        <f t="shared" si="39"/>
        <v>0</v>
      </c>
      <c r="M249" s="96"/>
      <c r="N249" s="97"/>
      <c r="O249" s="97"/>
      <c r="P249" s="97"/>
      <c r="Q249" s="97"/>
      <c r="R249" s="97"/>
      <c r="S249" s="97"/>
      <c r="T249" s="97"/>
      <c r="U249" s="96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6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 t="s">
        <v>1028</v>
      </c>
      <c r="EE249" s="97" t="s">
        <v>1028</v>
      </c>
      <c r="EF249" s="97" t="s">
        <v>1028</v>
      </c>
      <c r="EG249" s="97" t="s">
        <v>1028</v>
      </c>
      <c r="EH249" s="97" t="s">
        <v>1028</v>
      </c>
      <c r="EI249" s="97">
        <v>0</v>
      </c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  <c r="IK249" s="97"/>
      <c r="IL249" s="97"/>
      <c r="IM249" s="97"/>
      <c r="IN249" s="97"/>
      <c r="IO249" s="97"/>
      <c r="IP249" s="97"/>
      <c r="IQ249" s="97"/>
      <c r="IR249" s="97"/>
      <c r="IS249" s="97"/>
      <c r="IT249" s="97"/>
    </row>
    <row r="250" spans="1:254" ht="13.5">
      <c r="A250" s="22">
        <v>242</v>
      </c>
      <c r="B250" s="166">
        <v>42431</v>
      </c>
      <c r="C250" s="60" t="s">
        <v>1019</v>
      </c>
      <c r="D250" s="52" t="s">
        <v>15</v>
      </c>
      <c r="E250" s="50" t="s">
        <v>83</v>
      </c>
      <c r="F250" s="50" t="s">
        <v>44</v>
      </c>
      <c r="G250" s="141" t="s">
        <v>1020</v>
      </c>
      <c r="H250" s="51" t="s">
        <v>444</v>
      </c>
      <c r="I250" s="113">
        <f>COUNTIF(C$9:C250,C250)</f>
        <v>1</v>
      </c>
      <c r="J250" s="131">
        <f t="shared" si="37"/>
        <v>0</v>
      </c>
      <c r="K250" s="132">
        <f t="shared" si="38"/>
        <v>2</v>
      </c>
      <c r="L250" s="133">
        <f t="shared" si="39"/>
        <v>0</v>
      </c>
      <c r="M250" s="96"/>
      <c r="N250" s="97"/>
      <c r="O250" s="97"/>
      <c r="P250" s="97"/>
      <c r="Q250" s="97"/>
      <c r="R250" s="97"/>
      <c r="S250" s="97"/>
      <c r="T250" s="97"/>
      <c r="U250" s="96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6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 t="s">
        <v>1029</v>
      </c>
      <c r="EF250" s="97" t="s">
        <v>1029</v>
      </c>
      <c r="EG250" s="97">
        <v>0</v>
      </c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  <c r="IK250" s="97"/>
      <c r="IL250" s="97"/>
      <c r="IM250" s="97"/>
      <c r="IN250" s="97"/>
      <c r="IO250" s="97"/>
      <c r="IP250" s="97"/>
      <c r="IQ250" s="97"/>
      <c r="IR250" s="97"/>
      <c r="IS250" s="97"/>
      <c r="IT250" s="97"/>
    </row>
    <row r="251" spans="1:254" ht="13.5">
      <c r="A251" s="22">
        <v>243</v>
      </c>
      <c r="B251" s="166">
        <v>42431</v>
      </c>
      <c r="C251" s="60" t="s">
        <v>1021</v>
      </c>
      <c r="D251" s="52" t="s">
        <v>8</v>
      </c>
      <c r="E251" s="50" t="s">
        <v>93</v>
      </c>
      <c r="F251" s="50" t="s">
        <v>46</v>
      </c>
      <c r="G251" s="141" t="s">
        <v>1022</v>
      </c>
      <c r="H251" s="51" t="s">
        <v>1023</v>
      </c>
      <c r="I251" s="113">
        <f>COUNTIF(C$9:C251,C251)</f>
        <v>1</v>
      </c>
      <c r="J251" s="131">
        <f t="shared" si="37"/>
        <v>0</v>
      </c>
      <c r="K251" s="132">
        <f t="shared" si="38"/>
        <v>3</v>
      </c>
      <c r="L251" s="133">
        <f t="shared" si="39"/>
        <v>0</v>
      </c>
      <c r="M251" s="96"/>
      <c r="N251" s="97"/>
      <c r="O251" s="97"/>
      <c r="P251" s="97"/>
      <c r="Q251" s="97"/>
      <c r="R251" s="97"/>
      <c r="S251" s="97"/>
      <c r="T251" s="97"/>
      <c r="U251" s="96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6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 t="s">
        <v>1030</v>
      </c>
      <c r="EE251" s="97" t="s">
        <v>1030</v>
      </c>
      <c r="EF251" s="97" t="s">
        <v>1030</v>
      </c>
      <c r="EG251" s="97">
        <v>0</v>
      </c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  <c r="IK251" s="97"/>
      <c r="IL251" s="97"/>
      <c r="IM251" s="97"/>
      <c r="IN251" s="97"/>
      <c r="IO251" s="97"/>
      <c r="IP251" s="97"/>
      <c r="IQ251" s="97"/>
      <c r="IR251" s="97"/>
      <c r="IS251" s="97"/>
      <c r="IT251" s="97"/>
    </row>
    <row r="252" spans="1:254" ht="13.5">
      <c r="A252" s="22">
        <v>244</v>
      </c>
      <c r="B252" s="166">
        <v>42431</v>
      </c>
      <c r="C252" s="60" t="s">
        <v>1031</v>
      </c>
      <c r="D252" s="52" t="s">
        <v>12</v>
      </c>
      <c r="E252" s="50" t="s">
        <v>25</v>
      </c>
      <c r="F252" s="50" t="s">
        <v>42</v>
      </c>
      <c r="G252" s="141" t="s">
        <v>1032</v>
      </c>
      <c r="H252" s="51" t="s">
        <v>1033</v>
      </c>
      <c r="I252" s="113">
        <f>COUNTIF(C$9:C252,C252)</f>
        <v>1</v>
      </c>
      <c r="J252" s="131">
        <f t="shared" si="37"/>
        <v>0</v>
      </c>
      <c r="K252" s="132">
        <f t="shared" si="38"/>
        <v>0</v>
      </c>
      <c r="L252" s="133">
        <f t="shared" si="39"/>
        <v>3</v>
      </c>
      <c r="M252" s="96"/>
      <c r="N252" s="97"/>
      <c r="O252" s="97"/>
      <c r="P252" s="97"/>
      <c r="Q252" s="97"/>
      <c r="R252" s="97"/>
      <c r="S252" s="97"/>
      <c r="T252" s="97"/>
      <c r="U252" s="96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6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 t="s">
        <v>1034</v>
      </c>
      <c r="ED252" s="97" t="s">
        <v>1034</v>
      </c>
      <c r="EE252" s="97" t="s">
        <v>1034</v>
      </c>
      <c r="EF252" s="97">
        <v>0</v>
      </c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  <c r="IK252" s="97"/>
      <c r="IL252" s="97"/>
      <c r="IM252" s="97"/>
      <c r="IN252" s="97"/>
      <c r="IO252" s="97"/>
      <c r="IP252" s="97"/>
      <c r="IQ252" s="97"/>
      <c r="IR252" s="97"/>
      <c r="IS252" s="97"/>
      <c r="IT252" s="97"/>
    </row>
    <row r="253" spans="1:254" ht="13.5">
      <c r="A253" s="22">
        <v>245</v>
      </c>
      <c r="B253" s="167">
        <v>42432</v>
      </c>
      <c r="C253" s="60" t="s">
        <v>1042</v>
      </c>
      <c r="D253" s="52" t="s">
        <v>14</v>
      </c>
      <c r="E253" s="50" t="s">
        <v>37</v>
      </c>
      <c r="F253" s="50" t="s">
        <v>45</v>
      </c>
      <c r="G253" s="141" t="s">
        <v>979</v>
      </c>
      <c r="H253" s="51" t="s">
        <v>980</v>
      </c>
      <c r="I253" s="113">
        <f>COUNTIF(C$9:C253,C253)</f>
        <v>1</v>
      </c>
      <c r="J253" s="131">
        <f t="shared" si="37"/>
        <v>0</v>
      </c>
      <c r="K253" s="132">
        <f t="shared" si="38"/>
        <v>0</v>
      </c>
      <c r="L253" s="133">
        <f t="shared" si="39"/>
        <v>2</v>
      </c>
      <c r="M253" s="96"/>
      <c r="N253" s="97"/>
      <c r="O253" s="97"/>
      <c r="P253" s="97"/>
      <c r="Q253" s="97"/>
      <c r="R253" s="97"/>
      <c r="S253" s="97"/>
      <c r="T253" s="97"/>
      <c r="U253" s="96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6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 t="s">
        <v>1052</v>
      </c>
      <c r="EF253" s="97" t="s">
        <v>1052</v>
      </c>
      <c r="EG253" s="97">
        <v>0</v>
      </c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  <c r="IK253" s="97"/>
      <c r="IL253" s="97"/>
      <c r="IM253" s="97"/>
      <c r="IN253" s="97"/>
      <c r="IO253" s="97"/>
      <c r="IP253" s="97"/>
      <c r="IQ253" s="97"/>
      <c r="IR253" s="97"/>
      <c r="IS253" s="97"/>
      <c r="IT253" s="97"/>
    </row>
    <row r="254" spans="1:254" ht="13.5">
      <c r="A254" s="22">
        <v>246</v>
      </c>
      <c r="B254" s="167">
        <v>42432</v>
      </c>
      <c r="C254" s="60" t="s">
        <v>436</v>
      </c>
      <c r="D254" s="52" t="s">
        <v>14</v>
      </c>
      <c r="E254" s="50" t="s">
        <v>37</v>
      </c>
      <c r="F254" s="50" t="s">
        <v>45</v>
      </c>
      <c r="G254" s="141" t="s">
        <v>437</v>
      </c>
      <c r="H254" s="51" t="s">
        <v>438</v>
      </c>
      <c r="I254" s="113">
        <f>COUNTIF(C$9:C254,C254)</f>
        <v>2</v>
      </c>
      <c r="J254" s="131">
        <f t="shared" si="37"/>
        <v>0</v>
      </c>
      <c r="K254" s="132">
        <f t="shared" si="38"/>
        <v>2</v>
      </c>
      <c r="L254" s="133">
        <f t="shared" si="39"/>
        <v>0</v>
      </c>
      <c r="M254" s="96"/>
      <c r="N254" s="97"/>
      <c r="O254" s="97"/>
      <c r="P254" s="97"/>
      <c r="Q254" s="97"/>
      <c r="R254" s="97"/>
      <c r="S254" s="97"/>
      <c r="T254" s="97"/>
      <c r="U254" s="96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6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 t="s">
        <v>1053</v>
      </c>
      <c r="EF254" s="97" t="s">
        <v>1053</v>
      </c>
      <c r="EG254" s="97">
        <v>0</v>
      </c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  <c r="IK254" s="97"/>
      <c r="IL254" s="97"/>
      <c r="IM254" s="97"/>
      <c r="IN254" s="97"/>
      <c r="IO254" s="97"/>
      <c r="IP254" s="97"/>
      <c r="IQ254" s="97"/>
      <c r="IR254" s="97"/>
      <c r="IS254" s="97"/>
      <c r="IT254" s="97"/>
    </row>
    <row r="255" spans="1:254" ht="13.5">
      <c r="A255" s="22">
        <v>247</v>
      </c>
      <c r="B255" s="167">
        <v>42432</v>
      </c>
      <c r="C255" s="60" t="s">
        <v>149</v>
      </c>
      <c r="D255" s="52" t="s">
        <v>14</v>
      </c>
      <c r="E255" s="50" t="s">
        <v>37</v>
      </c>
      <c r="F255" s="50" t="s">
        <v>46</v>
      </c>
      <c r="G255" s="141" t="s">
        <v>150</v>
      </c>
      <c r="H255" s="51" t="s">
        <v>151</v>
      </c>
      <c r="I255" s="113">
        <f>COUNTIF(C$9:C255,C255)</f>
        <v>3</v>
      </c>
      <c r="J255" s="131">
        <f t="shared" si="37"/>
        <v>0</v>
      </c>
      <c r="K255" s="132">
        <f t="shared" si="38"/>
        <v>0</v>
      </c>
      <c r="L255" s="133">
        <f t="shared" si="39"/>
        <v>2</v>
      </c>
      <c r="M255" s="96"/>
      <c r="N255" s="97"/>
      <c r="O255" s="97"/>
      <c r="P255" s="97"/>
      <c r="Q255" s="97"/>
      <c r="R255" s="97"/>
      <c r="S255" s="97"/>
      <c r="T255" s="97"/>
      <c r="U255" s="96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6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 t="s">
        <v>1054</v>
      </c>
      <c r="EF255" s="97" t="s">
        <v>1054</v>
      </c>
      <c r="EG255" s="97">
        <v>0</v>
      </c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  <c r="IK255" s="97"/>
      <c r="IL255" s="97"/>
      <c r="IM255" s="97"/>
      <c r="IN255" s="97"/>
      <c r="IO255" s="97"/>
      <c r="IP255" s="97"/>
      <c r="IQ255" s="97"/>
      <c r="IR255" s="97"/>
      <c r="IS255" s="97"/>
      <c r="IT255" s="97"/>
    </row>
    <row r="256" spans="1:254" ht="13.5">
      <c r="A256" s="22">
        <v>248</v>
      </c>
      <c r="B256" s="167">
        <v>42432</v>
      </c>
      <c r="C256" s="60" t="s">
        <v>1043</v>
      </c>
      <c r="D256" s="52" t="s">
        <v>14</v>
      </c>
      <c r="E256" s="50" t="s">
        <v>37</v>
      </c>
      <c r="F256" s="50" t="s">
        <v>46</v>
      </c>
      <c r="G256" s="141" t="s">
        <v>1044</v>
      </c>
      <c r="H256" s="51" t="s">
        <v>1045</v>
      </c>
      <c r="I256" s="113">
        <f>COUNTIF(C$9:C256,C256)</f>
        <v>1</v>
      </c>
      <c r="J256" s="131">
        <f t="shared" si="37"/>
        <v>4</v>
      </c>
      <c r="K256" s="132">
        <f t="shared" si="38"/>
        <v>0</v>
      </c>
      <c r="L256" s="133">
        <f t="shared" si="39"/>
        <v>0</v>
      </c>
      <c r="M256" s="96"/>
      <c r="N256" s="97"/>
      <c r="O256" s="97"/>
      <c r="P256" s="97"/>
      <c r="Q256" s="97"/>
      <c r="R256" s="97"/>
      <c r="S256" s="97"/>
      <c r="T256" s="97"/>
      <c r="U256" s="96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6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 t="s">
        <v>1055</v>
      </c>
      <c r="EF256" s="97" t="s">
        <v>1055</v>
      </c>
      <c r="EG256" s="97" t="s">
        <v>1055</v>
      </c>
      <c r="EH256" s="97" t="s">
        <v>1055</v>
      </c>
      <c r="EI256" s="97">
        <v>0</v>
      </c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7"/>
      <c r="IP256" s="97"/>
      <c r="IQ256" s="97"/>
      <c r="IR256" s="97"/>
      <c r="IS256" s="97"/>
      <c r="IT256" s="97"/>
    </row>
    <row r="257" spans="1:254" ht="13.5">
      <c r="A257" s="22">
        <v>249</v>
      </c>
      <c r="B257" s="167">
        <v>42432</v>
      </c>
      <c r="C257" s="60" t="s">
        <v>1046</v>
      </c>
      <c r="D257" s="52" t="s">
        <v>16</v>
      </c>
      <c r="E257" s="50" t="s">
        <v>89</v>
      </c>
      <c r="F257" s="50" t="s">
        <v>45</v>
      </c>
      <c r="G257" s="141" t="s">
        <v>1047</v>
      </c>
      <c r="H257" s="51" t="s">
        <v>1048</v>
      </c>
      <c r="I257" s="113">
        <f>COUNTIF(C$9:C257,C257)</f>
        <v>1</v>
      </c>
      <c r="J257" s="131">
        <f t="shared" si="37"/>
        <v>0</v>
      </c>
      <c r="K257" s="132">
        <f t="shared" si="38"/>
        <v>2</v>
      </c>
      <c r="L257" s="133">
        <f t="shared" si="39"/>
        <v>0</v>
      </c>
      <c r="M257" s="96"/>
      <c r="N257" s="97"/>
      <c r="O257" s="97"/>
      <c r="P257" s="97"/>
      <c r="Q257" s="97"/>
      <c r="R257" s="97"/>
      <c r="S257" s="97"/>
      <c r="T257" s="97"/>
      <c r="U257" s="96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6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 t="s">
        <v>1056</v>
      </c>
      <c r="EF257" s="97" t="s">
        <v>1056</v>
      </c>
      <c r="EG257" s="97">
        <v>0</v>
      </c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  <c r="IK257" s="97"/>
      <c r="IL257" s="97"/>
      <c r="IM257" s="97"/>
      <c r="IN257" s="97"/>
      <c r="IO257" s="97"/>
      <c r="IP257" s="97"/>
      <c r="IQ257" s="97"/>
      <c r="IR257" s="97"/>
      <c r="IS257" s="97"/>
      <c r="IT257" s="97"/>
    </row>
    <row r="258" spans="1:254" ht="13.5">
      <c r="A258" s="22">
        <v>250</v>
      </c>
      <c r="B258" s="167">
        <v>42432</v>
      </c>
      <c r="C258" s="60" t="s">
        <v>1049</v>
      </c>
      <c r="D258" s="52" t="s">
        <v>12</v>
      </c>
      <c r="E258" s="50" t="s">
        <v>25</v>
      </c>
      <c r="F258" s="50" t="s">
        <v>45</v>
      </c>
      <c r="G258" s="141" t="s">
        <v>1050</v>
      </c>
      <c r="H258" s="51" t="s">
        <v>1051</v>
      </c>
      <c r="I258" s="113">
        <f>COUNTIF(C$9:C258,C258)</f>
        <v>1</v>
      </c>
      <c r="J258" s="131">
        <f t="shared" si="37"/>
        <v>0</v>
      </c>
      <c r="K258" s="132">
        <f t="shared" si="38"/>
        <v>0</v>
      </c>
      <c r="L258" s="133">
        <f t="shared" si="39"/>
        <v>1</v>
      </c>
      <c r="M258" s="96"/>
      <c r="N258" s="97"/>
      <c r="O258" s="97"/>
      <c r="P258" s="97"/>
      <c r="Q258" s="97"/>
      <c r="R258" s="97"/>
      <c r="S258" s="97"/>
      <c r="T258" s="97"/>
      <c r="U258" s="96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6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 t="s">
        <v>1057</v>
      </c>
      <c r="EG258" s="97">
        <v>0</v>
      </c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  <c r="IK258" s="97"/>
      <c r="IL258" s="97"/>
      <c r="IM258" s="97"/>
      <c r="IN258" s="97"/>
      <c r="IO258" s="97"/>
      <c r="IP258" s="97"/>
      <c r="IQ258" s="97"/>
      <c r="IR258" s="97"/>
      <c r="IS258" s="97"/>
      <c r="IT258" s="97"/>
    </row>
    <row r="259" spans="1:254" ht="13.5">
      <c r="A259" s="22">
        <v>251</v>
      </c>
      <c r="B259" s="166">
        <v>42433</v>
      </c>
      <c r="C259" s="60" t="s">
        <v>1059</v>
      </c>
      <c r="D259" s="52" t="s">
        <v>12</v>
      </c>
      <c r="E259" s="50" t="s">
        <v>30</v>
      </c>
      <c r="F259" s="50" t="s">
        <v>45</v>
      </c>
      <c r="G259" s="141" t="s">
        <v>1060</v>
      </c>
      <c r="H259" s="51" t="s">
        <v>1061</v>
      </c>
      <c r="I259" s="113">
        <f>COUNTIF(C$9:C259,C259)</f>
        <v>1</v>
      </c>
      <c r="J259" s="131">
        <f t="shared" si="37"/>
        <v>0</v>
      </c>
      <c r="K259" s="132">
        <f t="shared" si="38"/>
        <v>0</v>
      </c>
      <c r="L259" s="133">
        <f t="shared" si="39"/>
        <v>1</v>
      </c>
      <c r="M259" s="96"/>
      <c r="N259" s="97"/>
      <c r="O259" s="97"/>
      <c r="P259" s="97"/>
      <c r="Q259" s="97"/>
      <c r="R259" s="97"/>
      <c r="S259" s="97"/>
      <c r="T259" s="97"/>
      <c r="U259" s="96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6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 t="s">
        <v>1075</v>
      </c>
      <c r="EG259" s="97">
        <v>0</v>
      </c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  <c r="IK259" s="97"/>
      <c r="IL259" s="97"/>
      <c r="IM259" s="97"/>
      <c r="IN259" s="97"/>
      <c r="IO259" s="97"/>
      <c r="IP259" s="97"/>
      <c r="IQ259" s="97"/>
      <c r="IR259" s="97"/>
      <c r="IS259" s="97"/>
      <c r="IT259" s="97"/>
    </row>
    <row r="260" spans="1:254" ht="13.5">
      <c r="A260" s="22">
        <v>252</v>
      </c>
      <c r="B260" s="166">
        <v>42433</v>
      </c>
      <c r="C260" s="60" t="s">
        <v>1062</v>
      </c>
      <c r="D260" s="52" t="s">
        <v>13</v>
      </c>
      <c r="E260" s="50" t="s">
        <v>33</v>
      </c>
      <c r="F260" s="50" t="s">
        <v>44</v>
      </c>
      <c r="G260" s="141" t="s">
        <v>1063</v>
      </c>
      <c r="H260" s="51" t="s">
        <v>960</v>
      </c>
      <c r="I260" s="113">
        <f>COUNTIF(C$9:C260,C260)</f>
        <v>1</v>
      </c>
      <c r="J260" s="131">
        <f t="shared" si="37"/>
        <v>3</v>
      </c>
      <c r="K260" s="132">
        <f t="shared" si="38"/>
        <v>3</v>
      </c>
      <c r="L260" s="133">
        <f t="shared" si="39"/>
        <v>0</v>
      </c>
      <c r="M260" s="96"/>
      <c r="N260" s="97"/>
      <c r="O260" s="97"/>
      <c r="P260" s="97"/>
      <c r="Q260" s="97"/>
      <c r="R260" s="97"/>
      <c r="S260" s="97"/>
      <c r="T260" s="97"/>
      <c r="U260" s="96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6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 t="s">
        <v>1076</v>
      </c>
      <c r="EH260" s="97" t="s">
        <v>1076</v>
      </c>
      <c r="EI260" s="97" t="s">
        <v>1076</v>
      </c>
      <c r="EJ260" s="97" t="s">
        <v>1139</v>
      </c>
      <c r="EK260" s="97" t="s">
        <v>1139</v>
      </c>
      <c r="EL260" s="97" t="s">
        <v>1139</v>
      </c>
      <c r="EM260" s="97">
        <v>0</v>
      </c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  <c r="IK260" s="97"/>
      <c r="IL260" s="97"/>
      <c r="IM260" s="97"/>
      <c r="IN260" s="97"/>
      <c r="IO260" s="97"/>
      <c r="IP260" s="97"/>
      <c r="IQ260" s="97"/>
      <c r="IR260" s="97"/>
      <c r="IS260" s="97"/>
      <c r="IT260" s="97"/>
    </row>
    <row r="261" spans="1:254" ht="13.5">
      <c r="A261" s="22">
        <v>253</v>
      </c>
      <c r="B261" s="166">
        <v>42433</v>
      </c>
      <c r="C261" s="60" t="s">
        <v>1064</v>
      </c>
      <c r="D261" s="52" t="s">
        <v>11</v>
      </c>
      <c r="E261" s="50" t="s">
        <v>36</v>
      </c>
      <c r="F261" s="50" t="s">
        <v>42</v>
      </c>
      <c r="G261" s="141" t="s">
        <v>1065</v>
      </c>
      <c r="H261" s="51" t="s">
        <v>1066</v>
      </c>
      <c r="I261" s="113">
        <f>COUNTIF(C$9:C261,C261)</f>
        <v>1</v>
      </c>
      <c r="J261" s="131">
        <f t="shared" si="37"/>
        <v>7</v>
      </c>
      <c r="K261" s="132">
        <f t="shared" si="38"/>
        <v>0</v>
      </c>
      <c r="L261" s="133">
        <f t="shared" si="39"/>
        <v>0</v>
      </c>
      <c r="M261" s="96"/>
      <c r="N261" s="97"/>
      <c r="O261" s="97"/>
      <c r="P261" s="97"/>
      <c r="Q261" s="97"/>
      <c r="R261" s="97"/>
      <c r="S261" s="97"/>
      <c r="T261" s="97"/>
      <c r="U261" s="96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6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 t="s">
        <v>1077</v>
      </c>
      <c r="EG261" s="97" t="s">
        <v>1077</v>
      </c>
      <c r="EH261" s="97" t="s">
        <v>1077</v>
      </c>
      <c r="EI261" s="97" t="s">
        <v>1077</v>
      </c>
      <c r="EJ261" s="97" t="s">
        <v>1077</v>
      </c>
      <c r="EK261" s="97" t="s">
        <v>1175</v>
      </c>
      <c r="EL261" s="97" t="s">
        <v>1175</v>
      </c>
      <c r="EM261" s="97">
        <v>0</v>
      </c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7"/>
      <c r="IP261" s="97"/>
      <c r="IQ261" s="97"/>
      <c r="IR261" s="97"/>
      <c r="IS261" s="97"/>
      <c r="IT261" s="97"/>
    </row>
    <row r="262" spans="1:254" ht="13.5">
      <c r="A262" s="22">
        <v>254</v>
      </c>
      <c r="B262" s="166">
        <v>42433</v>
      </c>
      <c r="C262" s="60" t="s">
        <v>1067</v>
      </c>
      <c r="D262" s="52" t="s">
        <v>11</v>
      </c>
      <c r="E262" s="50" t="s">
        <v>36</v>
      </c>
      <c r="F262" s="50" t="s">
        <v>47</v>
      </c>
      <c r="G262" s="141" t="s">
        <v>1068</v>
      </c>
      <c r="H262" s="51" t="s">
        <v>1069</v>
      </c>
      <c r="I262" s="113">
        <f>COUNTIF(C$9:C262,C262)</f>
        <v>1</v>
      </c>
      <c r="J262" s="131">
        <f t="shared" si="37"/>
        <v>0</v>
      </c>
      <c r="K262" s="132">
        <f t="shared" si="38"/>
        <v>2</v>
      </c>
      <c r="L262" s="133">
        <f t="shared" si="39"/>
        <v>0</v>
      </c>
      <c r="M262" s="96"/>
      <c r="N262" s="97"/>
      <c r="O262" s="97"/>
      <c r="P262" s="97"/>
      <c r="Q262" s="97"/>
      <c r="R262" s="97"/>
      <c r="S262" s="97"/>
      <c r="T262" s="97"/>
      <c r="U262" s="96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6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 t="s">
        <v>1078</v>
      </c>
      <c r="EF262" s="97" t="s">
        <v>1078</v>
      </c>
      <c r="EG262" s="97">
        <v>0</v>
      </c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  <c r="IK262" s="97"/>
      <c r="IL262" s="97"/>
      <c r="IM262" s="97"/>
      <c r="IN262" s="97"/>
      <c r="IO262" s="97"/>
      <c r="IP262" s="97"/>
      <c r="IQ262" s="97"/>
      <c r="IR262" s="97"/>
      <c r="IS262" s="97"/>
      <c r="IT262" s="97"/>
    </row>
    <row r="263" spans="1:254" ht="13.5">
      <c r="A263" s="22">
        <v>255</v>
      </c>
      <c r="B263" s="166">
        <v>42433</v>
      </c>
      <c r="C263" s="60" t="s">
        <v>1070</v>
      </c>
      <c r="D263" s="52" t="s">
        <v>14</v>
      </c>
      <c r="E263" s="50" t="s">
        <v>37</v>
      </c>
      <c r="F263" s="50" t="s">
        <v>45</v>
      </c>
      <c r="G263" s="141" t="s">
        <v>1071</v>
      </c>
      <c r="H263" s="51" t="s">
        <v>364</v>
      </c>
      <c r="I263" s="113">
        <f>COUNTIF(C$9:C263,C263)</f>
        <v>1</v>
      </c>
      <c r="J263" s="131">
        <f t="shared" si="37"/>
        <v>0</v>
      </c>
      <c r="K263" s="132">
        <f t="shared" si="38"/>
        <v>4</v>
      </c>
      <c r="L263" s="133">
        <f t="shared" si="39"/>
        <v>0</v>
      </c>
      <c r="M263" s="96"/>
      <c r="N263" s="97"/>
      <c r="O263" s="97"/>
      <c r="P263" s="97"/>
      <c r="Q263" s="97"/>
      <c r="R263" s="97"/>
      <c r="S263" s="97"/>
      <c r="T263" s="97"/>
      <c r="U263" s="96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6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 t="s">
        <v>1079</v>
      </c>
      <c r="EG263" s="97" t="s">
        <v>1079</v>
      </c>
      <c r="EH263" s="97" t="s">
        <v>1079</v>
      </c>
      <c r="EI263" s="97" t="s">
        <v>1079</v>
      </c>
      <c r="EJ263" s="97">
        <v>0</v>
      </c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  <c r="IK263" s="97"/>
      <c r="IL263" s="97"/>
      <c r="IM263" s="97"/>
      <c r="IN263" s="97"/>
      <c r="IO263" s="97"/>
      <c r="IP263" s="97"/>
      <c r="IQ263" s="97"/>
      <c r="IR263" s="97"/>
      <c r="IS263" s="97"/>
      <c r="IT263" s="97"/>
    </row>
    <row r="264" spans="1:254" ht="13.5">
      <c r="A264" s="22">
        <v>256</v>
      </c>
      <c r="B264" s="166">
        <v>42433</v>
      </c>
      <c r="C264" s="60" t="s">
        <v>1072</v>
      </c>
      <c r="D264" s="52" t="s">
        <v>14</v>
      </c>
      <c r="E264" s="50" t="s">
        <v>37</v>
      </c>
      <c r="F264" s="50" t="s">
        <v>47</v>
      </c>
      <c r="G264" s="141" t="s">
        <v>1073</v>
      </c>
      <c r="H264" s="51" t="s">
        <v>1074</v>
      </c>
      <c r="I264" s="113">
        <f>COUNTIF(C$9:C264,C264)</f>
        <v>1</v>
      </c>
      <c r="J264" s="131">
        <f t="shared" si="37"/>
        <v>0</v>
      </c>
      <c r="K264" s="132">
        <f t="shared" si="38"/>
        <v>0</v>
      </c>
      <c r="L264" s="133">
        <f t="shared" si="39"/>
        <v>1</v>
      </c>
      <c r="M264" s="96"/>
      <c r="N264" s="97"/>
      <c r="O264" s="97"/>
      <c r="P264" s="97"/>
      <c r="Q264" s="97"/>
      <c r="R264" s="97"/>
      <c r="S264" s="97"/>
      <c r="T264" s="97"/>
      <c r="U264" s="96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6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 t="s">
        <v>1080</v>
      </c>
      <c r="EG264" s="97">
        <v>0</v>
      </c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  <c r="IK264" s="97"/>
      <c r="IL264" s="97"/>
      <c r="IM264" s="97"/>
      <c r="IN264" s="97"/>
      <c r="IO264" s="97"/>
      <c r="IP264" s="97"/>
      <c r="IQ264" s="97"/>
      <c r="IR264" s="97"/>
      <c r="IS264" s="97"/>
      <c r="IT264" s="97"/>
    </row>
    <row r="265" spans="1:254" ht="13.5">
      <c r="A265" s="22">
        <v>257</v>
      </c>
      <c r="B265" s="167">
        <v>42436</v>
      </c>
      <c r="C265" s="60" t="s">
        <v>1083</v>
      </c>
      <c r="D265" s="52" t="s">
        <v>12</v>
      </c>
      <c r="E265" s="50" t="s">
        <v>26</v>
      </c>
      <c r="F265" s="50" t="s">
        <v>46</v>
      </c>
      <c r="G265" s="141" t="s">
        <v>1084</v>
      </c>
      <c r="H265" s="51" t="s">
        <v>1085</v>
      </c>
      <c r="I265" s="113">
        <f>COUNTIF(C$9:C265,C265)</f>
        <v>1</v>
      </c>
      <c r="J265" s="131">
        <f t="shared" si="37"/>
        <v>0</v>
      </c>
      <c r="K265" s="132">
        <f t="shared" si="38"/>
        <v>0</v>
      </c>
      <c r="L265" s="133">
        <f t="shared" si="39"/>
        <v>4</v>
      </c>
      <c r="M265" s="96"/>
      <c r="N265" s="97"/>
      <c r="O265" s="97"/>
      <c r="P265" s="97"/>
      <c r="Q265" s="97"/>
      <c r="R265" s="97"/>
      <c r="S265" s="97"/>
      <c r="T265" s="97"/>
      <c r="U265" s="96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6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 t="s">
        <v>1115</v>
      </c>
      <c r="EJ265" s="97" t="s">
        <v>1115</v>
      </c>
      <c r="EK265" s="97" t="s">
        <v>1115</v>
      </c>
      <c r="EL265" s="97" t="s">
        <v>1115</v>
      </c>
      <c r="EM265" s="97">
        <v>0</v>
      </c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7"/>
      <c r="IP265" s="97"/>
      <c r="IQ265" s="97"/>
      <c r="IR265" s="97"/>
      <c r="IS265" s="97"/>
      <c r="IT265" s="97"/>
    </row>
    <row r="266" spans="1:254" ht="13.5">
      <c r="A266" s="22">
        <v>258</v>
      </c>
      <c r="B266" s="167">
        <v>42436</v>
      </c>
      <c r="C266" s="60" t="s">
        <v>1086</v>
      </c>
      <c r="D266" s="52" t="s">
        <v>12</v>
      </c>
      <c r="E266" s="50" t="s">
        <v>28</v>
      </c>
      <c r="F266" s="50" t="s">
        <v>46</v>
      </c>
      <c r="G266" s="141" t="s">
        <v>1087</v>
      </c>
      <c r="H266" s="51" t="s">
        <v>1088</v>
      </c>
      <c r="I266" s="113">
        <f>COUNTIF(C$9:C266,C266)</f>
        <v>1</v>
      </c>
      <c r="J266" s="131">
        <f t="shared" si="37"/>
        <v>2</v>
      </c>
      <c r="K266" s="132">
        <f t="shared" si="38"/>
        <v>1</v>
      </c>
      <c r="L266" s="133">
        <f t="shared" si="39"/>
        <v>0</v>
      </c>
      <c r="M266" s="96"/>
      <c r="N266" s="97"/>
      <c r="O266" s="97"/>
      <c r="P266" s="97"/>
      <c r="Q266" s="97"/>
      <c r="R266" s="97"/>
      <c r="S266" s="97"/>
      <c r="T266" s="97"/>
      <c r="U266" s="96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6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 t="s">
        <v>1116</v>
      </c>
      <c r="EJ266" s="97" t="s">
        <v>1116</v>
      </c>
      <c r="EK266" s="97" t="s">
        <v>1190</v>
      </c>
      <c r="EL266" s="97">
        <v>0</v>
      </c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  <c r="IK266" s="97"/>
      <c r="IL266" s="97"/>
      <c r="IM266" s="97"/>
      <c r="IN266" s="97"/>
      <c r="IO266" s="97"/>
      <c r="IP266" s="97"/>
      <c r="IQ266" s="97"/>
      <c r="IR266" s="97"/>
      <c r="IS266" s="97"/>
      <c r="IT266" s="97"/>
    </row>
    <row r="267" spans="1:254" ht="13.5">
      <c r="A267" s="22">
        <v>259</v>
      </c>
      <c r="B267" s="167">
        <v>42436</v>
      </c>
      <c r="C267" s="60" t="s">
        <v>182</v>
      </c>
      <c r="D267" s="52" t="s">
        <v>12</v>
      </c>
      <c r="E267" s="50" t="s">
        <v>103</v>
      </c>
      <c r="F267" s="50" t="s">
        <v>45</v>
      </c>
      <c r="G267" s="141" t="s">
        <v>183</v>
      </c>
      <c r="H267" s="51" t="s">
        <v>184</v>
      </c>
      <c r="I267" s="113">
        <f>COUNTIF(C$9:C267,C267)</f>
        <v>3</v>
      </c>
      <c r="J267" s="131">
        <f t="shared" si="37"/>
        <v>0</v>
      </c>
      <c r="K267" s="132">
        <f t="shared" si="38"/>
        <v>0</v>
      </c>
      <c r="L267" s="133">
        <f t="shared" si="39"/>
        <v>3</v>
      </c>
      <c r="M267" s="96"/>
      <c r="N267" s="97"/>
      <c r="O267" s="97"/>
      <c r="P267" s="97"/>
      <c r="Q267" s="97"/>
      <c r="R267" s="97"/>
      <c r="S267" s="97"/>
      <c r="T267" s="97"/>
      <c r="U267" s="96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6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 t="s">
        <v>1133</v>
      </c>
      <c r="EJ267" s="97" t="s">
        <v>1133</v>
      </c>
      <c r="EK267" s="97" t="s">
        <v>1133</v>
      </c>
      <c r="EL267" s="97">
        <v>0</v>
      </c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  <c r="IK267" s="97"/>
      <c r="IL267" s="97"/>
      <c r="IM267" s="97"/>
      <c r="IN267" s="97"/>
      <c r="IO267" s="97"/>
      <c r="IP267" s="97"/>
      <c r="IQ267" s="97"/>
      <c r="IR267" s="97"/>
      <c r="IS267" s="97"/>
      <c r="IT267" s="97"/>
    </row>
    <row r="268" spans="1:254" ht="13.5">
      <c r="A268" s="22">
        <v>260</v>
      </c>
      <c r="B268" s="167">
        <v>42436</v>
      </c>
      <c r="C268" s="60" t="s">
        <v>874</v>
      </c>
      <c r="D268" s="52" t="s">
        <v>12</v>
      </c>
      <c r="E268" s="50" t="s">
        <v>30</v>
      </c>
      <c r="F268" s="50" t="s">
        <v>45</v>
      </c>
      <c r="G268" s="141" t="s">
        <v>875</v>
      </c>
      <c r="H268" s="51" t="s">
        <v>876</v>
      </c>
      <c r="I268" s="113">
        <f>COUNTIF(C$9:C268,C268)</f>
        <v>2</v>
      </c>
      <c r="J268" s="131">
        <f t="shared" si="37"/>
        <v>0</v>
      </c>
      <c r="K268" s="132">
        <f t="shared" si="38"/>
        <v>0</v>
      </c>
      <c r="L268" s="133">
        <f t="shared" si="39"/>
        <v>3</v>
      </c>
      <c r="M268" s="96"/>
      <c r="N268" s="97"/>
      <c r="O268" s="97"/>
      <c r="P268" s="97"/>
      <c r="Q268" s="97"/>
      <c r="R268" s="97"/>
      <c r="S268" s="97"/>
      <c r="T268" s="97"/>
      <c r="U268" s="96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6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 t="s">
        <v>1137</v>
      </c>
      <c r="EK268" s="97" t="s">
        <v>1137</v>
      </c>
      <c r="EL268" s="97" t="s">
        <v>1137</v>
      </c>
      <c r="EM268" s="97">
        <v>0</v>
      </c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  <c r="IK268" s="97"/>
      <c r="IL268" s="97"/>
      <c r="IM268" s="97"/>
      <c r="IN268" s="97"/>
      <c r="IO268" s="97"/>
      <c r="IP268" s="97"/>
      <c r="IQ268" s="97"/>
      <c r="IR268" s="97"/>
      <c r="IS268" s="97"/>
      <c r="IT268" s="97"/>
    </row>
    <row r="269" spans="1:254" ht="13.5">
      <c r="A269" s="22">
        <v>261</v>
      </c>
      <c r="B269" s="167">
        <v>42436</v>
      </c>
      <c r="C269" s="60" t="s">
        <v>1134</v>
      </c>
      <c r="D269" s="52" t="s">
        <v>12</v>
      </c>
      <c r="E269" s="50" t="s">
        <v>31</v>
      </c>
      <c r="F269" s="50" t="s">
        <v>45</v>
      </c>
      <c r="G269" s="141" t="s">
        <v>1135</v>
      </c>
      <c r="H269" s="51" t="s">
        <v>1136</v>
      </c>
      <c r="I269" s="113">
        <f>COUNTIF(C$9:C269,C269)</f>
        <v>1</v>
      </c>
      <c r="J269" s="131">
        <f t="shared" si="37"/>
        <v>0</v>
      </c>
      <c r="K269" s="132">
        <f t="shared" si="38"/>
        <v>0</v>
      </c>
      <c r="L269" s="133">
        <f t="shared" si="39"/>
        <v>4</v>
      </c>
      <c r="M269" s="96"/>
      <c r="N269" s="97"/>
      <c r="O269" s="97"/>
      <c r="P269" s="97"/>
      <c r="Q269" s="97"/>
      <c r="R269" s="97"/>
      <c r="S269" s="97"/>
      <c r="T269" s="97"/>
      <c r="U269" s="96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6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 t="s">
        <v>1138</v>
      </c>
      <c r="EK269" s="97" t="s">
        <v>1138</v>
      </c>
      <c r="EL269" s="97" t="s">
        <v>1206</v>
      </c>
      <c r="EM269" s="97" t="s">
        <v>1206</v>
      </c>
      <c r="EN269" s="97">
        <v>0</v>
      </c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  <c r="IK269" s="97"/>
      <c r="IL269" s="97"/>
      <c r="IM269" s="97"/>
      <c r="IN269" s="97"/>
      <c r="IO269" s="97"/>
      <c r="IP269" s="97"/>
      <c r="IQ269" s="97"/>
      <c r="IR269" s="97"/>
      <c r="IS269" s="97"/>
      <c r="IT269" s="97"/>
    </row>
    <row r="270" spans="1:254" ht="13.5">
      <c r="A270" s="22">
        <v>262</v>
      </c>
      <c r="B270" s="167">
        <v>42436</v>
      </c>
      <c r="C270" s="60" t="s">
        <v>1089</v>
      </c>
      <c r="D270" s="52" t="s">
        <v>13</v>
      </c>
      <c r="E270" s="50" t="s">
        <v>32</v>
      </c>
      <c r="F270" s="50" t="s">
        <v>42</v>
      </c>
      <c r="G270" s="141" t="s">
        <v>1090</v>
      </c>
      <c r="H270" s="51" t="s">
        <v>576</v>
      </c>
      <c r="I270" s="113">
        <f>COUNTIF(C$9:C270,C270)</f>
        <v>1</v>
      </c>
      <c r="J270" s="131">
        <f aca="true" t="shared" si="40" ref="J270:J333">COUNTIF($M270:$IT270,"施設*")</f>
        <v>0</v>
      </c>
      <c r="K270" s="132">
        <f t="shared" si="38"/>
        <v>2</v>
      </c>
      <c r="L270" s="133">
        <f t="shared" si="39"/>
        <v>0</v>
      </c>
      <c r="M270" s="96"/>
      <c r="N270" s="97"/>
      <c r="O270" s="97"/>
      <c r="P270" s="97"/>
      <c r="Q270" s="97"/>
      <c r="R270" s="97"/>
      <c r="S270" s="97"/>
      <c r="T270" s="97"/>
      <c r="U270" s="96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6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 t="s">
        <v>1117</v>
      </c>
      <c r="EK270" s="97" t="s">
        <v>1117</v>
      </c>
      <c r="EL270" s="97">
        <v>0</v>
      </c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  <c r="IK270" s="97"/>
      <c r="IL270" s="97"/>
      <c r="IM270" s="97"/>
      <c r="IN270" s="97"/>
      <c r="IO270" s="97"/>
      <c r="IP270" s="97"/>
      <c r="IQ270" s="97"/>
      <c r="IR270" s="97"/>
      <c r="IS270" s="97"/>
      <c r="IT270" s="97"/>
    </row>
    <row r="271" spans="1:254" ht="13.5">
      <c r="A271" s="22">
        <v>263</v>
      </c>
      <c r="B271" s="167">
        <v>42436</v>
      </c>
      <c r="C271" s="60" t="s">
        <v>1091</v>
      </c>
      <c r="D271" s="52" t="s">
        <v>13</v>
      </c>
      <c r="E271" s="50" t="s">
        <v>32</v>
      </c>
      <c r="F271" s="50" t="s">
        <v>46</v>
      </c>
      <c r="G271" s="141" t="s">
        <v>1092</v>
      </c>
      <c r="H271" s="51" t="s">
        <v>1093</v>
      </c>
      <c r="I271" s="113">
        <f>COUNTIF(C$9:C271,C271)</f>
        <v>1</v>
      </c>
      <c r="J271" s="131">
        <f t="shared" si="40"/>
        <v>0</v>
      </c>
      <c r="K271" s="132">
        <f t="shared" si="38"/>
        <v>5</v>
      </c>
      <c r="L271" s="133">
        <f t="shared" si="39"/>
        <v>0</v>
      </c>
      <c r="M271" s="96"/>
      <c r="N271" s="97"/>
      <c r="O271" s="97"/>
      <c r="P271" s="97"/>
      <c r="Q271" s="97"/>
      <c r="R271" s="97"/>
      <c r="S271" s="97"/>
      <c r="T271" s="97"/>
      <c r="U271" s="96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6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 t="s">
        <v>1118</v>
      </c>
      <c r="EJ271" s="97" t="s">
        <v>1118</v>
      </c>
      <c r="EK271" s="97" t="s">
        <v>1191</v>
      </c>
      <c r="EL271" s="97" t="s">
        <v>1191</v>
      </c>
      <c r="EM271" s="97" t="s">
        <v>1191</v>
      </c>
      <c r="EN271" s="97">
        <v>0</v>
      </c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  <c r="IK271" s="97"/>
      <c r="IL271" s="97"/>
      <c r="IM271" s="97"/>
      <c r="IN271" s="97"/>
      <c r="IO271" s="97"/>
      <c r="IP271" s="97"/>
      <c r="IQ271" s="97"/>
      <c r="IR271" s="97"/>
      <c r="IS271" s="97"/>
      <c r="IT271" s="97"/>
    </row>
    <row r="272" spans="1:254" ht="13.5">
      <c r="A272" s="22">
        <v>264</v>
      </c>
      <c r="B272" s="167">
        <v>42436</v>
      </c>
      <c r="C272" s="60" t="s">
        <v>1094</v>
      </c>
      <c r="D272" s="52" t="s">
        <v>13</v>
      </c>
      <c r="E272" s="50" t="s">
        <v>33</v>
      </c>
      <c r="F272" s="50" t="s">
        <v>44</v>
      </c>
      <c r="G272" s="141" t="s">
        <v>1095</v>
      </c>
      <c r="H272" s="51" t="s">
        <v>1096</v>
      </c>
      <c r="I272" s="113">
        <f>COUNTIF(C$9:C272,C272)</f>
        <v>1</v>
      </c>
      <c r="J272" s="131">
        <f t="shared" si="40"/>
        <v>0</v>
      </c>
      <c r="K272" s="132">
        <f t="shared" si="38"/>
        <v>3</v>
      </c>
      <c r="L272" s="133">
        <f t="shared" si="39"/>
        <v>0</v>
      </c>
      <c r="M272" s="96"/>
      <c r="N272" s="97"/>
      <c r="O272" s="97"/>
      <c r="P272" s="97"/>
      <c r="Q272" s="97"/>
      <c r="R272" s="97"/>
      <c r="S272" s="97"/>
      <c r="T272" s="97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6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 t="s">
        <v>1119</v>
      </c>
      <c r="EJ272" s="97" t="s">
        <v>1119</v>
      </c>
      <c r="EK272" s="97" t="s">
        <v>1119</v>
      </c>
      <c r="EL272" s="97">
        <v>0</v>
      </c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</row>
    <row r="273" spans="1:254" ht="13.5">
      <c r="A273" s="22">
        <v>265</v>
      </c>
      <c r="B273" s="167">
        <v>42436</v>
      </c>
      <c r="C273" s="60" t="s">
        <v>978</v>
      </c>
      <c r="D273" s="52" t="s">
        <v>13</v>
      </c>
      <c r="E273" s="50" t="s">
        <v>34</v>
      </c>
      <c r="F273" s="50" t="s">
        <v>45</v>
      </c>
      <c r="G273" s="141" t="s">
        <v>979</v>
      </c>
      <c r="H273" s="51" t="s">
        <v>980</v>
      </c>
      <c r="I273" s="113">
        <f>COUNTIF(C$9:C273,C273)</f>
        <v>2</v>
      </c>
      <c r="J273" s="131">
        <f t="shared" si="40"/>
        <v>0</v>
      </c>
      <c r="K273" s="132">
        <f t="shared" si="38"/>
        <v>0</v>
      </c>
      <c r="L273" s="133">
        <f t="shared" si="39"/>
        <v>3</v>
      </c>
      <c r="M273" s="96"/>
      <c r="N273" s="97"/>
      <c r="O273" s="97"/>
      <c r="P273" s="97"/>
      <c r="Q273" s="97"/>
      <c r="R273" s="97"/>
      <c r="S273" s="97"/>
      <c r="T273" s="97"/>
      <c r="U273" s="96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6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 t="s">
        <v>1120</v>
      </c>
      <c r="EJ273" s="97" t="s">
        <v>1120</v>
      </c>
      <c r="EK273" s="97" t="s">
        <v>1120</v>
      </c>
      <c r="EL273" s="97">
        <v>0</v>
      </c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  <c r="IK273" s="97"/>
      <c r="IL273" s="97"/>
      <c r="IM273" s="97"/>
      <c r="IN273" s="97"/>
      <c r="IO273" s="97"/>
      <c r="IP273" s="97"/>
      <c r="IQ273" s="97"/>
      <c r="IR273" s="97"/>
      <c r="IS273" s="97"/>
      <c r="IT273" s="97"/>
    </row>
    <row r="274" spans="1:254" ht="13.5">
      <c r="A274" s="22">
        <v>266</v>
      </c>
      <c r="B274" s="167">
        <v>42436</v>
      </c>
      <c r="C274" s="60" t="s">
        <v>1097</v>
      </c>
      <c r="D274" s="52" t="s">
        <v>13</v>
      </c>
      <c r="E274" s="50" t="s">
        <v>34</v>
      </c>
      <c r="F274" s="50" t="s">
        <v>45</v>
      </c>
      <c r="G274" s="141" t="s">
        <v>1098</v>
      </c>
      <c r="H274" s="51" t="s">
        <v>1099</v>
      </c>
      <c r="I274" s="113">
        <f>COUNTIF(C$9:C274,C274)</f>
        <v>1</v>
      </c>
      <c r="J274" s="131">
        <f t="shared" si="40"/>
        <v>0</v>
      </c>
      <c r="K274" s="132">
        <f t="shared" si="38"/>
        <v>0</v>
      </c>
      <c r="L274" s="133">
        <f t="shared" si="39"/>
        <v>3</v>
      </c>
      <c r="M274" s="96"/>
      <c r="N274" s="97"/>
      <c r="O274" s="97"/>
      <c r="P274" s="97"/>
      <c r="Q274" s="97"/>
      <c r="R274" s="97"/>
      <c r="S274" s="97"/>
      <c r="T274" s="97"/>
      <c r="U274" s="96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6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 t="s">
        <v>1121</v>
      </c>
      <c r="EJ274" s="97" t="s">
        <v>1121</v>
      </c>
      <c r="EK274" s="97" t="s">
        <v>1121</v>
      </c>
      <c r="EL274" s="97">
        <v>0</v>
      </c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  <c r="HF274" s="97"/>
      <c r="HG274" s="97"/>
      <c r="HH274" s="97"/>
      <c r="HI274" s="97"/>
      <c r="HJ274" s="97"/>
      <c r="HK274" s="97"/>
      <c r="HL274" s="97"/>
      <c r="HM274" s="97"/>
      <c r="HN274" s="97"/>
      <c r="HO274" s="97"/>
      <c r="HP274" s="97"/>
      <c r="HQ274" s="97"/>
      <c r="HR274" s="97"/>
      <c r="HS274" s="97"/>
      <c r="HT274" s="97"/>
      <c r="HU274" s="97"/>
      <c r="HV274" s="97"/>
      <c r="HW274" s="97"/>
      <c r="HX274" s="97"/>
      <c r="HY274" s="97"/>
      <c r="HZ274" s="97"/>
      <c r="IA274" s="97"/>
      <c r="IB274" s="97"/>
      <c r="IC274" s="97"/>
      <c r="ID274" s="97"/>
      <c r="IE274" s="97"/>
      <c r="IF274" s="97"/>
      <c r="IG274" s="97"/>
      <c r="IH274" s="97"/>
      <c r="II274" s="97"/>
      <c r="IJ274" s="97"/>
      <c r="IK274" s="97"/>
      <c r="IL274" s="97"/>
      <c r="IM274" s="97"/>
      <c r="IN274" s="97"/>
      <c r="IO274" s="97"/>
      <c r="IP274" s="97"/>
      <c r="IQ274" s="97"/>
      <c r="IR274" s="97"/>
      <c r="IS274" s="97"/>
      <c r="IT274" s="97"/>
    </row>
    <row r="275" spans="1:254" ht="13.5">
      <c r="A275" s="22">
        <v>267</v>
      </c>
      <c r="B275" s="167">
        <v>42436</v>
      </c>
      <c r="C275" s="60" t="s">
        <v>1100</v>
      </c>
      <c r="D275" s="52" t="s">
        <v>11</v>
      </c>
      <c r="E275" s="50" t="s">
        <v>36</v>
      </c>
      <c r="F275" s="50" t="s">
        <v>45</v>
      </c>
      <c r="G275" s="141" t="s">
        <v>1101</v>
      </c>
      <c r="H275" s="51" t="s">
        <v>1066</v>
      </c>
      <c r="I275" s="113">
        <f>COUNTIF(C$9:C275,C275)</f>
        <v>1</v>
      </c>
      <c r="J275" s="131">
        <f t="shared" si="40"/>
        <v>0</v>
      </c>
      <c r="K275" s="132">
        <f t="shared" si="38"/>
        <v>2</v>
      </c>
      <c r="L275" s="133">
        <f t="shared" si="39"/>
        <v>0</v>
      </c>
      <c r="M275" s="96"/>
      <c r="N275" s="97"/>
      <c r="O275" s="97"/>
      <c r="P275" s="97"/>
      <c r="Q275" s="97"/>
      <c r="R275" s="97"/>
      <c r="S275" s="97"/>
      <c r="T275" s="97"/>
      <c r="U275" s="96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6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 t="s">
        <v>1122</v>
      </c>
      <c r="EK275" s="97" t="s">
        <v>1122</v>
      </c>
      <c r="EL275" s="97">
        <v>0</v>
      </c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  <c r="GJ275" s="97"/>
      <c r="GK275" s="97"/>
      <c r="GL275" s="97"/>
      <c r="GM275" s="97"/>
      <c r="GN275" s="97"/>
      <c r="GO275" s="97"/>
      <c r="GP275" s="97"/>
      <c r="GQ275" s="97"/>
      <c r="GR275" s="97"/>
      <c r="GS275" s="97"/>
      <c r="GT275" s="97"/>
      <c r="GU275" s="97"/>
      <c r="GV275" s="97"/>
      <c r="GW275" s="97"/>
      <c r="GX275" s="97"/>
      <c r="GY275" s="97"/>
      <c r="GZ275" s="97"/>
      <c r="HA275" s="97"/>
      <c r="HB275" s="97"/>
      <c r="HC275" s="97"/>
      <c r="HD275" s="97"/>
      <c r="HE275" s="97"/>
      <c r="HF275" s="97"/>
      <c r="HG275" s="97"/>
      <c r="HH275" s="97"/>
      <c r="HI275" s="97"/>
      <c r="HJ275" s="97"/>
      <c r="HK275" s="97"/>
      <c r="HL275" s="97"/>
      <c r="HM275" s="97"/>
      <c r="HN275" s="97"/>
      <c r="HO275" s="97"/>
      <c r="HP275" s="97"/>
      <c r="HQ275" s="97"/>
      <c r="HR275" s="97"/>
      <c r="HS275" s="97"/>
      <c r="HT275" s="97"/>
      <c r="HU275" s="97"/>
      <c r="HV275" s="97"/>
      <c r="HW275" s="97"/>
      <c r="HX275" s="97"/>
      <c r="HY275" s="97"/>
      <c r="HZ275" s="97"/>
      <c r="IA275" s="97"/>
      <c r="IB275" s="97"/>
      <c r="IC275" s="97"/>
      <c r="ID275" s="97"/>
      <c r="IE275" s="97"/>
      <c r="IF275" s="97"/>
      <c r="IG275" s="97"/>
      <c r="IH275" s="97"/>
      <c r="II275" s="97"/>
      <c r="IJ275" s="97"/>
      <c r="IK275" s="97"/>
      <c r="IL275" s="97"/>
      <c r="IM275" s="97"/>
      <c r="IN275" s="97"/>
      <c r="IO275" s="97"/>
      <c r="IP275" s="97"/>
      <c r="IQ275" s="97"/>
      <c r="IR275" s="97"/>
      <c r="IS275" s="97"/>
      <c r="IT275" s="97"/>
    </row>
    <row r="276" spans="1:254" ht="13.5">
      <c r="A276" s="22">
        <v>268</v>
      </c>
      <c r="B276" s="167">
        <v>42436</v>
      </c>
      <c r="C276" s="60" t="s">
        <v>380</v>
      </c>
      <c r="D276" s="52" t="s">
        <v>11</v>
      </c>
      <c r="E276" s="50" t="s">
        <v>82</v>
      </c>
      <c r="F276" s="50" t="s">
        <v>45</v>
      </c>
      <c r="G276" s="141" t="s">
        <v>381</v>
      </c>
      <c r="H276" s="51" t="s">
        <v>382</v>
      </c>
      <c r="I276" s="113">
        <f>COUNTIF(C$9:C276,C276)</f>
        <v>2</v>
      </c>
      <c r="J276" s="131">
        <f t="shared" si="40"/>
        <v>0</v>
      </c>
      <c r="K276" s="132">
        <f t="shared" si="38"/>
        <v>1</v>
      </c>
      <c r="L276" s="133">
        <f t="shared" si="39"/>
        <v>3</v>
      </c>
      <c r="M276" s="96"/>
      <c r="N276" s="97"/>
      <c r="O276" s="97"/>
      <c r="P276" s="97"/>
      <c r="Q276" s="97"/>
      <c r="R276" s="97"/>
      <c r="S276" s="97"/>
      <c r="T276" s="97"/>
      <c r="U276" s="96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6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 t="s">
        <v>1123</v>
      </c>
      <c r="EK276" s="97" t="s">
        <v>1123</v>
      </c>
      <c r="EL276" s="97" t="s">
        <v>1192</v>
      </c>
      <c r="EM276" s="97" t="s">
        <v>1215</v>
      </c>
      <c r="EN276" s="97">
        <v>0</v>
      </c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  <c r="GJ276" s="97"/>
      <c r="GK276" s="97"/>
      <c r="GL276" s="97"/>
      <c r="GM276" s="97"/>
      <c r="GN276" s="97"/>
      <c r="GO276" s="97"/>
      <c r="GP276" s="97"/>
      <c r="GQ276" s="97"/>
      <c r="GR276" s="97"/>
      <c r="GS276" s="97"/>
      <c r="GT276" s="97"/>
      <c r="GU276" s="97"/>
      <c r="GV276" s="97"/>
      <c r="GW276" s="97"/>
      <c r="GX276" s="97"/>
      <c r="GY276" s="97"/>
      <c r="GZ276" s="97"/>
      <c r="HA276" s="97"/>
      <c r="HB276" s="97"/>
      <c r="HC276" s="97"/>
      <c r="HD276" s="97"/>
      <c r="HE276" s="97"/>
      <c r="HF276" s="97"/>
      <c r="HG276" s="97"/>
      <c r="HH276" s="97"/>
      <c r="HI276" s="97"/>
      <c r="HJ276" s="97"/>
      <c r="HK276" s="97"/>
      <c r="HL276" s="97"/>
      <c r="HM276" s="97"/>
      <c r="HN276" s="97"/>
      <c r="HO276" s="97"/>
      <c r="HP276" s="97"/>
      <c r="HQ276" s="97"/>
      <c r="HR276" s="97"/>
      <c r="HS276" s="97"/>
      <c r="HT276" s="97"/>
      <c r="HU276" s="97"/>
      <c r="HV276" s="97"/>
      <c r="HW276" s="97"/>
      <c r="HX276" s="97"/>
      <c r="HY276" s="97"/>
      <c r="HZ276" s="97"/>
      <c r="IA276" s="97"/>
      <c r="IB276" s="97"/>
      <c r="IC276" s="97"/>
      <c r="ID276" s="97"/>
      <c r="IE276" s="97"/>
      <c r="IF276" s="97"/>
      <c r="IG276" s="97"/>
      <c r="IH276" s="97"/>
      <c r="II276" s="97"/>
      <c r="IJ276" s="97"/>
      <c r="IK276" s="97"/>
      <c r="IL276" s="97"/>
      <c r="IM276" s="97"/>
      <c r="IN276" s="97"/>
      <c r="IO276" s="97"/>
      <c r="IP276" s="97"/>
      <c r="IQ276" s="97"/>
      <c r="IR276" s="97"/>
      <c r="IS276" s="97"/>
      <c r="IT276" s="97"/>
    </row>
    <row r="277" spans="1:254" ht="13.5">
      <c r="A277" s="22">
        <v>269</v>
      </c>
      <c r="B277" s="167">
        <v>42436</v>
      </c>
      <c r="C277" s="60" t="s">
        <v>822</v>
      </c>
      <c r="D277" s="52" t="s">
        <v>15</v>
      </c>
      <c r="E277" s="50" t="s">
        <v>83</v>
      </c>
      <c r="F277" s="50" t="s">
        <v>529</v>
      </c>
      <c r="G277" s="141" t="s">
        <v>823</v>
      </c>
      <c r="H277" s="51" t="s">
        <v>758</v>
      </c>
      <c r="I277" s="113">
        <f>COUNTIF(C$9:C277,C277)</f>
        <v>2</v>
      </c>
      <c r="J277" s="131">
        <f t="shared" si="40"/>
        <v>0</v>
      </c>
      <c r="K277" s="132">
        <f t="shared" si="38"/>
        <v>5</v>
      </c>
      <c r="L277" s="133">
        <f t="shared" si="39"/>
        <v>0</v>
      </c>
      <c r="M277" s="96"/>
      <c r="N277" s="97"/>
      <c r="O277" s="97"/>
      <c r="P277" s="97"/>
      <c r="Q277" s="97"/>
      <c r="R277" s="97"/>
      <c r="S277" s="97"/>
      <c r="T277" s="97"/>
      <c r="U277" s="96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6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 t="s">
        <v>1124</v>
      </c>
      <c r="EG277" s="97" t="s">
        <v>1124</v>
      </c>
      <c r="EH277" s="97">
        <v>0</v>
      </c>
      <c r="EI277" s="97"/>
      <c r="EJ277" s="97" t="s">
        <v>1176</v>
      </c>
      <c r="EK277" s="97" t="s">
        <v>1176</v>
      </c>
      <c r="EL277" s="97" t="s">
        <v>1176</v>
      </c>
      <c r="EM277" s="97">
        <v>0</v>
      </c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  <c r="IK277" s="97"/>
      <c r="IL277" s="97"/>
      <c r="IM277" s="97"/>
      <c r="IN277" s="97"/>
      <c r="IO277" s="97"/>
      <c r="IP277" s="97"/>
      <c r="IQ277" s="97"/>
      <c r="IR277" s="97"/>
      <c r="IS277" s="97"/>
      <c r="IT277" s="97"/>
    </row>
    <row r="278" spans="1:254" ht="13.5">
      <c r="A278" s="22">
        <v>270</v>
      </c>
      <c r="B278" s="167">
        <v>42436</v>
      </c>
      <c r="C278" s="60" t="s">
        <v>1102</v>
      </c>
      <c r="D278" s="52" t="s">
        <v>15</v>
      </c>
      <c r="E278" s="50" t="s">
        <v>83</v>
      </c>
      <c r="F278" s="50" t="s">
        <v>46</v>
      </c>
      <c r="G278" s="141" t="s">
        <v>1103</v>
      </c>
      <c r="H278" s="51" t="s">
        <v>255</v>
      </c>
      <c r="I278" s="113">
        <f>COUNTIF(C$9:C278,C278)</f>
        <v>1</v>
      </c>
      <c r="J278" s="131">
        <f t="shared" si="40"/>
        <v>2</v>
      </c>
      <c r="K278" s="132">
        <f t="shared" si="38"/>
        <v>2</v>
      </c>
      <c r="L278" s="133">
        <f t="shared" si="39"/>
        <v>0</v>
      </c>
      <c r="M278" s="96"/>
      <c r="N278" s="97"/>
      <c r="O278" s="97"/>
      <c r="P278" s="97"/>
      <c r="Q278" s="97"/>
      <c r="R278" s="97"/>
      <c r="S278" s="97"/>
      <c r="T278" s="97"/>
      <c r="U278" s="96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6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 t="s">
        <v>1125</v>
      </c>
      <c r="EJ278" s="97" t="s">
        <v>1177</v>
      </c>
      <c r="EK278" s="97" t="s">
        <v>1193</v>
      </c>
      <c r="EL278" s="97" t="s">
        <v>1193</v>
      </c>
      <c r="EM278" s="97">
        <v>0</v>
      </c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  <c r="IK278" s="97"/>
      <c r="IL278" s="97"/>
      <c r="IM278" s="97"/>
      <c r="IN278" s="97"/>
      <c r="IO278" s="97"/>
      <c r="IP278" s="97"/>
      <c r="IQ278" s="97"/>
      <c r="IR278" s="97"/>
      <c r="IS278" s="97"/>
      <c r="IT278" s="97"/>
    </row>
    <row r="279" spans="1:254" ht="13.5">
      <c r="A279" s="22">
        <v>271</v>
      </c>
      <c r="B279" s="167">
        <v>42436</v>
      </c>
      <c r="C279" s="60" t="s">
        <v>371</v>
      </c>
      <c r="D279" s="52" t="s">
        <v>9</v>
      </c>
      <c r="E279" s="50" t="s">
        <v>86</v>
      </c>
      <c r="F279" s="50" t="s">
        <v>45</v>
      </c>
      <c r="G279" s="141" t="s">
        <v>372</v>
      </c>
      <c r="H279" s="51" t="s">
        <v>373</v>
      </c>
      <c r="I279" s="113">
        <f>COUNTIF(C$9:C279,C279)</f>
        <v>3</v>
      </c>
      <c r="J279" s="131">
        <f t="shared" si="40"/>
        <v>0</v>
      </c>
      <c r="K279" s="132">
        <f t="shared" si="38"/>
        <v>2</v>
      </c>
      <c r="L279" s="133">
        <f t="shared" si="39"/>
        <v>0</v>
      </c>
      <c r="M279" s="96"/>
      <c r="N279" s="97"/>
      <c r="O279" s="97"/>
      <c r="P279" s="97"/>
      <c r="Q279" s="97"/>
      <c r="R279" s="97"/>
      <c r="S279" s="97"/>
      <c r="T279" s="97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6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 t="s">
        <v>1126</v>
      </c>
      <c r="EK279" s="97" t="s">
        <v>1126</v>
      </c>
      <c r="EL279" s="97">
        <v>0</v>
      </c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  <c r="IK279" s="97"/>
      <c r="IL279" s="97"/>
      <c r="IM279" s="97"/>
      <c r="IN279" s="97"/>
      <c r="IO279" s="97"/>
      <c r="IP279" s="97"/>
      <c r="IQ279" s="97"/>
      <c r="IR279" s="97"/>
      <c r="IS279" s="97"/>
      <c r="IT279" s="97"/>
    </row>
    <row r="280" spans="1:254" ht="13.5">
      <c r="A280" s="22">
        <v>272</v>
      </c>
      <c r="B280" s="167">
        <v>42436</v>
      </c>
      <c r="C280" s="60" t="s">
        <v>449</v>
      </c>
      <c r="D280" s="52" t="s">
        <v>16</v>
      </c>
      <c r="E280" s="50" t="s">
        <v>89</v>
      </c>
      <c r="F280" s="50" t="s">
        <v>45</v>
      </c>
      <c r="G280" s="141" t="s">
        <v>450</v>
      </c>
      <c r="H280" s="51" t="s">
        <v>451</v>
      </c>
      <c r="I280" s="113">
        <f>COUNTIF(C$9:C280,C280)</f>
        <v>2</v>
      </c>
      <c r="J280" s="131">
        <f t="shared" si="40"/>
        <v>0</v>
      </c>
      <c r="K280" s="132">
        <f t="shared" si="38"/>
        <v>2</v>
      </c>
      <c r="L280" s="133">
        <f t="shared" si="39"/>
        <v>0</v>
      </c>
      <c r="M280" s="96"/>
      <c r="N280" s="97"/>
      <c r="O280" s="97"/>
      <c r="P280" s="97"/>
      <c r="Q280" s="97"/>
      <c r="R280" s="97"/>
      <c r="S280" s="97"/>
      <c r="T280" s="97"/>
      <c r="U280" s="96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6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 t="s">
        <v>1127</v>
      </c>
      <c r="EK280" s="97" t="s">
        <v>1127</v>
      </c>
      <c r="EL280" s="97">
        <v>0</v>
      </c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  <c r="IK280" s="97"/>
      <c r="IL280" s="97"/>
      <c r="IM280" s="97"/>
      <c r="IN280" s="97"/>
      <c r="IO280" s="97"/>
      <c r="IP280" s="97"/>
      <c r="IQ280" s="97"/>
      <c r="IR280" s="97"/>
      <c r="IS280" s="97"/>
      <c r="IT280" s="97"/>
    </row>
    <row r="281" spans="1:254" ht="13.5">
      <c r="A281" s="22">
        <v>273</v>
      </c>
      <c r="B281" s="167">
        <v>42436</v>
      </c>
      <c r="C281" s="60" t="s">
        <v>1104</v>
      </c>
      <c r="D281" s="52" t="s">
        <v>16</v>
      </c>
      <c r="E281" s="50" t="s">
        <v>89</v>
      </c>
      <c r="F281" s="50" t="s">
        <v>46</v>
      </c>
      <c r="G281" s="141" t="s">
        <v>1105</v>
      </c>
      <c r="H281" s="51" t="s">
        <v>451</v>
      </c>
      <c r="I281" s="113">
        <f>COUNTIF(C$9:C281,C281)</f>
        <v>1</v>
      </c>
      <c r="J281" s="131">
        <f t="shared" si="40"/>
        <v>0</v>
      </c>
      <c r="K281" s="132">
        <f t="shared" si="38"/>
        <v>2</v>
      </c>
      <c r="L281" s="133">
        <f t="shared" si="39"/>
        <v>0</v>
      </c>
      <c r="M281" s="96"/>
      <c r="N281" s="97"/>
      <c r="O281" s="97"/>
      <c r="P281" s="97"/>
      <c r="Q281" s="97"/>
      <c r="R281" s="97"/>
      <c r="S281" s="97"/>
      <c r="T281" s="97"/>
      <c r="U281" s="96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6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 t="s">
        <v>1141</v>
      </c>
      <c r="EJ281" s="97" t="s">
        <v>1140</v>
      </c>
      <c r="EK281" s="97">
        <v>0</v>
      </c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  <c r="IK281" s="97"/>
      <c r="IL281" s="97"/>
      <c r="IM281" s="97"/>
      <c r="IN281" s="97"/>
      <c r="IO281" s="97"/>
      <c r="IP281" s="97"/>
      <c r="IQ281" s="97"/>
      <c r="IR281" s="97"/>
      <c r="IS281" s="97"/>
      <c r="IT281" s="97"/>
    </row>
    <row r="282" spans="1:254" ht="13.5">
      <c r="A282" s="22">
        <v>274</v>
      </c>
      <c r="B282" s="167">
        <v>42436</v>
      </c>
      <c r="C282" s="60" t="s">
        <v>1106</v>
      </c>
      <c r="D282" s="52" t="s">
        <v>16</v>
      </c>
      <c r="E282" s="50" t="s">
        <v>90</v>
      </c>
      <c r="F282" s="50" t="s">
        <v>45</v>
      </c>
      <c r="G282" s="141" t="s">
        <v>1107</v>
      </c>
      <c r="H282" s="51" t="s">
        <v>1108</v>
      </c>
      <c r="I282" s="113">
        <f>COUNTIF(C$9:C282,C282)</f>
        <v>1</v>
      </c>
      <c r="J282" s="131">
        <f t="shared" si="40"/>
        <v>0</v>
      </c>
      <c r="K282" s="132">
        <f t="shared" si="38"/>
        <v>3</v>
      </c>
      <c r="L282" s="133">
        <f t="shared" si="39"/>
        <v>0</v>
      </c>
      <c r="M282" s="96"/>
      <c r="N282" s="97"/>
      <c r="O282" s="97"/>
      <c r="P282" s="97"/>
      <c r="Q282" s="97"/>
      <c r="R282" s="97"/>
      <c r="S282" s="97"/>
      <c r="T282" s="97"/>
      <c r="U282" s="96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6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 t="s">
        <v>1128</v>
      </c>
      <c r="EK282" s="97" t="s">
        <v>1128</v>
      </c>
      <c r="EL282" s="97" t="s">
        <v>1128</v>
      </c>
      <c r="EM282" s="97">
        <v>0</v>
      </c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  <c r="IK282" s="97"/>
      <c r="IL282" s="97"/>
      <c r="IM282" s="97"/>
      <c r="IN282" s="97"/>
      <c r="IO282" s="97"/>
      <c r="IP282" s="97"/>
      <c r="IQ282" s="97"/>
      <c r="IR282" s="97"/>
      <c r="IS282" s="97"/>
      <c r="IT282" s="97"/>
    </row>
    <row r="283" spans="1:254" ht="13.5">
      <c r="A283" s="22">
        <v>275</v>
      </c>
      <c r="B283" s="167">
        <v>42436</v>
      </c>
      <c r="C283" s="60" t="s">
        <v>489</v>
      </c>
      <c r="D283" s="52" t="s">
        <v>12</v>
      </c>
      <c r="E283" s="50" t="s">
        <v>25</v>
      </c>
      <c r="F283" s="50" t="s">
        <v>45</v>
      </c>
      <c r="G283" s="141" t="s">
        <v>490</v>
      </c>
      <c r="H283" s="51" t="s">
        <v>491</v>
      </c>
      <c r="I283" s="113">
        <f>COUNTIF(C$9:C283,C283)</f>
        <v>2</v>
      </c>
      <c r="J283" s="131">
        <f t="shared" si="40"/>
        <v>0</v>
      </c>
      <c r="K283" s="132">
        <f t="shared" si="38"/>
        <v>0</v>
      </c>
      <c r="L283" s="133">
        <f t="shared" si="39"/>
        <v>3</v>
      </c>
      <c r="M283" s="96"/>
      <c r="N283" s="97"/>
      <c r="O283" s="97"/>
      <c r="P283" s="97"/>
      <c r="Q283" s="97"/>
      <c r="R283" s="97"/>
      <c r="S283" s="97"/>
      <c r="T283" s="97"/>
      <c r="U283" s="96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6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 t="s">
        <v>1129</v>
      </c>
      <c r="EK283" s="97" t="s">
        <v>1129</v>
      </c>
      <c r="EL283" s="97" t="s">
        <v>1129</v>
      </c>
      <c r="EM283" s="97">
        <v>0</v>
      </c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  <c r="IK283" s="97"/>
      <c r="IL283" s="97"/>
      <c r="IM283" s="97"/>
      <c r="IN283" s="97"/>
      <c r="IO283" s="97"/>
      <c r="IP283" s="97"/>
      <c r="IQ283" s="97"/>
      <c r="IR283" s="97"/>
      <c r="IS283" s="97"/>
      <c r="IT283" s="97"/>
    </row>
    <row r="284" spans="1:254" ht="13.5">
      <c r="A284" s="22">
        <v>276</v>
      </c>
      <c r="B284" s="167">
        <v>42436</v>
      </c>
      <c r="C284" s="60" t="s">
        <v>483</v>
      </c>
      <c r="D284" s="52" t="s">
        <v>12</v>
      </c>
      <c r="E284" s="50" t="s">
        <v>25</v>
      </c>
      <c r="F284" s="50" t="s">
        <v>45</v>
      </c>
      <c r="G284" s="141" t="s">
        <v>484</v>
      </c>
      <c r="H284" s="51" t="s">
        <v>485</v>
      </c>
      <c r="I284" s="113">
        <f>COUNTIF(C$9:C284,C284)</f>
        <v>3</v>
      </c>
      <c r="J284" s="131">
        <f t="shared" si="40"/>
        <v>0</v>
      </c>
      <c r="K284" s="132">
        <f t="shared" si="38"/>
        <v>0</v>
      </c>
      <c r="L284" s="133">
        <f t="shared" si="39"/>
        <v>3</v>
      </c>
      <c r="M284" s="96"/>
      <c r="N284" s="97"/>
      <c r="O284" s="97"/>
      <c r="P284" s="97"/>
      <c r="Q284" s="97"/>
      <c r="R284" s="97"/>
      <c r="S284" s="97"/>
      <c r="T284" s="97"/>
      <c r="U284" s="96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6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 t="s">
        <v>1130</v>
      </c>
      <c r="EK284" s="97" t="s">
        <v>1130</v>
      </c>
      <c r="EL284" s="97" t="s">
        <v>1130</v>
      </c>
      <c r="EM284" s="97">
        <v>0</v>
      </c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  <c r="IK284" s="97"/>
      <c r="IL284" s="97"/>
      <c r="IM284" s="97"/>
      <c r="IN284" s="97"/>
      <c r="IO284" s="97"/>
      <c r="IP284" s="97"/>
      <c r="IQ284" s="97"/>
      <c r="IR284" s="97"/>
      <c r="IS284" s="97"/>
      <c r="IT284" s="97"/>
    </row>
    <row r="285" spans="1:254" ht="13.5">
      <c r="A285" s="22">
        <v>277</v>
      </c>
      <c r="B285" s="167">
        <v>42436</v>
      </c>
      <c r="C285" s="60" t="s">
        <v>1109</v>
      </c>
      <c r="D285" s="52" t="s">
        <v>12</v>
      </c>
      <c r="E285" s="50" t="s">
        <v>25</v>
      </c>
      <c r="F285" s="50" t="s">
        <v>46</v>
      </c>
      <c r="G285" s="141" t="s">
        <v>1110</v>
      </c>
      <c r="H285" s="51" t="s">
        <v>1111</v>
      </c>
      <c r="I285" s="113">
        <f>COUNTIF(C$9:C285,C285)</f>
        <v>1</v>
      </c>
      <c r="J285" s="131">
        <f t="shared" si="40"/>
        <v>0</v>
      </c>
      <c r="K285" s="132">
        <f t="shared" si="38"/>
        <v>0</v>
      </c>
      <c r="L285" s="133">
        <f t="shared" si="39"/>
        <v>3</v>
      </c>
      <c r="M285" s="96"/>
      <c r="N285" s="97"/>
      <c r="O285" s="97"/>
      <c r="P285" s="97"/>
      <c r="Q285" s="97"/>
      <c r="R285" s="97"/>
      <c r="S285" s="97"/>
      <c r="T285" s="97"/>
      <c r="U285" s="96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6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 t="s">
        <v>1131</v>
      </c>
      <c r="EJ285" s="97" t="s">
        <v>1131</v>
      </c>
      <c r="EK285" s="97" t="s">
        <v>1131</v>
      </c>
      <c r="EL285" s="97">
        <v>0</v>
      </c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  <c r="IK285" s="97"/>
      <c r="IL285" s="97"/>
      <c r="IM285" s="97"/>
      <c r="IN285" s="97"/>
      <c r="IO285" s="97"/>
      <c r="IP285" s="97"/>
      <c r="IQ285" s="97"/>
      <c r="IR285" s="97"/>
      <c r="IS285" s="97"/>
      <c r="IT285" s="97"/>
    </row>
    <row r="286" spans="1:254" ht="13.5">
      <c r="A286" s="22">
        <v>278</v>
      </c>
      <c r="B286" s="167">
        <v>42436</v>
      </c>
      <c r="C286" s="60" t="s">
        <v>1112</v>
      </c>
      <c r="D286" s="52" t="s">
        <v>12</v>
      </c>
      <c r="E286" s="50" t="s">
        <v>25</v>
      </c>
      <c r="F286" s="50" t="s">
        <v>46</v>
      </c>
      <c r="G286" s="141" t="s">
        <v>1113</v>
      </c>
      <c r="H286" s="51" t="s">
        <v>1114</v>
      </c>
      <c r="I286" s="113">
        <f>COUNTIF(C$9:C286,C286)</f>
        <v>1</v>
      </c>
      <c r="J286" s="131">
        <f t="shared" si="40"/>
        <v>0</v>
      </c>
      <c r="K286" s="132">
        <f t="shared" si="38"/>
        <v>0</v>
      </c>
      <c r="L286" s="133">
        <f t="shared" si="39"/>
        <v>3</v>
      </c>
      <c r="M286" s="96"/>
      <c r="N286" s="97"/>
      <c r="O286" s="97"/>
      <c r="P286" s="97"/>
      <c r="Q286" s="97"/>
      <c r="R286" s="97"/>
      <c r="S286" s="97"/>
      <c r="T286" s="97"/>
      <c r="U286" s="96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6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 t="s">
        <v>1132</v>
      </c>
      <c r="EJ286" s="97" t="s">
        <v>1132</v>
      </c>
      <c r="EK286" s="97" t="s">
        <v>1132</v>
      </c>
      <c r="EL286" s="97">
        <v>0</v>
      </c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  <c r="IK286" s="97"/>
      <c r="IL286" s="97"/>
      <c r="IM286" s="97"/>
      <c r="IN286" s="97"/>
      <c r="IO286" s="97"/>
      <c r="IP286" s="97"/>
      <c r="IQ286" s="97"/>
      <c r="IR286" s="97"/>
      <c r="IS286" s="97"/>
      <c r="IT286" s="97"/>
    </row>
    <row r="287" spans="1:254" ht="13.5">
      <c r="A287" s="22">
        <v>279</v>
      </c>
      <c r="B287" s="166">
        <v>42437</v>
      </c>
      <c r="C287" s="60" t="s">
        <v>1142</v>
      </c>
      <c r="D287" s="52" t="s">
        <v>12</v>
      </c>
      <c r="E287" s="50" t="s">
        <v>27</v>
      </c>
      <c r="F287" s="50" t="s">
        <v>45</v>
      </c>
      <c r="G287" s="141" t="s">
        <v>1143</v>
      </c>
      <c r="H287" s="51" t="s">
        <v>1144</v>
      </c>
      <c r="I287" s="113">
        <f>COUNTIF(C$9:C287,C287)</f>
        <v>1</v>
      </c>
      <c r="J287" s="131">
        <f t="shared" si="40"/>
        <v>0</v>
      </c>
      <c r="K287" s="132">
        <f t="shared" si="38"/>
        <v>3</v>
      </c>
      <c r="L287" s="133">
        <f t="shared" si="39"/>
        <v>0</v>
      </c>
      <c r="M287" s="96"/>
      <c r="N287" s="97"/>
      <c r="O287" s="97"/>
      <c r="P287" s="97"/>
      <c r="Q287" s="97"/>
      <c r="R287" s="97"/>
      <c r="S287" s="97"/>
      <c r="T287" s="97"/>
      <c r="U287" s="96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6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 t="s">
        <v>1178</v>
      </c>
      <c r="EL287" s="97" t="s">
        <v>1178</v>
      </c>
      <c r="EM287" s="97" t="s">
        <v>1178</v>
      </c>
      <c r="EN287" s="97">
        <v>0</v>
      </c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  <c r="IK287" s="97"/>
      <c r="IL287" s="97"/>
      <c r="IM287" s="97"/>
      <c r="IN287" s="97"/>
      <c r="IO287" s="97"/>
      <c r="IP287" s="97"/>
      <c r="IQ287" s="97"/>
      <c r="IR287" s="97"/>
      <c r="IS287" s="97"/>
      <c r="IT287" s="97"/>
    </row>
    <row r="288" spans="1:254" ht="13.5">
      <c r="A288" s="22">
        <v>280</v>
      </c>
      <c r="B288" s="166">
        <v>42437</v>
      </c>
      <c r="C288" s="60" t="s">
        <v>1145</v>
      </c>
      <c r="D288" s="52" t="s">
        <v>12</v>
      </c>
      <c r="E288" s="50" t="s">
        <v>103</v>
      </c>
      <c r="F288" s="50" t="s">
        <v>46</v>
      </c>
      <c r="G288" s="141" t="s">
        <v>1146</v>
      </c>
      <c r="H288" s="51" t="s">
        <v>289</v>
      </c>
      <c r="I288" s="113">
        <f>COUNTIF(C$9:C288,C288)</f>
        <v>1</v>
      </c>
      <c r="J288" s="131">
        <f t="shared" si="40"/>
        <v>0</v>
      </c>
      <c r="K288" s="132">
        <f t="shared" si="38"/>
        <v>0</v>
      </c>
      <c r="L288" s="133">
        <f t="shared" si="39"/>
        <v>3</v>
      </c>
      <c r="M288" s="96"/>
      <c r="N288" s="97"/>
      <c r="O288" s="97"/>
      <c r="P288" s="97"/>
      <c r="Q288" s="97"/>
      <c r="R288" s="97"/>
      <c r="S288" s="97"/>
      <c r="T288" s="97"/>
      <c r="U288" s="96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6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 t="s">
        <v>1160</v>
      </c>
      <c r="EK288" s="97" t="s">
        <v>1160</v>
      </c>
      <c r="EL288" s="97" t="s">
        <v>1160</v>
      </c>
      <c r="EM288" s="97">
        <v>0</v>
      </c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  <c r="IK288" s="97"/>
      <c r="IL288" s="97"/>
      <c r="IM288" s="97"/>
      <c r="IN288" s="97"/>
      <c r="IO288" s="97"/>
      <c r="IP288" s="97"/>
      <c r="IQ288" s="97"/>
      <c r="IR288" s="97"/>
      <c r="IS288" s="97"/>
      <c r="IT288" s="97"/>
    </row>
    <row r="289" spans="1:254" ht="13.5">
      <c r="A289" s="22">
        <v>281</v>
      </c>
      <c r="B289" s="166">
        <v>42437</v>
      </c>
      <c r="C289" s="60" t="s">
        <v>270</v>
      </c>
      <c r="D289" s="52" t="s">
        <v>13</v>
      </c>
      <c r="E289" s="50" t="s">
        <v>32</v>
      </c>
      <c r="F289" s="50" t="s">
        <v>42</v>
      </c>
      <c r="G289" s="141" t="s">
        <v>271</v>
      </c>
      <c r="H289" s="51" t="s">
        <v>272</v>
      </c>
      <c r="I289" s="113">
        <f>COUNTIF(C$9:C289,C289)</f>
        <v>2</v>
      </c>
      <c r="J289" s="131">
        <f t="shared" si="40"/>
        <v>0</v>
      </c>
      <c r="K289" s="132">
        <f t="shared" si="38"/>
        <v>1</v>
      </c>
      <c r="L289" s="133">
        <f t="shared" si="39"/>
        <v>0</v>
      </c>
      <c r="M289" s="96"/>
      <c r="N289" s="97"/>
      <c r="O289" s="97"/>
      <c r="P289" s="97"/>
      <c r="Q289" s="97"/>
      <c r="R289" s="97"/>
      <c r="S289" s="97"/>
      <c r="T289" s="97"/>
      <c r="U289" s="96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6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 t="s">
        <v>1161</v>
      </c>
      <c r="EL289" s="97">
        <v>0</v>
      </c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  <c r="IK289" s="97"/>
      <c r="IL289" s="97"/>
      <c r="IM289" s="97"/>
      <c r="IN289" s="97"/>
      <c r="IO289" s="97"/>
      <c r="IP289" s="97"/>
      <c r="IQ289" s="97"/>
      <c r="IR289" s="97"/>
      <c r="IS289" s="97"/>
      <c r="IT289" s="97"/>
    </row>
    <row r="290" spans="1:254" ht="13.5">
      <c r="A290" s="22">
        <v>282</v>
      </c>
      <c r="B290" s="166">
        <v>42437</v>
      </c>
      <c r="C290" s="60" t="s">
        <v>188</v>
      </c>
      <c r="D290" s="52" t="s">
        <v>13</v>
      </c>
      <c r="E290" s="50" t="s">
        <v>34</v>
      </c>
      <c r="F290" s="50" t="s">
        <v>45</v>
      </c>
      <c r="G290" s="141" t="s">
        <v>189</v>
      </c>
      <c r="H290" s="51" t="s">
        <v>190</v>
      </c>
      <c r="I290" s="113">
        <f>COUNTIF(C$9:C290,C290)</f>
        <v>3</v>
      </c>
      <c r="J290" s="131">
        <f t="shared" si="40"/>
        <v>0</v>
      </c>
      <c r="K290" s="132">
        <f t="shared" si="38"/>
        <v>0</v>
      </c>
      <c r="L290" s="133">
        <f t="shared" si="39"/>
        <v>3</v>
      </c>
      <c r="M290" s="96"/>
      <c r="N290" s="97"/>
      <c r="O290" s="97"/>
      <c r="P290" s="97"/>
      <c r="Q290" s="97"/>
      <c r="R290" s="97"/>
      <c r="S290" s="97"/>
      <c r="T290" s="97"/>
      <c r="U290" s="96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6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 t="s">
        <v>1162</v>
      </c>
      <c r="EK290" s="97" t="s">
        <v>1162</v>
      </c>
      <c r="EL290" s="97" t="s">
        <v>1162</v>
      </c>
      <c r="EM290" s="97">
        <v>0</v>
      </c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  <c r="IK290" s="97"/>
      <c r="IL290" s="97"/>
      <c r="IM290" s="97"/>
      <c r="IN290" s="97"/>
      <c r="IO290" s="97"/>
      <c r="IP290" s="97"/>
      <c r="IQ290" s="97"/>
      <c r="IR290" s="97"/>
      <c r="IS290" s="97"/>
      <c r="IT290" s="97"/>
    </row>
    <row r="291" spans="1:254" ht="13.5">
      <c r="A291" s="22">
        <v>283</v>
      </c>
      <c r="B291" s="166">
        <v>42437</v>
      </c>
      <c r="C291" s="60" t="s">
        <v>803</v>
      </c>
      <c r="D291" s="52" t="s">
        <v>13</v>
      </c>
      <c r="E291" s="50" t="s">
        <v>34</v>
      </c>
      <c r="F291" s="50" t="s">
        <v>45</v>
      </c>
      <c r="G291" s="141" t="s">
        <v>804</v>
      </c>
      <c r="H291" s="51" t="s">
        <v>805</v>
      </c>
      <c r="I291" s="113">
        <f>COUNTIF(C$9:C291,C291)</f>
        <v>3</v>
      </c>
      <c r="J291" s="131">
        <f t="shared" si="40"/>
        <v>0</v>
      </c>
      <c r="K291" s="132">
        <f t="shared" si="38"/>
        <v>4</v>
      </c>
      <c r="L291" s="133">
        <f t="shared" si="39"/>
        <v>0</v>
      </c>
      <c r="M291" s="96"/>
      <c r="N291" s="97"/>
      <c r="O291" s="97"/>
      <c r="P291" s="97"/>
      <c r="Q291" s="97"/>
      <c r="R291" s="97"/>
      <c r="S291" s="97"/>
      <c r="T291" s="97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6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 t="s">
        <v>1163</v>
      </c>
      <c r="EK291" s="97" t="s">
        <v>1163</v>
      </c>
      <c r="EL291" s="97" t="s">
        <v>1163</v>
      </c>
      <c r="EM291" s="97" t="s">
        <v>1163</v>
      </c>
      <c r="EN291" s="97">
        <v>0</v>
      </c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  <c r="IK291" s="97"/>
      <c r="IL291" s="97"/>
      <c r="IM291" s="97"/>
      <c r="IN291" s="97"/>
      <c r="IO291" s="97"/>
      <c r="IP291" s="97"/>
      <c r="IQ291" s="97"/>
      <c r="IR291" s="97"/>
      <c r="IS291" s="97"/>
      <c r="IT291" s="97"/>
    </row>
    <row r="292" spans="1:254" ht="13.5">
      <c r="A292" s="22">
        <v>284</v>
      </c>
      <c r="B292" s="166">
        <v>42437</v>
      </c>
      <c r="C292" s="60" t="s">
        <v>427</v>
      </c>
      <c r="D292" s="52" t="s">
        <v>13</v>
      </c>
      <c r="E292" s="50" t="s">
        <v>35</v>
      </c>
      <c r="F292" s="50" t="s">
        <v>45</v>
      </c>
      <c r="G292" s="141" t="s">
        <v>428</v>
      </c>
      <c r="H292" s="51" t="s">
        <v>429</v>
      </c>
      <c r="I292" s="113">
        <f>COUNTIF(C$9:C292,C292)</f>
        <v>2</v>
      </c>
      <c r="J292" s="131">
        <f t="shared" si="40"/>
        <v>0</v>
      </c>
      <c r="K292" s="132">
        <f t="shared" si="38"/>
        <v>3</v>
      </c>
      <c r="L292" s="133">
        <f t="shared" si="39"/>
        <v>0</v>
      </c>
      <c r="M292" s="96"/>
      <c r="N292" s="97"/>
      <c r="O292" s="97"/>
      <c r="P292" s="97"/>
      <c r="Q292" s="97"/>
      <c r="R292" s="97"/>
      <c r="S292" s="97"/>
      <c r="T292" s="97"/>
      <c r="U292" s="96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6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 t="s">
        <v>1164</v>
      </c>
      <c r="EK292" s="97" t="s">
        <v>1164</v>
      </c>
      <c r="EL292" s="97" t="s">
        <v>1164</v>
      </c>
      <c r="EM292" s="97">
        <v>0</v>
      </c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  <c r="IK292" s="97"/>
      <c r="IL292" s="97"/>
      <c r="IM292" s="97"/>
      <c r="IN292" s="97"/>
      <c r="IO292" s="97"/>
      <c r="IP292" s="97"/>
      <c r="IQ292" s="97"/>
      <c r="IR292" s="97"/>
      <c r="IS292" s="97"/>
      <c r="IT292" s="97"/>
    </row>
    <row r="293" spans="1:254" ht="13.5">
      <c r="A293" s="22">
        <v>285</v>
      </c>
      <c r="B293" s="166">
        <v>42437</v>
      </c>
      <c r="C293" s="60" t="s">
        <v>1147</v>
      </c>
      <c r="D293" s="52" t="s">
        <v>13</v>
      </c>
      <c r="E293" s="50" t="s">
        <v>35</v>
      </c>
      <c r="F293" s="50" t="s">
        <v>46</v>
      </c>
      <c r="G293" s="141" t="s">
        <v>1148</v>
      </c>
      <c r="H293" s="51" t="s">
        <v>429</v>
      </c>
      <c r="I293" s="113">
        <f>COUNTIF(C$9:C293,C293)</f>
        <v>1</v>
      </c>
      <c r="J293" s="131">
        <f t="shared" si="40"/>
        <v>0</v>
      </c>
      <c r="K293" s="132">
        <f t="shared" si="38"/>
        <v>2</v>
      </c>
      <c r="L293" s="133">
        <f t="shared" si="39"/>
        <v>0</v>
      </c>
      <c r="M293" s="96"/>
      <c r="N293" s="97"/>
      <c r="O293" s="97"/>
      <c r="P293" s="97"/>
      <c r="Q293" s="97"/>
      <c r="R293" s="97"/>
      <c r="S293" s="97"/>
      <c r="T293" s="97"/>
      <c r="U293" s="96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6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 t="s">
        <v>1165</v>
      </c>
      <c r="EK293" s="97" t="s">
        <v>1165</v>
      </c>
      <c r="EL293" s="97">
        <v>0</v>
      </c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  <c r="IK293" s="97"/>
      <c r="IL293" s="97"/>
      <c r="IM293" s="97"/>
      <c r="IN293" s="97"/>
      <c r="IO293" s="97"/>
      <c r="IP293" s="97"/>
      <c r="IQ293" s="97"/>
      <c r="IR293" s="97"/>
      <c r="IS293" s="97"/>
      <c r="IT293" s="97"/>
    </row>
    <row r="294" spans="1:254" ht="13.5">
      <c r="A294" s="22">
        <v>286</v>
      </c>
      <c r="B294" s="166">
        <v>42437</v>
      </c>
      <c r="C294" s="60" t="s">
        <v>1149</v>
      </c>
      <c r="D294" s="52" t="s">
        <v>14</v>
      </c>
      <c r="E294" s="50" t="s">
        <v>37</v>
      </c>
      <c r="F294" s="50" t="s">
        <v>42</v>
      </c>
      <c r="G294" s="141" t="s">
        <v>1150</v>
      </c>
      <c r="H294" s="51" t="s">
        <v>1151</v>
      </c>
      <c r="I294" s="113">
        <f>COUNTIF(C$9:C294,C294)</f>
        <v>1</v>
      </c>
      <c r="J294" s="131">
        <f t="shared" si="40"/>
        <v>0</v>
      </c>
      <c r="K294" s="132">
        <f t="shared" si="38"/>
        <v>2</v>
      </c>
      <c r="L294" s="133">
        <f t="shared" si="39"/>
        <v>0</v>
      </c>
      <c r="M294" s="96"/>
      <c r="N294" s="97"/>
      <c r="O294" s="97"/>
      <c r="P294" s="97"/>
      <c r="Q294" s="97"/>
      <c r="R294" s="97"/>
      <c r="S294" s="97"/>
      <c r="T294" s="97"/>
      <c r="U294" s="96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6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 t="s">
        <v>1166</v>
      </c>
      <c r="EL294" s="97" t="s">
        <v>1166</v>
      </c>
      <c r="EM294" s="97">
        <v>0</v>
      </c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  <c r="IK294" s="97"/>
      <c r="IL294" s="97"/>
      <c r="IM294" s="97"/>
      <c r="IN294" s="97"/>
      <c r="IO294" s="97"/>
      <c r="IP294" s="97"/>
      <c r="IQ294" s="97"/>
      <c r="IR294" s="97"/>
      <c r="IS294" s="97"/>
      <c r="IT294" s="97"/>
    </row>
    <row r="295" spans="1:254" ht="13.5">
      <c r="A295" s="22">
        <v>287</v>
      </c>
      <c r="B295" s="166">
        <v>42437</v>
      </c>
      <c r="C295" s="60" t="s">
        <v>1152</v>
      </c>
      <c r="D295" s="52" t="s">
        <v>9</v>
      </c>
      <c r="E295" s="50" t="s">
        <v>86</v>
      </c>
      <c r="F295" s="50" t="s">
        <v>44</v>
      </c>
      <c r="G295" s="141" t="s">
        <v>1153</v>
      </c>
      <c r="H295" s="51" t="s">
        <v>1154</v>
      </c>
      <c r="I295" s="113">
        <f>COUNTIF(C$9:C295,C295)</f>
        <v>1</v>
      </c>
      <c r="J295" s="131">
        <f t="shared" si="40"/>
        <v>0</v>
      </c>
      <c r="K295" s="132">
        <f t="shared" si="38"/>
        <v>3</v>
      </c>
      <c r="L295" s="133">
        <f t="shared" si="39"/>
        <v>0</v>
      </c>
      <c r="M295" s="96"/>
      <c r="N295" s="97"/>
      <c r="O295" s="97"/>
      <c r="P295" s="97"/>
      <c r="Q295" s="97"/>
      <c r="R295" s="97"/>
      <c r="S295" s="97"/>
      <c r="T295" s="97"/>
      <c r="U295" s="96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6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 t="s">
        <v>1167</v>
      </c>
      <c r="EK295" s="97" t="s">
        <v>1167</v>
      </c>
      <c r="EL295" s="97" t="s">
        <v>1167</v>
      </c>
      <c r="EM295" s="97">
        <v>0</v>
      </c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  <c r="IK295" s="97"/>
      <c r="IL295" s="97"/>
      <c r="IM295" s="97"/>
      <c r="IN295" s="97"/>
      <c r="IO295" s="97"/>
      <c r="IP295" s="97"/>
      <c r="IQ295" s="97"/>
      <c r="IR295" s="97"/>
      <c r="IS295" s="97"/>
      <c r="IT295" s="97"/>
    </row>
    <row r="296" spans="1:254" ht="13.5">
      <c r="A296" s="22">
        <v>288</v>
      </c>
      <c r="B296" s="166">
        <v>42437</v>
      </c>
      <c r="C296" s="60" t="s">
        <v>1155</v>
      </c>
      <c r="D296" s="52" t="s">
        <v>16</v>
      </c>
      <c r="E296" s="50" t="s">
        <v>90</v>
      </c>
      <c r="F296" s="50" t="s">
        <v>45</v>
      </c>
      <c r="G296" s="141" t="s">
        <v>1156</v>
      </c>
      <c r="H296" s="51" t="s">
        <v>986</v>
      </c>
      <c r="I296" s="113">
        <f>COUNTIF(C$9:C296,C296)</f>
        <v>1</v>
      </c>
      <c r="J296" s="131">
        <f t="shared" si="40"/>
        <v>0</v>
      </c>
      <c r="K296" s="132">
        <f t="shared" si="38"/>
        <v>0</v>
      </c>
      <c r="L296" s="133">
        <f t="shared" si="39"/>
        <v>5</v>
      </c>
      <c r="M296" s="96"/>
      <c r="N296" s="97"/>
      <c r="O296" s="97"/>
      <c r="P296" s="97"/>
      <c r="Q296" s="97"/>
      <c r="R296" s="97"/>
      <c r="S296" s="97"/>
      <c r="T296" s="97"/>
      <c r="U296" s="96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6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 t="s">
        <v>1168</v>
      </c>
      <c r="EJ296" s="97" t="s">
        <v>1219</v>
      </c>
      <c r="EK296" s="97" t="s">
        <v>1219</v>
      </c>
      <c r="EL296" s="97" t="s">
        <v>1220</v>
      </c>
      <c r="EM296" s="97" t="s">
        <v>1218</v>
      </c>
      <c r="EN296" s="97">
        <v>0</v>
      </c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  <c r="IK296" s="97"/>
      <c r="IL296" s="97"/>
      <c r="IM296" s="97"/>
      <c r="IN296" s="97"/>
      <c r="IO296" s="97"/>
      <c r="IP296" s="97"/>
      <c r="IQ296" s="97"/>
      <c r="IR296" s="97"/>
      <c r="IS296" s="97"/>
      <c r="IT296" s="97"/>
    </row>
    <row r="297" spans="1:254" ht="13.5">
      <c r="A297" s="22">
        <v>289</v>
      </c>
      <c r="B297" s="166">
        <v>42437</v>
      </c>
      <c r="C297" s="60" t="s">
        <v>984</v>
      </c>
      <c r="D297" s="52" t="s">
        <v>16</v>
      </c>
      <c r="E297" s="50" t="s">
        <v>90</v>
      </c>
      <c r="F297" s="50" t="s">
        <v>46</v>
      </c>
      <c r="G297" s="141" t="s">
        <v>985</v>
      </c>
      <c r="H297" s="51" t="s">
        <v>986</v>
      </c>
      <c r="I297" s="113">
        <f>COUNTIF(C$9:C297,C297)</f>
        <v>2</v>
      </c>
      <c r="J297" s="131">
        <f t="shared" si="40"/>
        <v>0</v>
      </c>
      <c r="K297" s="132">
        <f t="shared" si="38"/>
        <v>2</v>
      </c>
      <c r="L297" s="133">
        <f t="shared" si="39"/>
        <v>0</v>
      </c>
      <c r="M297" s="96"/>
      <c r="N297" s="97"/>
      <c r="O297" s="97"/>
      <c r="P297" s="97"/>
      <c r="Q297" s="97"/>
      <c r="R297" s="97"/>
      <c r="S297" s="97"/>
      <c r="T297" s="97"/>
      <c r="U297" s="96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6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 t="s">
        <v>1169</v>
      </c>
      <c r="EL297" s="97" t="s">
        <v>1169</v>
      </c>
      <c r="EM297" s="97">
        <v>0</v>
      </c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  <c r="IK297" s="97"/>
      <c r="IL297" s="97"/>
      <c r="IM297" s="97"/>
      <c r="IN297" s="97"/>
      <c r="IO297" s="97"/>
      <c r="IP297" s="97"/>
      <c r="IQ297" s="97"/>
      <c r="IR297" s="97"/>
      <c r="IS297" s="97"/>
      <c r="IT297" s="97"/>
    </row>
    <row r="298" spans="1:254" ht="13.5">
      <c r="A298" s="22">
        <v>290</v>
      </c>
      <c r="B298" s="166">
        <v>42437</v>
      </c>
      <c r="C298" s="60" t="s">
        <v>1157</v>
      </c>
      <c r="D298" s="52" t="s">
        <v>8</v>
      </c>
      <c r="E298" s="50" t="s">
        <v>94</v>
      </c>
      <c r="F298" s="50" t="s">
        <v>46</v>
      </c>
      <c r="G298" s="141" t="s">
        <v>1158</v>
      </c>
      <c r="H298" s="51" t="s">
        <v>1159</v>
      </c>
      <c r="I298" s="113">
        <f>COUNTIF(C$9:C298,C298)</f>
        <v>1</v>
      </c>
      <c r="J298" s="131">
        <f t="shared" si="40"/>
        <v>0</v>
      </c>
      <c r="K298" s="132">
        <f t="shared" si="38"/>
        <v>3</v>
      </c>
      <c r="L298" s="133">
        <f t="shared" si="39"/>
        <v>0</v>
      </c>
      <c r="M298" s="96"/>
      <c r="N298" s="97"/>
      <c r="O298" s="97"/>
      <c r="P298" s="97"/>
      <c r="Q298" s="97"/>
      <c r="R298" s="97"/>
      <c r="S298" s="97"/>
      <c r="T298" s="97"/>
      <c r="U298" s="96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6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 t="s">
        <v>1170</v>
      </c>
      <c r="EK298" s="97" t="s">
        <v>1170</v>
      </c>
      <c r="EL298" s="97" t="s">
        <v>1170</v>
      </c>
      <c r="EM298" s="97">
        <v>0</v>
      </c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  <c r="IK298" s="97"/>
      <c r="IL298" s="97"/>
      <c r="IM298" s="97"/>
      <c r="IN298" s="97"/>
      <c r="IO298" s="97"/>
      <c r="IP298" s="97"/>
      <c r="IQ298" s="97"/>
      <c r="IR298" s="97"/>
      <c r="IS298" s="97"/>
      <c r="IT298" s="97"/>
    </row>
    <row r="299" spans="1:254" ht="13.5">
      <c r="A299" s="22">
        <v>291</v>
      </c>
      <c r="B299" s="166">
        <v>42437</v>
      </c>
      <c r="C299" s="60" t="s">
        <v>1171</v>
      </c>
      <c r="D299" s="52" t="s">
        <v>12</v>
      </c>
      <c r="E299" s="50" t="s">
        <v>25</v>
      </c>
      <c r="F299" s="50" t="s">
        <v>45</v>
      </c>
      <c r="G299" s="141" t="s">
        <v>1172</v>
      </c>
      <c r="H299" s="51" t="s">
        <v>1173</v>
      </c>
      <c r="I299" s="113">
        <f>COUNTIF(C$9:C299,C299)</f>
        <v>1</v>
      </c>
      <c r="J299" s="131">
        <f t="shared" si="40"/>
        <v>0</v>
      </c>
      <c r="K299" s="132">
        <f t="shared" si="38"/>
        <v>0</v>
      </c>
      <c r="L299" s="133">
        <f t="shared" si="39"/>
        <v>3</v>
      </c>
      <c r="M299" s="96"/>
      <c r="N299" s="97"/>
      <c r="O299" s="97"/>
      <c r="P299" s="97"/>
      <c r="Q299" s="97"/>
      <c r="R299" s="97"/>
      <c r="S299" s="97"/>
      <c r="T299" s="97"/>
      <c r="U299" s="96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6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 t="s">
        <v>1174</v>
      </c>
      <c r="EL299" s="97" t="s">
        <v>1174</v>
      </c>
      <c r="EM299" s="97" t="s">
        <v>1174</v>
      </c>
      <c r="EN299" s="97">
        <v>0</v>
      </c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  <c r="IK299" s="97"/>
      <c r="IL299" s="97"/>
      <c r="IM299" s="97"/>
      <c r="IN299" s="97"/>
      <c r="IO299" s="97"/>
      <c r="IP299" s="97"/>
      <c r="IQ299" s="97"/>
      <c r="IR299" s="97"/>
      <c r="IS299" s="97"/>
      <c r="IT299" s="97"/>
    </row>
    <row r="300" spans="1:254" ht="13.5">
      <c r="A300" s="22">
        <v>292</v>
      </c>
      <c r="B300" s="167">
        <v>42438</v>
      </c>
      <c r="C300" s="60" t="s">
        <v>1179</v>
      </c>
      <c r="D300" s="52" t="s">
        <v>12</v>
      </c>
      <c r="E300" s="50" t="s">
        <v>30</v>
      </c>
      <c r="F300" s="50" t="s">
        <v>46</v>
      </c>
      <c r="G300" s="141" t="s">
        <v>1180</v>
      </c>
      <c r="H300" s="51" t="s">
        <v>1181</v>
      </c>
      <c r="I300" s="113">
        <f>COUNTIF(C$9:C300,C300)</f>
        <v>1</v>
      </c>
      <c r="J300" s="131">
        <f t="shared" si="40"/>
        <v>0</v>
      </c>
      <c r="K300" s="132">
        <f t="shared" si="38"/>
        <v>0</v>
      </c>
      <c r="L300" s="133">
        <f t="shared" si="39"/>
        <v>5</v>
      </c>
      <c r="M300" s="96"/>
      <c r="N300" s="97"/>
      <c r="O300" s="97"/>
      <c r="P300" s="97"/>
      <c r="Q300" s="97"/>
      <c r="R300" s="97"/>
      <c r="S300" s="97"/>
      <c r="T300" s="97"/>
      <c r="U300" s="96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6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 t="s">
        <v>1185</v>
      </c>
      <c r="EL300" s="97" t="s">
        <v>1185</v>
      </c>
      <c r="EM300" s="97" t="s">
        <v>1185</v>
      </c>
      <c r="EN300" s="97" t="s">
        <v>1185</v>
      </c>
      <c r="EO300" s="97" t="s">
        <v>1185</v>
      </c>
      <c r="EP300" s="97">
        <v>0</v>
      </c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  <c r="IK300" s="97"/>
      <c r="IL300" s="97"/>
      <c r="IM300" s="97"/>
      <c r="IN300" s="97"/>
      <c r="IO300" s="97"/>
      <c r="IP300" s="97"/>
      <c r="IQ300" s="97"/>
      <c r="IR300" s="97"/>
      <c r="IS300" s="97"/>
      <c r="IT300" s="97"/>
    </row>
    <row r="301" spans="1:254" ht="13.5">
      <c r="A301" s="22">
        <v>293</v>
      </c>
      <c r="B301" s="167">
        <v>42438</v>
      </c>
      <c r="C301" s="60" t="s">
        <v>290</v>
      </c>
      <c r="D301" s="52" t="s">
        <v>13</v>
      </c>
      <c r="E301" s="50" t="s">
        <v>32</v>
      </c>
      <c r="F301" s="50" t="s">
        <v>45</v>
      </c>
      <c r="G301" s="141" t="s">
        <v>291</v>
      </c>
      <c r="H301" s="51" t="s">
        <v>292</v>
      </c>
      <c r="I301" s="113">
        <f>COUNTIF(C$9:C301,C301)</f>
        <v>4</v>
      </c>
      <c r="J301" s="131">
        <f t="shared" si="40"/>
        <v>0</v>
      </c>
      <c r="K301" s="132">
        <f t="shared" si="38"/>
        <v>0</v>
      </c>
      <c r="L301" s="133">
        <f t="shared" si="39"/>
        <v>3</v>
      </c>
      <c r="M301" s="96"/>
      <c r="N301" s="97"/>
      <c r="O301" s="97"/>
      <c r="P301" s="97"/>
      <c r="Q301" s="97"/>
      <c r="R301" s="97"/>
      <c r="S301" s="97"/>
      <c r="T301" s="97"/>
      <c r="U301" s="96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6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 t="s">
        <v>1186</v>
      </c>
      <c r="EK301" s="97" t="s">
        <v>1186</v>
      </c>
      <c r="EL301" s="97" t="s">
        <v>1186</v>
      </c>
      <c r="EM301" s="97">
        <v>0</v>
      </c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  <c r="IK301" s="97"/>
      <c r="IL301" s="97"/>
      <c r="IM301" s="97"/>
      <c r="IN301" s="97"/>
      <c r="IO301" s="97"/>
      <c r="IP301" s="97"/>
      <c r="IQ301" s="97"/>
      <c r="IR301" s="97"/>
      <c r="IS301" s="97"/>
      <c r="IT301" s="97"/>
    </row>
    <row r="302" spans="1:254" ht="13.5">
      <c r="A302" s="22">
        <v>294</v>
      </c>
      <c r="B302" s="167">
        <v>42438</v>
      </c>
      <c r="C302" s="60" t="s">
        <v>1070</v>
      </c>
      <c r="D302" s="52" t="s">
        <v>14</v>
      </c>
      <c r="E302" s="50" t="s">
        <v>37</v>
      </c>
      <c r="F302" s="50" t="s">
        <v>45</v>
      </c>
      <c r="G302" s="141" t="s">
        <v>1071</v>
      </c>
      <c r="H302" s="51" t="s">
        <v>364</v>
      </c>
      <c r="I302" s="113">
        <f>COUNTIF(C$9:C302,C302)</f>
        <v>2</v>
      </c>
      <c r="J302" s="131">
        <f t="shared" si="40"/>
        <v>0</v>
      </c>
      <c r="K302" s="132">
        <f t="shared" si="38"/>
        <v>0</v>
      </c>
      <c r="L302" s="133">
        <f t="shared" si="39"/>
        <v>3</v>
      </c>
      <c r="M302" s="96"/>
      <c r="N302" s="97"/>
      <c r="O302" s="97"/>
      <c r="P302" s="97"/>
      <c r="Q302" s="97"/>
      <c r="R302" s="97"/>
      <c r="S302" s="97"/>
      <c r="T302" s="97"/>
      <c r="U302" s="96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6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 t="s">
        <v>1187</v>
      </c>
      <c r="EL302" s="97" t="s">
        <v>1187</v>
      </c>
      <c r="EM302" s="97" t="s">
        <v>1187</v>
      </c>
      <c r="EN302" s="97">
        <v>0</v>
      </c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  <c r="IK302" s="97"/>
      <c r="IL302" s="97"/>
      <c r="IM302" s="97"/>
      <c r="IN302" s="97"/>
      <c r="IO302" s="97"/>
      <c r="IP302" s="97"/>
      <c r="IQ302" s="97"/>
      <c r="IR302" s="97"/>
      <c r="IS302" s="97"/>
      <c r="IT302" s="97"/>
    </row>
    <row r="303" spans="1:254" ht="13.5">
      <c r="A303" s="22">
        <v>295</v>
      </c>
      <c r="B303" s="167">
        <v>42438</v>
      </c>
      <c r="C303" s="60" t="s">
        <v>442</v>
      </c>
      <c r="D303" s="52" t="s">
        <v>15</v>
      </c>
      <c r="E303" s="50" t="s">
        <v>83</v>
      </c>
      <c r="F303" s="50" t="s">
        <v>46</v>
      </c>
      <c r="G303" s="141" t="s">
        <v>443</v>
      </c>
      <c r="H303" s="51" t="s">
        <v>444</v>
      </c>
      <c r="I303" s="113">
        <f>COUNTIF(C$9:C303,C303)</f>
        <v>2</v>
      </c>
      <c r="J303" s="131">
        <f t="shared" si="40"/>
        <v>0</v>
      </c>
      <c r="K303" s="132">
        <f t="shared" si="38"/>
        <v>3</v>
      </c>
      <c r="L303" s="133">
        <f t="shared" si="39"/>
        <v>0</v>
      </c>
      <c r="M303" s="96"/>
      <c r="N303" s="97"/>
      <c r="O303" s="97"/>
      <c r="P303" s="97"/>
      <c r="Q303" s="97"/>
      <c r="R303" s="97"/>
      <c r="S303" s="97"/>
      <c r="T303" s="97"/>
      <c r="U303" s="96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6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 t="s">
        <v>1188</v>
      </c>
      <c r="EL303" s="97" t="s">
        <v>1188</v>
      </c>
      <c r="EM303" s="97" t="s">
        <v>1188</v>
      </c>
      <c r="EN303" s="97">
        <v>0</v>
      </c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  <c r="IK303" s="97"/>
      <c r="IL303" s="97"/>
      <c r="IM303" s="97"/>
      <c r="IN303" s="97"/>
      <c r="IO303" s="97"/>
      <c r="IP303" s="97"/>
      <c r="IQ303" s="97"/>
      <c r="IR303" s="97"/>
      <c r="IS303" s="97"/>
      <c r="IT303" s="97"/>
    </row>
    <row r="304" spans="1:254" ht="13.5">
      <c r="A304" s="22">
        <v>296</v>
      </c>
      <c r="B304" s="167">
        <v>42438</v>
      </c>
      <c r="C304" s="60" t="s">
        <v>1182</v>
      </c>
      <c r="D304" s="52" t="s">
        <v>9</v>
      </c>
      <c r="E304" s="50" t="s">
        <v>86</v>
      </c>
      <c r="F304" s="50" t="s">
        <v>46</v>
      </c>
      <c r="G304" s="141" t="s">
        <v>1183</v>
      </c>
      <c r="H304" s="51" t="s">
        <v>1184</v>
      </c>
      <c r="I304" s="113">
        <f>COUNTIF(C$9:C304,C304)</f>
        <v>1</v>
      </c>
      <c r="J304" s="131">
        <f t="shared" si="40"/>
        <v>0</v>
      </c>
      <c r="K304" s="132">
        <f t="shared" si="38"/>
        <v>3</v>
      </c>
      <c r="L304" s="133">
        <f t="shared" si="39"/>
        <v>0</v>
      </c>
      <c r="M304" s="96"/>
      <c r="N304" s="97"/>
      <c r="O304" s="97"/>
      <c r="P304" s="97"/>
      <c r="Q304" s="97"/>
      <c r="R304" s="97"/>
      <c r="S304" s="97"/>
      <c r="T304" s="97"/>
      <c r="U304" s="96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6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 t="s">
        <v>1189</v>
      </c>
      <c r="EK304" s="97" t="s">
        <v>1189</v>
      </c>
      <c r="EL304" s="97" t="s">
        <v>1189</v>
      </c>
      <c r="EM304" s="97">
        <v>0</v>
      </c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  <c r="IK304" s="97"/>
      <c r="IL304" s="97"/>
      <c r="IM304" s="97"/>
      <c r="IN304" s="97"/>
      <c r="IO304" s="97"/>
      <c r="IP304" s="97"/>
      <c r="IQ304" s="97"/>
      <c r="IR304" s="97"/>
      <c r="IS304" s="97"/>
      <c r="IT304" s="97"/>
    </row>
    <row r="305" spans="1:254" ht="13.5">
      <c r="A305" s="22">
        <v>297</v>
      </c>
      <c r="B305" s="167">
        <v>42438</v>
      </c>
      <c r="C305" s="60" t="s">
        <v>1194</v>
      </c>
      <c r="D305" s="52" t="s">
        <v>12</v>
      </c>
      <c r="E305" s="50" t="s">
        <v>25</v>
      </c>
      <c r="F305" s="50" t="s">
        <v>42</v>
      </c>
      <c r="G305" s="141" t="s">
        <v>1195</v>
      </c>
      <c r="H305" s="51" t="s">
        <v>404</v>
      </c>
      <c r="I305" s="113">
        <f>COUNTIF(C$9:C305,C305)</f>
        <v>1</v>
      </c>
      <c r="J305" s="131">
        <f t="shared" si="40"/>
        <v>0</v>
      </c>
      <c r="K305" s="132">
        <f t="shared" si="38"/>
        <v>0</v>
      </c>
      <c r="L305" s="133">
        <f t="shared" si="39"/>
        <v>4</v>
      </c>
      <c r="M305" s="96"/>
      <c r="N305" s="97"/>
      <c r="O305" s="97"/>
      <c r="P305" s="97"/>
      <c r="Q305" s="97"/>
      <c r="R305" s="97"/>
      <c r="S305" s="97"/>
      <c r="T305" s="97"/>
      <c r="U305" s="96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6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 t="s">
        <v>1196</v>
      </c>
      <c r="EM305" s="97" t="s">
        <v>1196</v>
      </c>
      <c r="EN305" s="97" t="s">
        <v>1196</v>
      </c>
      <c r="EO305" s="97" t="s">
        <v>1196</v>
      </c>
      <c r="EP305" s="97">
        <v>0</v>
      </c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  <c r="IK305" s="97"/>
      <c r="IL305" s="97"/>
      <c r="IM305" s="97"/>
      <c r="IN305" s="97"/>
      <c r="IO305" s="97"/>
      <c r="IP305" s="97"/>
      <c r="IQ305" s="97"/>
      <c r="IR305" s="97"/>
      <c r="IS305" s="97"/>
      <c r="IT305" s="97"/>
    </row>
    <row r="306" spans="1:254" ht="13.5">
      <c r="A306" s="22">
        <v>298</v>
      </c>
      <c r="B306" s="166">
        <v>42439</v>
      </c>
      <c r="C306" s="60" t="s">
        <v>1197</v>
      </c>
      <c r="D306" s="52" t="s">
        <v>13</v>
      </c>
      <c r="E306" s="50" t="s">
        <v>33</v>
      </c>
      <c r="F306" s="50" t="s">
        <v>44</v>
      </c>
      <c r="G306" s="141" t="s">
        <v>1198</v>
      </c>
      <c r="H306" s="51" t="s">
        <v>1199</v>
      </c>
      <c r="I306" s="113">
        <f>COUNTIF(C$9:C306,C306)</f>
        <v>1</v>
      </c>
      <c r="J306" s="131">
        <f t="shared" si="40"/>
        <v>0</v>
      </c>
      <c r="K306" s="132">
        <f t="shared" si="38"/>
        <v>4</v>
      </c>
      <c r="L306" s="133">
        <f t="shared" si="39"/>
        <v>0</v>
      </c>
      <c r="M306" s="96"/>
      <c r="N306" s="97"/>
      <c r="O306" s="97"/>
      <c r="P306" s="97"/>
      <c r="Q306" s="97"/>
      <c r="R306" s="97"/>
      <c r="S306" s="97"/>
      <c r="T306" s="97"/>
      <c r="U306" s="96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6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 t="s">
        <v>1203</v>
      </c>
      <c r="EN306" s="97" t="s">
        <v>1203</v>
      </c>
      <c r="EO306" s="97" t="s">
        <v>1203</v>
      </c>
      <c r="EP306" s="97" t="s">
        <v>1203</v>
      </c>
      <c r="EQ306" s="97">
        <v>0</v>
      </c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  <c r="IK306" s="97"/>
      <c r="IL306" s="97"/>
      <c r="IM306" s="97"/>
      <c r="IN306" s="97"/>
      <c r="IO306" s="97"/>
      <c r="IP306" s="97"/>
      <c r="IQ306" s="97"/>
      <c r="IR306" s="97"/>
      <c r="IS306" s="97"/>
      <c r="IT306" s="97"/>
    </row>
    <row r="307" spans="1:254" ht="13.5">
      <c r="A307" s="22">
        <v>299</v>
      </c>
      <c r="B307" s="166">
        <v>42439</v>
      </c>
      <c r="C307" s="60" t="s">
        <v>219</v>
      </c>
      <c r="D307" s="52" t="s">
        <v>15</v>
      </c>
      <c r="E307" s="50" t="s">
        <v>83</v>
      </c>
      <c r="F307" s="50" t="s">
        <v>44</v>
      </c>
      <c r="G307" s="141" t="s">
        <v>220</v>
      </c>
      <c r="H307" s="51" t="s">
        <v>221</v>
      </c>
      <c r="I307" s="113">
        <f>COUNTIF(C$9:C307,C307)</f>
        <v>2</v>
      </c>
      <c r="J307" s="131">
        <f t="shared" si="40"/>
        <v>0</v>
      </c>
      <c r="K307" s="132">
        <f aca="true" t="shared" si="41" ref="K307:K370">COUNTIF($M307:$IT307,"学年*")</f>
        <v>3</v>
      </c>
      <c r="L307" s="133">
        <f t="shared" si="39"/>
        <v>0</v>
      </c>
      <c r="M307" s="96"/>
      <c r="N307" s="97"/>
      <c r="O307" s="97"/>
      <c r="P307" s="97"/>
      <c r="Q307" s="97"/>
      <c r="R307" s="97"/>
      <c r="S307" s="97"/>
      <c r="T307" s="97"/>
      <c r="U307" s="96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6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 t="s">
        <v>1204</v>
      </c>
      <c r="EM307" s="97" t="s">
        <v>1204</v>
      </c>
      <c r="EN307" s="97" t="s">
        <v>1204</v>
      </c>
      <c r="EO307" s="97">
        <v>0</v>
      </c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  <c r="IK307" s="97"/>
      <c r="IL307" s="97"/>
      <c r="IM307" s="97"/>
      <c r="IN307" s="97"/>
      <c r="IO307" s="97"/>
      <c r="IP307" s="97"/>
      <c r="IQ307" s="97"/>
      <c r="IR307" s="97"/>
      <c r="IS307" s="97"/>
      <c r="IT307" s="97"/>
    </row>
    <row r="308" spans="1:254" ht="13.5">
      <c r="A308" s="22">
        <v>300</v>
      </c>
      <c r="B308" s="166">
        <v>42439</v>
      </c>
      <c r="C308" s="60" t="s">
        <v>710</v>
      </c>
      <c r="D308" s="52" t="s">
        <v>15</v>
      </c>
      <c r="E308" s="50" t="s">
        <v>83</v>
      </c>
      <c r="F308" s="50" t="s">
        <v>46</v>
      </c>
      <c r="G308" s="141" t="s">
        <v>711</v>
      </c>
      <c r="H308" s="51" t="s">
        <v>518</v>
      </c>
      <c r="I308" s="113">
        <f>COUNTIF(C$9:C308,C308)</f>
        <v>2</v>
      </c>
      <c r="J308" s="131">
        <f t="shared" si="40"/>
        <v>0</v>
      </c>
      <c r="K308" s="132">
        <f t="shared" si="41"/>
        <v>0</v>
      </c>
      <c r="L308" s="133">
        <f aca="true" t="shared" si="42" ref="L308:L371">COUNTIF($M308:$IT308,"*学級*")</f>
        <v>2</v>
      </c>
      <c r="M308" s="96"/>
      <c r="N308" s="97"/>
      <c r="O308" s="97"/>
      <c r="P308" s="97"/>
      <c r="Q308" s="97"/>
      <c r="R308" s="97"/>
      <c r="S308" s="97"/>
      <c r="T308" s="97"/>
      <c r="U308" s="96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6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 t="s">
        <v>1217</v>
      </c>
      <c r="EN308" s="97" t="s">
        <v>1216</v>
      </c>
      <c r="EO308" s="97">
        <v>0</v>
      </c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  <c r="IK308" s="97"/>
      <c r="IL308" s="97"/>
      <c r="IM308" s="97"/>
      <c r="IN308" s="97"/>
      <c r="IO308" s="97"/>
      <c r="IP308" s="97"/>
      <c r="IQ308" s="97"/>
      <c r="IR308" s="97"/>
      <c r="IS308" s="97"/>
      <c r="IT308" s="97"/>
    </row>
    <row r="309" spans="1:254" ht="13.5">
      <c r="A309" s="22">
        <v>301</v>
      </c>
      <c r="B309" s="166">
        <v>42439</v>
      </c>
      <c r="C309" s="60" t="s">
        <v>1200</v>
      </c>
      <c r="D309" s="52" t="s">
        <v>8</v>
      </c>
      <c r="E309" s="50" t="s">
        <v>92</v>
      </c>
      <c r="F309" s="50" t="s">
        <v>46</v>
      </c>
      <c r="G309" s="141" t="s">
        <v>1201</v>
      </c>
      <c r="H309" s="51" t="s">
        <v>1202</v>
      </c>
      <c r="I309" s="113">
        <f>COUNTIF(C$9:C309,C309)</f>
        <v>1</v>
      </c>
      <c r="J309" s="131">
        <f t="shared" si="40"/>
        <v>0</v>
      </c>
      <c r="K309" s="132">
        <f t="shared" si="41"/>
        <v>3</v>
      </c>
      <c r="L309" s="133">
        <f t="shared" si="42"/>
        <v>0</v>
      </c>
      <c r="M309" s="96"/>
      <c r="N309" s="97"/>
      <c r="O309" s="97"/>
      <c r="P309" s="97"/>
      <c r="Q309" s="97"/>
      <c r="R309" s="97"/>
      <c r="S309" s="97"/>
      <c r="T309" s="97"/>
      <c r="U309" s="96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6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 t="s">
        <v>1205</v>
      </c>
      <c r="EM309" s="97" t="s">
        <v>1205</v>
      </c>
      <c r="EN309" s="97" t="s">
        <v>1221</v>
      </c>
      <c r="EO309" s="97">
        <v>0</v>
      </c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  <c r="IK309" s="97"/>
      <c r="IL309" s="97"/>
      <c r="IM309" s="97"/>
      <c r="IN309" s="97"/>
      <c r="IO309" s="97"/>
      <c r="IP309" s="97"/>
      <c r="IQ309" s="97"/>
      <c r="IR309" s="97"/>
      <c r="IS309" s="97"/>
      <c r="IT309" s="97"/>
    </row>
    <row r="310" spans="1:254" ht="13.5">
      <c r="A310" s="22">
        <v>302</v>
      </c>
      <c r="B310" s="166">
        <v>42439</v>
      </c>
      <c r="C310" s="60" t="s">
        <v>486</v>
      </c>
      <c r="D310" s="52" t="s">
        <v>12</v>
      </c>
      <c r="E310" s="50" t="s">
        <v>25</v>
      </c>
      <c r="F310" s="50" t="s">
        <v>45</v>
      </c>
      <c r="G310" s="141" t="s">
        <v>487</v>
      </c>
      <c r="H310" s="51" t="s">
        <v>488</v>
      </c>
      <c r="I310" s="113">
        <f>COUNTIF(C$9:C310,C310)</f>
        <v>2</v>
      </c>
      <c r="J310" s="131">
        <f t="shared" si="40"/>
        <v>0</v>
      </c>
      <c r="K310" s="132">
        <f t="shared" si="41"/>
        <v>0</v>
      </c>
      <c r="L310" s="133">
        <f t="shared" si="42"/>
        <v>1</v>
      </c>
      <c r="M310" s="96"/>
      <c r="N310" s="97"/>
      <c r="O310" s="97"/>
      <c r="P310" s="97"/>
      <c r="Q310" s="97"/>
      <c r="R310" s="97"/>
      <c r="S310" s="97"/>
      <c r="T310" s="97"/>
      <c r="U310" s="96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6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 t="s">
        <v>1210</v>
      </c>
      <c r="EN310" s="97">
        <v>0</v>
      </c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  <c r="IK310" s="97"/>
      <c r="IL310" s="97"/>
      <c r="IM310" s="97"/>
      <c r="IN310" s="97"/>
      <c r="IO310" s="97"/>
      <c r="IP310" s="97"/>
      <c r="IQ310" s="97"/>
      <c r="IR310" s="97"/>
      <c r="IS310" s="97"/>
      <c r="IT310" s="97"/>
    </row>
    <row r="311" spans="1:254" ht="13.5">
      <c r="A311" s="22">
        <v>303</v>
      </c>
      <c r="B311" s="166">
        <v>42439</v>
      </c>
      <c r="C311" s="60" t="s">
        <v>414</v>
      </c>
      <c r="D311" s="52" t="s">
        <v>12</v>
      </c>
      <c r="E311" s="50" t="s">
        <v>25</v>
      </c>
      <c r="F311" s="50" t="s">
        <v>45</v>
      </c>
      <c r="G311" s="141" t="s">
        <v>415</v>
      </c>
      <c r="H311" s="51" t="s">
        <v>416</v>
      </c>
      <c r="I311" s="113">
        <f>COUNTIF(C$9:C311,C311)</f>
        <v>3</v>
      </c>
      <c r="J311" s="131">
        <f t="shared" si="40"/>
        <v>0</v>
      </c>
      <c r="K311" s="132">
        <f t="shared" si="41"/>
        <v>1</v>
      </c>
      <c r="L311" s="133">
        <f t="shared" si="42"/>
        <v>0</v>
      </c>
      <c r="M311" s="96"/>
      <c r="N311" s="97"/>
      <c r="O311" s="97"/>
      <c r="P311" s="97"/>
      <c r="Q311" s="97"/>
      <c r="R311" s="97"/>
      <c r="S311" s="97"/>
      <c r="T311" s="97"/>
      <c r="U311" s="96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6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 t="s">
        <v>1211</v>
      </c>
      <c r="EN311" s="97">
        <v>0</v>
      </c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  <c r="IK311" s="97"/>
      <c r="IL311" s="97"/>
      <c r="IM311" s="97"/>
      <c r="IN311" s="97"/>
      <c r="IO311" s="97"/>
      <c r="IP311" s="97"/>
      <c r="IQ311" s="97"/>
      <c r="IR311" s="97"/>
      <c r="IS311" s="97"/>
      <c r="IT311" s="97"/>
    </row>
    <row r="312" spans="1:254" ht="13.5">
      <c r="A312" s="22">
        <v>304</v>
      </c>
      <c r="B312" s="166">
        <v>42439</v>
      </c>
      <c r="C312" s="60" t="s">
        <v>1207</v>
      </c>
      <c r="D312" s="52" t="s">
        <v>12</v>
      </c>
      <c r="E312" s="50" t="s">
        <v>25</v>
      </c>
      <c r="F312" s="50" t="s">
        <v>46</v>
      </c>
      <c r="G312" s="141" t="s">
        <v>1208</v>
      </c>
      <c r="H312" s="51" t="s">
        <v>1209</v>
      </c>
      <c r="I312" s="113">
        <f>COUNTIF(C$9:C312,C312)</f>
        <v>1</v>
      </c>
      <c r="J312" s="131">
        <f t="shared" si="40"/>
        <v>0</v>
      </c>
      <c r="K312" s="132">
        <f t="shared" si="41"/>
        <v>2</v>
      </c>
      <c r="L312" s="133">
        <f t="shared" si="42"/>
        <v>0</v>
      </c>
      <c r="M312" s="96"/>
      <c r="N312" s="97"/>
      <c r="O312" s="97"/>
      <c r="P312" s="97"/>
      <c r="Q312" s="97"/>
      <c r="R312" s="97"/>
      <c r="S312" s="97"/>
      <c r="T312" s="97"/>
      <c r="U312" s="96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6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 t="s">
        <v>1212</v>
      </c>
      <c r="EM312" s="97" t="s">
        <v>1212</v>
      </c>
      <c r="EN312" s="97">
        <v>0</v>
      </c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  <c r="IK312" s="97"/>
      <c r="IL312" s="97"/>
      <c r="IM312" s="97"/>
      <c r="IN312" s="97"/>
      <c r="IO312" s="97"/>
      <c r="IP312" s="97"/>
      <c r="IQ312" s="97"/>
      <c r="IR312" s="97"/>
      <c r="IS312" s="97"/>
      <c r="IT312" s="97"/>
    </row>
    <row r="313" spans="1:254" ht="13.5">
      <c r="A313" s="22">
        <v>305</v>
      </c>
      <c r="B313" s="167">
        <v>42440</v>
      </c>
      <c r="C313" s="60" t="s">
        <v>528</v>
      </c>
      <c r="D313" s="52" t="s">
        <v>9</v>
      </c>
      <c r="E313" s="50" t="s">
        <v>86</v>
      </c>
      <c r="F313" s="50" t="s">
        <v>529</v>
      </c>
      <c r="G313" s="141" t="s">
        <v>1213</v>
      </c>
      <c r="H313" s="51" t="s">
        <v>531</v>
      </c>
      <c r="I313" s="113">
        <f>COUNTIF(C$9:C313,C313)</f>
        <v>2</v>
      </c>
      <c r="J313" s="131">
        <f t="shared" si="40"/>
        <v>0</v>
      </c>
      <c r="K313" s="132">
        <f t="shared" si="41"/>
        <v>2</v>
      </c>
      <c r="L313" s="133">
        <f t="shared" si="42"/>
        <v>0</v>
      </c>
      <c r="M313" s="96"/>
      <c r="N313" s="97"/>
      <c r="O313" s="97"/>
      <c r="P313" s="97"/>
      <c r="Q313" s="97"/>
      <c r="R313" s="97"/>
      <c r="S313" s="97"/>
      <c r="T313" s="97"/>
      <c r="U313" s="96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6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 t="s">
        <v>1214</v>
      </c>
      <c r="EN313" s="97" t="s">
        <v>1214</v>
      </c>
      <c r="EO313" s="97">
        <v>0</v>
      </c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  <c r="IK313" s="97"/>
      <c r="IL313" s="97"/>
      <c r="IM313" s="97"/>
      <c r="IN313" s="97"/>
      <c r="IO313" s="97"/>
      <c r="IP313" s="97"/>
      <c r="IQ313" s="97"/>
      <c r="IR313" s="97"/>
      <c r="IS313" s="97"/>
      <c r="IT313" s="97"/>
    </row>
    <row r="314" spans="1:254" ht="13.5">
      <c r="A314" s="22">
        <v>306</v>
      </c>
      <c r="B314" s="166">
        <v>42443</v>
      </c>
      <c r="C314" s="60" t="s">
        <v>964</v>
      </c>
      <c r="D314" s="52" t="s">
        <v>12</v>
      </c>
      <c r="E314" s="50" t="s">
        <v>26</v>
      </c>
      <c r="F314" s="50" t="s">
        <v>45</v>
      </c>
      <c r="G314" s="141" t="s">
        <v>965</v>
      </c>
      <c r="H314" s="51" t="s">
        <v>966</v>
      </c>
      <c r="I314" s="113">
        <f>COUNTIF(C$9:C314,C314)</f>
        <v>2</v>
      </c>
      <c r="J314" s="131">
        <f t="shared" si="40"/>
        <v>0</v>
      </c>
      <c r="K314" s="132">
        <f t="shared" si="41"/>
        <v>2</v>
      </c>
      <c r="L314" s="133">
        <f t="shared" si="42"/>
        <v>0</v>
      </c>
      <c r="M314" s="96"/>
      <c r="N314" s="97"/>
      <c r="O314" s="97"/>
      <c r="P314" s="97"/>
      <c r="Q314" s="97"/>
      <c r="R314" s="97"/>
      <c r="S314" s="97"/>
      <c r="T314" s="97"/>
      <c r="U314" s="96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6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 t="s">
        <v>1230</v>
      </c>
      <c r="EQ314" s="97" t="s">
        <v>1230</v>
      </c>
      <c r="ER314" s="97">
        <v>0</v>
      </c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  <c r="IK314" s="97"/>
      <c r="IL314" s="97"/>
      <c r="IM314" s="97"/>
      <c r="IN314" s="97"/>
      <c r="IO314" s="97"/>
      <c r="IP314" s="97"/>
      <c r="IQ314" s="97"/>
      <c r="IR314" s="97"/>
      <c r="IS314" s="97"/>
      <c r="IT314" s="97"/>
    </row>
    <row r="315" spans="1:254" ht="13.5">
      <c r="A315" s="22">
        <v>307</v>
      </c>
      <c r="B315" s="166">
        <v>42443</v>
      </c>
      <c r="C315" s="60" t="s">
        <v>418</v>
      </c>
      <c r="D315" s="52" t="s">
        <v>12</v>
      </c>
      <c r="E315" s="50" t="s">
        <v>103</v>
      </c>
      <c r="F315" s="50" t="s">
        <v>45</v>
      </c>
      <c r="G315" s="141" t="s">
        <v>419</v>
      </c>
      <c r="H315" s="51" t="s">
        <v>420</v>
      </c>
      <c r="I315" s="113">
        <f>COUNTIF(C$9:C315,C315)</f>
        <v>2</v>
      </c>
      <c r="J315" s="131">
        <f t="shared" si="40"/>
        <v>0</v>
      </c>
      <c r="K315" s="132">
        <f t="shared" si="41"/>
        <v>0</v>
      </c>
      <c r="L315" s="133">
        <f t="shared" si="42"/>
        <v>2</v>
      </c>
      <c r="M315" s="96"/>
      <c r="N315" s="97"/>
      <c r="O315" s="97"/>
      <c r="P315" s="97"/>
      <c r="Q315" s="97"/>
      <c r="R315" s="97"/>
      <c r="S315" s="97"/>
      <c r="T315" s="97"/>
      <c r="U315" s="96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6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 t="s">
        <v>1231</v>
      </c>
      <c r="ER315" s="97" t="s">
        <v>1231</v>
      </c>
      <c r="ES315" s="97">
        <v>0</v>
      </c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  <c r="IK315" s="97"/>
      <c r="IL315" s="97"/>
      <c r="IM315" s="97"/>
      <c r="IN315" s="97"/>
      <c r="IO315" s="97"/>
      <c r="IP315" s="97"/>
      <c r="IQ315" s="97"/>
      <c r="IR315" s="97"/>
      <c r="IS315" s="97"/>
      <c r="IT315" s="97"/>
    </row>
    <row r="316" spans="1:254" ht="13.5">
      <c r="A316" s="22">
        <v>308</v>
      </c>
      <c r="B316" s="166">
        <v>42443</v>
      </c>
      <c r="C316" s="60" t="s">
        <v>1222</v>
      </c>
      <c r="D316" s="52" t="s">
        <v>13</v>
      </c>
      <c r="E316" s="50" t="s">
        <v>34</v>
      </c>
      <c r="F316" s="50" t="s">
        <v>45</v>
      </c>
      <c r="G316" s="141" t="s">
        <v>1223</v>
      </c>
      <c r="H316" s="51" t="s">
        <v>1224</v>
      </c>
      <c r="I316" s="113">
        <f>COUNTIF(C$9:C316,C316)</f>
        <v>1</v>
      </c>
      <c r="J316" s="131">
        <f t="shared" si="40"/>
        <v>0</v>
      </c>
      <c r="K316" s="132">
        <f t="shared" si="41"/>
        <v>0</v>
      </c>
      <c r="L316" s="133">
        <f t="shared" si="42"/>
        <v>3</v>
      </c>
      <c r="M316" s="96"/>
      <c r="N316" s="97"/>
      <c r="O316" s="97"/>
      <c r="P316" s="97"/>
      <c r="Q316" s="97"/>
      <c r="R316" s="97"/>
      <c r="S316" s="97"/>
      <c r="T316" s="97"/>
      <c r="U316" s="96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6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 t="s">
        <v>1232</v>
      </c>
      <c r="EQ316" s="97" t="s">
        <v>1232</v>
      </c>
      <c r="ER316" s="97" t="s">
        <v>1232</v>
      </c>
      <c r="ES316" s="97">
        <v>0</v>
      </c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  <c r="IK316" s="97"/>
      <c r="IL316" s="97"/>
      <c r="IM316" s="97"/>
      <c r="IN316" s="97"/>
      <c r="IO316" s="97"/>
      <c r="IP316" s="97"/>
      <c r="IQ316" s="97"/>
      <c r="IR316" s="97"/>
      <c r="IS316" s="97"/>
      <c r="IT316" s="97"/>
    </row>
    <row r="317" spans="1:254" ht="13.5">
      <c r="A317" s="22">
        <v>309</v>
      </c>
      <c r="B317" s="166">
        <v>42443</v>
      </c>
      <c r="C317" s="60" t="s">
        <v>380</v>
      </c>
      <c r="D317" s="52" t="s">
        <v>11</v>
      </c>
      <c r="E317" s="50" t="s">
        <v>82</v>
      </c>
      <c r="F317" s="50" t="s">
        <v>45</v>
      </c>
      <c r="G317" s="141" t="s">
        <v>381</v>
      </c>
      <c r="H317" s="51" t="s">
        <v>382</v>
      </c>
      <c r="I317" s="113">
        <f>COUNTIF(C$9:C317,C317)</f>
        <v>3</v>
      </c>
      <c r="J317" s="131">
        <f t="shared" si="40"/>
        <v>2</v>
      </c>
      <c r="K317" s="132">
        <f t="shared" si="41"/>
        <v>0</v>
      </c>
      <c r="L317" s="133">
        <f t="shared" si="42"/>
        <v>0</v>
      </c>
      <c r="M317" s="96"/>
      <c r="N317" s="97"/>
      <c r="O317" s="97"/>
      <c r="P317" s="97"/>
      <c r="Q317" s="97"/>
      <c r="R317" s="97"/>
      <c r="S317" s="97"/>
      <c r="T317" s="97"/>
      <c r="U317" s="96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6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 t="s">
        <v>1233</v>
      </c>
      <c r="ER317" s="97" t="s">
        <v>1233</v>
      </c>
      <c r="ES317" s="97">
        <v>0</v>
      </c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  <c r="IK317" s="97"/>
      <c r="IL317" s="97"/>
      <c r="IM317" s="97"/>
      <c r="IN317" s="97"/>
      <c r="IO317" s="97"/>
      <c r="IP317" s="97"/>
      <c r="IQ317" s="97"/>
      <c r="IR317" s="97"/>
      <c r="IS317" s="97"/>
      <c r="IT317" s="97"/>
    </row>
    <row r="318" spans="1:254" ht="13.5">
      <c r="A318" s="22">
        <v>310</v>
      </c>
      <c r="B318" s="166">
        <v>42443</v>
      </c>
      <c r="C318" s="60" t="s">
        <v>1225</v>
      </c>
      <c r="D318" s="52" t="s">
        <v>14</v>
      </c>
      <c r="E318" s="50" t="s">
        <v>37</v>
      </c>
      <c r="F318" s="50" t="s">
        <v>45</v>
      </c>
      <c r="G318" s="141" t="s">
        <v>1226</v>
      </c>
      <c r="H318" s="51" t="s">
        <v>844</v>
      </c>
      <c r="I318" s="113">
        <f>COUNTIF(C$9:C318,C318)</f>
        <v>1</v>
      </c>
      <c r="J318" s="131">
        <f t="shared" si="40"/>
        <v>0</v>
      </c>
      <c r="K318" s="132">
        <f t="shared" si="41"/>
        <v>3</v>
      </c>
      <c r="L318" s="133">
        <f t="shared" si="42"/>
        <v>0</v>
      </c>
      <c r="M318" s="96"/>
      <c r="N318" s="97"/>
      <c r="O318" s="97"/>
      <c r="P318" s="97"/>
      <c r="Q318" s="97"/>
      <c r="R318" s="97"/>
      <c r="S318" s="97"/>
      <c r="T318" s="97"/>
      <c r="U318" s="96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6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 t="s">
        <v>1234</v>
      </c>
      <c r="EQ318" s="97" t="s">
        <v>1234</v>
      </c>
      <c r="ER318" s="97" t="s">
        <v>1234</v>
      </c>
      <c r="ES318" s="97">
        <v>0</v>
      </c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</row>
    <row r="319" spans="1:254" ht="13.5">
      <c r="A319" s="22">
        <v>311</v>
      </c>
      <c r="B319" s="166">
        <v>42443</v>
      </c>
      <c r="C319" s="60" t="s">
        <v>1227</v>
      </c>
      <c r="D319" s="52" t="s">
        <v>8</v>
      </c>
      <c r="E319" s="50" t="s">
        <v>92</v>
      </c>
      <c r="F319" s="50" t="s">
        <v>45</v>
      </c>
      <c r="G319" s="141" t="s">
        <v>1228</v>
      </c>
      <c r="H319" s="51" t="s">
        <v>1229</v>
      </c>
      <c r="I319" s="113">
        <f>COUNTIF(C$9:C319,C319)</f>
        <v>1</v>
      </c>
      <c r="J319" s="131">
        <f t="shared" si="40"/>
        <v>0</v>
      </c>
      <c r="K319" s="132">
        <f t="shared" si="41"/>
        <v>3</v>
      </c>
      <c r="L319" s="133">
        <f t="shared" si="42"/>
        <v>0</v>
      </c>
      <c r="M319" s="96"/>
      <c r="N319" s="97"/>
      <c r="O319" s="97"/>
      <c r="P319" s="97"/>
      <c r="Q319" s="97"/>
      <c r="R319" s="97"/>
      <c r="S319" s="97"/>
      <c r="T319" s="97"/>
      <c r="U319" s="96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6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 t="s">
        <v>1235</v>
      </c>
      <c r="EQ319" s="97" t="s">
        <v>1235</v>
      </c>
      <c r="ER319" s="97" t="s">
        <v>1235</v>
      </c>
      <c r="ES319" s="97">
        <v>0</v>
      </c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  <c r="IK319" s="97"/>
      <c r="IL319" s="97"/>
      <c r="IM319" s="97"/>
      <c r="IN319" s="97"/>
      <c r="IO319" s="97"/>
      <c r="IP319" s="97"/>
      <c r="IQ319" s="97"/>
      <c r="IR319" s="97"/>
      <c r="IS319" s="97"/>
      <c r="IT319" s="97"/>
    </row>
    <row r="320" spans="1:254" ht="13.5">
      <c r="A320" s="22">
        <v>312</v>
      </c>
      <c r="B320" s="166">
        <v>42443</v>
      </c>
      <c r="C320" s="60" t="s">
        <v>224</v>
      </c>
      <c r="D320" s="52" t="s">
        <v>12</v>
      </c>
      <c r="E320" s="50" t="s">
        <v>25</v>
      </c>
      <c r="F320" s="50" t="s">
        <v>45</v>
      </c>
      <c r="G320" s="141" t="s">
        <v>225</v>
      </c>
      <c r="H320" s="51" t="s">
        <v>226</v>
      </c>
      <c r="I320" s="113">
        <f>COUNTIF(C$9:C320,C320)</f>
        <v>5</v>
      </c>
      <c r="J320" s="131">
        <f t="shared" si="40"/>
        <v>0</v>
      </c>
      <c r="K320" s="132">
        <f t="shared" si="41"/>
        <v>0</v>
      </c>
      <c r="L320" s="133">
        <f t="shared" si="42"/>
        <v>2</v>
      </c>
      <c r="M320" s="96"/>
      <c r="N320" s="97"/>
      <c r="O320" s="97"/>
      <c r="P320" s="97"/>
      <c r="Q320" s="97"/>
      <c r="R320" s="97"/>
      <c r="S320" s="97"/>
      <c r="T320" s="97"/>
      <c r="U320" s="96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6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 t="s">
        <v>1236</v>
      </c>
      <c r="EQ320" s="97" t="s">
        <v>1236</v>
      </c>
      <c r="ER320" s="97">
        <v>0</v>
      </c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  <c r="IK320" s="97"/>
      <c r="IL320" s="97"/>
      <c r="IM320" s="97"/>
      <c r="IN320" s="97"/>
      <c r="IO320" s="97"/>
      <c r="IP320" s="97"/>
      <c r="IQ320" s="97"/>
      <c r="IR320" s="97"/>
      <c r="IS320" s="97"/>
      <c r="IT320" s="97"/>
    </row>
    <row r="321" spans="1:254" ht="13.5">
      <c r="A321" s="22">
        <v>313</v>
      </c>
      <c r="B321" s="166">
        <v>42443</v>
      </c>
      <c r="C321" s="60" t="s">
        <v>402</v>
      </c>
      <c r="D321" s="52" t="s">
        <v>12</v>
      </c>
      <c r="E321" s="50" t="s">
        <v>25</v>
      </c>
      <c r="F321" s="50" t="s">
        <v>45</v>
      </c>
      <c r="G321" s="141" t="s">
        <v>403</v>
      </c>
      <c r="H321" s="51" t="s">
        <v>404</v>
      </c>
      <c r="I321" s="113">
        <f>COUNTIF(C$9:C321,C321)</f>
        <v>4</v>
      </c>
      <c r="J321" s="131">
        <f t="shared" si="40"/>
        <v>0</v>
      </c>
      <c r="K321" s="132">
        <f t="shared" si="41"/>
        <v>0</v>
      </c>
      <c r="L321" s="133">
        <f t="shared" si="42"/>
        <v>2</v>
      </c>
      <c r="M321" s="96"/>
      <c r="N321" s="97"/>
      <c r="O321" s="97"/>
      <c r="P321" s="97"/>
      <c r="Q321" s="97"/>
      <c r="R321" s="97"/>
      <c r="S321" s="97"/>
      <c r="T321" s="97"/>
      <c r="U321" s="96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6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 t="s">
        <v>1237</v>
      </c>
      <c r="ER321" s="97" t="s">
        <v>1237</v>
      </c>
      <c r="ES321" s="97">
        <v>0</v>
      </c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</row>
    <row r="322" spans="1:254" ht="13.5">
      <c r="A322" s="22">
        <v>314</v>
      </c>
      <c r="B322" s="167">
        <v>42444</v>
      </c>
      <c r="C322" s="60" t="s">
        <v>1238</v>
      </c>
      <c r="D322" s="52" t="s">
        <v>11</v>
      </c>
      <c r="E322" s="50" t="s">
        <v>36</v>
      </c>
      <c r="F322" s="50" t="s">
        <v>42</v>
      </c>
      <c r="G322" s="141" t="s">
        <v>1239</v>
      </c>
      <c r="H322" s="51" t="s">
        <v>1240</v>
      </c>
      <c r="I322" s="113">
        <f>COUNTIF(C$9:C322,C322)</f>
        <v>1</v>
      </c>
      <c r="J322" s="131">
        <f t="shared" si="40"/>
        <v>0</v>
      </c>
      <c r="K322" s="132">
        <f t="shared" si="41"/>
        <v>2</v>
      </c>
      <c r="L322" s="133">
        <f t="shared" si="42"/>
        <v>0</v>
      </c>
      <c r="M322" s="96"/>
      <c r="N322" s="97"/>
      <c r="O322" s="97"/>
      <c r="P322" s="97"/>
      <c r="Q322" s="97"/>
      <c r="R322" s="97"/>
      <c r="S322" s="97"/>
      <c r="T322" s="97"/>
      <c r="U322" s="96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6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 t="s">
        <v>1252</v>
      </c>
      <c r="ER322" s="97" t="s">
        <v>1252</v>
      </c>
      <c r="ES322" s="97">
        <v>0</v>
      </c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</row>
    <row r="323" spans="1:254" ht="13.5">
      <c r="A323" s="22">
        <v>315</v>
      </c>
      <c r="B323" s="167">
        <v>42444</v>
      </c>
      <c r="C323" s="60" t="s">
        <v>1241</v>
      </c>
      <c r="D323" s="52" t="s">
        <v>11</v>
      </c>
      <c r="E323" s="50" t="s">
        <v>36</v>
      </c>
      <c r="F323" s="50" t="s">
        <v>44</v>
      </c>
      <c r="G323" s="141" t="s">
        <v>1242</v>
      </c>
      <c r="H323" s="51" t="s">
        <v>1243</v>
      </c>
      <c r="I323" s="113">
        <f>COUNTIF(C$9:C323,C323)</f>
        <v>1</v>
      </c>
      <c r="J323" s="131">
        <f t="shared" si="40"/>
        <v>0</v>
      </c>
      <c r="K323" s="132">
        <f t="shared" si="41"/>
        <v>2</v>
      </c>
      <c r="L323" s="133">
        <f t="shared" si="42"/>
        <v>0</v>
      </c>
      <c r="M323" s="96"/>
      <c r="N323" s="97"/>
      <c r="O323" s="97"/>
      <c r="P323" s="97"/>
      <c r="Q323" s="97"/>
      <c r="R323" s="97"/>
      <c r="S323" s="97"/>
      <c r="T323" s="97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6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 t="s">
        <v>1253</v>
      </c>
      <c r="ES323" s="97" t="s">
        <v>1253</v>
      </c>
      <c r="ET323" s="97">
        <v>0</v>
      </c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</row>
    <row r="324" spans="1:254" ht="13.5">
      <c r="A324" s="22">
        <v>316</v>
      </c>
      <c r="B324" s="167">
        <v>42444</v>
      </c>
      <c r="C324" s="60" t="s">
        <v>1244</v>
      </c>
      <c r="D324" s="52" t="s">
        <v>15</v>
      </c>
      <c r="E324" s="50" t="s">
        <v>84</v>
      </c>
      <c r="F324" s="50" t="s">
        <v>47</v>
      </c>
      <c r="G324" s="141" t="s">
        <v>1245</v>
      </c>
      <c r="H324" s="51" t="s">
        <v>1246</v>
      </c>
      <c r="I324" s="113">
        <f>COUNTIF(C$9:C324,C324)</f>
        <v>1</v>
      </c>
      <c r="J324" s="131">
        <f t="shared" si="40"/>
        <v>5</v>
      </c>
      <c r="K324" s="132">
        <f t="shared" si="41"/>
        <v>0</v>
      </c>
      <c r="L324" s="133">
        <f t="shared" si="42"/>
        <v>0</v>
      </c>
      <c r="M324" s="96"/>
      <c r="N324" s="97"/>
      <c r="O324" s="97"/>
      <c r="P324" s="97"/>
      <c r="Q324" s="97"/>
      <c r="R324" s="97"/>
      <c r="S324" s="97"/>
      <c r="T324" s="97"/>
      <c r="U324" s="96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6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 t="s">
        <v>1254</v>
      </c>
      <c r="EQ324" s="97" t="s">
        <v>1254</v>
      </c>
      <c r="ER324" s="97" t="s">
        <v>1254</v>
      </c>
      <c r="ES324" s="97" t="s">
        <v>1254</v>
      </c>
      <c r="ET324" s="97" t="s">
        <v>1254</v>
      </c>
      <c r="EU324" s="97">
        <v>0</v>
      </c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  <c r="IK324" s="97"/>
      <c r="IL324" s="97"/>
      <c r="IM324" s="97"/>
      <c r="IN324" s="97"/>
      <c r="IO324" s="97"/>
      <c r="IP324" s="97"/>
      <c r="IQ324" s="97"/>
      <c r="IR324" s="97"/>
      <c r="IS324" s="97"/>
      <c r="IT324" s="97"/>
    </row>
    <row r="325" spans="1:254" ht="13.5">
      <c r="A325" s="22">
        <v>317</v>
      </c>
      <c r="B325" s="167">
        <v>42444</v>
      </c>
      <c r="C325" s="60" t="s">
        <v>1247</v>
      </c>
      <c r="D325" s="52" t="s">
        <v>8</v>
      </c>
      <c r="E325" s="50" t="s">
        <v>94</v>
      </c>
      <c r="F325" s="50" t="s">
        <v>45</v>
      </c>
      <c r="G325" s="141" t="s">
        <v>1248</v>
      </c>
      <c r="H325" s="51" t="s">
        <v>1159</v>
      </c>
      <c r="I325" s="113">
        <f>COUNTIF(C$9:C325,C325)</f>
        <v>1</v>
      </c>
      <c r="J325" s="131">
        <f t="shared" si="40"/>
        <v>0</v>
      </c>
      <c r="K325" s="132">
        <f t="shared" si="41"/>
        <v>3</v>
      </c>
      <c r="L325" s="133">
        <f t="shared" si="42"/>
        <v>0</v>
      </c>
      <c r="M325" s="96"/>
      <c r="N325" s="97"/>
      <c r="O325" s="97"/>
      <c r="P325" s="97"/>
      <c r="Q325" s="97"/>
      <c r="R325" s="97"/>
      <c r="S325" s="97"/>
      <c r="T325" s="97"/>
      <c r="U325" s="96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6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 t="s">
        <v>1255</v>
      </c>
      <c r="EQ325" s="97" t="s">
        <v>1255</v>
      </c>
      <c r="ER325" s="97" t="s">
        <v>1255</v>
      </c>
      <c r="ES325" s="97">
        <v>0</v>
      </c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  <c r="IK325" s="97"/>
      <c r="IL325" s="97"/>
      <c r="IM325" s="97"/>
      <c r="IN325" s="97"/>
      <c r="IO325" s="97"/>
      <c r="IP325" s="97"/>
      <c r="IQ325" s="97"/>
      <c r="IR325" s="97"/>
      <c r="IS325" s="97"/>
      <c r="IT325" s="97"/>
    </row>
    <row r="326" spans="1:254" ht="13.5">
      <c r="A326" s="22">
        <v>318</v>
      </c>
      <c r="B326" s="167">
        <v>42444</v>
      </c>
      <c r="C326" s="60" t="s">
        <v>1249</v>
      </c>
      <c r="D326" s="52" t="s">
        <v>8</v>
      </c>
      <c r="E326" s="50" t="s">
        <v>92</v>
      </c>
      <c r="F326" s="50" t="s">
        <v>48</v>
      </c>
      <c r="G326" s="141" t="s">
        <v>1250</v>
      </c>
      <c r="H326" s="51" t="s">
        <v>1251</v>
      </c>
      <c r="I326" s="113">
        <f>COUNTIF(C$9:C326,C326)</f>
        <v>1</v>
      </c>
      <c r="J326" s="131">
        <f t="shared" si="40"/>
        <v>0</v>
      </c>
      <c r="K326" s="132">
        <f t="shared" si="41"/>
        <v>2</v>
      </c>
      <c r="L326" s="133">
        <f t="shared" si="42"/>
        <v>0</v>
      </c>
      <c r="M326" s="96"/>
      <c r="N326" s="97"/>
      <c r="O326" s="97"/>
      <c r="P326" s="97"/>
      <c r="Q326" s="97"/>
      <c r="R326" s="97"/>
      <c r="S326" s="97"/>
      <c r="T326" s="97"/>
      <c r="U326" s="96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6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 t="s">
        <v>1256</v>
      </c>
      <c r="ER326" s="97" t="s">
        <v>1256</v>
      </c>
      <c r="ES326" s="97">
        <v>0</v>
      </c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  <c r="IK326" s="97"/>
      <c r="IL326" s="97"/>
      <c r="IM326" s="97"/>
      <c r="IN326" s="97"/>
      <c r="IO326" s="97"/>
      <c r="IP326" s="97"/>
      <c r="IQ326" s="97"/>
      <c r="IR326" s="97"/>
      <c r="IS326" s="97"/>
      <c r="IT326" s="97"/>
    </row>
    <row r="327" spans="1:254" ht="13.5">
      <c r="A327" s="22">
        <v>319</v>
      </c>
      <c r="B327" s="166">
        <v>42445</v>
      </c>
      <c r="C327" s="60" t="s">
        <v>173</v>
      </c>
      <c r="D327" s="52" t="s">
        <v>14</v>
      </c>
      <c r="E327" s="50" t="s">
        <v>37</v>
      </c>
      <c r="F327" s="50" t="s">
        <v>45</v>
      </c>
      <c r="G327" s="141" t="s">
        <v>174</v>
      </c>
      <c r="H327" s="51" t="s">
        <v>175</v>
      </c>
      <c r="I327" s="113">
        <f>COUNTIF(C$9:C327,C327)</f>
        <v>2</v>
      </c>
      <c r="J327" s="131">
        <f t="shared" si="40"/>
        <v>0</v>
      </c>
      <c r="K327" s="132">
        <f t="shared" si="41"/>
        <v>3</v>
      </c>
      <c r="L327" s="133">
        <f t="shared" si="42"/>
        <v>0</v>
      </c>
      <c r="M327" s="96"/>
      <c r="N327" s="97"/>
      <c r="O327" s="97"/>
      <c r="P327" s="97"/>
      <c r="Q327" s="97"/>
      <c r="R327" s="97"/>
      <c r="S327" s="97"/>
      <c r="T327" s="97"/>
      <c r="U327" s="96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6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 t="s">
        <v>1257</v>
      </c>
      <c r="ES327" s="97" t="s">
        <v>1257</v>
      </c>
      <c r="ET327" s="97" t="s">
        <v>1257</v>
      </c>
      <c r="EU327" s="97">
        <v>0</v>
      </c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  <c r="IK327" s="97"/>
      <c r="IL327" s="97"/>
      <c r="IM327" s="97"/>
      <c r="IN327" s="97"/>
      <c r="IO327" s="97"/>
      <c r="IP327" s="97"/>
      <c r="IQ327" s="97"/>
      <c r="IR327" s="97"/>
      <c r="IS327" s="97"/>
      <c r="IT327" s="97"/>
    </row>
    <row r="328" spans="1:254" ht="13.5">
      <c r="A328" s="22">
        <v>320</v>
      </c>
      <c r="B328" s="167">
        <v>42446</v>
      </c>
      <c r="C328" s="60" t="s">
        <v>1258</v>
      </c>
      <c r="D328" s="52" t="s">
        <v>12</v>
      </c>
      <c r="E328" s="50" t="s">
        <v>25</v>
      </c>
      <c r="F328" s="50" t="s">
        <v>49</v>
      </c>
      <c r="G328" s="141" t="s">
        <v>1259</v>
      </c>
      <c r="H328" s="51" t="s">
        <v>1260</v>
      </c>
      <c r="I328" s="113">
        <f>COUNTIF(C$9:C328,C328)</f>
        <v>1</v>
      </c>
      <c r="J328" s="131">
        <f t="shared" si="40"/>
        <v>0</v>
      </c>
      <c r="K328" s="132">
        <f t="shared" si="41"/>
        <v>0</v>
      </c>
      <c r="L328" s="133">
        <f t="shared" si="42"/>
        <v>5</v>
      </c>
      <c r="M328" s="96"/>
      <c r="N328" s="97"/>
      <c r="O328" s="97"/>
      <c r="P328" s="97"/>
      <c r="Q328" s="97"/>
      <c r="R328" s="97"/>
      <c r="S328" s="97"/>
      <c r="T328" s="97"/>
      <c r="U328" s="96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6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 t="s">
        <v>1261</v>
      </c>
      <c r="ES328" s="97" t="s">
        <v>1261</v>
      </c>
      <c r="ET328" s="97" t="s">
        <v>1261</v>
      </c>
      <c r="EU328" s="97" t="s">
        <v>1261</v>
      </c>
      <c r="EV328" s="97" t="s">
        <v>1261</v>
      </c>
      <c r="EW328" s="97">
        <v>0</v>
      </c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  <c r="IK328" s="97"/>
      <c r="IL328" s="97"/>
      <c r="IM328" s="97"/>
      <c r="IN328" s="97"/>
      <c r="IO328" s="97"/>
      <c r="IP328" s="97"/>
      <c r="IQ328" s="97"/>
      <c r="IR328" s="97"/>
      <c r="IS328" s="97"/>
      <c r="IT328" s="97"/>
    </row>
    <row r="329" spans="1:254" ht="13.5">
      <c r="A329" s="22">
        <v>321</v>
      </c>
      <c r="B329" s="166">
        <v>42472</v>
      </c>
      <c r="C329" s="60" t="s">
        <v>874</v>
      </c>
      <c r="D329" s="52" t="s">
        <v>12</v>
      </c>
      <c r="E329" s="50" t="s">
        <v>30</v>
      </c>
      <c r="F329" s="50" t="s">
        <v>45</v>
      </c>
      <c r="G329" s="141" t="s">
        <v>875</v>
      </c>
      <c r="H329" s="51" t="s">
        <v>876</v>
      </c>
      <c r="I329" s="113">
        <f>COUNTIF(C$9:C329,C329)</f>
        <v>3</v>
      </c>
      <c r="J329" s="131">
        <f t="shared" si="40"/>
        <v>0</v>
      </c>
      <c r="K329" s="132">
        <f t="shared" si="41"/>
        <v>0</v>
      </c>
      <c r="L329" s="133">
        <f t="shared" si="42"/>
        <v>3</v>
      </c>
      <c r="M329" s="96"/>
      <c r="N329" s="97"/>
      <c r="O329" s="97"/>
      <c r="P329" s="97"/>
      <c r="Q329" s="97"/>
      <c r="R329" s="97"/>
      <c r="S329" s="97"/>
      <c r="T329" s="97"/>
      <c r="U329" s="96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6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 t="s">
        <v>1269</v>
      </c>
      <c r="FT329" s="97" t="s">
        <v>1269</v>
      </c>
      <c r="FU329" s="97" t="s">
        <v>1269</v>
      </c>
      <c r="FV329" s="97">
        <v>0</v>
      </c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  <c r="IK329" s="97"/>
      <c r="IL329" s="97"/>
      <c r="IM329" s="97"/>
      <c r="IN329" s="97"/>
      <c r="IO329" s="97"/>
      <c r="IP329" s="97"/>
      <c r="IQ329" s="97"/>
      <c r="IR329" s="97"/>
      <c r="IS329" s="97"/>
      <c r="IT329" s="97"/>
    </row>
    <row r="330" spans="1:254" ht="13.5">
      <c r="A330" s="22">
        <v>322</v>
      </c>
      <c r="B330" s="166">
        <v>42472</v>
      </c>
      <c r="C330" s="60" t="s">
        <v>1265</v>
      </c>
      <c r="D330" s="52" t="s">
        <v>11</v>
      </c>
      <c r="E330" s="50" t="s">
        <v>36</v>
      </c>
      <c r="F330" s="50" t="s">
        <v>529</v>
      </c>
      <c r="G330" s="141" t="s">
        <v>1266</v>
      </c>
      <c r="H330" s="51" t="s">
        <v>193</v>
      </c>
      <c r="I330" s="113">
        <f>COUNTIF(C$9:C330,C330)</f>
        <v>1</v>
      </c>
      <c r="J330" s="131">
        <f t="shared" si="40"/>
        <v>0</v>
      </c>
      <c r="K330" s="132">
        <f t="shared" si="41"/>
        <v>4</v>
      </c>
      <c r="L330" s="133">
        <f t="shared" si="42"/>
        <v>0</v>
      </c>
      <c r="M330" s="96"/>
      <c r="N330" s="97"/>
      <c r="O330" s="97"/>
      <c r="P330" s="97"/>
      <c r="Q330" s="97"/>
      <c r="R330" s="97"/>
      <c r="S330" s="97"/>
      <c r="T330" s="97"/>
      <c r="U330" s="96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6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 t="s">
        <v>1270</v>
      </c>
      <c r="FT330" s="97" t="s">
        <v>1270</v>
      </c>
      <c r="FU330" s="97" t="s">
        <v>1270</v>
      </c>
      <c r="FV330" s="97" t="s">
        <v>1302</v>
      </c>
      <c r="FW330" s="97">
        <v>0</v>
      </c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</row>
    <row r="331" spans="1:254" ht="13.5">
      <c r="A331" s="22">
        <v>323</v>
      </c>
      <c r="B331" s="166">
        <v>42472</v>
      </c>
      <c r="C331" s="60" t="s">
        <v>1267</v>
      </c>
      <c r="D331" s="52" t="s">
        <v>14</v>
      </c>
      <c r="E331" s="50" t="s">
        <v>37</v>
      </c>
      <c r="F331" s="50" t="s">
        <v>46</v>
      </c>
      <c r="G331" s="141" t="s">
        <v>1268</v>
      </c>
      <c r="H331" s="51" t="s">
        <v>844</v>
      </c>
      <c r="I331" s="113">
        <f>COUNTIF(C$9:C331,C331)</f>
        <v>1</v>
      </c>
      <c r="J331" s="131">
        <f t="shared" si="40"/>
        <v>0</v>
      </c>
      <c r="K331" s="132">
        <f t="shared" si="41"/>
        <v>0</v>
      </c>
      <c r="L331" s="133">
        <f t="shared" si="42"/>
        <v>4</v>
      </c>
      <c r="M331" s="96"/>
      <c r="N331" s="97"/>
      <c r="O331" s="97"/>
      <c r="P331" s="97"/>
      <c r="Q331" s="97"/>
      <c r="R331" s="97"/>
      <c r="S331" s="97"/>
      <c r="T331" s="97"/>
      <c r="U331" s="96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6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 t="s">
        <v>1271</v>
      </c>
      <c r="FT331" s="97" t="s">
        <v>1271</v>
      </c>
      <c r="FU331" s="97" t="s">
        <v>1271</v>
      </c>
      <c r="FV331" s="97" t="s">
        <v>1271</v>
      </c>
      <c r="FW331" s="97">
        <v>0</v>
      </c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  <c r="IK331" s="97"/>
      <c r="IL331" s="97"/>
      <c r="IM331" s="97"/>
      <c r="IN331" s="97"/>
      <c r="IO331" s="97"/>
      <c r="IP331" s="97"/>
      <c r="IQ331" s="97"/>
      <c r="IR331" s="97"/>
      <c r="IS331" s="97"/>
      <c r="IT331" s="97"/>
    </row>
    <row r="332" spans="1:254" ht="13.5">
      <c r="A332" s="22">
        <v>324</v>
      </c>
      <c r="B332" s="166">
        <v>42472</v>
      </c>
      <c r="C332" s="60" t="s">
        <v>589</v>
      </c>
      <c r="D332" s="52" t="s">
        <v>15</v>
      </c>
      <c r="E332" s="50" t="s">
        <v>83</v>
      </c>
      <c r="F332" s="50" t="s">
        <v>44</v>
      </c>
      <c r="G332" s="141" t="s">
        <v>590</v>
      </c>
      <c r="H332" s="51" t="s">
        <v>591</v>
      </c>
      <c r="I332" s="113">
        <f>COUNTIF(C$9:C332,C332)</f>
        <v>2</v>
      </c>
      <c r="J332" s="131">
        <f t="shared" si="40"/>
        <v>0</v>
      </c>
      <c r="K332" s="132">
        <f t="shared" si="41"/>
        <v>3</v>
      </c>
      <c r="L332" s="133">
        <f t="shared" si="42"/>
        <v>0</v>
      </c>
      <c r="M332" s="96"/>
      <c r="N332" s="97"/>
      <c r="O332" s="97"/>
      <c r="P332" s="97"/>
      <c r="Q332" s="97"/>
      <c r="R332" s="97"/>
      <c r="S332" s="97"/>
      <c r="T332" s="97"/>
      <c r="U332" s="96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6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 t="s">
        <v>1272</v>
      </c>
      <c r="FQ332" s="97" t="s">
        <v>1272</v>
      </c>
      <c r="FR332" s="97" t="s">
        <v>1272</v>
      </c>
      <c r="FS332" s="97">
        <v>0</v>
      </c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  <c r="IK332" s="97"/>
      <c r="IL332" s="97"/>
      <c r="IM332" s="97"/>
      <c r="IN332" s="97"/>
      <c r="IO332" s="97"/>
      <c r="IP332" s="97"/>
      <c r="IQ332" s="97"/>
      <c r="IR332" s="97"/>
      <c r="IS332" s="97"/>
      <c r="IT332" s="97"/>
    </row>
    <row r="333" spans="1:254" ht="13.5">
      <c r="A333" s="22">
        <v>325</v>
      </c>
      <c r="B333" s="166">
        <v>42472</v>
      </c>
      <c r="C333" s="60" t="s">
        <v>634</v>
      </c>
      <c r="D333" s="52" t="s">
        <v>16</v>
      </c>
      <c r="E333" s="50" t="s">
        <v>88</v>
      </c>
      <c r="F333" s="50" t="s">
        <v>45</v>
      </c>
      <c r="G333" s="141" t="s">
        <v>635</v>
      </c>
      <c r="H333" s="51" t="s">
        <v>636</v>
      </c>
      <c r="I333" s="113">
        <f>COUNTIF(C$9:C333,C333)</f>
        <v>2</v>
      </c>
      <c r="J333" s="131">
        <f t="shared" si="40"/>
        <v>0</v>
      </c>
      <c r="K333" s="132">
        <f t="shared" si="41"/>
        <v>0</v>
      </c>
      <c r="L333" s="133">
        <f t="shared" si="42"/>
        <v>2</v>
      </c>
      <c r="M333" s="96"/>
      <c r="N333" s="97"/>
      <c r="O333" s="97"/>
      <c r="P333" s="97"/>
      <c r="Q333" s="97"/>
      <c r="R333" s="97"/>
      <c r="S333" s="97"/>
      <c r="T333" s="97"/>
      <c r="U333" s="96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6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 t="s">
        <v>1273</v>
      </c>
      <c r="FT333" s="97" t="s">
        <v>1273</v>
      </c>
      <c r="FU333" s="97">
        <v>0</v>
      </c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  <c r="IK333" s="97"/>
      <c r="IL333" s="97"/>
      <c r="IM333" s="97"/>
      <c r="IN333" s="97"/>
      <c r="IO333" s="97"/>
      <c r="IP333" s="97"/>
      <c r="IQ333" s="97"/>
      <c r="IR333" s="97"/>
      <c r="IS333" s="97"/>
      <c r="IT333" s="97"/>
    </row>
    <row r="334" spans="1:254" ht="13.5">
      <c r="A334" s="22">
        <v>326</v>
      </c>
      <c r="B334" s="166">
        <v>42472</v>
      </c>
      <c r="C334" s="60" t="s">
        <v>1262</v>
      </c>
      <c r="D334" s="52" t="s">
        <v>16</v>
      </c>
      <c r="E334" s="50" t="s">
        <v>89</v>
      </c>
      <c r="F334" s="50" t="s">
        <v>45</v>
      </c>
      <c r="G334" s="141" t="s">
        <v>1263</v>
      </c>
      <c r="H334" s="51" t="s">
        <v>1264</v>
      </c>
      <c r="I334" s="113">
        <f>COUNTIF(C$9:C334,C334)</f>
        <v>1</v>
      </c>
      <c r="J334" s="131">
        <f aca="true" t="shared" si="43" ref="J334:J397">COUNTIF($M334:$IT334,"施設*")</f>
        <v>0</v>
      </c>
      <c r="K334" s="132">
        <f t="shared" si="41"/>
        <v>2</v>
      </c>
      <c r="L334" s="133">
        <f t="shared" si="42"/>
        <v>0</v>
      </c>
      <c r="M334" s="96"/>
      <c r="N334" s="97"/>
      <c r="O334" s="97"/>
      <c r="P334" s="97"/>
      <c r="Q334" s="97"/>
      <c r="R334" s="97"/>
      <c r="S334" s="97"/>
      <c r="T334" s="97"/>
      <c r="U334" s="96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6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 t="s">
        <v>1274</v>
      </c>
      <c r="FS334" s="97" t="s">
        <v>1274</v>
      </c>
      <c r="FT334" s="97">
        <v>0</v>
      </c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  <c r="IK334" s="97"/>
      <c r="IL334" s="97"/>
      <c r="IM334" s="97"/>
      <c r="IN334" s="97"/>
      <c r="IO334" s="97"/>
      <c r="IP334" s="97"/>
      <c r="IQ334" s="97"/>
      <c r="IR334" s="97"/>
      <c r="IS334" s="97"/>
      <c r="IT334" s="97"/>
    </row>
    <row r="335" spans="1:254" ht="13.5">
      <c r="A335" s="22">
        <v>327</v>
      </c>
      <c r="B335" s="166">
        <v>42472</v>
      </c>
      <c r="C335" s="60" t="s">
        <v>915</v>
      </c>
      <c r="D335" s="52" t="s">
        <v>12</v>
      </c>
      <c r="E335" s="50" t="s">
        <v>25</v>
      </c>
      <c r="F335" s="50" t="s">
        <v>42</v>
      </c>
      <c r="G335" s="141" t="s">
        <v>916</v>
      </c>
      <c r="H335" s="51" t="s">
        <v>917</v>
      </c>
      <c r="I335" s="113">
        <f>COUNTIF(C$9:C335,C335)</f>
        <v>2</v>
      </c>
      <c r="J335" s="131">
        <f t="shared" si="43"/>
        <v>0</v>
      </c>
      <c r="K335" s="132">
        <f t="shared" si="41"/>
        <v>3</v>
      </c>
      <c r="L335" s="133">
        <f t="shared" si="42"/>
        <v>0</v>
      </c>
      <c r="M335" s="96"/>
      <c r="N335" s="97"/>
      <c r="O335" s="97"/>
      <c r="P335" s="97"/>
      <c r="Q335" s="97"/>
      <c r="R335" s="97"/>
      <c r="S335" s="97"/>
      <c r="T335" s="97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6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 t="s">
        <v>1278</v>
      </c>
      <c r="FT335" s="97" t="s">
        <v>1278</v>
      </c>
      <c r="FU335" s="97" t="s">
        <v>1278</v>
      </c>
      <c r="FV335" s="97">
        <v>0</v>
      </c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  <c r="IK335" s="97"/>
      <c r="IL335" s="97"/>
      <c r="IM335" s="97"/>
      <c r="IN335" s="97"/>
      <c r="IO335" s="97"/>
      <c r="IP335" s="97"/>
      <c r="IQ335" s="97"/>
      <c r="IR335" s="97"/>
      <c r="IS335" s="97"/>
      <c r="IT335" s="97"/>
    </row>
    <row r="336" spans="1:254" ht="13.5">
      <c r="A336" s="22">
        <v>328</v>
      </c>
      <c r="B336" s="166">
        <v>42472</v>
      </c>
      <c r="C336" s="60" t="s">
        <v>1275</v>
      </c>
      <c r="D336" s="52" t="s">
        <v>12</v>
      </c>
      <c r="E336" s="50" t="s">
        <v>25</v>
      </c>
      <c r="F336" s="50" t="s">
        <v>49</v>
      </c>
      <c r="G336" s="141" t="s">
        <v>1276</v>
      </c>
      <c r="H336" s="51" t="s">
        <v>1277</v>
      </c>
      <c r="I336" s="113">
        <f>COUNTIF(C$9:C336,C336)</f>
        <v>1</v>
      </c>
      <c r="J336" s="131">
        <f t="shared" si="43"/>
        <v>0</v>
      </c>
      <c r="K336" s="132">
        <f t="shared" si="41"/>
        <v>0</v>
      </c>
      <c r="L336" s="133">
        <f t="shared" si="42"/>
        <v>1</v>
      </c>
      <c r="M336" s="96"/>
      <c r="N336" s="97"/>
      <c r="O336" s="97"/>
      <c r="P336" s="97"/>
      <c r="Q336" s="97"/>
      <c r="R336" s="97"/>
      <c r="S336" s="97"/>
      <c r="T336" s="97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6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 t="s">
        <v>1279</v>
      </c>
      <c r="FS336" s="97">
        <v>0</v>
      </c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  <c r="IK336" s="97"/>
      <c r="IL336" s="97"/>
      <c r="IM336" s="97"/>
      <c r="IN336" s="97"/>
      <c r="IO336" s="97"/>
      <c r="IP336" s="97"/>
      <c r="IQ336" s="97"/>
      <c r="IR336" s="97"/>
      <c r="IS336" s="97"/>
      <c r="IT336" s="97"/>
    </row>
    <row r="337" spans="1:254" ht="13.5">
      <c r="A337" s="22">
        <v>329</v>
      </c>
      <c r="B337" s="167">
        <v>42473</v>
      </c>
      <c r="C337" s="60" t="s">
        <v>1280</v>
      </c>
      <c r="D337" s="52" t="s">
        <v>13</v>
      </c>
      <c r="E337" s="50" t="s">
        <v>33</v>
      </c>
      <c r="F337" s="50" t="s">
        <v>45</v>
      </c>
      <c r="G337" s="141" t="s">
        <v>1281</v>
      </c>
      <c r="H337" s="51" t="s">
        <v>902</v>
      </c>
      <c r="I337" s="113">
        <f>COUNTIF(C$9:C337,C337)</f>
        <v>1</v>
      </c>
      <c r="J337" s="131">
        <f t="shared" si="43"/>
        <v>0</v>
      </c>
      <c r="K337" s="132">
        <f t="shared" si="41"/>
        <v>0</v>
      </c>
      <c r="L337" s="133">
        <f t="shared" si="42"/>
        <v>4</v>
      </c>
      <c r="M337" s="96"/>
      <c r="N337" s="97"/>
      <c r="O337" s="97"/>
      <c r="P337" s="97"/>
      <c r="Q337" s="97"/>
      <c r="R337" s="97"/>
      <c r="S337" s="97"/>
      <c r="T337" s="97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6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 t="s">
        <v>1282</v>
      </c>
      <c r="FU337" s="97" t="s">
        <v>1282</v>
      </c>
      <c r="FV337" s="97" t="s">
        <v>1314</v>
      </c>
      <c r="FW337" s="97" t="s">
        <v>1314</v>
      </c>
      <c r="FX337" s="97">
        <v>0</v>
      </c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  <c r="IK337" s="97"/>
      <c r="IL337" s="97"/>
      <c r="IM337" s="97"/>
      <c r="IN337" s="97"/>
      <c r="IO337" s="97"/>
      <c r="IP337" s="97"/>
      <c r="IQ337" s="97"/>
      <c r="IR337" s="97"/>
      <c r="IS337" s="97"/>
      <c r="IT337" s="97"/>
    </row>
    <row r="338" spans="1:254" ht="13.5">
      <c r="A338" s="22">
        <v>330</v>
      </c>
      <c r="B338" s="167">
        <v>42473</v>
      </c>
      <c r="C338" s="60" t="s">
        <v>483</v>
      </c>
      <c r="D338" s="52" t="s">
        <v>12</v>
      </c>
      <c r="E338" s="50" t="s">
        <v>25</v>
      </c>
      <c r="F338" s="50" t="s">
        <v>45</v>
      </c>
      <c r="G338" s="141" t="s">
        <v>484</v>
      </c>
      <c r="H338" s="51" t="s">
        <v>485</v>
      </c>
      <c r="I338" s="113">
        <f>COUNTIF(C$9:C338,C338)</f>
        <v>4</v>
      </c>
      <c r="J338" s="131">
        <f t="shared" si="43"/>
        <v>0</v>
      </c>
      <c r="K338" s="132">
        <f t="shared" si="41"/>
        <v>0</v>
      </c>
      <c r="L338" s="133">
        <f t="shared" si="42"/>
        <v>2</v>
      </c>
      <c r="M338" s="96"/>
      <c r="N338" s="97"/>
      <c r="O338" s="97"/>
      <c r="P338" s="97"/>
      <c r="Q338" s="97"/>
      <c r="R338" s="97"/>
      <c r="S338" s="97"/>
      <c r="T338" s="97"/>
      <c r="U338" s="96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6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 t="s">
        <v>1283</v>
      </c>
      <c r="FV338" s="97" t="s">
        <v>1283</v>
      </c>
      <c r="FW338" s="97">
        <v>0</v>
      </c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  <c r="IK338" s="97"/>
      <c r="IL338" s="97"/>
      <c r="IM338" s="97"/>
      <c r="IN338" s="97"/>
      <c r="IO338" s="97"/>
      <c r="IP338" s="97"/>
      <c r="IQ338" s="97"/>
      <c r="IR338" s="97"/>
      <c r="IS338" s="97"/>
      <c r="IT338" s="97"/>
    </row>
    <row r="339" spans="1:254" ht="13.5">
      <c r="A339" s="22">
        <v>331</v>
      </c>
      <c r="B339" s="166">
        <v>42474</v>
      </c>
      <c r="C339" s="60" t="s">
        <v>1097</v>
      </c>
      <c r="D339" s="52" t="s">
        <v>13</v>
      </c>
      <c r="E339" s="50" t="s">
        <v>34</v>
      </c>
      <c r="F339" s="50" t="s">
        <v>45</v>
      </c>
      <c r="G339" s="141" t="s">
        <v>1098</v>
      </c>
      <c r="H339" s="51" t="s">
        <v>1099</v>
      </c>
      <c r="I339" s="113">
        <f>COUNTIF(C$9:C339,C339)</f>
        <v>2</v>
      </c>
      <c r="J339" s="131">
        <f t="shared" si="43"/>
        <v>0</v>
      </c>
      <c r="K339" s="132">
        <f t="shared" si="41"/>
        <v>0</v>
      </c>
      <c r="L339" s="133">
        <f t="shared" si="42"/>
        <v>2</v>
      </c>
      <c r="M339" s="96"/>
      <c r="N339" s="97"/>
      <c r="O339" s="97"/>
      <c r="P339" s="97"/>
      <c r="Q339" s="97"/>
      <c r="R339" s="97"/>
      <c r="S339" s="97"/>
      <c r="T339" s="97"/>
      <c r="U339" s="96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6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 t="s">
        <v>1296</v>
      </c>
      <c r="FV339" s="97" t="s">
        <v>1296</v>
      </c>
      <c r="FW339" s="97">
        <v>0</v>
      </c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  <c r="IK339" s="97"/>
      <c r="IL339" s="97"/>
      <c r="IM339" s="97"/>
      <c r="IN339" s="97"/>
      <c r="IO339" s="97"/>
      <c r="IP339" s="97"/>
      <c r="IQ339" s="97"/>
      <c r="IR339" s="97"/>
      <c r="IS339" s="97"/>
      <c r="IT339" s="97"/>
    </row>
    <row r="340" spans="1:254" ht="13.5">
      <c r="A340" s="22">
        <v>332</v>
      </c>
      <c r="B340" s="166">
        <v>42474</v>
      </c>
      <c r="C340" s="60" t="s">
        <v>1284</v>
      </c>
      <c r="D340" s="52" t="s">
        <v>14</v>
      </c>
      <c r="E340" s="50" t="s">
        <v>37</v>
      </c>
      <c r="F340" s="50" t="s">
        <v>45</v>
      </c>
      <c r="G340" s="141" t="s">
        <v>1285</v>
      </c>
      <c r="H340" s="51" t="s">
        <v>1286</v>
      </c>
      <c r="I340" s="113">
        <f>COUNTIF(C$9:C340,C340)</f>
        <v>1</v>
      </c>
      <c r="J340" s="131">
        <f t="shared" si="43"/>
        <v>0</v>
      </c>
      <c r="K340" s="132">
        <f t="shared" si="41"/>
        <v>2</v>
      </c>
      <c r="L340" s="133">
        <f t="shared" si="42"/>
        <v>0</v>
      </c>
      <c r="M340" s="96"/>
      <c r="N340" s="97"/>
      <c r="O340" s="97"/>
      <c r="P340" s="97"/>
      <c r="Q340" s="97"/>
      <c r="R340" s="97"/>
      <c r="S340" s="97"/>
      <c r="T340" s="97"/>
      <c r="U340" s="96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6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 t="s">
        <v>1297</v>
      </c>
      <c r="FV340" s="97" t="s">
        <v>1297</v>
      </c>
      <c r="FW340" s="97">
        <v>0</v>
      </c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  <c r="IK340" s="97"/>
      <c r="IL340" s="97"/>
      <c r="IM340" s="97"/>
      <c r="IN340" s="97"/>
      <c r="IO340" s="97"/>
      <c r="IP340" s="97"/>
      <c r="IQ340" s="97"/>
      <c r="IR340" s="97"/>
      <c r="IS340" s="97"/>
      <c r="IT340" s="97"/>
    </row>
    <row r="341" spans="1:254" ht="13.5">
      <c r="A341" s="22">
        <v>333</v>
      </c>
      <c r="B341" s="166">
        <v>42474</v>
      </c>
      <c r="C341" s="60" t="s">
        <v>1287</v>
      </c>
      <c r="D341" s="52" t="s">
        <v>14</v>
      </c>
      <c r="E341" s="50" t="s">
        <v>37</v>
      </c>
      <c r="F341" s="50" t="s">
        <v>47</v>
      </c>
      <c r="G341" s="141" t="s">
        <v>1288</v>
      </c>
      <c r="H341" s="51" t="s">
        <v>1289</v>
      </c>
      <c r="I341" s="113">
        <f>COUNTIF(C$9:C341,C341)</f>
        <v>1</v>
      </c>
      <c r="J341" s="131">
        <f t="shared" si="43"/>
        <v>0</v>
      </c>
      <c r="K341" s="132">
        <f t="shared" si="41"/>
        <v>0</v>
      </c>
      <c r="L341" s="133">
        <f t="shared" si="42"/>
        <v>4</v>
      </c>
      <c r="M341" s="96"/>
      <c r="N341" s="97"/>
      <c r="O341" s="97"/>
      <c r="P341" s="97"/>
      <c r="Q341" s="97"/>
      <c r="R341" s="97"/>
      <c r="S341" s="97"/>
      <c r="T341" s="97"/>
      <c r="U341" s="96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6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 t="s">
        <v>1298</v>
      </c>
      <c r="FV341" s="97" t="s">
        <v>1298</v>
      </c>
      <c r="FW341" s="97" t="s">
        <v>1298</v>
      </c>
      <c r="FX341" s="97" t="s">
        <v>1298</v>
      </c>
      <c r="FY341" s="97">
        <v>0</v>
      </c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  <c r="IK341" s="97"/>
      <c r="IL341" s="97"/>
      <c r="IM341" s="97"/>
      <c r="IN341" s="97"/>
      <c r="IO341" s="97"/>
      <c r="IP341" s="97"/>
      <c r="IQ341" s="97"/>
      <c r="IR341" s="97"/>
      <c r="IS341" s="97"/>
      <c r="IT341" s="97"/>
    </row>
    <row r="342" spans="1:254" ht="13.5">
      <c r="A342" s="22">
        <v>334</v>
      </c>
      <c r="B342" s="166">
        <v>42474</v>
      </c>
      <c r="C342" s="60" t="s">
        <v>1262</v>
      </c>
      <c r="D342" s="52" t="s">
        <v>16</v>
      </c>
      <c r="E342" s="50" t="s">
        <v>89</v>
      </c>
      <c r="F342" s="50" t="s">
        <v>45</v>
      </c>
      <c r="G342" s="141" t="s">
        <v>1263</v>
      </c>
      <c r="H342" s="51" t="s">
        <v>1264</v>
      </c>
      <c r="I342" s="113">
        <f>COUNTIF(C$9:C342,C342)</f>
        <v>2</v>
      </c>
      <c r="J342" s="131">
        <f t="shared" si="43"/>
        <v>0</v>
      </c>
      <c r="K342" s="132">
        <f t="shared" si="41"/>
        <v>2</v>
      </c>
      <c r="L342" s="133">
        <f t="shared" si="42"/>
        <v>0</v>
      </c>
      <c r="M342" s="96"/>
      <c r="N342" s="97"/>
      <c r="O342" s="97"/>
      <c r="P342" s="97"/>
      <c r="Q342" s="97"/>
      <c r="R342" s="97"/>
      <c r="S342" s="97"/>
      <c r="T342" s="97"/>
      <c r="U342" s="96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6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 t="s">
        <v>1299</v>
      </c>
      <c r="FU342" s="97" t="s">
        <v>1299</v>
      </c>
      <c r="FV342" s="97">
        <v>0</v>
      </c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  <c r="IK342" s="97"/>
      <c r="IL342" s="97"/>
      <c r="IM342" s="97"/>
      <c r="IN342" s="97"/>
      <c r="IO342" s="97"/>
      <c r="IP342" s="97"/>
      <c r="IQ342" s="97"/>
      <c r="IR342" s="97"/>
      <c r="IS342" s="97"/>
      <c r="IT342" s="97"/>
    </row>
    <row r="343" spans="1:254" ht="13.5">
      <c r="A343" s="22">
        <v>335</v>
      </c>
      <c r="B343" s="166">
        <v>42474</v>
      </c>
      <c r="C343" s="60" t="s">
        <v>308</v>
      </c>
      <c r="D343" s="52" t="s">
        <v>17</v>
      </c>
      <c r="E343" s="50" t="s">
        <v>96</v>
      </c>
      <c r="F343" s="50" t="s">
        <v>45</v>
      </c>
      <c r="G343" s="141" t="s">
        <v>309</v>
      </c>
      <c r="H343" s="51" t="s">
        <v>178</v>
      </c>
      <c r="I343" s="113">
        <f>COUNTIF(C$9:C343,C343)</f>
        <v>2</v>
      </c>
      <c r="J343" s="131">
        <f t="shared" si="43"/>
        <v>0</v>
      </c>
      <c r="K343" s="132">
        <f t="shared" si="41"/>
        <v>0</v>
      </c>
      <c r="L343" s="133">
        <f t="shared" si="42"/>
        <v>2</v>
      </c>
      <c r="M343" s="96"/>
      <c r="N343" s="97"/>
      <c r="O343" s="97"/>
      <c r="P343" s="97"/>
      <c r="Q343" s="97"/>
      <c r="R343" s="97"/>
      <c r="S343" s="97"/>
      <c r="T343" s="97"/>
      <c r="U343" s="96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6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 t="s">
        <v>1300</v>
      </c>
      <c r="FV343" s="97" t="s">
        <v>1300</v>
      </c>
      <c r="FW343" s="97">
        <v>0</v>
      </c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  <c r="IK343" s="97"/>
      <c r="IL343" s="97"/>
      <c r="IM343" s="97"/>
      <c r="IN343" s="97"/>
      <c r="IO343" s="97"/>
      <c r="IP343" s="97"/>
      <c r="IQ343" s="97"/>
      <c r="IR343" s="97"/>
      <c r="IS343" s="97"/>
      <c r="IT343" s="97"/>
    </row>
    <row r="344" spans="1:254" ht="13.5">
      <c r="A344" s="22">
        <v>336</v>
      </c>
      <c r="B344" s="166">
        <v>42474</v>
      </c>
      <c r="C344" s="60" t="s">
        <v>1290</v>
      </c>
      <c r="D344" s="52" t="s">
        <v>12</v>
      </c>
      <c r="E344" s="50" t="s">
        <v>25</v>
      </c>
      <c r="F344" s="50" t="s">
        <v>45</v>
      </c>
      <c r="G344" s="141" t="s">
        <v>1291</v>
      </c>
      <c r="H344" s="51" t="s">
        <v>1292</v>
      </c>
      <c r="I344" s="113">
        <f>COUNTIF(C$9:C344,C344)</f>
        <v>1</v>
      </c>
      <c r="J344" s="131">
        <f t="shared" si="43"/>
        <v>4</v>
      </c>
      <c r="K344" s="132">
        <f t="shared" si="41"/>
        <v>0</v>
      </c>
      <c r="L344" s="133">
        <f t="shared" si="42"/>
        <v>0</v>
      </c>
      <c r="M344" s="96"/>
      <c r="N344" s="97"/>
      <c r="O344" s="97"/>
      <c r="P344" s="97"/>
      <c r="Q344" s="97"/>
      <c r="R344" s="97"/>
      <c r="S344" s="97"/>
      <c r="T344" s="97"/>
      <c r="U344" s="96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6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 t="s">
        <v>1305</v>
      </c>
      <c r="FW344" s="97" t="s">
        <v>1305</v>
      </c>
      <c r="FX344" s="97" t="s">
        <v>1305</v>
      </c>
      <c r="FY344" s="97" t="s">
        <v>1305</v>
      </c>
      <c r="FZ344" s="97">
        <v>0</v>
      </c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  <c r="IK344" s="97"/>
      <c r="IL344" s="97"/>
      <c r="IM344" s="97"/>
      <c r="IN344" s="97"/>
      <c r="IO344" s="97"/>
      <c r="IP344" s="97"/>
      <c r="IQ344" s="97"/>
      <c r="IR344" s="97"/>
      <c r="IS344" s="97"/>
      <c r="IT344" s="97"/>
    </row>
    <row r="345" spans="1:254" ht="13.5">
      <c r="A345" s="22">
        <v>337</v>
      </c>
      <c r="B345" s="166">
        <v>42474</v>
      </c>
      <c r="C345" s="60" t="s">
        <v>1293</v>
      </c>
      <c r="D345" s="52" t="s">
        <v>12</v>
      </c>
      <c r="E345" s="50" t="s">
        <v>25</v>
      </c>
      <c r="F345" s="50" t="s">
        <v>47</v>
      </c>
      <c r="G345" s="141" t="s">
        <v>1294</v>
      </c>
      <c r="H345" s="51" t="s">
        <v>1295</v>
      </c>
      <c r="I345" s="113">
        <f>COUNTIF(C$9:C345,C345)</f>
        <v>1</v>
      </c>
      <c r="J345" s="131">
        <f t="shared" si="43"/>
        <v>0</v>
      </c>
      <c r="K345" s="132">
        <f t="shared" si="41"/>
        <v>0</v>
      </c>
      <c r="L345" s="133">
        <f t="shared" si="42"/>
        <v>10</v>
      </c>
      <c r="M345" s="96"/>
      <c r="N345" s="97"/>
      <c r="O345" s="97"/>
      <c r="P345" s="97"/>
      <c r="Q345" s="97"/>
      <c r="R345" s="97"/>
      <c r="S345" s="97"/>
      <c r="T345" s="97"/>
      <c r="U345" s="96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6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 t="s">
        <v>1301</v>
      </c>
      <c r="FV345" s="97" t="s">
        <v>1319</v>
      </c>
      <c r="FW345" s="97">
        <v>0</v>
      </c>
      <c r="FX345" s="97"/>
      <c r="FY345" s="97"/>
      <c r="FZ345" s="97" t="s">
        <v>1388</v>
      </c>
      <c r="GA345" s="97" t="s">
        <v>1388</v>
      </c>
      <c r="GB345" s="97" t="s">
        <v>1388</v>
      </c>
      <c r="GC345" s="97" t="s">
        <v>1388</v>
      </c>
      <c r="GD345" s="97">
        <v>0</v>
      </c>
      <c r="GE345" s="97"/>
      <c r="GF345" s="97" t="s">
        <v>1448</v>
      </c>
      <c r="GG345" s="97" t="s">
        <v>1448</v>
      </c>
      <c r="GH345" s="97" t="s">
        <v>1448</v>
      </c>
      <c r="GI345" s="97" t="s">
        <v>1448</v>
      </c>
      <c r="GJ345" s="97">
        <v>0</v>
      </c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  <c r="IS345" s="97"/>
      <c r="IT345" s="97"/>
    </row>
    <row r="346" spans="1:254" ht="13.5">
      <c r="A346" s="22">
        <v>338</v>
      </c>
      <c r="B346" s="167">
        <v>42475</v>
      </c>
      <c r="C346" s="60" t="s">
        <v>756</v>
      </c>
      <c r="D346" s="52" t="s">
        <v>15</v>
      </c>
      <c r="E346" s="50" t="s">
        <v>83</v>
      </c>
      <c r="F346" s="50" t="s">
        <v>45</v>
      </c>
      <c r="G346" s="141" t="s">
        <v>757</v>
      </c>
      <c r="H346" s="51" t="s">
        <v>758</v>
      </c>
      <c r="I346" s="113">
        <f>COUNTIF(C$9:C346,C346)</f>
        <v>2</v>
      </c>
      <c r="J346" s="131">
        <f t="shared" si="43"/>
        <v>0</v>
      </c>
      <c r="K346" s="132">
        <f t="shared" si="41"/>
        <v>1</v>
      </c>
      <c r="L346" s="133">
        <f t="shared" si="42"/>
        <v>0</v>
      </c>
      <c r="M346" s="96"/>
      <c r="N346" s="97"/>
      <c r="O346" s="97"/>
      <c r="P346" s="97"/>
      <c r="Q346" s="97"/>
      <c r="R346" s="97"/>
      <c r="S346" s="97"/>
      <c r="T346" s="97"/>
      <c r="U346" s="96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6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 t="s">
        <v>1303</v>
      </c>
      <c r="FW346" s="97">
        <v>0</v>
      </c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  <c r="IS346" s="97"/>
      <c r="IT346" s="97"/>
    </row>
    <row r="347" spans="1:254" ht="13.5">
      <c r="A347" s="22">
        <v>339</v>
      </c>
      <c r="B347" s="167">
        <v>42475</v>
      </c>
      <c r="C347" s="60" t="s">
        <v>1275</v>
      </c>
      <c r="D347" s="52" t="s">
        <v>12</v>
      </c>
      <c r="E347" s="50" t="s">
        <v>25</v>
      </c>
      <c r="F347" s="50" t="s">
        <v>49</v>
      </c>
      <c r="G347" s="141" t="s">
        <v>1276</v>
      </c>
      <c r="H347" s="51" t="s">
        <v>1277</v>
      </c>
      <c r="I347" s="113">
        <f>COUNTIF(C$9:C347,C347)</f>
        <v>2</v>
      </c>
      <c r="J347" s="131">
        <f t="shared" si="43"/>
        <v>0</v>
      </c>
      <c r="K347" s="132">
        <f t="shared" si="41"/>
        <v>0</v>
      </c>
      <c r="L347" s="133">
        <f t="shared" si="42"/>
        <v>3</v>
      </c>
      <c r="M347" s="96"/>
      <c r="N347" s="97"/>
      <c r="O347" s="97"/>
      <c r="P347" s="97"/>
      <c r="Q347" s="97"/>
      <c r="R347" s="97"/>
      <c r="S347" s="97"/>
      <c r="T347" s="97"/>
      <c r="U347" s="96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6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 t="s">
        <v>1304</v>
      </c>
      <c r="FW347" s="97">
        <v>0</v>
      </c>
      <c r="FX347" s="97"/>
      <c r="FY347" s="97" t="s">
        <v>1320</v>
      </c>
      <c r="FZ347" s="97" t="s">
        <v>1320</v>
      </c>
      <c r="GA347" s="97">
        <v>0</v>
      </c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</row>
    <row r="348" spans="1:254" ht="13.5">
      <c r="A348" s="22">
        <v>340</v>
      </c>
      <c r="B348" s="166">
        <v>42478</v>
      </c>
      <c r="C348" s="60" t="s">
        <v>1306</v>
      </c>
      <c r="D348" s="52" t="s">
        <v>13</v>
      </c>
      <c r="E348" s="50" t="s">
        <v>32</v>
      </c>
      <c r="F348" s="50" t="s">
        <v>45</v>
      </c>
      <c r="G348" s="141" t="s">
        <v>1307</v>
      </c>
      <c r="H348" s="51" t="s">
        <v>1308</v>
      </c>
      <c r="I348" s="113">
        <f>COUNTIF(C$9:C348,C348)</f>
        <v>1</v>
      </c>
      <c r="J348" s="131">
        <f t="shared" si="43"/>
        <v>0</v>
      </c>
      <c r="K348" s="132">
        <f t="shared" si="41"/>
        <v>4</v>
      </c>
      <c r="L348" s="133">
        <f t="shared" si="42"/>
        <v>0</v>
      </c>
      <c r="M348" s="96"/>
      <c r="N348" s="97"/>
      <c r="O348" s="97"/>
      <c r="P348" s="97"/>
      <c r="Q348" s="97"/>
      <c r="R348" s="97"/>
      <c r="S348" s="97"/>
      <c r="T348" s="97"/>
      <c r="U348" s="96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6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 t="s">
        <v>1311</v>
      </c>
      <c r="FZ348" s="97" t="s">
        <v>1311</v>
      </c>
      <c r="GA348" s="97" t="s">
        <v>1311</v>
      </c>
      <c r="GB348" s="97" t="s">
        <v>1311</v>
      </c>
      <c r="GC348" s="97">
        <v>0</v>
      </c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  <c r="IS348" s="97"/>
      <c r="IT348" s="97"/>
    </row>
    <row r="349" spans="1:254" ht="13.5">
      <c r="A349" s="22">
        <v>341</v>
      </c>
      <c r="B349" s="166">
        <v>42478</v>
      </c>
      <c r="C349" s="60" t="s">
        <v>1309</v>
      </c>
      <c r="D349" s="52" t="s">
        <v>13</v>
      </c>
      <c r="E349" s="50" t="s">
        <v>34</v>
      </c>
      <c r="F349" s="50" t="s">
        <v>46</v>
      </c>
      <c r="G349" s="141" t="s">
        <v>1310</v>
      </c>
      <c r="H349" s="51" t="s">
        <v>980</v>
      </c>
      <c r="I349" s="113">
        <f>COUNTIF(C$9:C349,C349)</f>
        <v>1</v>
      </c>
      <c r="J349" s="131">
        <f t="shared" si="43"/>
        <v>0</v>
      </c>
      <c r="K349" s="132">
        <f t="shared" si="41"/>
        <v>0</v>
      </c>
      <c r="L349" s="133">
        <f t="shared" si="42"/>
        <v>3</v>
      </c>
      <c r="M349" s="96"/>
      <c r="N349" s="97"/>
      <c r="O349" s="97"/>
      <c r="P349" s="97"/>
      <c r="Q349" s="97"/>
      <c r="R349" s="97"/>
      <c r="S349" s="97"/>
      <c r="T349" s="97"/>
      <c r="U349" s="96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6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 t="s">
        <v>1312</v>
      </c>
      <c r="FW349" s="97" t="s">
        <v>1312</v>
      </c>
      <c r="FX349" s="97" t="s">
        <v>1312</v>
      </c>
      <c r="FY349" s="97">
        <v>0</v>
      </c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  <c r="IS349" s="97"/>
      <c r="IT349" s="97"/>
    </row>
    <row r="350" spans="1:254" ht="13.5">
      <c r="A350" s="22">
        <v>342</v>
      </c>
      <c r="B350" s="166">
        <v>42478</v>
      </c>
      <c r="C350" s="60" t="s">
        <v>586</v>
      </c>
      <c r="D350" s="52" t="s">
        <v>14</v>
      </c>
      <c r="E350" s="50" t="s">
        <v>37</v>
      </c>
      <c r="F350" s="50" t="s">
        <v>46</v>
      </c>
      <c r="G350" s="141" t="s">
        <v>587</v>
      </c>
      <c r="H350" s="51" t="s">
        <v>588</v>
      </c>
      <c r="I350" s="113">
        <f>COUNTIF(C$9:C350,C350)</f>
        <v>2</v>
      </c>
      <c r="J350" s="131">
        <f t="shared" si="43"/>
        <v>0</v>
      </c>
      <c r="K350" s="132">
        <f t="shared" si="41"/>
        <v>1</v>
      </c>
      <c r="L350" s="133">
        <f t="shared" si="42"/>
        <v>0</v>
      </c>
      <c r="M350" s="96"/>
      <c r="N350" s="97"/>
      <c r="O350" s="97"/>
      <c r="P350" s="97"/>
      <c r="Q350" s="97"/>
      <c r="R350" s="97"/>
      <c r="S350" s="97"/>
      <c r="T350" s="97"/>
      <c r="U350" s="96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6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 t="s">
        <v>1315</v>
      </c>
      <c r="FZ350" s="97">
        <v>0</v>
      </c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  <c r="IS350" s="97"/>
      <c r="IT350" s="97"/>
    </row>
    <row r="351" spans="1:254" ht="13.5">
      <c r="A351" s="22">
        <v>343</v>
      </c>
      <c r="B351" s="166">
        <v>42478</v>
      </c>
      <c r="C351" s="60" t="s">
        <v>1321</v>
      </c>
      <c r="D351" s="52" t="s">
        <v>17</v>
      </c>
      <c r="E351" s="50" t="s">
        <v>97</v>
      </c>
      <c r="F351" s="50" t="s">
        <v>45</v>
      </c>
      <c r="G351" s="141" t="s">
        <v>1322</v>
      </c>
      <c r="H351" s="51" t="s">
        <v>1323</v>
      </c>
      <c r="I351" s="113">
        <f>COUNTIF(C$9:C351,C351)</f>
        <v>1</v>
      </c>
      <c r="J351" s="131">
        <f t="shared" si="43"/>
        <v>0</v>
      </c>
      <c r="K351" s="132">
        <f t="shared" si="41"/>
        <v>2</v>
      </c>
      <c r="L351" s="133">
        <f t="shared" si="42"/>
        <v>0</v>
      </c>
      <c r="M351" s="96"/>
      <c r="N351" s="97"/>
      <c r="O351" s="97"/>
      <c r="P351" s="97"/>
      <c r="Q351" s="97"/>
      <c r="R351" s="97"/>
      <c r="S351" s="97"/>
      <c r="T351" s="97"/>
      <c r="U351" s="96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6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 t="s">
        <v>1313</v>
      </c>
      <c r="FZ351" s="97" t="s">
        <v>1313</v>
      </c>
      <c r="GA351" s="97">
        <v>0</v>
      </c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  <c r="IS351" s="97"/>
      <c r="IT351" s="97"/>
    </row>
    <row r="352" spans="1:254" ht="13.5">
      <c r="A352" s="22">
        <v>344</v>
      </c>
      <c r="B352" s="166">
        <v>42478</v>
      </c>
      <c r="C352" s="60" t="s">
        <v>256</v>
      </c>
      <c r="D352" s="52" t="s">
        <v>12</v>
      </c>
      <c r="E352" s="50" t="s">
        <v>25</v>
      </c>
      <c r="F352" s="50" t="s">
        <v>45</v>
      </c>
      <c r="G352" s="141" t="s">
        <v>257</v>
      </c>
      <c r="H352" s="51" t="s">
        <v>258</v>
      </c>
      <c r="I352" s="113">
        <f>COUNTIF(C$9:C352,C352)</f>
        <v>3</v>
      </c>
      <c r="J352" s="131">
        <f t="shared" si="43"/>
        <v>0</v>
      </c>
      <c r="K352" s="132">
        <f t="shared" si="41"/>
        <v>0</v>
      </c>
      <c r="L352" s="133">
        <f t="shared" si="42"/>
        <v>1</v>
      </c>
      <c r="M352" s="96"/>
      <c r="N352" s="97"/>
      <c r="O352" s="97"/>
      <c r="P352" s="97"/>
      <c r="Q352" s="97"/>
      <c r="R352" s="97"/>
      <c r="S352" s="97"/>
      <c r="T352" s="97"/>
      <c r="U352" s="96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6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 t="s">
        <v>1317</v>
      </c>
      <c r="FZ352" s="97">
        <v>0</v>
      </c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  <c r="IK352" s="97"/>
      <c r="IL352" s="97"/>
      <c r="IM352" s="97"/>
      <c r="IN352" s="97"/>
      <c r="IO352" s="97"/>
      <c r="IP352" s="97"/>
      <c r="IQ352" s="97"/>
      <c r="IR352" s="97"/>
      <c r="IS352" s="97"/>
      <c r="IT352" s="97"/>
    </row>
    <row r="353" spans="1:254" ht="13.5">
      <c r="A353" s="22">
        <v>345</v>
      </c>
      <c r="B353" s="166">
        <v>42478</v>
      </c>
      <c r="C353" s="60" t="s">
        <v>483</v>
      </c>
      <c r="D353" s="52" t="s">
        <v>12</v>
      </c>
      <c r="E353" s="50" t="s">
        <v>25</v>
      </c>
      <c r="F353" s="50" t="s">
        <v>45</v>
      </c>
      <c r="G353" s="141" t="s">
        <v>484</v>
      </c>
      <c r="H353" s="51" t="s">
        <v>485</v>
      </c>
      <c r="I353" s="113">
        <f>COUNTIF(C$9:C353,C353)</f>
        <v>5</v>
      </c>
      <c r="J353" s="131">
        <f t="shared" si="43"/>
        <v>0</v>
      </c>
      <c r="K353" s="132">
        <f t="shared" si="41"/>
        <v>0</v>
      </c>
      <c r="L353" s="133">
        <f t="shared" si="42"/>
        <v>3</v>
      </c>
      <c r="M353" s="96"/>
      <c r="N353" s="97"/>
      <c r="O353" s="97"/>
      <c r="P353" s="97"/>
      <c r="Q353" s="97"/>
      <c r="R353" s="97"/>
      <c r="S353" s="97"/>
      <c r="T353" s="97"/>
      <c r="U353" s="96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6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 t="s">
        <v>1318</v>
      </c>
      <c r="GA353" s="97" t="s">
        <v>1318</v>
      </c>
      <c r="GB353" s="97" t="s">
        <v>1318</v>
      </c>
      <c r="GC353" s="97">
        <v>0</v>
      </c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  <c r="IK353" s="97"/>
      <c r="IL353" s="97"/>
      <c r="IM353" s="97"/>
      <c r="IN353" s="97"/>
      <c r="IO353" s="97"/>
      <c r="IP353" s="97"/>
      <c r="IQ353" s="97"/>
      <c r="IR353" s="97"/>
      <c r="IS353" s="97"/>
      <c r="IT353" s="97"/>
    </row>
    <row r="354" spans="1:254" ht="13.5">
      <c r="A354" s="22">
        <v>346</v>
      </c>
      <c r="B354" s="166">
        <v>42478</v>
      </c>
      <c r="C354" s="60" t="s">
        <v>1207</v>
      </c>
      <c r="D354" s="52" t="s">
        <v>12</v>
      </c>
      <c r="E354" s="50" t="s">
        <v>25</v>
      </c>
      <c r="F354" s="50" t="s">
        <v>46</v>
      </c>
      <c r="G354" s="141" t="s">
        <v>1316</v>
      </c>
      <c r="H354" s="51" t="s">
        <v>1209</v>
      </c>
      <c r="I354" s="113">
        <f>COUNTIF(C$9:C354,C354)</f>
        <v>2</v>
      </c>
      <c r="J354" s="131">
        <f t="shared" si="43"/>
        <v>0</v>
      </c>
      <c r="K354" s="132">
        <f t="shared" si="41"/>
        <v>0</v>
      </c>
      <c r="L354" s="133">
        <f t="shared" si="42"/>
        <v>4</v>
      </c>
      <c r="M354" s="96"/>
      <c r="N354" s="97"/>
      <c r="O354" s="97"/>
      <c r="P354" s="97"/>
      <c r="Q354" s="97"/>
      <c r="R354" s="97"/>
      <c r="S354" s="97"/>
      <c r="T354" s="97"/>
      <c r="U354" s="96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6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 t="s">
        <v>1393</v>
      </c>
      <c r="GA354" s="97" t="s">
        <v>1393</v>
      </c>
      <c r="GB354" s="97" t="s">
        <v>1394</v>
      </c>
      <c r="GC354" s="97" t="s">
        <v>1392</v>
      </c>
      <c r="GD354" s="97">
        <v>0</v>
      </c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</row>
    <row r="355" spans="1:254" ht="13.5">
      <c r="A355" s="22">
        <v>347</v>
      </c>
      <c r="B355" s="167">
        <v>42479</v>
      </c>
      <c r="C355" s="60" t="s">
        <v>1324</v>
      </c>
      <c r="D355" s="52" t="s">
        <v>12</v>
      </c>
      <c r="E355" s="50" t="s">
        <v>103</v>
      </c>
      <c r="F355" s="50" t="s">
        <v>45</v>
      </c>
      <c r="G355" s="141" t="s">
        <v>1325</v>
      </c>
      <c r="H355" s="51" t="s">
        <v>1326</v>
      </c>
      <c r="I355" s="113">
        <f>COUNTIF(C$9:C355,C355)</f>
        <v>1</v>
      </c>
      <c r="J355" s="131">
        <f t="shared" si="43"/>
        <v>0</v>
      </c>
      <c r="K355" s="132">
        <f t="shared" si="41"/>
        <v>0</v>
      </c>
      <c r="L355" s="133">
        <f t="shared" si="42"/>
        <v>2</v>
      </c>
      <c r="M355" s="96"/>
      <c r="N355" s="97"/>
      <c r="O355" s="97"/>
      <c r="P355" s="97"/>
      <c r="Q355" s="97"/>
      <c r="R355" s="97"/>
      <c r="S355" s="97"/>
      <c r="T355" s="97"/>
      <c r="U355" s="96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6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 t="s">
        <v>1346</v>
      </c>
      <c r="GB355" s="97" t="s">
        <v>1346</v>
      </c>
      <c r="GC355" s="97">
        <v>0</v>
      </c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</row>
    <row r="356" spans="1:254" ht="13.5">
      <c r="A356" s="22">
        <v>348</v>
      </c>
      <c r="B356" s="167">
        <v>42479</v>
      </c>
      <c r="C356" s="60" t="s">
        <v>1327</v>
      </c>
      <c r="D356" s="52" t="s">
        <v>12</v>
      </c>
      <c r="E356" s="50" t="s">
        <v>103</v>
      </c>
      <c r="F356" s="50" t="s">
        <v>47</v>
      </c>
      <c r="G356" s="141" t="s">
        <v>1328</v>
      </c>
      <c r="H356" s="51" t="s">
        <v>1329</v>
      </c>
      <c r="I356" s="113">
        <f>COUNTIF(C$9:C356,C356)</f>
        <v>1</v>
      </c>
      <c r="J356" s="131">
        <f t="shared" si="43"/>
        <v>0</v>
      </c>
      <c r="K356" s="132">
        <f t="shared" si="41"/>
        <v>0</v>
      </c>
      <c r="L356" s="133">
        <f t="shared" si="42"/>
        <v>9</v>
      </c>
      <c r="M356" s="96"/>
      <c r="N356" s="97"/>
      <c r="O356" s="97"/>
      <c r="P356" s="97"/>
      <c r="Q356" s="97"/>
      <c r="R356" s="97"/>
      <c r="S356" s="97"/>
      <c r="T356" s="97"/>
      <c r="U356" s="96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6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 t="s">
        <v>1347</v>
      </c>
      <c r="FZ356" s="97" t="s">
        <v>1347</v>
      </c>
      <c r="GA356" s="97" t="s">
        <v>1383</v>
      </c>
      <c r="GB356" s="97" t="s">
        <v>1382</v>
      </c>
      <c r="GC356" s="97" t="s">
        <v>1381</v>
      </c>
      <c r="GD356" s="97">
        <v>0</v>
      </c>
      <c r="GE356" s="97"/>
      <c r="GF356" s="97" t="s">
        <v>1424</v>
      </c>
      <c r="GG356" s="97" t="s">
        <v>1424</v>
      </c>
      <c r="GH356" s="97" t="s">
        <v>1424</v>
      </c>
      <c r="GI356" s="97" t="s">
        <v>1424</v>
      </c>
      <c r="GJ356" s="97">
        <v>0</v>
      </c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</row>
    <row r="357" spans="1:254" ht="13.5">
      <c r="A357" s="22">
        <v>349</v>
      </c>
      <c r="B357" s="167">
        <v>42479</v>
      </c>
      <c r="C357" s="60" t="s">
        <v>1330</v>
      </c>
      <c r="D357" s="52" t="s">
        <v>13</v>
      </c>
      <c r="E357" s="50" t="s">
        <v>32</v>
      </c>
      <c r="F357" s="50" t="s">
        <v>46</v>
      </c>
      <c r="G357" s="141" t="s">
        <v>1331</v>
      </c>
      <c r="H357" s="51" t="s">
        <v>1332</v>
      </c>
      <c r="I357" s="113">
        <f>COUNTIF(C$9:C357,C357)</f>
        <v>1</v>
      </c>
      <c r="J357" s="131">
        <f t="shared" si="43"/>
        <v>0</v>
      </c>
      <c r="K357" s="132">
        <f t="shared" si="41"/>
        <v>3</v>
      </c>
      <c r="L357" s="133">
        <f t="shared" si="42"/>
        <v>0</v>
      </c>
      <c r="M357" s="96"/>
      <c r="N357" s="97"/>
      <c r="O357" s="97"/>
      <c r="P357" s="97"/>
      <c r="Q357" s="97"/>
      <c r="R357" s="97"/>
      <c r="S357" s="97"/>
      <c r="T357" s="97"/>
      <c r="U357" s="96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6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 t="s">
        <v>1348</v>
      </c>
      <c r="FZ357" s="97" t="s">
        <v>1348</v>
      </c>
      <c r="GA357" s="97" t="s">
        <v>1348</v>
      </c>
      <c r="GB357" s="97">
        <v>0</v>
      </c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</row>
    <row r="358" spans="1:254" ht="13.5">
      <c r="A358" s="22">
        <v>350</v>
      </c>
      <c r="B358" s="167">
        <v>42479</v>
      </c>
      <c r="C358" s="60" t="s">
        <v>514</v>
      </c>
      <c r="D358" s="52" t="s">
        <v>11</v>
      </c>
      <c r="E358" s="50" t="s">
        <v>36</v>
      </c>
      <c r="F358" s="50" t="s">
        <v>42</v>
      </c>
      <c r="G358" s="141" t="s">
        <v>515</v>
      </c>
      <c r="H358" s="51" t="s">
        <v>137</v>
      </c>
      <c r="I358" s="113">
        <f>COUNTIF(C$9:C358,C358)</f>
        <v>2</v>
      </c>
      <c r="J358" s="131">
        <f t="shared" si="43"/>
        <v>0</v>
      </c>
      <c r="K358" s="132">
        <f t="shared" si="41"/>
        <v>3</v>
      </c>
      <c r="L358" s="133">
        <f t="shared" si="42"/>
        <v>0</v>
      </c>
      <c r="M358" s="96"/>
      <c r="N358" s="97"/>
      <c r="O358" s="97"/>
      <c r="P358" s="97"/>
      <c r="Q358" s="97"/>
      <c r="R358" s="97"/>
      <c r="S358" s="97"/>
      <c r="T358" s="97"/>
      <c r="U358" s="96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6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 t="s">
        <v>1349</v>
      </c>
      <c r="FZ358" s="97" t="s">
        <v>1349</v>
      </c>
      <c r="GA358" s="97" t="s">
        <v>1349</v>
      </c>
      <c r="GB358" s="97">
        <v>0</v>
      </c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</row>
    <row r="359" spans="1:254" ht="13.5">
      <c r="A359" s="22">
        <v>351</v>
      </c>
      <c r="B359" s="167">
        <v>42479</v>
      </c>
      <c r="C359" s="60" t="s">
        <v>191</v>
      </c>
      <c r="D359" s="52" t="s">
        <v>11</v>
      </c>
      <c r="E359" s="50" t="s">
        <v>36</v>
      </c>
      <c r="F359" s="50" t="s">
        <v>45</v>
      </c>
      <c r="G359" s="141" t="s">
        <v>192</v>
      </c>
      <c r="H359" s="51" t="s">
        <v>193</v>
      </c>
      <c r="I359" s="113">
        <f>COUNTIF(C$9:C359,C359)</f>
        <v>2</v>
      </c>
      <c r="J359" s="131">
        <f t="shared" si="43"/>
        <v>0</v>
      </c>
      <c r="K359" s="132">
        <f t="shared" si="41"/>
        <v>0</v>
      </c>
      <c r="L359" s="133">
        <f t="shared" si="42"/>
        <v>3</v>
      </c>
      <c r="M359" s="96"/>
      <c r="N359" s="97"/>
      <c r="O359" s="97"/>
      <c r="P359" s="97"/>
      <c r="Q359" s="97"/>
      <c r="R359" s="97"/>
      <c r="S359" s="97"/>
      <c r="T359" s="97"/>
      <c r="U359" s="96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6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 t="s">
        <v>1350</v>
      </c>
      <c r="GA359" s="97" t="s">
        <v>1350</v>
      </c>
      <c r="GB359" s="97" t="s">
        <v>1350</v>
      </c>
      <c r="GC359" s="97">
        <v>0</v>
      </c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</row>
    <row r="360" spans="1:254" ht="13.5">
      <c r="A360" s="22">
        <v>352</v>
      </c>
      <c r="B360" s="167">
        <v>42479</v>
      </c>
      <c r="C360" s="60" t="s">
        <v>1333</v>
      </c>
      <c r="D360" s="52" t="s">
        <v>11</v>
      </c>
      <c r="E360" s="50" t="s">
        <v>36</v>
      </c>
      <c r="F360" s="50" t="s">
        <v>45</v>
      </c>
      <c r="G360" s="141" t="s">
        <v>1334</v>
      </c>
      <c r="H360" s="51" t="s">
        <v>1335</v>
      </c>
      <c r="I360" s="113">
        <f>COUNTIF(C$9:C360,C360)</f>
        <v>1</v>
      </c>
      <c r="J360" s="131">
        <f t="shared" si="43"/>
        <v>0</v>
      </c>
      <c r="K360" s="132">
        <f t="shared" si="41"/>
        <v>3</v>
      </c>
      <c r="L360" s="133">
        <f t="shared" si="42"/>
        <v>0</v>
      </c>
      <c r="M360" s="96"/>
      <c r="N360" s="97"/>
      <c r="O360" s="97"/>
      <c r="P360" s="97"/>
      <c r="Q360" s="97"/>
      <c r="R360" s="97"/>
      <c r="S360" s="97"/>
      <c r="T360" s="97"/>
      <c r="U360" s="96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6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 t="s">
        <v>1351</v>
      </c>
      <c r="GA360" s="97" t="s">
        <v>1351</v>
      </c>
      <c r="GB360" s="97" t="s">
        <v>1351</v>
      </c>
      <c r="GC360" s="97">
        <v>0</v>
      </c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</row>
    <row r="361" spans="1:254" ht="13.5">
      <c r="A361" s="22">
        <v>353</v>
      </c>
      <c r="B361" s="167">
        <v>42479</v>
      </c>
      <c r="C361" s="60" t="s">
        <v>1336</v>
      </c>
      <c r="D361" s="52" t="s">
        <v>11</v>
      </c>
      <c r="E361" s="50" t="s">
        <v>36</v>
      </c>
      <c r="F361" s="50" t="s">
        <v>47</v>
      </c>
      <c r="G361" s="141" t="s">
        <v>1337</v>
      </c>
      <c r="H361" s="51" t="s">
        <v>193</v>
      </c>
      <c r="I361" s="113">
        <f>COUNTIF(C$9:C361,C361)</f>
        <v>1</v>
      </c>
      <c r="J361" s="131">
        <f t="shared" si="43"/>
        <v>0</v>
      </c>
      <c r="K361" s="132">
        <f t="shared" si="41"/>
        <v>0</v>
      </c>
      <c r="L361" s="133">
        <f t="shared" si="42"/>
        <v>3</v>
      </c>
      <c r="M361" s="96"/>
      <c r="N361" s="97"/>
      <c r="O361" s="97"/>
      <c r="P361" s="97"/>
      <c r="Q361" s="97"/>
      <c r="R361" s="97"/>
      <c r="S361" s="97"/>
      <c r="T361" s="97"/>
      <c r="U361" s="96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6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 t="s">
        <v>1352</v>
      </c>
      <c r="FZ361" s="97" t="s">
        <v>1352</v>
      </c>
      <c r="GA361" s="97" t="s">
        <v>1352</v>
      </c>
      <c r="GB361" s="97">
        <v>0</v>
      </c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</row>
    <row r="362" spans="1:254" ht="13.5">
      <c r="A362" s="22">
        <v>354</v>
      </c>
      <c r="B362" s="167">
        <v>42479</v>
      </c>
      <c r="C362" s="60" t="s">
        <v>1338</v>
      </c>
      <c r="D362" s="52" t="s">
        <v>11</v>
      </c>
      <c r="E362" s="50" t="s">
        <v>36</v>
      </c>
      <c r="F362" s="50" t="s">
        <v>47</v>
      </c>
      <c r="G362" s="141" t="s">
        <v>1339</v>
      </c>
      <c r="H362" s="51" t="s">
        <v>1340</v>
      </c>
      <c r="I362" s="113">
        <f>COUNTIF(C$9:C362,C362)</f>
        <v>1</v>
      </c>
      <c r="J362" s="131">
        <f t="shared" si="43"/>
        <v>0</v>
      </c>
      <c r="K362" s="132">
        <f t="shared" si="41"/>
        <v>3</v>
      </c>
      <c r="L362" s="133">
        <f t="shared" si="42"/>
        <v>0</v>
      </c>
      <c r="M362" s="96"/>
      <c r="N362" s="97"/>
      <c r="O362" s="97"/>
      <c r="P362" s="97"/>
      <c r="Q362" s="97"/>
      <c r="R362" s="97"/>
      <c r="S362" s="97"/>
      <c r="T362" s="97"/>
      <c r="U362" s="96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6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 t="s">
        <v>1353</v>
      </c>
      <c r="GA362" s="97" t="s">
        <v>1353</v>
      </c>
      <c r="GB362" s="97" t="s">
        <v>1353</v>
      </c>
      <c r="GC362" s="97">
        <v>0</v>
      </c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</row>
    <row r="363" spans="1:254" ht="13.5">
      <c r="A363" s="22">
        <v>355</v>
      </c>
      <c r="B363" s="167">
        <v>42479</v>
      </c>
      <c r="C363" s="60" t="s">
        <v>1341</v>
      </c>
      <c r="D363" s="52" t="s">
        <v>15</v>
      </c>
      <c r="E363" s="50" t="s">
        <v>83</v>
      </c>
      <c r="F363" s="50" t="s">
        <v>47</v>
      </c>
      <c r="G363" s="141" t="s">
        <v>1342</v>
      </c>
      <c r="H363" s="51" t="s">
        <v>1343</v>
      </c>
      <c r="I363" s="113">
        <f>COUNTIF(C$9:C363,C363)</f>
        <v>1</v>
      </c>
      <c r="J363" s="131">
        <f t="shared" si="43"/>
        <v>0</v>
      </c>
      <c r="K363" s="132">
        <f t="shared" si="41"/>
        <v>0</v>
      </c>
      <c r="L363" s="133">
        <f t="shared" si="42"/>
        <v>4</v>
      </c>
      <c r="M363" s="96"/>
      <c r="N363" s="97"/>
      <c r="O363" s="97"/>
      <c r="P363" s="97"/>
      <c r="Q363" s="97"/>
      <c r="R363" s="97"/>
      <c r="S363" s="97"/>
      <c r="T363" s="97"/>
      <c r="U363" s="96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6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 t="s">
        <v>1354</v>
      </c>
      <c r="GA363" s="97" t="s">
        <v>1354</v>
      </c>
      <c r="GB363" s="97" t="s">
        <v>1354</v>
      </c>
      <c r="GC363" s="97" t="s">
        <v>1354</v>
      </c>
      <c r="GD363" s="97">
        <v>0</v>
      </c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</row>
    <row r="364" spans="1:254" ht="13.5">
      <c r="A364" s="22">
        <v>356</v>
      </c>
      <c r="B364" s="167">
        <v>42479</v>
      </c>
      <c r="C364" s="60" t="s">
        <v>1262</v>
      </c>
      <c r="D364" s="52" t="s">
        <v>16</v>
      </c>
      <c r="E364" s="50" t="s">
        <v>89</v>
      </c>
      <c r="F364" s="50" t="s">
        <v>45</v>
      </c>
      <c r="G364" s="141" t="s">
        <v>1263</v>
      </c>
      <c r="H364" s="51" t="s">
        <v>1264</v>
      </c>
      <c r="I364" s="113">
        <f>COUNTIF(C$9:C364,C364)</f>
        <v>3</v>
      </c>
      <c r="J364" s="131">
        <f t="shared" si="43"/>
        <v>0</v>
      </c>
      <c r="K364" s="132">
        <f t="shared" si="41"/>
        <v>2</v>
      </c>
      <c r="L364" s="133">
        <f t="shared" si="42"/>
        <v>0</v>
      </c>
      <c r="M364" s="96"/>
      <c r="N364" s="97"/>
      <c r="O364" s="97"/>
      <c r="P364" s="97"/>
      <c r="Q364" s="97"/>
      <c r="R364" s="97"/>
      <c r="S364" s="97"/>
      <c r="T364" s="97"/>
      <c r="U364" s="96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6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 t="s">
        <v>1355</v>
      </c>
      <c r="GA364" s="97" t="s">
        <v>1355</v>
      </c>
      <c r="GB364" s="97">
        <v>0</v>
      </c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</row>
    <row r="365" spans="1:254" ht="13.5">
      <c r="A365" s="22">
        <v>357</v>
      </c>
      <c r="B365" s="167">
        <v>42479</v>
      </c>
      <c r="C365" s="60" t="s">
        <v>1344</v>
      </c>
      <c r="D365" s="52" t="s">
        <v>12</v>
      </c>
      <c r="E365" s="50" t="s">
        <v>25</v>
      </c>
      <c r="F365" s="50" t="s">
        <v>46</v>
      </c>
      <c r="G365" s="141" t="s">
        <v>1345</v>
      </c>
      <c r="H365" s="51" t="s">
        <v>404</v>
      </c>
      <c r="I365" s="113">
        <f>COUNTIF(C$9:C365,C365)</f>
        <v>1</v>
      </c>
      <c r="J365" s="131">
        <f t="shared" si="43"/>
        <v>0</v>
      </c>
      <c r="K365" s="132">
        <f t="shared" si="41"/>
        <v>0</v>
      </c>
      <c r="L365" s="133">
        <f t="shared" si="42"/>
        <v>3</v>
      </c>
      <c r="M365" s="96"/>
      <c r="N365" s="97"/>
      <c r="O365" s="97"/>
      <c r="P365" s="97"/>
      <c r="Q365" s="97"/>
      <c r="R365" s="97"/>
      <c r="S365" s="97"/>
      <c r="T365" s="97"/>
      <c r="U365" s="96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6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 t="s">
        <v>1356</v>
      </c>
      <c r="GB365" s="97" t="s">
        <v>1356</v>
      </c>
      <c r="GC365" s="97" t="s">
        <v>1356</v>
      </c>
      <c r="GD365" s="97">
        <v>0</v>
      </c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</row>
    <row r="366" spans="1:254" ht="13.5">
      <c r="A366" s="22">
        <v>358</v>
      </c>
      <c r="B366" s="166">
        <v>42480</v>
      </c>
      <c r="C366" s="60" t="s">
        <v>1357</v>
      </c>
      <c r="D366" s="52" t="s">
        <v>12</v>
      </c>
      <c r="E366" s="50" t="s">
        <v>29</v>
      </c>
      <c r="F366" s="50" t="s">
        <v>46</v>
      </c>
      <c r="G366" s="141" t="s">
        <v>1358</v>
      </c>
      <c r="H366" s="51" t="s">
        <v>1359</v>
      </c>
      <c r="I366" s="113">
        <f>COUNTIF(C$9:C366,C366)</f>
        <v>1</v>
      </c>
      <c r="J366" s="131">
        <f t="shared" si="43"/>
        <v>0</v>
      </c>
      <c r="K366" s="132">
        <f t="shared" si="41"/>
        <v>4</v>
      </c>
      <c r="L366" s="133">
        <f t="shared" si="42"/>
        <v>3</v>
      </c>
      <c r="M366" s="96"/>
      <c r="N366" s="97"/>
      <c r="O366" s="97"/>
      <c r="P366" s="97"/>
      <c r="Q366" s="97"/>
      <c r="R366" s="97"/>
      <c r="S366" s="97"/>
      <c r="T366" s="97"/>
      <c r="U366" s="96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6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 t="s">
        <v>1374</v>
      </c>
      <c r="GB366" s="97" t="s">
        <v>1374</v>
      </c>
      <c r="GC366" s="97" t="s">
        <v>1374</v>
      </c>
      <c r="GD366" s="97">
        <v>0</v>
      </c>
      <c r="GE366" s="97"/>
      <c r="GF366" s="97" t="s">
        <v>1441</v>
      </c>
      <c r="GG366" s="97" t="s">
        <v>1441</v>
      </c>
      <c r="GH366" s="97" t="s">
        <v>1441</v>
      </c>
      <c r="GI366" s="97" t="s">
        <v>1441</v>
      </c>
      <c r="GJ366" s="97">
        <v>0</v>
      </c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</row>
    <row r="367" spans="1:254" ht="13.5">
      <c r="A367" s="22">
        <v>359</v>
      </c>
      <c r="B367" s="166">
        <v>42480</v>
      </c>
      <c r="C367" s="60" t="s">
        <v>1016</v>
      </c>
      <c r="D367" s="52" t="s">
        <v>14</v>
      </c>
      <c r="E367" s="50" t="s">
        <v>37</v>
      </c>
      <c r="F367" s="50" t="s">
        <v>47</v>
      </c>
      <c r="G367" s="141" t="s">
        <v>1017</v>
      </c>
      <c r="H367" s="51" t="s">
        <v>1018</v>
      </c>
      <c r="I367" s="113">
        <f>COUNTIF(C$9:C367,C367)</f>
        <v>2</v>
      </c>
      <c r="J367" s="131">
        <f t="shared" si="43"/>
        <v>0</v>
      </c>
      <c r="K367" s="132">
        <f t="shared" si="41"/>
        <v>0</v>
      </c>
      <c r="L367" s="133">
        <f t="shared" si="42"/>
        <v>3</v>
      </c>
      <c r="M367" s="96"/>
      <c r="N367" s="97"/>
      <c r="O367" s="97"/>
      <c r="P367" s="97"/>
      <c r="Q367" s="97"/>
      <c r="R367" s="97"/>
      <c r="S367" s="97"/>
      <c r="T367" s="97"/>
      <c r="U367" s="96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6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 t="s">
        <v>1375</v>
      </c>
      <c r="GB367" s="97" t="s">
        <v>1375</v>
      </c>
      <c r="GC367" s="97" t="s">
        <v>1375</v>
      </c>
      <c r="GD367" s="97">
        <v>0</v>
      </c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</row>
    <row r="368" spans="1:254" ht="13.5">
      <c r="A368" s="22">
        <v>360</v>
      </c>
      <c r="B368" s="166">
        <v>42480</v>
      </c>
      <c r="C368" s="60" t="s">
        <v>1360</v>
      </c>
      <c r="D368" s="52" t="s">
        <v>15</v>
      </c>
      <c r="E368" s="50" t="s">
        <v>83</v>
      </c>
      <c r="F368" s="50" t="s">
        <v>44</v>
      </c>
      <c r="G368" s="141" t="s">
        <v>1361</v>
      </c>
      <c r="H368" s="51" t="s">
        <v>1362</v>
      </c>
      <c r="I368" s="113">
        <f>COUNTIF(C$9:C368,C368)</f>
        <v>1</v>
      </c>
      <c r="J368" s="131">
        <f t="shared" si="43"/>
        <v>0</v>
      </c>
      <c r="K368" s="132">
        <f t="shared" si="41"/>
        <v>3</v>
      </c>
      <c r="L368" s="133">
        <f t="shared" si="42"/>
        <v>0</v>
      </c>
      <c r="M368" s="96"/>
      <c r="N368" s="97"/>
      <c r="O368" s="97"/>
      <c r="P368" s="97"/>
      <c r="Q368" s="97"/>
      <c r="R368" s="97"/>
      <c r="S368" s="97"/>
      <c r="T368" s="97"/>
      <c r="U368" s="96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6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 t="s">
        <v>1376</v>
      </c>
      <c r="GB368" s="97" t="s">
        <v>1376</v>
      </c>
      <c r="GC368" s="97" t="s">
        <v>1376</v>
      </c>
      <c r="GD368" s="97">
        <v>0</v>
      </c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</row>
    <row r="369" spans="1:254" ht="13.5">
      <c r="A369" s="22">
        <v>361</v>
      </c>
      <c r="B369" s="166">
        <v>42480</v>
      </c>
      <c r="C369" s="60" t="s">
        <v>1363</v>
      </c>
      <c r="D369" s="52" t="s">
        <v>15</v>
      </c>
      <c r="E369" s="50" t="s">
        <v>83</v>
      </c>
      <c r="F369" s="50" t="s">
        <v>47</v>
      </c>
      <c r="G369" s="141" t="s">
        <v>1364</v>
      </c>
      <c r="H369" s="51" t="s">
        <v>221</v>
      </c>
      <c r="I369" s="113">
        <f>COUNTIF(C$9:C369,C369)</f>
        <v>1</v>
      </c>
      <c r="J369" s="131">
        <f t="shared" si="43"/>
        <v>0</v>
      </c>
      <c r="K369" s="132">
        <f t="shared" si="41"/>
        <v>0</v>
      </c>
      <c r="L369" s="133">
        <f t="shared" si="42"/>
        <v>3</v>
      </c>
      <c r="M369" s="96"/>
      <c r="N369" s="97"/>
      <c r="O369" s="97"/>
      <c r="P369" s="97"/>
      <c r="Q369" s="97"/>
      <c r="R369" s="97"/>
      <c r="S369" s="97"/>
      <c r="T369" s="97"/>
      <c r="U369" s="96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6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 t="s">
        <v>1377</v>
      </c>
      <c r="GA369" s="97" t="s">
        <v>1377</v>
      </c>
      <c r="GB369" s="97" t="s">
        <v>1377</v>
      </c>
      <c r="GC369" s="97">
        <v>0</v>
      </c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</row>
    <row r="370" spans="1:254" ht="13.5">
      <c r="A370" s="22">
        <v>362</v>
      </c>
      <c r="B370" s="166">
        <v>42480</v>
      </c>
      <c r="C370" s="60" t="s">
        <v>1365</v>
      </c>
      <c r="D370" s="52" t="s">
        <v>16</v>
      </c>
      <c r="E370" s="50" t="s">
        <v>88</v>
      </c>
      <c r="F370" s="50" t="s">
        <v>45</v>
      </c>
      <c r="G370" s="141" t="s">
        <v>1366</v>
      </c>
      <c r="H370" s="51" t="s">
        <v>1367</v>
      </c>
      <c r="I370" s="113">
        <f>COUNTIF(C$9:C370,C370)</f>
        <v>1</v>
      </c>
      <c r="J370" s="131">
        <f t="shared" si="43"/>
        <v>0</v>
      </c>
      <c r="K370" s="132">
        <f t="shared" si="41"/>
        <v>3</v>
      </c>
      <c r="L370" s="133">
        <f t="shared" si="42"/>
        <v>0</v>
      </c>
      <c r="M370" s="96"/>
      <c r="N370" s="97"/>
      <c r="O370" s="97"/>
      <c r="P370" s="97"/>
      <c r="Q370" s="97"/>
      <c r="R370" s="97"/>
      <c r="S370" s="97"/>
      <c r="T370" s="97"/>
      <c r="U370" s="96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6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 t="s">
        <v>1378</v>
      </c>
      <c r="GB370" s="97" t="s">
        <v>1378</v>
      </c>
      <c r="GC370" s="97" t="s">
        <v>1378</v>
      </c>
      <c r="GD370" s="97">
        <v>0</v>
      </c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</row>
    <row r="371" spans="1:254" ht="13.5">
      <c r="A371" s="22">
        <v>363</v>
      </c>
      <c r="B371" s="166">
        <v>42480</v>
      </c>
      <c r="C371" s="60" t="s">
        <v>1368</v>
      </c>
      <c r="D371" s="52" t="s">
        <v>16</v>
      </c>
      <c r="E371" s="50" t="s">
        <v>88</v>
      </c>
      <c r="F371" s="50" t="s">
        <v>47</v>
      </c>
      <c r="G371" s="141" t="s">
        <v>1369</v>
      </c>
      <c r="H371" s="51" t="s">
        <v>1370</v>
      </c>
      <c r="I371" s="113">
        <f>COUNTIF(C$9:C371,C371)</f>
        <v>1</v>
      </c>
      <c r="J371" s="131">
        <f t="shared" si="43"/>
        <v>0</v>
      </c>
      <c r="K371" s="132">
        <f aca="true" t="shared" si="44" ref="K371:K412">COUNTIF($M371:$IT371,"学年*")</f>
        <v>0</v>
      </c>
      <c r="L371" s="133">
        <f t="shared" si="42"/>
        <v>5</v>
      </c>
      <c r="M371" s="96"/>
      <c r="N371" s="97"/>
      <c r="O371" s="97"/>
      <c r="P371" s="97"/>
      <c r="Q371" s="97"/>
      <c r="R371" s="97"/>
      <c r="S371" s="97"/>
      <c r="T371" s="97"/>
      <c r="U371" s="96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6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 t="s">
        <v>1379</v>
      </c>
      <c r="GB371" s="97" t="s">
        <v>1391</v>
      </c>
      <c r="GC371" s="97" t="s">
        <v>1391</v>
      </c>
      <c r="GD371" s="97">
        <v>0</v>
      </c>
      <c r="GE371" s="97"/>
      <c r="GF371" s="97" t="s">
        <v>1426</v>
      </c>
      <c r="GG371" s="97" t="s">
        <v>1426</v>
      </c>
      <c r="GH371" s="97">
        <v>0</v>
      </c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</row>
    <row r="372" spans="1:254" ht="13.5">
      <c r="A372" s="22">
        <v>364</v>
      </c>
      <c r="B372" s="166">
        <v>42480</v>
      </c>
      <c r="C372" s="60" t="s">
        <v>1371</v>
      </c>
      <c r="D372" s="52" t="s">
        <v>17</v>
      </c>
      <c r="E372" s="50" t="s">
        <v>97</v>
      </c>
      <c r="F372" s="50" t="s">
        <v>46</v>
      </c>
      <c r="G372" s="141" t="s">
        <v>1372</v>
      </c>
      <c r="H372" s="51" t="s">
        <v>1373</v>
      </c>
      <c r="I372" s="113">
        <f>COUNTIF(C$9:C372,C372)</f>
        <v>1</v>
      </c>
      <c r="J372" s="131">
        <f t="shared" si="43"/>
        <v>2</v>
      </c>
      <c r="K372" s="132">
        <f t="shared" si="44"/>
        <v>0</v>
      </c>
      <c r="L372" s="133">
        <f aca="true" t="shared" si="45" ref="L372:L412">COUNTIF($M372:$IT372,"*学級*")</f>
        <v>0</v>
      </c>
      <c r="M372" s="96"/>
      <c r="N372" s="97"/>
      <c r="O372" s="97"/>
      <c r="P372" s="97"/>
      <c r="Q372" s="97"/>
      <c r="R372" s="97"/>
      <c r="S372" s="97"/>
      <c r="T372" s="97"/>
      <c r="U372" s="96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6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 t="s">
        <v>1380</v>
      </c>
      <c r="GA372" s="97" t="s">
        <v>1380</v>
      </c>
      <c r="GB372" s="97">
        <v>0</v>
      </c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  <c r="IK372" s="97"/>
      <c r="IL372" s="97"/>
      <c r="IM372" s="97"/>
      <c r="IN372" s="97"/>
      <c r="IO372" s="97"/>
      <c r="IP372" s="97"/>
      <c r="IQ372" s="97"/>
      <c r="IR372" s="97"/>
      <c r="IS372" s="97"/>
      <c r="IT372" s="97"/>
    </row>
    <row r="373" spans="1:254" ht="13.5">
      <c r="A373" s="22">
        <v>365</v>
      </c>
      <c r="B373" s="166">
        <v>42480</v>
      </c>
      <c r="C373" s="60" t="s">
        <v>1384</v>
      </c>
      <c r="D373" s="52" t="s">
        <v>12</v>
      </c>
      <c r="E373" s="50" t="s">
        <v>25</v>
      </c>
      <c r="F373" s="50" t="s">
        <v>45</v>
      </c>
      <c r="G373" s="141" t="s">
        <v>1385</v>
      </c>
      <c r="H373" s="51" t="s">
        <v>1386</v>
      </c>
      <c r="I373" s="113">
        <f>COUNTIF(C$9:C373,C373)</f>
        <v>1</v>
      </c>
      <c r="J373" s="131">
        <f t="shared" si="43"/>
        <v>0</v>
      </c>
      <c r="K373" s="132">
        <f t="shared" si="44"/>
        <v>0</v>
      </c>
      <c r="L373" s="133">
        <f t="shared" si="45"/>
        <v>3</v>
      </c>
      <c r="M373" s="96"/>
      <c r="N373" s="97"/>
      <c r="O373" s="97"/>
      <c r="P373" s="97"/>
      <c r="Q373" s="97"/>
      <c r="R373" s="97"/>
      <c r="S373" s="97"/>
      <c r="T373" s="97"/>
      <c r="U373" s="96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6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 t="s">
        <v>1387</v>
      </c>
      <c r="GB373" s="97" t="s">
        <v>1387</v>
      </c>
      <c r="GC373" s="97" t="s">
        <v>1387</v>
      </c>
      <c r="GD373" s="97">
        <v>0</v>
      </c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  <c r="IK373" s="97"/>
      <c r="IL373" s="97"/>
      <c r="IM373" s="97"/>
      <c r="IN373" s="97"/>
      <c r="IO373" s="97"/>
      <c r="IP373" s="97"/>
      <c r="IQ373" s="97"/>
      <c r="IR373" s="97"/>
      <c r="IS373" s="97"/>
      <c r="IT373" s="97"/>
    </row>
    <row r="374" spans="1:254" ht="13.5">
      <c r="A374" s="22">
        <v>366</v>
      </c>
      <c r="B374" s="167">
        <v>42481</v>
      </c>
      <c r="C374" s="60" t="s">
        <v>978</v>
      </c>
      <c r="D374" s="52" t="s">
        <v>13</v>
      </c>
      <c r="E374" s="50" t="s">
        <v>34</v>
      </c>
      <c r="F374" s="50" t="s">
        <v>45</v>
      </c>
      <c r="G374" s="141" t="s">
        <v>979</v>
      </c>
      <c r="H374" s="51" t="s">
        <v>980</v>
      </c>
      <c r="I374" s="113">
        <f>COUNTIF(C$9:C374,C374)</f>
        <v>3</v>
      </c>
      <c r="J374" s="131">
        <f t="shared" si="43"/>
        <v>0</v>
      </c>
      <c r="K374" s="132">
        <f t="shared" si="44"/>
        <v>0</v>
      </c>
      <c r="L374" s="133">
        <f t="shared" si="45"/>
        <v>3</v>
      </c>
      <c r="M374" s="96"/>
      <c r="N374" s="97"/>
      <c r="O374" s="97"/>
      <c r="P374" s="97"/>
      <c r="Q374" s="97"/>
      <c r="R374" s="97"/>
      <c r="S374" s="97"/>
      <c r="T374" s="97"/>
      <c r="U374" s="96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6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 t="s">
        <v>1389</v>
      </c>
      <c r="GB374" s="97" t="s">
        <v>1389</v>
      </c>
      <c r="GC374" s="97" t="s">
        <v>1389</v>
      </c>
      <c r="GD374" s="97">
        <v>0</v>
      </c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  <c r="IK374" s="97"/>
      <c r="IL374" s="97"/>
      <c r="IM374" s="97"/>
      <c r="IN374" s="97"/>
      <c r="IO374" s="97"/>
      <c r="IP374" s="97"/>
      <c r="IQ374" s="97"/>
      <c r="IR374" s="97"/>
      <c r="IS374" s="97"/>
      <c r="IT374" s="97"/>
    </row>
    <row r="375" spans="1:254" ht="13.5">
      <c r="A375" s="22">
        <v>367</v>
      </c>
      <c r="B375" s="167">
        <v>42481</v>
      </c>
      <c r="C375" s="60" t="s">
        <v>275</v>
      </c>
      <c r="D375" s="52" t="s">
        <v>11</v>
      </c>
      <c r="E375" s="50" t="s">
        <v>36</v>
      </c>
      <c r="F375" s="50" t="s">
        <v>45</v>
      </c>
      <c r="G375" s="141" t="s">
        <v>276</v>
      </c>
      <c r="H375" s="51" t="s">
        <v>277</v>
      </c>
      <c r="I375" s="113">
        <f>COUNTIF(C$9:C375,C375)</f>
        <v>3</v>
      </c>
      <c r="J375" s="131">
        <f t="shared" si="43"/>
        <v>0</v>
      </c>
      <c r="K375" s="132">
        <f t="shared" si="44"/>
        <v>4</v>
      </c>
      <c r="L375" s="133">
        <f t="shared" si="45"/>
        <v>0</v>
      </c>
      <c r="M375" s="96"/>
      <c r="N375" s="97"/>
      <c r="O375" s="97"/>
      <c r="P375" s="97"/>
      <c r="Q375" s="97"/>
      <c r="R375" s="97"/>
      <c r="S375" s="97"/>
      <c r="T375" s="97"/>
      <c r="U375" s="96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6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 t="s">
        <v>1390</v>
      </c>
      <c r="GC375" s="97" t="s">
        <v>1390</v>
      </c>
      <c r="GD375" s="97" t="s">
        <v>1390</v>
      </c>
      <c r="GE375" s="97" t="s">
        <v>1390</v>
      </c>
      <c r="GF375" s="97">
        <v>0</v>
      </c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  <c r="IK375" s="97"/>
      <c r="IL375" s="97"/>
      <c r="IM375" s="97"/>
      <c r="IN375" s="97"/>
      <c r="IO375" s="97"/>
      <c r="IP375" s="97"/>
      <c r="IQ375" s="97"/>
      <c r="IR375" s="97"/>
      <c r="IS375" s="97"/>
      <c r="IT375" s="97"/>
    </row>
    <row r="376" spans="1:254" ht="13.5">
      <c r="A376" s="22">
        <v>368</v>
      </c>
      <c r="B376" s="166">
        <v>42482</v>
      </c>
      <c r="C376" s="60" t="s">
        <v>511</v>
      </c>
      <c r="D376" s="52" t="s">
        <v>13</v>
      </c>
      <c r="E376" s="50" t="s">
        <v>32</v>
      </c>
      <c r="F376" s="50" t="s">
        <v>45</v>
      </c>
      <c r="G376" s="141" t="s">
        <v>512</v>
      </c>
      <c r="H376" s="51" t="s">
        <v>513</v>
      </c>
      <c r="I376" s="113">
        <f>COUNTIF(C$9:C376,C376)</f>
        <v>2</v>
      </c>
      <c r="J376" s="131">
        <f t="shared" si="43"/>
        <v>0</v>
      </c>
      <c r="K376" s="132">
        <f t="shared" si="44"/>
        <v>1</v>
      </c>
      <c r="L376" s="133">
        <f t="shared" si="45"/>
        <v>0</v>
      </c>
      <c r="M376" s="96"/>
      <c r="N376" s="97"/>
      <c r="O376" s="97"/>
      <c r="P376" s="97"/>
      <c r="Q376" s="97"/>
      <c r="R376" s="97"/>
      <c r="S376" s="97"/>
      <c r="T376" s="97"/>
      <c r="U376" s="96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6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 t="s">
        <v>1402</v>
      </c>
      <c r="GD376" s="97">
        <v>0</v>
      </c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  <c r="IK376" s="97"/>
      <c r="IL376" s="97"/>
      <c r="IM376" s="97"/>
      <c r="IN376" s="97"/>
      <c r="IO376" s="97"/>
      <c r="IP376" s="97"/>
      <c r="IQ376" s="97"/>
      <c r="IR376" s="97"/>
      <c r="IS376" s="97"/>
      <c r="IT376" s="97"/>
    </row>
    <row r="377" spans="1:254" ht="13.5">
      <c r="A377" s="22">
        <v>369</v>
      </c>
      <c r="B377" s="166">
        <v>42482</v>
      </c>
      <c r="C377" s="60" t="s">
        <v>1395</v>
      </c>
      <c r="D377" s="52" t="s">
        <v>13</v>
      </c>
      <c r="E377" s="50" t="s">
        <v>33</v>
      </c>
      <c r="F377" s="50" t="s">
        <v>46</v>
      </c>
      <c r="G377" s="141" t="s">
        <v>1396</v>
      </c>
      <c r="H377" s="51" t="s">
        <v>902</v>
      </c>
      <c r="I377" s="113">
        <f>COUNTIF(C$9:C377,C377)</f>
        <v>1</v>
      </c>
      <c r="J377" s="131">
        <f t="shared" si="43"/>
        <v>0</v>
      </c>
      <c r="K377" s="132">
        <f t="shared" si="44"/>
        <v>0</v>
      </c>
      <c r="L377" s="133">
        <f t="shared" si="45"/>
        <v>1</v>
      </c>
      <c r="M377" s="96"/>
      <c r="N377" s="97"/>
      <c r="O377" s="97"/>
      <c r="P377" s="97"/>
      <c r="Q377" s="97"/>
      <c r="R377" s="97"/>
      <c r="S377" s="97"/>
      <c r="T377" s="97"/>
      <c r="U377" s="96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6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 t="s">
        <v>1403</v>
      </c>
      <c r="GD377" s="97">
        <v>0</v>
      </c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  <c r="IK377" s="97"/>
      <c r="IL377" s="97"/>
      <c r="IM377" s="97"/>
      <c r="IN377" s="97"/>
      <c r="IO377" s="97"/>
      <c r="IP377" s="97"/>
      <c r="IQ377" s="97"/>
      <c r="IR377" s="97"/>
      <c r="IS377" s="97"/>
      <c r="IT377" s="97"/>
    </row>
    <row r="378" spans="1:254" ht="13.5">
      <c r="A378" s="22">
        <v>370</v>
      </c>
      <c r="B378" s="166">
        <v>42482</v>
      </c>
      <c r="C378" s="60" t="s">
        <v>889</v>
      </c>
      <c r="D378" s="52" t="s">
        <v>16</v>
      </c>
      <c r="E378" s="50" t="s">
        <v>88</v>
      </c>
      <c r="F378" s="50" t="s">
        <v>45</v>
      </c>
      <c r="G378" s="141" t="s">
        <v>890</v>
      </c>
      <c r="H378" s="51" t="s">
        <v>891</v>
      </c>
      <c r="I378" s="113">
        <f>COUNTIF(C$9:C378,C378)</f>
        <v>2</v>
      </c>
      <c r="J378" s="131">
        <f t="shared" si="43"/>
        <v>0</v>
      </c>
      <c r="K378" s="132">
        <f t="shared" si="44"/>
        <v>2</v>
      </c>
      <c r="L378" s="133">
        <f t="shared" si="45"/>
        <v>0</v>
      </c>
      <c r="M378" s="96"/>
      <c r="N378" s="97"/>
      <c r="O378" s="97"/>
      <c r="P378" s="97"/>
      <c r="Q378" s="97"/>
      <c r="R378" s="97"/>
      <c r="S378" s="97"/>
      <c r="T378" s="97"/>
      <c r="U378" s="96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6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 t="s">
        <v>1404</v>
      </c>
      <c r="GC378" s="97" t="s">
        <v>1404</v>
      </c>
      <c r="GD378" s="97">
        <v>0</v>
      </c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  <c r="IK378" s="97"/>
      <c r="IL378" s="97"/>
      <c r="IM378" s="97"/>
      <c r="IN378" s="97"/>
      <c r="IO378" s="97"/>
      <c r="IP378" s="97"/>
      <c r="IQ378" s="97"/>
      <c r="IR378" s="97"/>
      <c r="IS378" s="97"/>
      <c r="IT378" s="97"/>
    </row>
    <row r="379" spans="1:254" ht="13.5">
      <c r="A379" s="22">
        <v>371</v>
      </c>
      <c r="B379" s="166">
        <v>42482</v>
      </c>
      <c r="C379" s="60" t="s">
        <v>1397</v>
      </c>
      <c r="D379" s="52" t="s">
        <v>8</v>
      </c>
      <c r="E379" s="50" t="s">
        <v>92</v>
      </c>
      <c r="F379" s="50" t="s">
        <v>46</v>
      </c>
      <c r="G379" s="141" t="s">
        <v>1398</v>
      </c>
      <c r="H379" s="51" t="s">
        <v>1399</v>
      </c>
      <c r="I379" s="113">
        <f>COUNTIF(C$9:C379,C379)</f>
        <v>1</v>
      </c>
      <c r="J379" s="131">
        <f t="shared" si="43"/>
        <v>0</v>
      </c>
      <c r="K379" s="132">
        <f t="shared" si="44"/>
        <v>1</v>
      </c>
      <c r="L379" s="133">
        <f t="shared" si="45"/>
        <v>3</v>
      </c>
      <c r="M379" s="96"/>
      <c r="N379" s="97"/>
      <c r="O379" s="97"/>
      <c r="P379" s="97"/>
      <c r="Q379" s="97"/>
      <c r="R379" s="97"/>
      <c r="S379" s="97"/>
      <c r="T379" s="97"/>
      <c r="U379" s="96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6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 t="s">
        <v>1405</v>
      </c>
      <c r="GD379" s="97">
        <v>0</v>
      </c>
      <c r="GE379" s="97"/>
      <c r="GF379" s="97" t="s">
        <v>1425</v>
      </c>
      <c r="GG379" s="97" t="s">
        <v>1425</v>
      </c>
      <c r="GH379" s="97" t="s">
        <v>1425</v>
      </c>
      <c r="GI379" s="97">
        <v>0</v>
      </c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  <c r="IK379" s="97"/>
      <c r="IL379" s="97"/>
      <c r="IM379" s="97"/>
      <c r="IN379" s="97"/>
      <c r="IO379" s="97"/>
      <c r="IP379" s="97"/>
      <c r="IQ379" s="97"/>
      <c r="IR379" s="97"/>
      <c r="IS379" s="97"/>
      <c r="IT379" s="97"/>
    </row>
    <row r="380" spans="1:254" ht="13.5">
      <c r="A380" s="22">
        <v>372</v>
      </c>
      <c r="B380" s="166">
        <v>42482</v>
      </c>
      <c r="C380" s="60" t="s">
        <v>1400</v>
      </c>
      <c r="D380" s="52" t="s">
        <v>12</v>
      </c>
      <c r="E380" s="50" t="s">
        <v>25</v>
      </c>
      <c r="F380" s="50" t="s">
        <v>46</v>
      </c>
      <c r="G380" s="141" t="s">
        <v>1401</v>
      </c>
      <c r="H380" s="51" t="s">
        <v>244</v>
      </c>
      <c r="I380" s="113">
        <f>COUNTIF(C$9:C380,C380)</f>
        <v>1</v>
      </c>
      <c r="J380" s="131">
        <f t="shared" si="43"/>
        <v>0</v>
      </c>
      <c r="K380" s="132">
        <f t="shared" si="44"/>
        <v>0</v>
      </c>
      <c r="L380" s="133">
        <f t="shared" si="45"/>
        <v>1</v>
      </c>
      <c r="M380" s="96"/>
      <c r="N380" s="97"/>
      <c r="O380" s="97"/>
      <c r="P380" s="97"/>
      <c r="Q380" s="97"/>
      <c r="R380" s="97"/>
      <c r="S380" s="97"/>
      <c r="T380" s="97"/>
      <c r="U380" s="96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6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 t="s">
        <v>1406</v>
      </c>
      <c r="GD380" s="97">
        <v>0</v>
      </c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  <c r="IK380" s="97"/>
      <c r="IL380" s="97"/>
      <c r="IM380" s="97"/>
      <c r="IN380" s="97"/>
      <c r="IO380" s="97"/>
      <c r="IP380" s="97"/>
      <c r="IQ380" s="97"/>
      <c r="IR380" s="97"/>
      <c r="IS380" s="97"/>
      <c r="IT380" s="97"/>
    </row>
    <row r="381" spans="1:254" ht="13.5">
      <c r="A381" s="22">
        <v>373</v>
      </c>
      <c r="B381" s="166">
        <v>42482</v>
      </c>
      <c r="C381" s="60" t="s">
        <v>1275</v>
      </c>
      <c r="D381" s="52" t="s">
        <v>12</v>
      </c>
      <c r="E381" s="50" t="s">
        <v>25</v>
      </c>
      <c r="F381" s="50" t="s">
        <v>49</v>
      </c>
      <c r="G381" s="141" t="s">
        <v>1276</v>
      </c>
      <c r="H381" s="51" t="s">
        <v>1277</v>
      </c>
      <c r="I381" s="113">
        <f>COUNTIF(C$9:C381,C381)</f>
        <v>3</v>
      </c>
      <c r="J381" s="131">
        <f t="shared" si="43"/>
        <v>0</v>
      </c>
      <c r="K381" s="132">
        <f t="shared" si="44"/>
        <v>0</v>
      </c>
      <c r="L381" s="133">
        <f t="shared" si="45"/>
        <v>1</v>
      </c>
      <c r="M381" s="96"/>
      <c r="N381" s="97"/>
      <c r="O381" s="97"/>
      <c r="P381" s="97"/>
      <c r="Q381" s="97"/>
      <c r="R381" s="97"/>
      <c r="S381" s="97"/>
      <c r="T381" s="97"/>
      <c r="U381" s="96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6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 t="s">
        <v>1407</v>
      </c>
      <c r="GD381" s="97">
        <v>0</v>
      </c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  <c r="IK381" s="97"/>
      <c r="IL381" s="97"/>
      <c r="IM381" s="97"/>
      <c r="IN381" s="97"/>
      <c r="IO381" s="97"/>
      <c r="IP381" s="97"/>
      <c r="IQ381" s="97"/>
      <c r="IR381" s="97"/>
      <c r="IS381" s="97"/>
      <c r="IT381" s="97"/>
    </row>
    <row r="382" spans="1:254" ht="13.5">
      <c r="A382" s="22">
        <v>374</v>
      </c>
      <c r="B382" s="167">
        <v>42485</v>
      </c>
      <c r="C382" s="60" t="s">
        <v>1408</v>
      </c>
      <c r="D382" s="52" t="s">
        <v>13</v>
      </c>
      <c r="E382" s="50" t="s">
        <v>34</v>
      </c>
      <c r="F382" s="50" t="s">
        <v>45</v>
      </c>
      <c r="G382" s="141" t="s">
        <v>1409</v>
      </c>
      <c r="H382" s="51" t="s">
        <v>1410</v>
      </c>
      <c r="I382" s="113">
        <f>COUNTIF(C$9:C382,C382)</f>
        <v>1</v>
      </c>
      <c r="J382" s="131">
        <f t="shared" si="43"/>
        <v>0</v>
      </c>
      <c r="K382" s="132">
        <f t="shared" si="44"/>
        <v>0</v>
      </c>
      <c r="L382" s="133">
        <f t="shared" si="45"/>
        <v>2</v>
      </c>
      <c r="M382" s="96"/>
      <c r="N382" s="97"/>
      <c r="O382" s="97"/>
      <c r="P382" s="97"/>
      <c r="Q382" s="97"/>
      <c r="R382" s="97"/>
      <c r="S382" s="97"/>
      <c r="T382" s="97"/>
      <c r="U382" s="96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6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 t="s">
        <v>1415</v>
      </c>
      <c r="GH382" s="97" t="s">
        <v>1415</v>
      </c>
      <c r="GI382" s="97">
        <v>0</v>
      </c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  <c r="IK382" s="97"/>
      <c r="IL382" s="97"/>
      <c r="IM382" s="97"/>
      <c r="IN382" s="97"/>
      <c r="IO382" s="97"/>
      <c r="IP382" s="97"/>
      <c r="IQ382" s="97"/>
      <c r="IR382" s="97"/>
      <c r="IS382" s="97"/>
      <c r="IT382" s="97"/>
    </row>
    <row r="383" spans="1:254" ht="13.5">
      <c r="A383" s="22">
        <v>375</v>
      </c>
      <c r="B383" s="167">
        <v>42485</v>
      </c>
      <c r="C383" s="60" t="s">
        <v>1336</v>
      </c>
      <c r="D383" s="52" t="s">
        <v>11</v>
      </c>
      <c r="E383" s="50" t="s">
        <v>36</v>
      </c>
      <c r="F383" s="50" t="s">
        <v>47</v>
      </c>
      <c r="G383" s="141" t="s">
        <v>1337</v>
      </c>
      <c r="H383" s="51" t="s">
        <v>193</v>
      </c>
      <c r="I383" s="113">
        <f>COUNTIF(C$9:C383,C383)</f>
        <v>2</v>
      </c>
      <c r="J383" s="131">
        <f t="shared" si="43"/>
        <v>0</v>
      </c>
      <c r="K383" s="132">
        <f t="shared" si="44"/>
        <v>0</v>
      </c>
      <c r="L383" s="133">
        <f t="shared" si="45"/>
        <v>3</v>
      </c>
      <c r="M383" s="96"/>
      <c r="N383" s="97"/>
      <c r="O383" s="97"/>
      <c r="P383" s="97"/>
      <c r="Q383" s="97"/>
      <c r="R383" s="97"/>
      <c r="S383" s="97"/>
      <c r="T383" s="97"/>
      <c r="U383" s="96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6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 t="s">
        <v>1416</v>
      </c>
      <c r="GG383" s="97" t="s">
        <v>1416</v>
      </c>
      <c r="GH383" s="97" t="s">
        <v>1416</v>
      </c>
      <c r="GI383" s="97">
        <v>0</v>
      </c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  <c r="IK383" s="97"/>
      <c r="IL383" s="97"/>
      <c r="IM383" s="97"/>
      <c r="IN383" s="97"/>
      <c r="IO383" s="97"/>
      <c r="IP383" s="97"/>
      <c r="IQ383" s="97"/>
      <c r="IR383" s="97"/>
      <c r="IS383" s="97"/>
      <c r="IT383" s="97"/>
    </row>
    <row r="384" spans="1:254" ht="13.5">
      <c r="A384" s="22">
        <v>376</v>
      </c>
      <c r="B384" s="167">
        <v>42485</v>
      </c>
      <c r="C384" s="60" t="s">
        <v>1411</v>
      </c>
      <c r="D384" s="52" t="s">
        <v>8</v>
      </c>
      <c r="E384" s="50" t="s">
        <v>92</v>
      </c>
      <c r="F384" s="50" t="s">
        <v>45</v>
      </c>
      <c r="G384" s="141" t="s">
        <v>1412</v>
      </c>
      <c r="H384" s="51" t="s">
        <v>456</v>
      </c>
      <c r="I384" s="113">
        <f>COUNTIF(C$9:C384,C384)</f>
        <v>1</v>
      </c>
      <c r="J384" s="131">
        <f t="shared" si="43"/>
        <v>0</v>
      </c>
      <c r="K384" s="132">
        <f t="shared" si="44"/>
        <v>3</v>
      </c>
      <c r="L384" s="133">
        <f t="shared" si="45"/>
        <v>0</v>
      </c>
      <c r="M384" s="96"/>
      <c r="N384" s="97"/>
      <c r="O384" s="97"/>
      <c r="P384" s="97"/>
      <c r="Q384" s="97"/>
      <c r="R384" s="97"/>
      <c r="S384" s="97"/>
      <c r="T384" s="97"/>
      <c r="U384" s="96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6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 t="s">
        <v>1417</v>
      </c>
      <c r="GH384" s="97" t="s">
        <v>1417</v>
      </c>
      <c r="GI384" s="97" t="s">
        <v>1417</v>
      </c>
      <c r="GJ384" s="97">
        <v>0</v>
      </c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  <c r="IK384" s="97"/>
      <c r="IL384" s="97"/>
      <c r="IM384" s="97"/>
      <c r="IN384" s="97"/>
      <c r="IO384" s="97"/>
      <c r="IP384" s="97"/>
      <c r="IQ384" s="97"/>
      <c r="IR384" s="97"/>
      <c r="IS384" s="97"/>
      <c r="IT384" s="97"/>
    </row>
    <row r="385" spans="1:254" ht="13.5">
      <c r="A385" s="22">
        <v>377</v>
      </c>
      <c r="B385" s="167">
        <v>42485</v>
      </c>
      <c r="C385" s="60" t="s">
        <v>1413</v>
      </c>
      <c r="D385" s="52" t="s">
        <v>8</v>
      </c>
      <c r="E385" s="50" t="s">
        <v>92</v>
      </c>
      <c r="F385" s="50" t="s">
        <v>47</v>
      </c>
      <c r="G385" s="141" t="s">
        <v>1414</v>
      </c>
      <c r="H385" s="51" t="s">
        <v>1399</v>
      </c>
      <c r="I385" s="113">
        <f>COUNTIF(C$9:C385,C385)</f>
        <v>1</v>
      </c>
      <c r="J385" s="131">
        <f t="shared" si="43"/>
        <v>0</v>
      </c>
      <c r="K385" s="132">
        <f t="shared" si="44"/>
        <v>0</v>
      </c>
      <c r="L385" s="133">
        <f t="shared" si="45"/>
        <v>4</v>
      </c>
      <c r="M385" s="96"/>
      <c r="N385" s="97"/>
      <c r="O385" s="97"/>
      <c r="P385" s="97"/>
      <c r="Q385" s="97"/>
      <c r="R385" s="97"/>
      <c r="S385" s="97"/>
      <c r="T385" s="97"/>
      <c r="U385" s="96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6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 t="s">
        <v>1418</v>
      </c>
      <c r="GG385" s="97" t="s">
        <v>1418</v>
      </c>
      <c r="GH385" s="97" t="s">
        <v>1418</v>
      </c>
      <c r="GI385" s="97" t="s">
        <v>1418</v>
      </c>
      <c r="GJ385" s="97">
        <v>0</v>
      </c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  <c r="IK385" s="97"/>
      <c r="IL385" s="97"/>
      <c r="IM385" s="97"/>
      <c r="IN385" s="97"/>
      <c r="IO385" s="97"/>
      <c r="IP385" s="97"/>
      <c r="IQ385" s="97"/>
      <c r="IR385" s="97"/>
      <c r="IS385" s="97"/>
      <c r="IT385" s="97"/>
    </row>
    <row r="386" spans="1:254" ht="13.5">
      <c r="A386" s="22">
        <v>378</v>
      </c>
      <c r="B386" s="167">
        <v>42485</v>
      </c>
      <c r="C386" s="60" t="s">
        <v>227</v>
      </c>
      <c r="D386" s="52" t="s">
        <v>12</v>
      </c>
      <c r="E386" s="50" t="s">
        <v>25</v>
      </c>
      <c r="F386" s="50" t="s">
        <v>45</v>
      </c>
      <c r="G386" s="141" t="s">
        <v>228</v>
      </c>
      <c r="H386" s="51" t="s">
        <v>229</v>
      </c>
      <c r="I386" s="113">
        <f>COUNTIF(C$9:C386,C386)</f>
        <v>2</v>
      </c>
      <c r="J386" s="131">
        <f t="shared" si="43"/>
        <v>0</v>
      </c>
      <c r="K386" s="132">
        <f t="shared" si="44"/>
        <v>3</v>
      </c>
      <c r="L386" s="133">
        <f t="shared" si="45"/>
        <v>0</v>
      </c>
      <c r="M386" s="96"/>
      <c r="N386" s="97"/>
      <c r="O386" s="97"/>
      <c r="P386" s="97"/>
      <c r="Q386" s="97"/>
      <c r="R386" s="97"/>
      <c r="S386" s="97"/>
      <c r="T386" s="97"/>
      <c r="U386" s="96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6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 t="s">
        <v>1422</v>
      </c>
      <c r="GG386" s="97" t="s">
        <v>1422</v>
      </c>
      <c r="GH386" s="97" t="s">
        <v>1422</v>
      </c>
      <c r="GI386" s="97">
        <v>0</v>
      </c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  <c r="IK386" s="97"/>
      <c r="IL386" s="97"/>
      <c r="IM386" s="97"/>
      <c r="IN386" s="97"/>
      <c r="IO386" s="97"/>
      <c r="IP386" s="97"/>
      <c r="IQ386" s="97"/>
      <c r="IR386" s="97"/>
      <c r="IS386" s="97"/>
      <c r="IT386" s="97"/>
    </row>
    <row r="387" spans="1:254" ht="13.5">
      <c r="A387" s="22">
        <v>379</v>
      </c>
      <c r="B387" s="167">
        <v>42485</v>
      </c>
      <c r="C387" s="60" t="s">
        <v>1419</v>
      </c>
      <c r="D387" s="52" t="s">
        <v>12</v>
      </c>
      <c r="E387" s="50" t="s">
        <v>25</v>
      </c>
      <c r="F387" s="50" t="s">
        <v>46</v>
      </c>
      <c r="G387" s="141" t="s">
        <v>1420</v>
      </c>
      <c r="H387" s="51" t="s">
        <v>1421</v>
      </c>
      <c r="I387" s="113">
        <f>COUNTIF(C$9:C387,C387)</f>
        <v>1</v>
      </c>
      <c r="J387" s="131">
        <f t="shared" si="43"/>
        <v>0</v>
      </c>
      <c r="K387" s="132">
        <f t="shared" si="44"/>
        <v>0</v>
      </c>
      <c r="L387" s="133">
        <f t="shared" si="45"/>
        <v>3</v>
      </c>
      <c r="M387" s="96"/>
      <c r="N387" s="97"/>
      <c r="O387" s="97"/>
      <c r="P387" s="97"/>
      <c r="Q387" s="97"/>
      <c r="R387" s="97"/>
      <c r="S387" s="97"/>
      <c r="T387" s="97"/>
      <c r="U387" s="96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6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 t="s">
        <v>1423</v>
      </c>
      <c r="GG387" s="97" t="s">
        <v>1423</v>
      </c>
      <c r="GH387" s="97" t="s">
        <v>1423</v>
      </c>
      <c r="GI387" s="97">
        <v>0</v>
      </c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  <c r="IK387" s="97"/>
      <c r="IL387" s="97"/>
      <c r="IM387" s="97"/>
      <c r="IN387" s="97"/>
      <c r="IO387" s="97"/>
      <c r="IP387" s="97"/>
      <c r="IQ387" s="97"/>
      <c r="IR387" s="97"/>
      <c r="IS387" s="97"/>
      <c r="IT387" s="97"/>
    </row>
    <row r="388" spans="1:254" ht="13.5">
      <c r="A388" s="22">
        <v>380</v>
      </c>
      <c r="B388" s="166">
        <v>42486</v>
      </c>
      <c r="C388" s="60" t="s">
        <v>1427</v>
      </c>
      <c r="D388" s="52" t="s">
        <v>13</v>
      </c>
      <c r="E388" s="50" t="s">
        <v>35</v>
      </c>
      <c r="F388" s="50" t="s">
        <v>47</v>
      </c>
      <c r="G388" s="141" t="s">
        <v>1428</v>
      </c>
      <c r="H388" s="51" t="s">
        <v>1429</v>
      </c>
      <c r="I388" s="113">
        <f>COUNTIF(C$9:C388,C388)</f>
        <v>1</v>
      </c>
      <c r="J388" s="131">
        <f t="shared" si="43"/>
        <v>0</v>
      </c>
      <c r="K388" s="132">
        <f t="shared" si="44"/>
        <v>3</v>
      </c>
      <c r="L388" s="133">
        <f t="shared" si="45"/>
        <v>0</v>
      </c>
      <c r="M388" s="96"/>
      <c r="N388" s="97"/>
      <c r="O388" s="97"/>
      <c r="P388" s="97"/>
      <c r="Q388" s="97"/>
      <c r="R388" s="97"/>
      <c r="S388" s="97"/>
      <c r="T388" s="97"/>
      <c r="U388" s="96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6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 t="s">
        <v>1442</v>
      </c>
      <c r="GH388" s="97" t="s">
        <v>1442</v>
      </c>
      <c r="GI388" s="97" t="s">
        <v>1442</v>
      </c>
      <c r="GJ388" s="97">
        <v>0</v>
      </c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  <c r="IK388" s="97"/>
      <c r="IL388" s="97"/>
      <c r="IM388" s="97"/>
      <c r="IN388" s="97"/>
      <c r="IO388" s="97"/>
      <c r="IP388" s="97"/>
      <c r="IQ388" s="97"/>
      <c r="IR388" s="97"/>
      <c r="IS388" s="97"/>
      <c r="IT388" s="97"/>
    </row>
    <row r="389" spans="1:254" ht="13.5">
      <c r="A389" s="22">
        <v>381</v>
      </c>
      <c r="B389" s="166">
        <v>42486</v>
      </c>
      <c r="C389" s="60" t="s">
        <v>1430</v>
      </c>
      <c r="D389" s="52" t="s">
        <v>11</v>
      </c>
      <c r="E389" s="50" t="s">
        <v>36</v>
      </c>
      <c r="F389" s="50" t="s">
        <v>45</v>
      </c>
      <c r="G389" s="141" t="s">
        <v>1431</v>
      </c>
      <c r="H389" s="51" t="s">
        <v>1432</v>
      </c>
      <c r="I389" s="113">
        <f>COUNTIF(C$9:C389,C389)</f>
        <v>1</v>
      </c>
      <c r="J389" s="131">
        <f t="shared" si="43"/>
        <v>0</v>
      </c>
      <c r="K389" s="132">
        <f t="shared" si="44"/>
        <v>0</v>
      </c>
      <c r="L389" s="133">
        <f t="shared" si="45"/>
        <v>3</v>
      </c>
      <c r="M389" s="96"/>
      <c r="N389" s="97"/>
      <c r="O389" s="97"/>
      <c r="P389" s="97"/>
      <c r="Q389" s="97"/>
      <c r="R389" s="97"/>
      <c r="S389" s="97"/>
      <c r="T389" s="97"/>
      <c r="U389" s="96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6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 t="s">
        <v>1443</v>
      </c>
      <c r="GG389" s="97" t="s">
        <v>1443</v>
      </c>
      <c r="GH389" s="97" t="s">
        <v>1443</v>
      </c>
      <c r="GI389" s="97">
        <v>0</v>
      </c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  <c r="IK389" s="97"/>
      <c r="IL389" s="97"/>
      <c r="IM389" s="97"/>
      <c r="IN389" s="97"/>
      <c r="IO389" s="97"/>
      <c r="IP389" s="97"/>
      <c r="IQ389" s="97"/>
      <c r="IR389" s="97"/>
      <c r="IS389" s="97"/>
      <c r="IT389" s="97"/>
    </row>
    <row r="390" spans="1:254" ht="13.5">
      <c r="A390" s="22">
        <v>382</v>
      </c>
      <c r="B390" s="166">
        <v>42486</v>
      </c>
      <c r="C390" s="60" t="s">
        <v>1433</v>
      </c>
      <c r="D390" s="52" t="s">
        <v>14</v>
      </c>
      <c r="E390" s="50" t="s">
        <v>37</v>
      </c>
      <c r="F390" s="50" t="s">
        <v>529</v>
      </c>
      <c r="G390" s="141" t="s">
        <v>1434</v>
      </c>
      <c r="H390" s="51" t="s">
        <v>1435</v>
      </c>
      <c r="I390" s="113">
        <f>COUNTIF(C$9:C390,C390)</f>
        <v>1</v>
      </c>
      <c r="J390" s="131">
        <f t="shared" si="43"/>
        <v>3</v>
      </c>
      <c r="K390" s="132">
        <f t="shared" si="44"/>
        <v>0</v>
      </c>
      <c r="L390" s="133">
        <f t="shared" si="45"/>
        <v>0</v>
      </c>
      <c r="M390" s="96"/>
      <c r="N390" s="97"/>
      <c r="O390" s="97"/>
      <c r="P390" s="97"/>
      <c r="Q390" s="97"/>
      <c r="R390" s="97"/>
      <c r="S390" s="97"/>
      <c r="T390" s="97"/>
      <c r="U390" s="96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6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 t="s">
        <v>1444</v>
      </c>
      <c r="GH390" s="97" t="s">
        <v>1444</v>
      </c>
      <c r="GI390" s="97" t="s">
        <v>1444</v>
      </c>
      <c r="GJ390" s="97">
        <v>0</v>
      </c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  <c r="IK390" s="97"/>
      <c r="IL390" s="97"/>
      <c r="IM390" s="97"/>
      <c r="IN390" s="97"/>
      <c r="IO390" s="97"/>
      <c r="IP390" s="97"/>
      <c r="IQ390" s="97"/>
      <c r="IR390" s="97"/>
      <c r="IS390" s="97"/>
      <c r="IT390" s="97"/>
    </row>
    <row r="391" spans="1:254" ht="13.5">
      <c r="A391" s="22">
        <v>383</v>
      </c>
      <c r="B391" s="166">
        <v>42486</v>
      </c>
      <c r="C391" s="60" t="s">
        <v>589</v>
      </c>
      <c r="D391" s="52" t="s">
        <v>15</v>
      </c>
      <c r="E391" s="50" t="s">
        <v>83</v>
      </c>
      <c r="F391" s="50" t="s">
        <v>44</v>
      </c>
      <c r="G391" s="141" t="s">
        <v>590</v>
      </c>
      <c r="H391" s="51" t="s">
        <v>591</v>
      </c>
      <c r="I391" s="113">
        <f>COUNTIF(C$9:C391,C391)</f>
        <v>3</v>
      </c>
      <c r="J391" s="131">
        <f t="shared" si="43"/>
        <v>0</v>
      </c>
      <c r="K391" s="132">
        <f t="shared" si="44"/>
        <v>3</v>
      </c>
      <c r="L391" s="133">
        <f t="shared" si="45"/>
        <v>0</v>
      </c>
      <c r="M391" s="96"/>
      <c r="N391" s="97"/>
      <c r="O391" s="97"/>
      <c r="P391" s="97"/>
      <c r="Q391" s="97"/>
      <c r="R391" s="97"/>
      <c r="S391" s="97"/>
      <c r="T391" s="97"/>
      <c r="U391" s="96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6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 t="s">
        <v>1445</v>
      </c>
      <c r="GI391" s="97" t="s">
        <v>1445</v>
      </c>
      <c r="GJ391" s="97" t="s">
        <v>1445</v>
      </c>
      <c r="GK391" s="97">
        <v>0</v>
      </c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  <c r="IK391" s="97"/>
      <c r="IL391" s="97"/>
      <c r="IM391" s="97"/>
      <c r="IN391" s="97"/>
      <c r="IO391" s="97"/>
      <c r="IP391" s="97"/>
      <c r="IQ391" s="97"/>
      <c r="IR391" s="97"/>
      <c r="IS391" s="97"/>
      <c r="IT391" s="97"/>
    </row>
    <row r="392" spans="1:254" ht="13.5">
      <c r="A392" s="22">
        <v>384</v>
      </c>
      <c r="B392" s="166">
        <v>42486</v>
      </c>
      <c r="C392" s="60" t="s">
        <v>1436</v>
      </c>
      <c r="D392" s="52" t="s">
        <v>15</v>
      </c>
      <c r="E392" s="50" t="s">
        <v>83</v>
      </c>
      <c r="F392" s="50" t="s">
        <v>45</v>
      </c>
      <c r="G392" s="141" t="s">
        <v>1437</v>
      </c>
      <c r="H392" s="51" t="s">
        <v>594</v>
      </c>
      <c r="I392" s="113">
        <f>COUNTIF(C$9:C392,C392)</f>
        <v>1</v>
      </c>
      <c r="J392" s="131">
        <f t="shared" si="43"/>
        <v>0</v>
      </c>
      <c r="K392" s="132">
        <f t="shared" si="44"/>
        <v>2</v>
      </c>
      <c r="L392" s="133">
        <f t="shared" si="45"/>
        <v>0</v>
      </c>
      <c r="M392" s="96"/>
      <c r="N392" s="97"/>
      <c r="O392" s="97"/>
      <c r="P392" s="97"/>
      <c r="Q392" s="97"/>
      <c r="R392" s="97"/>
      <c r="S392" s="97"/>
      <c r="T392" s="97"/>
      <c r="U392" s="96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6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 t="s">
        <v>1446</v>
      </c>
      <c r="GI392" s="97" t="s">
        <v>1446</v>
      </c>
      <c r="GJ392" s="97">
        <v>0</v>
      </c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  <c r="IK392" s="97"/>
      <c r="IL392" s="97"/>
      <c r="IM392" s="97"/>
      <c r="IN392" s="97"/>
      <c r="IO392" s="97"/>
      <c r="IP392" s="97"/>
      <c r="IQ392" s="97"/>
      <c r="IR392" s="97"/>
      <c r="IS392" s="97"/>
      <c r="IT392" s="97"/>
    </row>
    <row r="393" spans="1:254" ht="13.5">
      <c r="A393" s="22">
        <v>385</v>
      </c>
      <c r="B393" s="166">
        <v>42486</v>
      </c>
      <c r="C393" s="60" t="s">
        <v>1438</v>
      </c>
      <c r="D393" s="52" t="s">
        <v>16</v>
      </c>
      <c r="E393" s="50" t="s">
        <v>88</v>
      </c>
      <c r="F393" s="50" t="s">
        <v>45</v>
      </c>
      <c r="G393" s="141" t="s">
        <v>1439</v>
      </c>
      <c r="H393" s="51" t="s">
        <v>1440</v>
      </c>
      <c r="I393" s="113">
        <f>COUNTIF(C$9:C393,C393)</f>
        <v>1</v>
      </c>
      <c r="J393" s="131">
        <f t="shared" si="43"/>
        <v>0</v>
      </c>
      <c r="K393" s="132">
        <f t="shared" si="44"/>
        <v>3</v>
      </c>
      <c r="L393" s="133">
        <f t="shared" si="45"/>
        <v>0</v>
      </c>
      <c r="M393" s="96"/>
      <c r="N393" s="97"/>
      <c r="O393" s="97"/>
      <c r="P393" s="97"/>
      <c r="Q393" s="97"/>
      <c r="R393" s="97"/>
      <c r="S393" s="97"/>
      <c r="T393" s="97"/>
      <c r="U393" s="96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6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 t="s">
        <v>1447</v>
      </c>
      <c r="GG393" s="97" t="s">
        <v>1447</v>
      </c>
      <c r="GH393" s="97" t="s">
        <v>1447</v>
      </c>
      <c r="GI393" s="97">
        <v>0</v>
      </c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  <c r="IK393" s="97"/>
      <c r="IL393" s="97"/>
      <c r="IM393" s="97"/>
      <c r="IN393" s="97"/>
      <c r="IO393" s="97"/>
      <c r="IP393" s="97"/>
      <c r="IQ393" s="97"/>
      <c r="IR393" s="97"/>
      <c r="IS393" s="97"/>
      <c r="IT393" s="97"/>
    </row>
    <row r="394" spans="1:254" ht="13.5">
      <c r="A394" s="22">
        <v>386</v>
      </c>
      <c r="B394" s="166">
        <v>42486</v>
      </c>
      <c r="C394" s="60" t="s">
        <v>660</v>
      </c>
      <c r="D394" s="52" t="s">
        <v>12</v>
      </c>
      <c r="E394" s="50" t="s">
        <v>25</v>
      </c>
      <c r="F394" s="50" t="s">
        <v>46</v>
      </c>
      <c r="G394" s="141" t="s">
        <v>661</v>
      </c>
      <c r="H394" s="51" t="s">
        <v>662</v>
      </c>
      <c r="I394" s="113">
        <f>COUNTIF(C$9:C394,C394)</f>
        <v>3</v>
      </c>
      <c r="J394" s="131">
        <f t="shared" si="43"/>
        <v>0</v>
      </c>
      <c r="K394" s="132">
        <f t="shared" si="44"/>
        <v>0</v>
      </c>
      <c r="L394" s="133">
        <f t="shared" si="45"/>
        <v>3</v>
      </c>
      <c r="M394" s="96"/>
      <c r="N394" s="97"/>
      <c r="O394" s="97"/>
      <c r="P394" s="97"/>
      <c r="Q394" s="97"/>
      <c r="R394" s="97"/>
      <c r="S394" s="97"/>
      <c r="T394" s="97"/>
      <c r="U394" s="96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6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 t="s">
        <v>1461</v>
      </c>
      <c r="GH394" s="97" t="s">
        <v>1461</v>
      </c>
      <c r="GI394" s="97" t="s">
        <v>1461</v>
      </c>
      <c r="GJ394" s="97">
        <v>0</v>
      </c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  <c r="IK394" s="97"/>
      <c r="IL394" s="97"/>
      <c r="IM394" s="97"/>
      <c r="IN394" s="97"/>
      <c r="IO394" s="97"/>
      <c r="IP394" s="97"/>
      <c r="IQ394" s="97"/>
      <c r="IR394" s="97"/>
      <c r="IS394" s="97"/>
      <c r="IT394" s="97"/>
    </row>
    <row r="395" spans="1:254" ht="13.5">
      <c r="A395" s="22">
        <v>387</v>
      </c>
      <c r="B395" s="167">
        <v>42487</v>
      </c>
      <c r="C395" s="60" t="s">
        <v>1449</v>
      </c>
      <c r="D395" s="52" t="s">
        <v>13</v>
      </c>
      <c r="E395" s="50" t="s">
        <v>32</v>
      </c>
      <c r="F395" s="50" t="s">
        <v>47</v>
      </c>
      <c r="G395" s="141" t="s">
        <v>1450</v>
      </c>
      <c r="H395" s="51" t="s">
        <v>1451</v>
      </c>
      <c r="I395" s="113">
        <f>COUNTIF(C$9:C395,C395)</f>
        <v>1</v>
      </c>
      <c r="J395" s="131">
        <f t="shared" si="43"/>
        <v>0</v>
      </c>
      <c r="K395" s="132">
        <f t="shared" si="44"/>
        <v>0</v>
      </c>
      <c r="L395" s="133">
        <f t="shared" si="45"/>
        <v>2</v>
      </c>
      <c r="M395" s="96"/>
      <c r="N395" s="97"/>
      <c r="O395" s="97"/>
      <c r="P395" s="97"/>
      <c r="Q395" s="97"/>
      <c r="R395" s="97"/>
      <c r="S395" s="97"/>
      <c r="T395" s="97"/>
      <c r="U395" s="96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6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 t="s">
        <v>1460</v>
      </c>
      <c r="GI395" s="97" t="s">
        <v>1460</v>
      </c>
      <c r="GJ395" s="97">
        <v>0</v>
      </c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  <c r="IK395" s="97"/>
      <c r="IL395" s="97"/>
      <c r="IM395" s="97"/>
      <c r="IN395" s="97"/>
      <c r="IO395" s="97"/>
      <c r="IP395" s="97"/>
      <c r="IQ395" s="97"/>
      <c r="IR395" s="97"/>
      <c r="IS395" s="97"/>
      <c r="IT395" s="97"/>
    </row>
    <row r="396" spans="1:254" ht="13.5">
      <c r="A396" s="22">
        <v>388</v>
      </c>
      <c r="B396" s="167">
        <v>42487</v>
      </c>
      <c r="C396" s="60" t="s">
        <v>1452</v>
      </c>
      <c r="D396" s="52" t="s">
        <v>13</v>
      </c>
      <c r="E396" s="50" t="s">
        <v>34</v>
      </c>
      <c r="F396" s="50" t="s">
        <v>47</v>
      </c>
      <c r="G396" s="141" t="s">
        <v>1453</v>
      </c>
      <c r="H396" s="51" t="s">
        <v>1454</v>
      </c>
      <c r="I396" s="113">
        <f>COUNTIF(C$9:C396,C396)</f>
        <v>1</v>
      </c>
      <c r="J396" s="131">
        <f t="shared" si="43"/>
        <v>0</v>
      </c>
      <c r="K396" s="132">
        <f t="shared" si="44"/>
        <v>3</v>
      </c>
      <c r="L396" s="133">
        <f t="shared" si="45"/>
        <v>0</v>
      </c>
      <c r="M396" s="96"/>
      <c r="N396" s="97"/>
      <c r="O396" s="97"/>
      <c r="P396" s="97"/>
      <c r="Q396" s="97"/>
      <c r="R396" s="97"/>
      <c r="S396" s="97"/>
      <c r="T396" s="97"/>
      <c r="U396" s="96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6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 t="s">
        <v>1462</v>
      </c>
      <c r="GI396" s="97" t="s">
        <v>1462</v>
      </c>
      <c r="GJ396" s="97" t="s">
        <v>1462</v>
      </c>
      <c r="GK396" s="97">
        <v>0</v>
      </c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  <c r="IK396" s="97"/>
      <c r="IL396" s="97"/>
      <c r="IM396" s="97"/>
      <c r="IN396" s="97"/>
      <c r="IO396" s="97"/>
      <c r="IP396" s="97"/>
      <c r="IQ396" s="97"/>
      <c r="IR396" s="97"/>
      <c r="IS396" s="97"/>
      <c r="IT396" s="97"/>
    </row>
    <row r="397" spans="1:254" ht="13.5">
      <c r="A397" s="22">
        <v>389</v>
      </c>
      <c r="B397" s="167">
        <v>42487</v>
      </c>
      <c r="C397" s="60" t="s">
        <v>1455</v>
      </c>
      <c r="D397" s="52" t="s">
        <v>11</v>
      </c>
      <c r="E397" s="50" t="s">
        <v>36</v>
      </c>
      <c r="F397" s="50" t="s">
        <v>46</v>
      </c>
      <c r="G397" s="141" t="s">
        <v>1456</v>
      </c>
      <c r="H397" s="51" t="s">
        <v>193</v>
      </c>
      <c r="I397" s="113">
        <f>COUNTIF(C$9:C397,C397)</f>
        <v>1</v>
      </c>
      <c r="J397" s="131">
        <f t="shared" si="43"/>
        <v>0</v>
      </c>
      <c r="K397" s="132">
        <f t="shared" si="44"/>
        <v>0</v>
      </c>
      <c r="L397" s="133">
        <f t="shared" si="45"/>
        <v>1</v>
      </c>
      <c r="M397" s="96"/>
      <c r="N397" s="97"/>
      <c r="O397" s="97"/>
      <c r="P397" s="97"/>
      <c r="Q397" s="97"/>
      <c r="R397" s="97"/>
      <c r="S397" s="97"/>
      <c r="T397" s="97"/>
      <c r="U397" s="96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6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 t="s">
        <v>1463</v>
      </c>
      <c r="GJ397" s="97">
        <v>0</v>
      </c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  <c r="IK397" s="97"/>
      <c r="IL397" s="97"/>
      <c r="IM397" s="97"/>
      <c r="IN397" s="97"/>
      <c r="IO397" s="97"/>
      <c r="IP397" s="97"/>
      <c r="IQ397" s="97"/>
      <c r="IR397" s="97"/>
      <c r="IS397" s="97"/>
      <c r="IT397" s="97"/>
    </row>
    <row r="398" spans="1:254" ht="13.5">
      <c r="A398" s="22">
        <v>390</v>
      </c>
      <c r="B398" s="167">
        <v>42487</v>
      </c>
      <c r="C398" s="60" t="s">
        <v>1457</v>
      </c>
      <c r="D398" s="52" t="s">
        <v>8</v>
      </c>
      <c r="E398" s="50" t="s">
        <v>92</v>
      </c>
      <c r="F398" s="50" t="s">
        <v>45</v>
      </c>
      <c r="G398" s="141" t="s">
        <v>1458</v>
      </c>
      <c r="H398" s="51" t="s">
        <v>1459</v>
      </c>
      <c r="I398" s="113">
        <f>COUNTIF(C$9:C398,C398)</f>
        <v>1</v>
      </c>
      <c r="J398" s="131">
        <f aca="true" t="shared" si="46" ref="J398:J412">COUNTIF($M398:$IT398,"施設*")</f>
        <v>0</v>
      </c>
      <c r="K398" s="132">
        <f t="shared" si="44"/>
        <v>0</v>
      </c>
      <c r="L398" s="133">
        <f t="shared" si="45"/>
        <v>2</v>
      </c>
      <c r="M398" s="96"/>
      <c r="N398" s="97"/>
      <c r="O398" s="97"/>
      <c r="P398" s="97"/>
      <c r="Q398" s="97"/>
      <c r="R398" s="97"/>
      <c r="S398" s="97"/>
      <c r="T398" s="97"/>
      <c r="U398" s="96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6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 t="s">
        <v>1464</v>
      </c>
      <c r="GI398" s="97" t="s">
        <v>1464</v>
      </c>
      <c r="GJ398" s="97">
        <v>0</v>
      </c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  <c r="IK398" s="97"/>
      <c r="IL398" s="97"/>
      <c r="IM398" s="97"/>
      <c r="IN398" s="97"/>
      <c r="IO398" s="97"/>
      <c r="IP398" s="97"/>
      <c r="IQ398" s="97"/>
      <c r="IR398" s="97"/>
      <c r="IS398" s="97"/>
      <c r="IT398" s="97"/>
    </row>
    <row r="399" spans="1:254" ht="13.5">
      <c r="A399" s="22">
        <v>391</v>
      </c>
      <c r="B399" s="167">
        <v>42487</v>
      </c>
      <c r="C399" s="60" t="s">
        <v>489</v>
      </c>
      <c r="D399" s="52" t="s">
        <v>12</v>
      </c>
      <c r="E399" s="50" t="s">
        <v>25</v>
      </c>
      <c r="F399" s="50" t="s">
        <v>45</v>
      </c>
      <c r="G399" s="141" t="s">
        <v>490</v>
      </c>
      <c r="H399" s="51" t="s">
        <v>491</v>
      </c>
      <c r="I399" s="113">
        <f>COUNTIF(C$9:C399,C399)</f>
        <v>3</v>
      </c>
      <c r="J399" s="131">
        <f t="shared" si="46"/>
        <v>0</v>
      </c>
      <c r="K399" s="132">
        <f t="shared" si="44"/>
        <v>0</v>
      </c>
      <c r="L399" s="133">
        <f t="shared" si="45"/>
        <v>1</v>
      </c>
      <c r="M399" s="96"/>
      <c r="N399" s="97"/>
      <c r="O399" s="97"/>
      <c r="P399" s="97"/>
      <c r="Q399" s="97"/>
      <c r="R399" s="97"/>
      <c r="S399" s="97"/>
      <c r="T399" s="97"/>
      <c r="U399" s="96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6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 t="s">
        <v>1465</v>
      </c>
      <c r="GJ399" s="97">
        <v>0</v>
      </c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  <c r="IK399" s="97"/>
      <c r="IL399" s="97"/>
      <c r="IM399" s="97"/>
      <c r="IN399" s="97"/>
      <c r="IO399" s="97"/>
      <c r="IP399" s="97"/>
      <c r="IQ399" s="97"/>
      <c r="IR399" s="97"/>
      <c r="IS399" s="97"/>
      <c r="IT399" s="97"/>
    </row>
    <row r="400" spans="1:254" ht="13.5">
      <c r="A400" s="22">
        <v>392</v>
      </c>
      <c r="B400" s="166">
        <v>42488</v>
      </c>
      <c r="C400" s="60" t="s">
        <v>275</v>
      </c>
      <c r="D400" s="52" t="s">
        <v>11</v>
      </c>
      <c r="E400" s="50" t="s">
        <v>36</v>
      </c>
      <c r="F400" s="50" t="s">
        <v>45</v>
      </c>
      <c r="G400" s="141" t="s">
        <v>276</v>
      </c>
      <c r="H400" s="51" t="s">
        <v>277</v>
      </c>
      <c r="I400" s="113">
        <f>COUNTIF(C$9:C400,C400)</f>
        <v>4</v>
      </c>
      <c r="J400" s="131">
        <f t="shared" si="46"/>
        <v>0</v>
      </c>
      <c r="K400" s="132">
        <f t="shared" si="44"/>
        <v>0</v>
      </c>
      <c r="L400" s="133">
        <f t="shared" si="45"/>
        <v>4</v>
      </c>
      <c r="M400" s="96"/>
      <c r="N400" s="97"/>
      <c r="O400" s="97"/>
      <c r="P400" s="97"/>
      <c r="Q400" s="97"/>
      <c r="R400" s="97"/>
      <c r="S400" s="97"/>
      <c r="T400" s="97"/>
      <c r="U400" s="96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6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 t="s">
        <v>1466</v>
      </c>
      <c r="GJ400" s="97" t="s">
        <v>1466</v>
      </c>
      <c r="GK400" s="97" t="s">
        <v>1466</v>
      </c>
      <c r="GL400" s="97" t="s">
        <v>1466</v>
      </c>
      <c r="GM400" s="97">
        <v>0</v>
      </c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  <c r="IK400" s="97"/>
      <c r="IL400" s="97"/>
      <c r="IM400" s="97"/>
      <c r="IN400" s="97"/>
      <c r="IO400" s="97"/>
      <c r="IP400" s="97"/>
      <c r="IQ400" s="97"/>
      <c r="IR400" s="97"/>
      <c r="IS400" s="97"/>
      <c r="IT400" s="97"/>
    </row>
    <row r="401" spans="1:254" ht="13.5">
      <c r="A401" s="22">
        <v>393</v>
      </c>
      <c r="B401" s="167">
        <v>42492</v>
      </c>
      <c r="C401" s="60" t="s">
        <v>519</v>
      </c>
      <c r="D401" s="52" t="s">
        <v>14</v>
      </c>
      <c r="E401" s="50" t="s">
        <v>37</v>
      </c>
      <c r="F401" s="50" t="s">
        <v>45</v>
      </c>
      <c r="G401" s="141" t="s">
        <v>520</v>
      </c>
      <c r="H401" s="51" t="s">
        <v>521</v>
      </c>
      <c r="I401" s="113">
        <f>COUNTIF(C$9:C401,C401)</f>
        <v>2</v>
      </c>
      <c r="J401" s="131">
        <f t="shared" si="46"/>
        <v>0</v>
      </c>
      <c r="K401" s="132">
        <f t="shared" si="44"/>
        <v>1</v>
      </c>
      <c r="L401" s="133">
        <f t="shared" si="45"/>
        <v>0</v>
      </c>
      <c r="M401" s="96"/>
      <c r="N401" s="97"/>
      <c r="O401" s="97"/>
      <c r="P401" s="97"/>
      <c r="Q401" s="97"/>
      <c r="R401" s="97"/>
      <c r="S401" s="97"/>
      <c r="T401" s="97"/>
      <c r="U401" s="96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6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 t="s">
        <v>1467</v>
      </c>
      <c r="GN401" s="97">
        <v>0</v>
      </c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  <c r="IK401" s="97"/>
      <c r="IL401" s="97"/>
      <c r="IM401" s="97"/>
      <c r="IN401" s="97"/>
      <c r="IO401" s="97"/>
      <c r="IP401" s="97"/>
      <c r="IQ401" s="97"/>
      <c r="IR401" s="97"/>
      <c r="IS401" s="97"/>
      <c r="IT401" s="97"/>
    </row>
    <row r="402" spans="1:254" ht="13.5">
      <c r="A402" s="22">
        <v>394</v>
      </c>
      <c r="B402" s="166">
        <v>42501</v>
      </c>
      <c r="C402" s="60" t="s">
        <v>1468</v>
      </c>
      <c r="D402" s="52" t="s">
        <v>13</v>
      </c>
      <c r="E402" s="50" t="s">
        <v>32</v>
      </c>
      <c r="F402" s="50" t="s">
        <v>46</v>
      </c>
      <c r="G402" s="141" t="s">
        <v>1469</v>
      </c>
      <c r="H402" s="51" t="s">
        <v>922</v>
      </c>
      <c r="I402" s="113">
        <f>COUNTIF(C$9:C402,C402)</f>
        <v>1</v>
      </c>
      <c r="J402" s="131">
        <f t="shared" si="46"/>
        <v>0</v>
      </c>
      <c r="K402" s="132">
        <f t="shared" si="44"/>
        <v>0</v>
      </c>
      <c r="L402" s="133">
        <f t="shared" si="45"/>
        <v>4</v>
      </c>
      <c r="M402" s="96"/>
      <c r="N402" s="97"/>
      <c r="O402" s="97"/>
      <c r="P402" s="97"/>
      <c r="Q402" s="97"/>
      <c r="R402" s="97"/>
      <c r="S402" s="97"/>
      <c r="T402" s="97"/>
      <c r="U402" s="96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6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 t="s">
        <v>1470</v>
      </c>
      <c r="GV402" s="97" t="s">
        <v>1470</v>
      </c>
      <c r="GW402" s="97" t="s">
        <v>1470</v>
      </c>
      <c r="GX402" s="97" t="s">
        <v>1470</v>
      </c>
      <c r="GY402" s="97">
        <v>0</v>
      </c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  <c r="IK402" s="97"/>
      <c r="IL402" s="97"/>
      <c r="IM402" s="97"/>
      <c r="IN402" s="97"/>
      <c r="IO402" s="97"/>
      <c r="IP402" s="97"/>
      <c r="IQ402" s="97"/>
      <c r="IR402" s="97"/>
      <c r="IS402" s="97"/>
      <c r="IT402" s="97"/>
    </row>
    <row r="403" spans="1:254" ht="13.5">
      <c r="A403" s="22">
        <v>395</v>
      </c>
      <c r="B403" s="167">
        <v>42506</v>
      </c>
      <c r="C403" s="60" t="s">
        <v>803</v>
      </c>
      <c r="D403" s="52" t="s">
        <v>13</v>
      </c>
      <c r="E403" s="50" t="s">
        <v>34</v>
      </c>
      <c r="F403" s="50" t="s">
        <v>45</v>
      </c>
      <c r="G403" s="141" t="s">
        <v>804</v>
      </c>
      <c r="H403" s="51" t="s">
        <v>805</v>
      </c>
      <c r="I403" s="113">
        <f>COUNTIF(C$9:C403,C403)</f>
        <v>4</v>
      </c>
      <c r="J403" s="131">
        <f t="shared" si="46"/>
        <v>0</v>
      </c>
      <c r="K403" s="132">
        <f t="shared" si="44"/>
        <v>3</v>
      </c>
      <c r="L403" s="133">
        <f t="shared" si="45"/>
        <v>0</v>
      </c>
      <c r="M403" s="96"/>
      <c r="N403" s="97"/>
      <c r="O403" s="97"/>
      <c r="P403" s="97"/>
      <c r="Q403" s="97"/>
      <c r="R403" s="97"/>
      <c r="S403" s="97"/>
      <c r="T403" s="97"/>
      <c r="U403" s="96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6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 t="s">
        <v>1471</v>
      </c>
      <c r="HB403" s="97" t="s">
        <v>1471</v>
      </c>
      <c r="HC403" s="97" t="s">
        <v>1471</v>
      </c>
      <c r="HD403" s="97">
        <v>0</v>
      </c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  <c r="IK403" s="97"/>
      <c r="IL403" s="97"/>
      <c r="IM403" s="97"/>
      <c r="IN403" s="97"/>
      <c r="IO403" s="97"/>
      <c r="IP403" s="97"/>
      <c r="IQ403" s="97"/>
      <c r="IR403" s="97"/>
      <c r="IS403" s="97"/>
      <c r="IT403" s="97"/>
    </row>
    <row r="404" spans="1:254" ht="13.5">
      <c r="A404" s="22">
        <v>396</v>
      </c>
      <c r="B404" s="167">
        <v>42506</v>
      </c>
      <c r="C404" s="60" t="s">
        <v>1247</v>
      </c>
      <c r="D404" s="52" t="s">
        <v>8</v>
      </c>
      <c r="E404" s="50" t="s">
        <v>94</v>
      </c>
      <c r="F404" s="50" t="s">
        <v>45</v>
      </c>
      <c r="G404" s="141" t="s">
        <v>1248</v>
      </c>
      <c r="H404" s="51" t="s">
        <v>1159</v>
      </c>
      <c r="I404" s="113">
        <f>COUNTIF(C$9:C404,C404)</f>
        <v>2</v>
      </c>
      <c r="J404" s="131">
        <f t="shared" si="46"/>
        <v>0</v>
      </c>
      <c r="K404" s="132">
        <f t="shared" si="44"/>
        <v>2</v>
      </c>
      <c r="L404" s="133">
        <f t="shared" si="45"/>
        <v>0</v>
      </c>
      <c r="M404" s="96"/>
      <c r="N404" s="97"/>
      <c r="O404" s="97"/>
      <c r="P404" s="97"/>
      <c r="Q404" s="97"/>
      <c r="R404" s="97"/>
      <c r="S404" s="97"/>
      <c r="T404" s="97"/>
      <c r="U404" s="96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6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170" t="s">
        <v>1472</v>
      </c>
      <c r="HB404" s="97" t="s">
        <v>1472</v>
      </c>
      <c r="HC404" s="97">
        <v>0</v>
      </c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  <c r="IK404" s="97"/>
      <c r="IL404" s="97"/>
      <c r="IM404" s="97"/>
      <c r="IN404" s="97"/>
      <c r="IO404" s="97"/>
      <c r="IP404" s="97"/>
      <c r="IQ404" s="97"/>
      <c r="IR404" s="97"/>
      <c r="IS404" s="97"/>
      <c r="IT404" s="97"/>
    </row>
    <row r="405" spans="1:254" ht="13.5">
      <c r="A405" s="22">
        <v>397</v>
      </c>
      <c r="B405" s="166">
        <v>42508</v>
      </c>
      <c r="C405" s="60" t="s">
        <v>1473</v>
      </c>
      <c r="D405" s="52" t="s">
        <v>16</v>
      </c>
      <c r="E405" s="50" t="s">
        <v>88</v>
      </c>
      <c r="F405" s="50" t="s">
        <v>47</v>
      </c>
      <c r="G405" s="141" t="s">
        <v>1474</v>
      </c>
      <c r="H405" s="51" t="s">
        <v>1475</v>
      </c>
      <c r="I405" s="113">
        <f>COUNTIF(C$9:C405,C405)</f>
        <v>1</v>
      </c>
      <c r="J405" s="131">
        <f t="shared" si="46"/>
        <v>0</v>
      </c>
      <c r="K405" s="132">
        <f t="shared" si="44"/>
        <v>3</v>
      </c>
      <c r="L405" s="133">
        <f t="shared" si="45"/>
        <v>0</v>
      </c>
      <c r="M405" s="96"/>
      <c r="N405" s="97"/>
      <c r="O405" s="97"/>
      <c r="P405" s="97"/>
      <c r="Q405" s="97"/>
      <c r="R405" s="97"/>
      <c r="S405" s="97"/>
      <c r="T405" s="97"/>
      <c r="U405" s="96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6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 t="s">
        <v>1476</v>
      </c>
      <c r="HD405" s="97" t="s">
        <v>1476</v>
      </c>
      <c r="HE405" s="97" t="s">
        <v>1476</v>
      </c>
      <c r="HF405" s="97">
        <v>0</v>
      </c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</row>
    <row r="406" spans="1:254" ht="13.5">
      <c r="A406" s="22">
        <v>398</v>
      </c>
      <c r="B406" s="167">
        <v>42509</v>
      </c>
      <c r="C406" s="60" t="s">
        <v>1179</v>
      </c>
      <c r="D406" s="52" t="s">
        <v>12</v>
      </c>
      <c r="E406" s="50" t="s">
        <v>30</v>
      </c>
      <c r="F406" s="50" t="s">
        <v>46</v>
      </c>
      <c r="G406" s="141" t="s">
        <v>1180</v>
      </c>
      <c r="H406" s="51" t="s">
        <v>1181</v>
      </c>
      <c r="I406" s="113">
        <f>COUNTIF(C$9:C406,C406)</f>
        <v>2</v>
      </c>
      <c r="J406" s="131">
        <f t="shared" si="46"/>
        <v>0</v>
      </c>
      <c r="K406" s="132">
        <f t="shared" si="44"/>
        <v>0</v>
      </c>
      <c r="L406" s="133">
        <f t="shared" si="45"/>
        <v>2</v>
      </c>
      <c r="M406" s="96"/>
      <c r="N406" s="97"/>
      <c r="O406" s="97"/>
      <c r="P406" s="97"/>
      <c r="Q406" s="97"/>
      <c r="R406" s="97"/>
      <c r="S406" s="97"/>
      <c r="T406" s="97"/>
      <c r="U406" s="96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6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 t="s">
        <v>1480</v>
      </c>
      <c r="HE406" s="97" t="s">
        <v>1480</v>
      </c>
      <c r="HF406" s="97">
        <v>0</v>
      </c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  <c r="IK406" s="97"/>
      <c r="IL406" s="97"/>
      <c r="IM406" s="97"/>
      <c r="IN406" s="97"/>
      <c r="IO406" s="97"/>
      <c r="IP406" s="97"/>
      <c r="IQ406" s="97"/>
      <c r="IR406" s="97"/>
      <c r="IS406" s="97"/>
      <c r="IT406" s="97"/>
    </row>
    <row r="407" spans="1:254" ht="13.5">
      <c r="A407" s="22">
        <v>399</v>
      </c>
      <c r="B407" s="167">
        <v>42509</v>
      </c>
      <c r="C407" s="60" t="s">
        <v>1477</v>
      </c>
      <c r="D407" s="52" t="s">
        <v>16</v>
      </c>
      <c r="E407" s="50" t="s">
        <v>88</v>
      </c>
      <c r="F407" s="50" t="s">
        <v>46</v>
      </c>
      <c r="G407" s="141" t="s">
        <v>1478</v>
      </c>
      <c r="H407" s="51" t="s">
        <v>1479</v>
      </c>
      <c r="I407" s="113">
        <f>COUNTIF(C$9:C407,C407)</f>
        <v>1</v>
      </c>
      <c r="J407" s="131">
        <f t="shared" si="46"/>
        <v>0</v>
      </c>
      <c r="K407" s="132">
        <f t="shared" si="44"/>
        <v>2</v>
      </c>
      <c r="L407" s="133">
        <f t="shared" si="45"/>
        <v>0</v>
      </c>
      <c r="M407" s="96"/>
      <c r="N407" s="97"/>
      <c r="O407" s="97"/>
      <c r="P407" s="97"/>
      <c r="Q407" s="97"/>
      <c r="R407" s="97"/>
      <c r="S407" s="97"/>
      <c r="T407" s="97"/>
      <c r="U407" s="96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6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 t="s">
        <v>1481</v>
      </c>
      <c r="HE407" s="97" t="s">
        <v>1481</v>
      </c>
      <c r="HF407" s="97">
        <v>0</v>
      </c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  <c r="IK407" s="97"/>
      <c r="IL407" s="97"/>
      <c r="IM407" s="97"/>
      <c r="IN407" s="97"/>
      <c r="IO407" s="97"/>
      <c r="IP407" s="97"/>
      <c r="IQ407" s="97"/>
      <c r="IR407" s="97"/>
      <c r="IS407" s="97"/>
      <c r="IT407" s="97"/>
    </row>
    <row r="408" spans="1:254" ht="13.5">
      <c r="A408" s="22">
        <v>400</v>
      </c>
      <c r="B408" s="166">
        <v>42513</v>
      </c>
      <c r="C408" s="60" t="s">
        <v>1482</v>
      </c>
      <c r="D408" s="52" t="s">
        <v>12</v>
      </c>
      <c r="E408" s="50" t="s">
        <v>29</v>
      </c>
      <c r="F408" s="50" t="s">
        <v>46</v>
      </c>
      <c r="G408" s="141" t="s">
        <v>1483</v>
      </c>
      <c r="H408" s="51" t="s">
        <v>1484</v>
      </c>
      <c r="I408" s="113">
        <f>COUNTIF(C$9:C408,C408)</f>
        <v>1</v>
      </c>
      <c r="J408" s="131">
        <f t="shared" si="46"/>
        <v>0</v>
      </c>
      <c r="K408" s="132">
        <f t="shared" si="44"/>
        <v>3</v>
      </c>
      <c r="L408" s="133">
        <f t="shared" si="45"/>
        <v>0</v>
      </c>
      <c r="M408" s="96"/>
      <c r="N408" s="97"/>
      <c r="O408" s="97"/>
      <c r="P408" s="97"/>
      <c r="Q408" s="97"/>
      <c r="R408" s="97"/>
      <c r="S408" s="97"/>
      <c r="T408" s="97"/>
      <c r="U408" s="96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6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 t="s">
        <v>1485</v>
      </c>
      <c r="HI408" s="97" t="s">
        <v>1485</v>
      </c>
      <c r="HJ408" s="97" t="s">
        <v>1485</v>
      </c>
      <c r="HK408" s="97">
        <v>0</v>
      </c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  <c r="IK408" s="97"/>
      <c r="IL408" s="97"/>
      <c r="IM408" s="97"/>
      <c r="IN408" s="97"/>
      <c r="IO408" s="97"/>
      <c r="IP408" s="97"/>
      <c r="IQ408" s="97"/>
      <c r="IR408" s="97"/>
      <c r="IS408" s="97"/>
      <c r="IT408" s="97"/>
    </row>
    <row r="409" spans="1:254" ht="13.5">
      <c r="A409" s="22">
        <v>401</v>
      </c>
      <c r="B409" s="166">
        <v>42513</v>
      </c>
      <c r="C409" s="60" t="s">
        <v>1486</v>
      </c>
      <c r="D409" s="52" t="s">
        <v>16</v>
      </c>
      <c r="E409" s="50" t="s">
        <v>89</v>
      </c>
      <c r="F409" s="50" t="s">
        <v>46</v>
      </c>
      <c r="G409" s="141" t="s">
        <v>1487</v>
      </c>
      <c r="H409" s="51" t="s">
        <v>840</v>
      </c>
      <c r="I409" s="113">
        <f>COUNTIF(C$9:C409,C409)</f>
        <v>1</v>
      </c>
      <c r="J409" s="131">
        <f t="shared" si="46"/>
        <v>0</v>
      </c>
      <c r="K409" s="132">
        <f t="shared" si="44"/>
        <v>0</v>
      </c>
      <c r="L409" s="133">
        <f t="shared" si="45"/>
        <v>3</v>
      </c>
      <c r="M409" s="96"/>
      <c r="N409" s="97"/>
      <c r="O409" s="97"/>
      <c r="P409" s="97"/>
      <c r="Q409" s="97"/>
      <c r="R409" s="97"/>
      <c r="S409" s="97"/>
      <c r="T409" s="97"/>
      <c r="U409" s="96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6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 t="s">
        <v>1488</v>
      </c>
      <c r="HI409" s="97" t="s">
        <v>1488</v>
      </c>
      <c r="HJ409" s="97" t="s">
        <v>1488</v>
      </c>
      <c r="HK409" s="97">
        <v>0</v>
      </c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</row>
    <row r="410" spans="1:254" ht="13.5">
      <c r="A410" s="22">
        <v>402</v>
      </c>
      <c r="B410" s="167">
        <v>42514</v>
      </c>
      <c r="C410" s="60" t="s">
        <v>1400</v>
      </c>
      <c r="D410" s="52" t="s">
        <v>12</v>
      </c>
      <c r="E410" s="50" t="s">
        <v>25</v>
      </c>
      <c r="F410" s="50" t="s">
        <v>46</v>
      </c>
      <c r="G410" s="141" t="s">
        <v>1401</v>
      </c>
      <c r="H410" s="51" t="s">
        <v>244</v>
      </c>
      <c r="I410" s="113">
        <f>COUNTIF(C$9:C410,C410)</f>
        <v>2</v>
      </c>
      <c r="J410" s="131">
        <f t="shared" si="46"/>
        <v>3</v>
      </c>
      <c r="K410" s="132">
        <f t="shared" si="44"/>
        <v>0</v>
      </c>
      <c r="L410" s="133">
        <f t="shared" si="45"/>
        <v>0</v>
      </c>
      <c r="M410" s="96"/>
      <c r="N410" s="97"/>
      <c r="O410" s="97"/>
      <c r="P410" s="97"/>
      <c r="Q410" s="97"/>
      <c r="R410" s="97"/>
      <c r="S410" s="97"/>
      <c r="T410" s="97"/>
      <c r="U410" s="96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6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 t="s">
        <v>1489</v>
      </c>
      <c r="HJ410" s="97" t="s">
        <v>1489</v>
      </c>
      <c r="HK410" s="97" t="s">
        <v>1489</v>
      </c>
      <c r="HL410" s="97">
        <v>0</v>
      </c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  <c r="IK410" s="97"/>
      <c r="IL410" s="97"/>
      <c r="IM410" s="97"/>
      <c r="IN410" s="97"/>
      <c r="IO410" s="97"/>
      <c r="IP410" s="97"/>
      <c r="IQ410" s="97"/>
      <c r="IR410" s="97"/>
      <c r="IS410" s="97"/>
      <c r="IT410" s="97"/>
    </row>
    <row r="411" spans="1:254" ht="13.5">
      <c r="A411" s="22">
        <v>403</v>
      </c>
      <c r="B411" s="166">
        <v>42516</v>
      </c>
      <c r="C411" s="60" t="s">
        <v>1490</v>
      </c>
      <c r="D411" s="52" t="s">
        <v>8</v>
      </c>
      <c r="E411" s="50" t="s">
        <v>94</v>
      </c>
      <c r="F411" s="50" t="s">
        <v>47</v>
      </c>
      <c r="G411" s="141" t="s">
        <v>1491</v>
      </c>
      <c r="H411" s="51" t="s">
        <v>1492</v>
      </c>
      <c r="I411" s="113">
        <f>COUNTIF(C$9:C411,C411)</f>
        <v>1</v>
      </c>
      <c r="J411" s="131">
        <f t="shared" si="46"/>
        <v>0</v>
      </c>
      <c r="K411" s="132">
        <f t="shared" si="44"/>
        <v>0</v>
      </c>
      <c r="L411" s="133">
        <f t="shared" si="45"/>
        <v>1</v>
      </c>
      <c r="M411" s="96"/>
      <c r="N411" s="97"/>
      <c r="O411" s="97"/>
      <c r="P411" s="97"/>
      <c r="Q411" s="97"/>
      <c r="R411" s="97"/>
      <c r="S411" s="97"/>
      <c r="T411" s="97"/>
      <c r="U411" s="96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6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 t="s">
        <v>1493</v>
      </c>
      <c r="HM411" s="97">
        <v>0</v>
      </c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  <c r="IK411" s="97"/>
      <c r="IL411" s="97"/>
      <c r="IM411" s="97"/>
      <c r="IN411" s="97"/>
      <c r="IO411" s="97"/>
      <c r="IP411" s="97"/>
      <c r="IQ411" s="97"/>
      <c r="IR411" s="97"/>
      <c r="IS411" s="97"/>
      <c r="IT411" s="97"/>
    </row>
    <row r="412" spans="1:254" ht="13.5">
      <c r="A412" s="22"/>
      <c r="B412" s="155"/>
      <c r="C412" s="60"/>
      <c r="D412" s="52"/>
      <c r="E412" s="50"/>
      <c r="F412" s="50"/>
      <c r="G412" s="141"/>
      <c r="H412" s="51"/>
      <c r="I412" s="113">
        <f>COUNTIF(C$9:C412,C412)</f>
        <v>0</v>
      </c>
      <c r="J412" s="131">
        <f t="shared" si="46"/>
        <v>0</v>
      </c>
      <c r="K412" s="132">
        <f t="shared" si="44"/>
        <v>0</v>
      </c>
      <c r="L412" s="133">
        <f t="shared" si="45"/>
        <v>0</v>
      </c>
      <c r="M412" s="96"/>
      <c r="N412" s="97"/>
      <c r="O412" s="97"/>
      <c r="P412" s="97"/>
      <c r="Q412" s="97"/>
      <c r="R412" s="97"/>
      <c r="S412" s="97"/>
      <c r="T412" s="97"/>
      <c r="U412" s="96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6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</row>
  </sheetData>
  <sheetProtection/>
  <conditionalFormatting sqref="M7:AI412 AK7:BI412 M6:DR6 DT6:IT6 DT7:HX412">
    <cfRule type="expression" priority="60" dxfId="24" stopIfTrue="1">
      <formula>M$2=1</formula>
    </cfRule>
    <cfRule type="expression" priority="61" dxfId="25" stopIfTrue="1">
      <formula>M$1=7</formula>
    </cfRule>
    <cfRule type="expression" priority="62" dxfId="26" stopIfTrue="1">
      <formula>M$1=1</formula>
    </cfRule>
  </conditionalFormatting>
  <conditionalFormatting sqref="AJ7:AJ412">
    <cfRule type="expression" priority="40" dxfId="24" stopIfTrue="1">
      <formula>AJ$2=1</formula>
    </cfRule>
    <cfRule type="expression" priority="41" dxfId="25" stopIfTrue="1">
      <formula>AJ$1=7</formula>
    </cfRule>
    <cfRule type="expression" priority="42" dxfId="26" stopIfTrue="1">
      <formula>AJ$1=1</formula>
    </cfRule>
  </conditionalFormatting>
  <conditionalFormatting sqref="IH7:IT412">
    <cfRule type="expression" priority="13" dxfId="24" stopIfTrue="1">
      <formula>IH$2=1</formula>
    </cfRule>
    <cfRule type="expression" priority="14" dxfId="25" stopIfTrue="1">
      <formula>IH$1=7</formula>
    </cfRule>
    <cfRule type="expression" priority="15" dxfId="26" stopIfTrue="1">
      <formula>IH$1=1</formula>
    </cfRule>
  </conditionalFormatting>
  <conditionalFormatting sqref="BJ7:DR412">
    <cfRule type="expression" priority="34" dxfId="24" stopIfTrue="1">
      <formula>BJ$2=1</formula>
    </cfRule>
    <cfRule type="expression" priority="35" dxfId="25" stopIfTrue="1">
      <formula>BJ$1=7</formula>
    </cfRule>
    <cfRule type="expression" priority="36" dxfId="26" stopIfTrue="1">
      <formula>BJ$1=1</formula>
    </cfRule>
  </conditionalFormatting>
  <conditionalFormatting sqref="IE7:IG412">
    <cfRule type="expression" priority="19" dxfId="24" stopIfTrue="1">
      <formula>IE$2=1</formula>
    </cfRule>
    <cfRule type="expression" priority="20" dxfId="25" stopIfTrue="1">
      <formula>IE$1=7</formula>
    </cfRule>
    <cfRule type="expression" priority="21" dxfId="26" stopIfTrue="1">
      <formula>IE$1=1</formula>
    </cfRule>
  </conditionalFormatting>
  <conditionalFormatting sqref="HY7:ID412">
    <cfRule type="expression" priority="28" dxfId="24" stopIfTrue="1">
      <formula>HY$2=1</formula>
    </cfRule>
    <cfRule type="expression" priority="29" dxfId="25" stopIfTrue="1">
      <formula>HY$1=7</formula>
    </cfRule>
    <cfRule type="expression" priority="30" dxfId="26" stopIfTrue="1">
      <formula>HY$1=1</formula>
    </cfRule>
  </conditionalFormatting>
  <conditionalFormatting sqref="DS6">
    <cfRule type="expression" priority="4" dxfId="24" stopIfTrue="1">
      <formula>DS$2=1</formula>
    </cfRule>
    <cfRule type="expression" priority="5" dxfId="25" stopIfTrue="1">
      <formula>DS$1=7</formula>
    </cfRule>
    <cfRule type="expression" priority="6" dxfId="26" stopIfTrue="1">
      <formula>DS$1=1</formula>
    </cfRule>
  </conditionalFormatting>
  <conditionalFormatting sqref="DS7:DS412">
    <cfRule type="expression" priority="1" dxfId="24" stopIfTrue="1">
      <formula>DS$2=1</formula>
    </cfRule>
    <cfRule type="expression" priority="2" dxfId="25" stopIfTrue="1">
      <formula>DS$1=7</formula>
    </cfRule>
    <cfRule type="expression" priority="3" dxfId="26" stopIfTrue="1">
      <formula>DS$1=1</formula>
    </cfRule>
  </conditionalFormatting>
  <dataValidations count="3">
    <dataValidation errorStyle="warning" type="list" allowBlank="1" showInputMessage="1" showErrorMessage="1" errorTitle="こらこら。" sqref="D9:D412">
      <formula1>$AO$3:$AW$3</formula1>
    </dataValidation>
    <dataValidation errorStyle="warning" type="list" allowBlank="1" showInputMessage="1" showErrorMessage="1" errorTitle="だめだめ。" sqref="F9:F412">
      <formula1>$A$4:$L$4</formula1>
    </dataValidation>
    <dataValidation errorStyle="warning" type="list" allowBlank="1" showInputMessage="1" showErrorMessage="1" errorTitle="だめだめ。" sqref="E9:E412">
      <formula1>$F$3:$AL$3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0" customWidth="1"/>
    <col min="2" max="2" width="15.625" style="30" bestFit="1" customWidth="1"/>
    <col min="3" max="3" width="8.625" style="30" customWidth="1"/>
    <col min="4" max="4" width="13.00390625" style="95" bestFit="1" customWidth="1"/>
    <col min="5" max="5" width="11.875" style="95" customWidth="1"/>
    <col min="6" max="6" width="5.75390625" style="30" customWidth="1"/>
    <col min="7" max="7" width="4.25390625" style="30" bestFit="1" customWidth="1"/>
    <col min="8" max="8" width="18.875" style="30" bestFit="1" customWidth="1"/>
    <col min="9" max="9" width="9.625" style="145" customWidth="1"/>
    <col min="10" max="16384" width="9.00390625" style="30" customWidth="1"/>
  </cols>
  <sheetData>
    <row r="1" spans="4:9" s="152" customFormat="1" ht="16.5" customHeight="1">
      <c r="D1" s="154">
        <f>MAX(インフル!B:B)</f>
        <v>42516</v>
      </c>
      <c r="E1" s="151"/>
      <c r="F1" s="151"/>
      <c r="G1" s="151"/>
      <c r="H1" s="151"/>
      <c r="I1" s="153"/>
    </row>
    <row r="2" ht="16.5" customHeight="1"/>
    <row r="3" spans="2:7" ht="16.5" customHeight="1" thickBot="1">
      <c r="B3" s="43" t="s">
        <v>23</v>
      </c>
      <c r="D3" s="79"/>
      <c r="E3" s="79"/>
      <c r="G3" s="43" t="s">
        <v>21</v>
      </c>
    </row>
    <row r="4" spans="2:9" ht="16.5" customHeight="1" thickBot="1">
      <c r="B4" s="31" t="s">
        <v>68</v>
      </c>
      <c r="C4" s="33" t="s">
        <v>19</v>
      </c>
      <c r="D4" s="88" t="s">
        <v>65</v>
      </c>
      <c r="E4" s="80" t="s">
        <v>71</v>
      </c>
      <c r="G4" s="31" t="s">
        <v>69</v>
      </c>
      <c r="H4" s="32" t="s">
        <v>66</v>
      </c>
      <c r="I4" s="146" t="s">
        <v>19</v>
      </c>
    </row>
    <row r="5" spans="2:10" ht="16.5" customHeight="1" thickBot="1">
      <c r="B5" s="67" t="s">
        <v>25</v>
      </c>
      <c r="C5" s="93">
        <f>COUNTIF(インフル!E:E,B5)</f>
        <v>83</v>
      </c>
      <c r="D5" s="89" t="s">
        <v>55</v>
      </c>
      <c r="E5" s="81" t="s">
        <v>12</v>
      </c>
      <c r="F5" s="65"/>
      <c r="G5" s="34">
        <v>1</v>
      </c>
      <c r="H5" s="62" t="s">
        <v>12</v>
      </c>
      <c r="I5" s="147">
        <f>COUNTIF(インフル!D:D,H5)</f>
        <v>124</v>
      </c>
      <c r="J5" s="46"/>
    </row>
    <row r="6" spans="2:10" ht="16.5" customHeight="1" thickTop="1">
      <c r="B6" s="48" t="s">
        <v>26</v>
      </c>
      <c r="C6" s="39">
        <f>COUNTIF(インフル!E:E,B6)</f>
        <v>5</v>
      </c>
      <c r="D6" s="90" t="s">
        <v>56</v>
      </c>
      <c r="E6" s="82" t="s">
        <v>67</v>
      </c>
      <c r="G6" s="35">
        <v>2</v>
      </c>
      <c r="H6" s="63" t="s">
        <v>13</v>
      </c>
      <c r="I6" s="148">
        <f>COUNTIF(インフル!D:D,H6)</f>
        <v>67</v>
      </c>
      <c r="J6" s="46"/>
    </row>
    <row r="7" spans="2:10" ht="16.5" customHeight="1">
      <c r="B7" s="49" t="s">
        <v>27</v>
      </c>
      <c r="C7" s="40">
        <f>COUNTIF(インフル!E:E,B7)</f>
        <v>5</v>
      </c>
      <c r="D7" s="90" t="s">
        <v>67</v>
      </c>
      <c r="E7" s="82" t="s">
        <v>67</v>
      </c>
      <c r="G7" s="35">
        <v>3</v>
      </c>
      <c r="H7" s="63" t="s">
        <v>11</v>
      </c>
      <c r="I7" s="148">
        <f>COUNTIF(インフル!D:D,H7)</f>
        <v>46</v>
      </c>
      <c r="J7" s="46"/>
    </row>
    <row r="8" spans="2:10" ht="16.5" customHeight="1">
      <c r="B8" s="49" t="s">
        <v>28</v>
      </c>
      <c r="C8" s="40">
        <f>COUNTIF(インフル!E:E,B8)</f>
        <v>3</v>
      </c>
      <c r="D8" s="90" t="s">
        <v>67</v>
      </c>
      <c r="E8" s="82" t="s">
        <v>67</v>
      </c>
      <c r="G8" s="35">
        <v>4</v>
      </c>
      <c r="H8" s="63" t="s">
        <v>14</v>
      </c>
      <c r="I8" s="148">
        <f>COUNTIF(インフル!D:D,H8)</f>
        <v>44</v>
      </c>
      <c r="J8" s="46"/>
    </row>
    <row r="9" spans="2:10" ht="16.5" customHeight="1">
      <c r="B9" s="49" t="s">
        <v>29</v>
      </c>
      <c r="C9" s="40">
        <f>COUNTIF(インフル!E:E,B9)</f>
        <v>2</v>
      </c>
      <c r="D9" s="90" t="s">
        <v>67</v>
      </c>
      <c r="E9" s="82" t="s">
        <v>67</v>
      </c>
      <c r="G9" s="35">
        <v>5</v>
      </c>
      <c r="H9" s="63" t="s">
        <v>15</v>
      </c>
      <c r="I9" s="148">
        <f>COUNTIF(インフル!D:D,H9)</f>
        <v>34</v>
      </c>
      <c r="J9" s="46"/>
    </row>
    <row r="10" spans="2:10" ht="16.5" customHeight="1">
      <c r="B10" s="49" t="s">
        <v>103</v>
      </c>
      <c r="C10" s="40">
        <f>COUNTIF(インフル!E:E,B10)</f>
        <v>13</v>
      </c>
      <c r="D10" s="90" t="s">
        <v>67</v>
      </c>
      <c r="E10" s="82" t="s">
        <v>67</v>
      </c>
      <c r="G10" s="35">
        <v>6</v>
      </c>
      <c r="H10" s="63" t="s">
        <v>9</v>
      </c>
      <c r="I10" s="148">
        <f>COUNTIF(インフル!D:D,H10)</f>
        <v>27</v>
      </c>
      <c r="J10" s="46"/>
    </row>
    <row r="11" spans="2:10" ht="16.5" customHeight="1">
      <c r="B11" s="49" t="s">
        <v>30</v>
      </c>
      <c r="C11" s="40">
        <f>COUNTIF(インフル!E:E,B11)</f>
        <v>10</v>
      </c>
      <c r="D11" s="90" t="s">
        <v>67</v>
      </c>
      <c r="E11" s="82" t="s">
        <v>67</v>
      </c>
      <c r="G11" s="35">
        <v>7</v>
      </c>
      <c r="H11" s="63" t="s">
        <v>16</v>
      </c>
      <c r="I11" s="148">
        <f>COUNTIF(インフル!D:D,H11)</f>
        <v>31</v>
      </c>
      <c r="J11" s="46"/>
    </row>
    <row r="12" spans="2:10" ht="16.5" customHeight="1" thickBot="1">
      <c r="B12" s="68" t="s">
        <v>31</v>
      </c>
      <c r="C12" s="94">
        <f>COUNTIF(インフル!E:E,B12)</f>
        <v>3</v>
      </c>
      <c r="D12" s="91" t="s">
        <v>67</v>
      </c>
      <c r="E12" s="83" t="s">
        <v>67</v>
      </c>
      <c r="G12" s="35">
        <v>8</v>
      </c>
      <c r="H12" s="63" t="s">
        <v>8</v>
      </c>
      <c r="I12" s="148">
        <f>COUNTIF(インフル!D:D,H12)</f>
        <v>17</v>
      </c>
      <c r="J12" s="46"/>
    </row>
    <row r="13" spans="2:10" ht="16.5" customHeight="1" thickBot="1" thickTop="1">
      <c r="B13" s="48" t="s">
        <v>32</v>
      </c>
      <c r="C13" s="39">
        <f>COUNTIF(インフル!E:E,B13)</f>
        <v>32</v>
      </c>
      <c r="D13" s="90" t="s">
        <v>57</v>
      </c>
      <c r="E13" s="84" t="s">
        <v>13</v>
      </c>
      <c r="G13" s="36">
        <v>9</v>
      </c>
      <c r="H13" s="64" t="s">
        <v>17</v>
      </c>
      <c r="I13" s="149">
        <f>COUNTIF(インフル!D:D,H13)</f>
        <v>13</v>
      </c>
      <c r="J13" s="46"/>
    </row>
    <row r="14" spans="2:10" ht="16.5" customHeight="1" thickBot="1">
      <c r="B14" s="49" t="s">
        <v>33</v>
      </c>
      <c r="C14" s="40">
        <f>COUNTIF(インフル!E:E,B14)</f>
        <v>9</v>
      </c>
      <c r="D14" s="90" t="s">
        <v>67</v>
      </c>
      <c r="E14" s="85" t="s">
        <v>67</v>
      </c>
      <c r="G14" s="37" t="s">
        <v>20</v>
      </c>
      <c r="H14" s="38" t="str">
        <f>COUNTIF(I5:I13,"&lt;&gt;0")&amp;"医療圏"</f>
        <v>9医療圏</v>
      </c>
      <c r="I14" s="150">
        <f>SUM(I5:I13)</f>
        <v>403</v>
      </c>
      <c r="J14" s="46"/>
    </row>
    <row r="15" spans="2:10" ht="16.5" customHeight="1">
      <c r="B15" s="49" t="s">
        <v>34</v>
      </c>
      <c r="C15" s="40">
        <f>COUNTIF(インフル!E:E,B15)</f>
        <v>22</v>
      </c>
      <c r="D15" s="90" t="s">
        <v>67</v>
      </c>
      <c r="E15" s="85" t="s">
        <v>67</v>
      </c>
      <c r="J15" s="46"/>
    </row>
    <row r="16" spans="2:10" ht="16.5" customHeight="1" thickBot="1">
      <c r="B16" s="68" t="s">
        <v>35</v>
      </c>
      <c r="C16" s="94">
        <f>COUNTIF(インフル!E:E,B16)</f>
        <v>4</v>
      </c>
      <c r="D16" s="91" t="s">
        <v>67</v>
      </c>
      <c r="E16" s="83" t="s">
        <v>67</v>
      </c>
      <c r="J16" s="46"/>
    </row>
    <row r="17" spans="2:10" ht="16.5" customHeight="1" thickBot="1" thickTop="1">
      <c r="B17" s="48" t="s">
        <v>36</v>
      </c>
      <c r="C17" s="39">
        <f>COUNTIF(インフル!E:E,B17)</f>
        <v>38</v>
      </c>
      <c r="D17" s="90" t="s">
        <v>58</v>
      </c>
      <c r="E17" s="84" t="s">
        <v>11</v>
      </c>
      <c r="G17" s="43" t="s">
        <v>24</v>
      </c>
      <c r="J17" s="46"/>
    </row>
    <row r="18" spans="2:10" ht="16.5" customHeight="1" thickBot="1">
      <c r="B18" s="68" t="s">
        <v>82</v>
      </c>
      <c r="C18" s="94">
        <f>COUNTIF(インフル!E:E,B18)</f>
        <v>8</v>
      </c>
      <c r="D18" s="91" t="s">
        <v>67</v>
      </c>
      <c r="E18" s="83" t="s">
        <v>67</v>
      </c>
      <c r="G18" s="31" t="s">
        <v>102</v>
      </c>
      <c r="H18" s="32" t="s">
        <v>22</v>
      </c>
      <c r="I18" s="146" t="s">
        <v>19</v>
      </c>
      <c r="J18" s="46"/>
    </row>
    <row r="19" spans="2:10" ht="16.5" customHeight="1" thickTop="1">
      <c r="B19" s="48" t="s">
        <v>37</v>
      </c>
      <c r="C19" s="39">
        <f>COUNTIF(インフル!E:E,B19)</f>
        <v>44</v>
      </c>
      <c r="D19" s="90" t="s">
        <v>59</v>
      </c>
      <c r="E19" s="84" t="s">
        <v>14</v>
      </c>
      <c r="G19" s="34">
        <v>1</v>
      </c>
      <c r="H19" s="62" t="s">
        <v>42</v>
      </c>
      <c r="I19" s="147">
        <f>COUNTIF(インフル!$F$9:$F$65536,"*"&amp;H19&amp;"*")</f>
        <v>31</v>
      </c>
      <c r="J19" s="46"/>
    </row>
    <row r="20" spans="2:10" ht="16.5" customHeight="1" thickBot="1">
      <c r="B20" s="156" t="s">
        <v>38</v>
      </c>
      <c r="C20" s="94">
        <f>COUNTIF(インフル!E:E,B20)</f>
        <v>0</v>
      </c>
      <c r="D20" s="91" t="s">
        <v>67</v>
      </c>
      <c r="E20" s="83" t="s">
        <v>67</v>
      </c>
      <c r="G20" s="35">
        <v>2</v>
      </c>
      <c r="H20" s="63" t="s">
        <v>44</v>
      </c>
      <c r="I20" s="148">
        <f>COUNTIF(インフル!$F$9:$F$65536,"*"&amp;H20&amp;"*")</f>
        <v>25</v>
      </c>
      <c r="J20" s="46"/>
    </row>
    <row r="21" spans="2:10" ht="16.5" customHeight="1" thickTop="1">
      <c r="B21" s="48" t="s">
        <v>83</v>
      </c>
      <c r="C21" s="39">
        <f>COUNTIF(インフル!E:E,B21)</f>
        <v>28</v>
      </c>
      <c r="D21" s="90" t="s">
        <v>60</v>
      </c>
      <c r="E21" s="84" t="s">
        <v>15</v>
      </c>
      <c r="G21" s="34">
        <v>3</v>
      </c>
      <c r="H21" s="63" t="s">
        <v>101</v>
      </c>
      <c r="I21" s="148">
        <f>COUNTIF(インフル!$F$9:$F$65536,"*"&amp;H21&amp;"*")</f>
        <v>9</v>
      </c>
      <c r="J21" s="46"/>
    </row>
    <row r="22" spans="2:10" ht="16.5" customHeight="1">
      <c r="B22" s="49" t="s">
        <v>84</v>
      </c>
      <c r="C22" s="40">
        <f>COUNTIF(インフル!E:E,B22)</f>
        <v>5</v>
      </c>
      <c r="D22" s="90" t="s">
        <v>67</v>
      </c>
      <c r="E22" s="85" t="s">
        <v>67</v>
      </c>
      <c r="G22" s="35">
        <v>4</v>
      </c>
      <c r="H22" s="63" t="s">
        <v>45</v>
      </c>
      <c r="I22" s="148">
        <f>COUNTIF(インフル!$F$9:$F$65536,"*"&amp;H22&amp;"*")</f>
        <v>217</v>
      </c>
      <c r="J22" s="46"/>
    </row>
    <row r="23" spans="2:10" ht="16.5" customHeight="1" thickBot="1">
      <c r="B23" s="68" t="s">
        <v>85</v>
      </c>
      <c r="C23" s="94">
        <f>COUNTIF(インフル!E:E,B23)</f>
        <v>1</v>
      </c>
      <c r="D23" s="91" t="s">
        <v>67</v>
      </c>
      <c r="E23" s="83" t="s">
        <v>67</v>
      </c>
      <c r="G23" s="34">
        <v>5</v>
      </c>
      <c r="H23" s="63" t="s">
        <v>46</v>
      </c>
      <c r="I23" s="148">
        <f>COUNTIF(インフル!$F$9:$F$65536,"*"&amp;H23&amp;"*")</f>
        <v>86</v>
      </c>
      <c r="J23" s="46"/>
    </row>
    <row r="24" spans="2:10" ht="16.5" customHeight="1" thickTop="1">
      <c r="B24" s="48" t="s">
        <v>86</v>
      </c>
      <c r="C24" s="39">
        <f>COUNTIF(インフル!E:E,B24)</f>
        <v>20</v>
      </c>
      <c r="D24" s="90" t="s">
        <v>61</v>
      </c>
      <c r="E24" s="84" t="s">
        <v>9</v>
      </c>
      <c r="G24" s="35">
        <v>6</v>
      </c>
      <c r="H24" s="63" t="s">
        <v>47</v>
      </c>
      <c r="I24" s="148">
        <f>COUNTIF(インフル!$F$9:$F$65536,"*"&amp;H24&amp;"*")</f>
        <v>25</v>
      </c>
      <c r="J24" s="46"/>
    </row>
    <row r="25" spans="2:10" ht="16.5" customHeight="1" thickBot="1">
      <c r="B25" s="68" t="s">
        <v>87</v>
      </c>
      <c r="C25" s="94">
        <f>COUNTIF(インフル!E:E,B25)</f>
        <v>7</v>
      </c>
      <c r="D25" s="91" t="s">
        <v>67</v>
      </c>
      <c r="E25" s="83" t="s">
        <v>67</v>
      </c>
      <c r="G25" s="34">
        <v>7</v>
      </c>
      <c r="H25" s="63" t="s">
        <v>48</v>
      </c>
      <c r="I25" s="148">
        <f>COUNTIF(インフル!$F$9:$F$65536,"*"&amp;H25&amp;"*")</f>
        <v>5</v>
      </c>
      <c r="J25" s="46"/>
    </row>
    <row r="26" spans="2:10" ht="16.5" customHeight="1" thickTop="1">
      <c r="B26" s="48" t="s">
        <v>88</v>
      </c>
      <c r="C26" s="39">
        <f>COUNTIF(インフル!E:E,B26)</f>
        <v>11</v>
      </c>
      <c r="D26" s="90" t="s">
        <v>62</v>
      </c>
      <c r="E26" s="84" t="s">
        <v>16</v>
      </c>
      <c r="G26" s="35">
        <v>8</v>
      </c>
      <c r="H26" s="63" t="s">
        <v>49</v>
      </c>
      <c r="I26" s="148">
        <f>COUNTIF(インフル!$F$9:$F$65536,"*"&amp;H26&amp;"*")</f>
        <v>5</v>
      </c>
      <c r="J26" s="46"/>
    </row>
    <row r="27" spans="2:10" ht="16.5" customHeight="1">
      <c r="B27" s="49" t="s">
        <v>89</v>
      </c>
      <c r="C27" s="40">
        <f>COUNTIF(インフル!E:E,B27)</f>
        <v>13</v>
      </c>
      <c r="D27" s="90" t="s">
        <v>67</v>
      </c>
      <c r="E27" s="85" t="s">
        <v>67</v>
      </c>
      <c r="G27" s="34">
        <v>9</v>
      </c>
      <c r="H27" s="63" t="s">
        <v>50</v>
      </c>
      <c r="I27" s="148">
        <f>COUNTIF(インフル!$F$9:$F$65536,"*"&amp;H27&amp;"*")</f>
        <v>0</v>
      </c>
      <c r="J27" s="46"/>
    </row>
    <row r="28" spans="2:10" ht="16.5" customHeight="1">
      <c r="B28" s="49" t="s">
        <v>90</v>
      </c>
      <c r="C28" s="40">
        <f>COUNTIF(インフル!E:E,B28)</f>
        <v>6</v>
      </c>
      <c r="D28" s="90" t="s">
        <v>67</v>
      </c>
      <c r="E28" s="85" t="s">
        <v>67</v>
      </c>
      <c r="G28" s="35">
        <v>10</v>
      </c>
      <c r="H28" s="63" t="s">
        <v>51</v>
      </c>
      <c r="I28" s="148">
        <f>COUNTIF(インフル!$F$9:$F$65536,"*"&amp;H28&amp;"*")</f>
        <v>0</v>
      </c>
      <c r="J28" s="46"/>
    </row>
    <row r="29" spans="2:10" ht="16.5" customHeight="1" thickBot="1">
      <c r="B29" s="68" t="s">
        <v>91</v>
      </c>
      <c r="C29" s="94">
        <f>COUNTIF(インフル!E:E,B29)</f>
        <v>1</v>
      </c>
      <c r="D29" s="91" t="s">
        <v>67</v>
      </c>
      <c r="E29" s="83" t="s">
        <v>67</v>
      </c>
      <c r="G29" s="34">
        <v>11</v>
      </c>
      <c r="H29" s="63" t="s">
        <v>52</v>
      </c>
      <c r="I29" s="148">
        <f>COUNTIF(インフル!$F$9:$F$65536,"*"&amp;H29&amp;"*")</f>
        <v>0</v>
      </c>
      <c r="J29" s="46"/>
    </row>
    <row r="30" spans="2:10" ht="16.5" customHeight="1" thickTop="1">
      <c r="B30" s="48" t="s">
        <v>92</v>
      </c>
      <c r="C30" s="39">
        <f>COUNTIF(インフル!E:E,B30)</f>
        <v>9</v>
      </c>
      <c r="D30" s="90" t="s">
        <v>63</v>
      </c>
      <c r="E30" s="84" t="s">
        <v>8</v>
      </c>
      <c r="G30" s="35">
        <v>12</v>
      </c>
      <c r="H30" s="63" t="s">
        <v>53</v>
      </c>
      <c r="I30" s="148">
        <f>COUNTIF(インフル!$F$9:$F$65536,"*"&amp;H30&amp;"*")</f>
        <v>0</v>
      </c>
      <c r="J30" s="46"/>
    </row>
    <row r="31" spans="2:10" ht="16.5" customHeight="1" thickBot="1">
      <c r="B31" s="49" t="s">
        <v>93</v>
      </c>
      <c r="C31" s="40">
        <f>COUNTIF(インフル!E:E,B31)</f>
        <v>1</v>
      </c>
      <c r="D31" s="90" t="s">
        <v>67</v>
      </c>
      <c r="E31" s="85" t="s">
        <v>67</v>
      </c>
      <c r="G31" s="36">
        <v>13</v>
      </c>
      <c r="H31" s="64" t="s">
        <v>54</v>
      </c>
      <c r="I31" s="149">
        <f>COUNTIF(インフル!$F$9:$F$65536,"*"&amp;H31&amp;"*")</f>
        <v>0</v>
      </c>
      <c r="J31" s="46"/>
    </row>
    <row r="32" spans="2:10" ht="16.5" customHeight="1" thickBot="1">
      <c r="B32" s="49" t="s">
        <v>94</v>
      </c>
      <c r="C32" s="40">
        <f>COUNTIF(インフル!E:E,B32)</f>
        <v>7</v>
      </c>
      <c r="D32" s="90" t="s">
        <v>67</v>
      </c>
      <c r="E32" s="85" t="s">
        <v>67</v>
      </c>
      <c r="G32" s="61" t="s">
        <v>20</v>
      </c>
      <c r="H32" s="44"/>
      <c r="I32" s="150">
        <f>SUM(I19:I31)</f>
        <v>403</v>
      </c>
      <c r="J32" s="46"/>
    </row>
    <row r="33" spans="2:10" ht="16.5" customHeight="1" thickBot="1">
      <c r="B33" s="68" t="s">
        <v>95</v>
      </c>
      <c r="C33" s="94">
        <f>COUNTIF(インフル!E:E,B33)</f>
        <v>0</v>
      </c>
      <c r="D33" s="91" t="s">
        <v>67</v>
      </c>
      <c r="E33" s="83" t="s">
        <v>67</v>
      </c>
      <c r="J33" s="46"/>
    </row>
    <row r="34" spans="2:10" ht="16.5" customHeight="1" thickTop="1">
      <c r="B34" s="48" t="s">
        <v>96</v>
      </c>
      <c r="C34" s="39">
        <f>COUNTIF(インフル!E:E,B34)</f>
        <v>6</v>
      </c>
      <c r="D34" s="90" t="s">
        <v>64</v>
      </c>
      <c r="E34" s="84" t="s">
        <v>17</v>
      </c>
      <c r="J34" s="46"/>
    </row>
    <row r="35" spans="2:10" ht="16.5" customHeight="1" thickBot="1">
      <c r="B35" s="49" t="s">
        <v>97</v>
      </c>
      <c r="C35" s="40">
        <f>COUNTIF(インフル!E:E,B35)</f>
        <v>2</v>
      </c>
      <c r="D35" s="90" t="s">
        <v>67</v>
      </c>
      <c r="E35" s="85" t="s">
        <v>67</v>
      </c>
      <c r="G35" s="43" t="s">
        <v>81</v>
      </c>
      <c r="J35" s="46"/>
    </row>
    <row r="36" spans="2:10" ht="16.5" customHeight="1" thickBot="1">
      <c r="B36" s="49" t="s">
        <v>98</v>
      </c>
      <c r="C36" s="40">
        <f>COUNTIF(インフル!E:E,B36)</f>
        <v>1</v>
      </c>
      <c r="D36" s="90" t="s">
        <v>67</v>
      </c>
      <c r="E36" s="85" t="s">
        <v>67</v>
      </c>
      <c r="G36" s="31" t="s">
        <v>102</v>
      </c>
      <c r="H36" s="32" t="s">
        <v>22</v>
      </c>
      <c r="I36" s="146" t="s">
        <v>19</v>
      </c>
      <c r="J36" s="46"/>
    </row>
    <row r="37" spans="2:10" ht="16.5" customHeight="1" thickBot="1">
      <c r="B37" s="66" t="s">
        <v>99</v>
      </c>
      <c r="C37" s="41">
        <f>COUNTIF(インフル!E:E,B37)</f>
        <v>4</v>
      </c>
      <c r="D37" s="92" t="s">
        <v>67</v>
      </c>
      <c r="E37" s="86" t="s">
        <v>67</v>
      </c>
      <c r="G37" s="34">
        <v>1</v>
      </c>
      <c r="H37" s="62" t="s">
        <v>80</v>
      </c>
      <c r="I37" s="143">
        <f>COUNT(インフル!J9:J65536)-COUNTIF(インフル!J9:J65536,0)</f>
        <v>32</v>
      </c>
      <c r="J37" s="46"/>
    </row>
    <row r="38" spans="2:10" ht="16.5" customHeight="1" thickBot="1">
      <c r="B38" s="47" t="str">
        <f>"計 "&amp;COUNTIF(C5:C37,"&lt;&gt;0")&amp;"市町村"</f>
        <v>計 31市町村</v>
      </c>
      <c r="C38" s="42">
        <f>SUM(C5:C37)</f>
        <v>403</v>
      </c>
      <c r="D38" s="87"/>
      <c r="E38" s="87"/>
      <c r="G38" s="35">
        <v>2</v>
      </c>
      <c r="H38" s="63" t="s">
        <v>3</v>
      </c>
      <c r="I38" s="143">
        <f>COUNT(インフル!K9:K65536)-COUNTIF(インフル!K9:K65536,0)</f>
        <v>213</v>
      </c>
      <c r="J38" s="46"/>
    </row>
    <row r="39" spans="7:9" ht="16.5" customHeight="1" thickBot="1">
      <c r="G39" s="36">
        <v>3</v>
      </c>
      <c r="H39" s="64" t="s">
        <v>4</v>
      </c>
      <c r="I39" s="144">
        <f>COUNT(インフル!L9:L65536)-COUNTIF(インフル!L9:L65536,0)</f>
        <v>176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1">
      <selection activeCell="A6" sqref="A6"/>
    </sheetView>
  </sheetViews>
  <sheetFormatPr defaultColWidth="10.625" defaultRowHeight="13.5"/>
  <sheetData>
    <row r="1" spans="1:31" ht="13.5">
      <c r="A1" s="159">
        <v>42123</v>
      </c>
      <c r="B1" s="159">
        <v>42127</v>
      </c>
      <c r="C1" s="159">
        <v>42128</v>
      </c>
      <c r="D1" s="159">
        <v>42129</v>
      </c>
      <c r="E1" s="159">
        <v>42130</v>
      </c>
      <c r="F1" s="159">
        <v>42205</v>
      </c>
      <c r="G1" s="159">
        <v>42268</v>
      </c>
      <c r="H1" s="159">
        <v>42269</v>
      </c>
      <c r="I1" s="159">
        <v>42270</v>
      </c>
      <c r="J1" s="159">
        <v>42289</v>
      </c>
      <c r="K1" s="159">
        <v>42311</v>
      </c>
      <c r="L1" s="159">
        <v>42331</v>
      </c>
      <c r="M1" s="159">
        <v>42361</v>
      </c>
      <c r="N1" s="159">
        <v>42370</v>
      </c>
      <c r="O1" s="159">
        <v>42373</v>
      </c>
      <c r="P1" s="159">
        <v>42380</v>
      </c>
      <c r="Q1" s="159">
        <v>42411</v>
      </c>
      <c r="R1" s="159">
        <v>42449</v>
      </c>
      <c r="S1" s="159">
        <v>42450</v>
      </c>
      <c r="T1" s="159">
        <v>42489</v>
      </c>
      <c r="U1" s="159">
        <v>42493</v>
      </c>
      <c r="V1" s="159">
        <v>42494</v>
      </c>
      <c r="W1" s="159">
        <v>42495</v>
      </c>
      <c r="X1" s="159">
        <v>42569</v>
      </c>
      <c r="Y1" s="159">
        <v>42593</v>
      </c>
      <c r="Z1" s="159">
        <v>42632</v>
      </c>
      <c r="AA1" s="159">
        <v>42635</v>
      </c>
      <c r="AB1" s="159">
        <v>42653</v>
      </c>
      <c r="AC1" s="159">
        <v>42677</v>
      </c>
      <c r="AD1" s="159">
        <v>42697</v>
      </c>
      <c r="AE1" s="159">
        <v>42727</v>
      </c>
    </row>
    <row r="2" spans="1:31" ht="13.5">
      <c r="A2" s="158" t="s">
        <v>104</v>
      </c>
      <c r="B2" s="158" t="s">
        <v>105</v>
      </c>
      <c r="C2" s="158" t="s">
        <v>106</v>
      </c>
      <c r="D2" s="158" t="s">
        <v>107</v>
      </c>
      <c r="E2" s="160" t="s">
        <v>108</v>
      </c>
      <c r="F2" s="158" t="s">
        <v>109</v>
      </c>
      <c r="G2" s="158" t="s">
        <v>110</v>
      </c>
      <c r="H2" s="160" t="s">
        <v>108</v>
      </c>
      <c r="I2" s="158" t="s">
        <v>111</v>
      </c>
      <c r="J2" s="158" t="s">
        <v>112</v>
      </c>
      <c r="K2" s="158" t="s">
        <v>113</v>
      </c>
      <c r="L2" s="158" t="s">
        <v>114</v>
      </c>
      <c r="M2" s="158" t="s">
        <v>115</v>
      </c>
      <c r="N2" s="158" t="s">
        <v>116</v>
      </c>
      <c r="O2" s="158" t="s">
        <v>117</v>
      </c>
      <c r="P2" s="158" t="s">
        <v>118</v>
      </c>
      <c r="Q2" s="158" t="s">
        <v>119</v>
      </c>
      <c r="R2" s="158" t="s">
        <v>120</v>
      </c>
      <c r="S2" s="160" t="s">
        <v>108</v>
      </c>
      <c r="T2" s="162" t="s">
        <v>122</v>
      </c>
      <c r="U2" s="162" t="s">
        <v>123</v>
      </c>
      <c r="V2" s="162" t="s">
        <v>124</v>
      </c>
      <c r="W2" s="162" t="s">
        <v>125</v>
      </c>
      <c r="X2" s="162" t="s">
        <v>126</v>
      </c>
      <c r="Y2" s="162" t="s">
        <v>127</v>
      </c>
      <c r="Z2" s="162" t="s">
        <v>128</v>
      </c>
      <c r="AA2" s="162" t="s">
        <v>129</v>
      </c>
      <c r="AB2" s="162" t="s">
        <v>130</v>
      </c>
      <c r="AC2" s="162" t="s">
        <v>131</v>
      </c>
      <c r="AD2" s="162" t="s">
        <v>132</v>
      </c>
      <c r="AE2" s="162" t="s">
        <v>133</v>
      </c>
    </row>
    <row r="3" spans="1:4" ht="13.5">
      <c r="A3" s="157"/>
      <c r="B3" s="157"/>
      <c r="C3" s="157"/>
      <c r="D3" s="157"/>
    </row>
    <row r="4" spans="1:4" ht="13.5">
      <c r="A4" s="161" t="s">
        <v>121</v>
      </c>
      <c r="B4" s="157"/>
      <c r="C4" s="157"/>
      <c r="D4" s="157"/>
    </row>
    <row r="5" spans="1:4" ht="13.5">
      <c r="A5" s="161" t="s">
        <v>134</v>
      </c>
      <c r="B5" s="157"/>
      <c r="C5" s="157"/>
      <c r="D5" s="157"/>
    </row>
    <row r="6" spans="1:4" ht="13.5">
      <c r="A6" s="157"/>
      <c r="B6" s="157"/>
      <c r="C6" s="157"/>
      <c r="D6" s="157"/>
    </row>
    <row r="7" spans="1:4" ht="13.5">
      <c r="A7" s="157"/>
      <c r="B7" s="157"/>
      <c r="C7" s="157"/>
      <c r="D7" s="157"/>
    </row>
    <row r="8" spans="1:4" ht="13.5">
      <c r="A8" s="157"/>
      <c r="B8" s="157"/>
      <c r="C8" s="157"/>
      <c r="D8" s="157"/>
    </row>
    <row r="9" spans="1:4" ht="13.5">
      <c r="A9" s="157"/>
      <c r="B9" s="157"/>
      <c r="C9" s="157"/>
      <c r="D9" s="157"/>
    </row>
    <row r="10" spans="1:4" ht="13.5">
      <c r="A10" s="157"/>
      <c r="B10" s="157"/>
      <c r="C10" s="157"/>
      <c r="D10" s="157"/>
    </row>
    <row r="11" spans="1:4" ht="13.5">
      <c r="A11" s="157"/>
      <c r="B11" s="157"/>
      <c r="C11" s="157"/>
      <c r="D11" s="157"/>
    </row>
    <row r="12" spans="1:4" ht="13.5">
      <c r="A12" s="157"/>
      <c r="B12" s="157"/>
      <c r="C12" s="157"/>
      <c r="D12" s="157"/>
    </row>
    <row r="13" spans="1:4" ht="13.5">
      <c r="A13" s="157"/>
      <c r="B13" s="157"/>
      <c r="C13" s="157"/>
      <c r="D13" s="157"/>
    </row>
    <row r="14" spans="1:4" ht="13.5">
      <c r="A14" s="157"/>
      <c r="B14" s="157"/>
      <c r="C14" s="157"/>
      <c r="D14" s="157"/>
    </row>
    <row r="15" spans="1:4" ht="13.5">
      <c r="A15" s="157"/>
      <c r="B15" s="157"/>
      <c r="C15" s="157"/>
      <c r="D15" s="157"/>
    </row>
    <row r="16" spans="1:4" ht="13.5">
      <c r="A16" s="157"/>
      <c r="B16" s="157"/>
      <c r="C16" s="157"/>
      <c r="D16" s="157"/>
    </row>
    <row r="17" spans="1:4" ht="13.5">
      <c r="A17" s="157"/>
      <c r="B17" s="157"/>
      <c r="C17" s="157"/>
      <c r="D17" s="157"/>
    </row>
    <row r="18" spans="1:4" ht="13.5">
      <c r="A18" s="157"/>
      <c r="B18" s="157"/>
      <c r="C18" s="157"/>
      <c r="D18" s="157"/>
    </row>
    <row r="19" spans="1:4" ht="13.5">
      <c r="A19" s="157"/>
      <c r="B19" s="157"/>
      <c r="C19" s="157"/>
      <c r="D19" s="157"/>
    </row>
    <row r="20" spans="1:4" ht="13.5">
      <c r="A20" s="157"/>
      <c r="B20" s="157"/>
      <c r="C20" s="157"/>
      <c r="D20" s="157"/>
    </row>
    <row r="21" spans="1:4" ht="13.5">
      <c r="A21" s="157"/>
      <c r="B21" s="157"/>
      <c r="C21" s="157"/>
      <c r="D21" s="157"/>
    </row>
    <row r="22" spans="1:4" ht="13.5">
      <c r="A22" s="157"/>
      <c r="B22" s="157"/>
      <c r="C22" s="157"/>
      <c r="D22" s="157"/>
    </row>
    <row r="23" spans="1:4" ht="13.5">
      <c r="A23" s="157"/>
      <c r="B23" s="157"/>
      <c r="C23" s="157"/>
      <c r="D23" s="157"/>
    </row>
    <row r="24" spans="1:4" ht="13.5">
      <c r="A24" s="157"/>
      <c r="B24" s="157"/>
      <c r="C24" s="157"/>
      <c r="D24" s="157"/>
    </row>
    <row r="25" spans="1:4" ht="13.5">
      <c r="A25" s="157"/>
      <c r="B25" s="157"/>
      <c r="C25" s="157"/>
      <c r="D25" s="157"/>
    </row>
    <row r="26" spans="1:4" ht="13.5">
      <c r="A26" s="157"/>
      <c r="B26" s="157"/>
      <c r="C26" s="157"/>
      <c r="D26" s="157"/>
    </row>
    <row r="27" spans="1:4" ht="13.5">
      <c r="A27" s="157"/>
      <c r="B27" s="157"/>
      <c r="C27" s="157"/>
      <c r="D27" s="1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@pref.iwate.jp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学校休業一覧</dc:title>
  <dc:subject>V2_10</dc:subject>
  <dc:creator>y.o</dc:creator>
  <cp:keywords>2015-16</cp:keywords>
  <dc:description>150831 V2.10 祝日の自動設定機能（関数）を追加（設定シートは非表示）
131229 V2.09b 滝沢市対応（追加修正）
131005 V2.09 2013-14シーズン対応（滝沢市に変更）
125055 2012-13シーズン対応
111015 V2.08 2011-12シーズン対応
110628 列方向限界につき未発生列を削除
110210 V2_07b 集計シートに日付を追加
110209 V2_07 集計シートに措置別日数表を追加
101216 V2_06 学校閉鎖→施設閉鎖に変更、H22→2010の表記に変更
101207 V2_05 日付の書式変更、よみがな対応
101203 V2_04 措置回数関数改善
101129 V2_03 マップ対応2
101128 V2_02 マップ対応
101125 V2_01 （試行）セル内に措置情報
101122 V2_00 ID追加、集計シート修正　他
090904-</dc:description>
  <cp:lastModifiedBy>担当課長</cp:lastModifiedBy>
  <cp:lastPrinted>2011-02-10T01:04:03Z</cp:lastPrinted>
  <dcterms:created xsi:type="dcterms:W3CDTF">2009-09-04T14:27:46Z</dcterms:created>
  <dcterms:modified xsi:type="dcterms:W3CDTF">2016-05-26T06:30:07Z</dcterms:modified>
  <cp:category/>
  <cp:version/>
  <cp:contentType/>
  <cp:contentStatus/>
</cp:coreProperties>
</file>