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9570" tabRatio="848" activeTab="0"/>
  </bookViews>
  <sheets>
    <sheet name="集計" sheetId="1" r:id="rId1"/>
    <sheet name="4月" sheetId="2" r:id="rId2"/>
    <sheet name="5月" sheetId="3" r:id="rId3"/>
    <sheet name="6月" sheetId="4" r:id="rId4"/>
    <sheet name="7月" sheetId="5" r:id="rId5"/>
    <sheet name="8月" sheetId="6" r:id="rId6"/>
    <sheet name="9月" sheetId="7" r:id="rId7"/>
    <sheet name="10月" sheetId="8" r:id="rId8"/>
    <sheet name="11月" sheetId="9" r:id="rId9"/>
    <sheet name="12月" sheetId="10" r:id="rId10"/>
    <sheet name="1月" sheetId="11" r:id="rId11"/>
    <sheet name="2月" sheetId="12" r:id="rId12"/>
    <sheet name="3月" sheetId="13" r:id="rId13"/>
  </sheets>
  <definedNames>
    <definedName name="_xlnm.Print_Area" localSheetId="4">'7月'!$A$1:$AI$38</definedName>
    <definedName name="_xlnm.Print_Area" localSheetId="0">'集計'!$A$1:$DH$39</definedName>
    <definedName name="_xlnm.Print_Titles" localSheetId="7">'10月'!$A:$B</definedName>
    <definedName name="_xlnm.Print_Titles" localSheetId="8">'11月'!$A:$B</definedName>
    <definedName name="_xlnm.Print_Titles" localSheetId="9">'12月'!$A:$B</definedName>
    <definedName name="_xlnm.Print_Titles" localSheetId="10">'1月'!$A:$B</definedName>
    <definedName name="_xlnm.Print_Titles" localSheetId="11">'2月'!$A:$B</definedName>
    <definedName name="_xlnm.Print_Titles" localSheetId="12">'3月'!$A:$B</definedName>
    <definedName name="_xlnm.Print_Titles" localSheetId="1">'4月'!$A:$B</definedName>
    <definedName name="_xlnm.Print_Titles" localSheetId="2">'5月'!$A:$B</definedName>
    <definedName name="_xlnm.Print_Titles" localSheetId="3">'6月'!$A:$B</definedName>
    <definedName name="_xlnm.Print_Titles" localSheetId="4">'7月'!$A:$B</definedName>
    <definedName name="_xlnm.Print_Titles" localSheetId="5">'8月'!$A:$B</definedName>
    <definedName name="_xlnm.Print_Titles" localSheetId="6">'9月'!$A:$B</definedName>
    <definedName name="_xlnm.Print_Titles" localSheetId="0">'集計'!$A:$B</definedName>
  </definedNames>
  <calcPr fullCalcOnLoad="1"/>
</workbook>
</file>

<file path=xl/comments1.xml><?xml version="1.0" encoding="utf-8"?>
<comments xmlns="http://schemas.openxmlformats.org/spreadsheetml/2006/main">
  <authors>
    <author>資源循環推進課　平船（内線：5380）</author>
  </authors>
  <commentList>
    <comment ref="BN5" authorId="0">
      <text>
        <r>
          <rPr>
            <b/>
            <sz val="9"/>
            <rFont val="ＭＳ Ｐゴシック"/>
            <family val="3"/>
          </rPr>
          <t>ごみ総排出量/9月総人口/366*1000000</t>
        </r>
      </text>
    </comment>
    <comment ref="CA5" authorId="0">
      <text>
        <r>
          <rPr>
            <b/>
            <sz val="9"/>
            <rFont val="ＭＳ Ｐゴシック"/>
            <family val="3"/>
          </rPr>
          <t xml:space="preserve">生活系ごみ排出量（集団回収は除く）/9月総人口/366*1000000
</t>
        </r>
      </text>
    </comment>
    <comment ref="CN5" authorId="0">
      <text>
        <r>
          <rPr>
            <b/>
            <sz val="9"/>
            <rFont val="ＭＳ Ｐゴシック"/>
            <family val="3"/>
          </rPr>
          <t xml:space="preserve">事業系ごみ排出量/9月総人口/366*1000000
</t>
        </r>
      </text>
    </comment>
    <comment ref="H4" authorId="0">
      <text>
        <r>
          <rPr>
            <b/>
            <sz val="9"/>
            <rFont val="ＭＳ Ｐゴシック"/>
            <family val="3"/>
          </rPr>
          <t>基準月（10/1の住民基本台帳人口）</t>
        </r>
      </text>
    </comment>
  </commentList>
</comments>
</file>

<file path=xl/comments10.xml><?xml version="1.0" encoding="utf-8"?>
<comments xmlns="http://schemas.openxmlformats.org/spreadsheetml/2006/main">
  <authors>
    <author>資源循環推進課　平船（内線：5380）</author>
  </authors>
  <commentList>
    <comment ref="M23" authorId="0">
      <text>
        <r>
          <rPr>
            <sz val="9"/>
            <rFont val="ＭＳ Ｐゴシック"/>
            <family val="3"/>
          </rPr>
          <t>大型・不燃ごみとして回収しているので、粗大ごみに全て計上</t>
        </r>
      </text>
    </comment>
    <comment ref="M24" authorId="0">
      <text>
        <r>
          <rPr>
            <sz val="9"/>
            <rFont val="ＭＳ Ｐゴシック"/>
            <family val="3"/>
          </rPr>
          <t>大型・不燃ごみとして回収しているので、粗大ごみに全て計上</t>
        </r>
      </text>
    </comment>
    <comment ref="W34" authorId="0">
      <text>
        <r>
          <rPr>
            <sz val="9"/>
            <rFont val="ＭＳ Ｐゴシック"/>
            <family val="3"/>
          </rPr>
          <t>軽米町では、収集運搬は直営。粗大ごみは、３月、６月、９月、１２月に収集している。</t>
        </r>
      </text>
    </comment>
  </commentList>
</comments>
</file>

<file path=xl/comments11.xml><?xml version="1.0" encoding="utf-8"?>
<comments xmlns="http://schemas.openxmlformats.org/spreadsheetml/2006/main">
  <authors>
    <author>資源循環推進課　平船（内線：5380）</author>
  </authors>
  <commentList>
    <comment ref="M23" authorId="0">
      <text>
        <r>
          <rPr>
            <sz val="9"/>
            <rFont val="ＭＳ Ｐゴシック"/>
            <family val="3"/>
          </rPr>
          <t>大型・不燃ごみとして回収しているので、粗大ごみに全て計上</t>
        </r>
      </text>
    </comment>
    <comment ref="M24" authorId="0">
      <text>
        <r>
          <rPr>
            <sz val="9"/>
            <rFont val="ＭＳ Ｐゴシック"/>
            <family val="3"/>
          </rPr>
          <t>大型・不燃ごみとして回収しているので、粗大ごみに全て計上</t>
        </r>
      </text>
    </comment>
    <comment ref="W34" authorId="0">
      <text>
        <r>
          <rPr>
            <sz val="9"/>
            <rFont val="ＭＳ Ｐゴシック"/>
            <family val="3"/>
          </rPr>
          <t>軽米町では、収集運搬は直営。粗大ごみは、３月、６月、９月、１２月に収集している。</t>
        </r>
      </text>
    </comment>
  </commentList>
</comments>
</file>

<file path=xl/comments12.xml><?xml version="1.0" encoding="utf-8"?>
<comments xmlns="http://schemas.openxmlformats.org/spreadsheetml/2006/main">
  <authors>
    <author>資源循環推進課　平船（内線：5380）</author>
  </authors>
  <commentList>
    <comment ref="M23" authorId="0">
      <text>
        <r>
          <rPr>
            <sz val="9"/>
            <rFont val="ＭＳ Ｐゴシック"/>
            <family val="3"/>
          </rPr>
          <t>大型・不燃ごみとして回収しているので、粗大ごみに全て計上</t>
        </r>
      </text>
    </comment>
    <comment ref="M24" authorId="0">
      <text>
        <r>
          <rPr>
            <sz val="9"/>
            <rFont val="ＭＳ Ｐゴシック"/>
            <family val="3"/>
          </rPr>
          <t>大型・不燃ごみとして回収しているので、粗大ごみに全て計上</t>
        </r>
      </text>
    </comment>
    <comment ref="W34" authorId="0">
      <text>
        <r>
          <rPr>
            <sz val="9"/>
            <rFont val="ＭＳ Ｐゴシック"/>
            <family val="3"/>
          </rPr>
          <t>軽米町では、収集運搬は直営。粗大ごみは、３月、６月、９月、１２月に収集している。</t>
        </r>
      </text>
    </comment>
  </commentList>
</comments>
</file>

<file path=xl/comments13.xml><?xml version="1.0" encoding="utf-8"?>
<comments xmlns="http://schemas.openxmlformats.org/spreadsheetml/2006/main">
  <authors>
    <author>資源循環推進課　平船（内線：5380）</author>
  </authors>
  <commentList>
    <comment ref="M23" authorId="0">
      <text>
        <r>
          <rPr>
            <sz val="9"/>
            <rFont val="ＭＳ Ｐゴシック"/>
            <family val="3"/>
          </rPr>
          <t>大型・不燃ごみとして回収しているので、粗大ごみに全て計上</t>
        </r>
      </text>
    </comment>
    <comment ref="M24" authorId="0">
      <text>
        <r>
          <rPr>
            <sz val="9"/>
            <rFont val="ＭＳ Ｐゴシック"/>
            <family val="3"/>
          </rPr>
          <t>大型・不燃ごみとして回収しているので、粗大ごみに全て計上</t>
        </r>
      </text>
    </comment>
    <comment ref="W34" authorId="0">
      <text>
        <r>
          <rPr>
            <sz val="9"/>
            <rFont val="ＭＳ Ｐゴシック"/>
            <family val="3"/>
          </rPr>
          <t>軽米町では、収集運搬は直営。粗大ごみは、３月、６月、９月、１２月に収集している。</t>
        </r>
      </text>
    </comment>
  </commentList>
</comments>
</file>

<file path=xl/comments2.xml><?xml version="1.0" encoding="utf-8"?>
<comments xmlns="http://schemas.openxmlformats.org/spreadsheetml/2006/main">
  <authors>
    <author>資源循環推進課　平船（内線：5380）</author>
  </authors>
  <commentList>
    <comment ref="M23" authorId="0">
      <text>
        <r>
          <rPr>
            <sz val="9"/>
            <rFont val="ＭＳ Ｐゴシック"/>
            <family val="3"/>
          </rPr>
          <t>大型・不燃ごみとして回収しているので、粗大ごみに全て計上</t>
        </r>
      </text>
    </comment>
    <comment ref="M24" authorId="0">
      <text>
        <r>
          <rPr>
            <sz val="9"/>
            <rFont val="ＭＳ Ｐゴシック"/>
            <family val="3"/>
          </rPr>
          <t>大型・不燃ごみとして回収しているので、粗大ごみに全て計上</t>
        </r>
      </text>
    </comment>
    <comment ref="W34" authorId="0">
      <text>
        <r>
          <rPr>
            <sz val="9"/>
            <rFont val="ＭＳ Ｐゴシック"/>
            <family val="3"/>
          </rPr>
          <t>軽米町では、収集運搬は直営。粗大ごみは、３月、６月、９月、１２月に収集している。</t>
        </r>
      </text>
    </comment>
  </commentList>
</comments>
</file>

<file path=xl/comments3.xml><?xml version="1.0" encoding="utf-8"?>
<comments xmlns="http://schemas.openxmlformats.org/spreadsheetml/2006/main">
  <authors>
    <author>資源循環推進課　平船（内線：5380）</author>
  </authors>
  <commentList>
    <comment ref="M23" authorId="0">
      <text>
        <r>
          <rPr>
            <sz val="9"/>
            <rFont val="ＭＳ Ｐゴシック"/>
            <family val="3"/>
          </rPr>
          <t>大型・不燃ごみとして回収しているので、粗大ごみに全て計上</t>
        </r>
      </text>
    </comment>
    <comment ref="M24" authorId="0">
      <text>
        <r>
          <rPr>
            <sz val="9"/>
            <rFont val="ＭＳ Ｐゴシック"/>
            <family val="3"/>
          </rPr>
          <t>大型・不燃ごみとして回収しているので、粗大ごみに全て計上</t>
        </r>
      </text>
    </comment>
    <comment ref="W34" authorId="0">
      <text>
        <r>
          <rPr>
            <sz val="9"/>
            <rFont val="ＭＳ Ｐゴシック"/>
            <family val="3"/>
          </rPr>
          <t>軽米町では、収集運搬は直営。粗大ごみは、３月、６月、９月、１２月に収集している。</t>
        </r>
      </text>
    </comment>
  </commentList>
</comments>
</file>

<file path=xl/comments4.xml><?xml version="1.0" encoding="utf-8"?>
<comments xmlns="http://schemas.openxmlformats.org/spreadsheetml/2006/main">
  <authors>
    <author>資源循環推進課　平船（内線：5380）</author>
  </authors>
  <commentList>
    <comment ref="M23" authorId="0">
      <text>
        <r>
          <rPr>
            <sz val="9"/>
            <rFont val="ＭＳ Ｐゴシック"/>
            <family val="3"/>
          </rPr>
          <t>大型・不燃ごみとして回収しているので、粗大ごみに全て計上</t>
        </r>
      </text>
    </comment>
    <comment ref="M24" authorId="0">
      <text>
        <r>
          <rPr>
            <sz val="9"/>
            <rFont val="ＭＳ Ｐゴシック"/>
            <family val="3"/>
          </rPr>
          <t>大型・不燃ごみとして回収しているので、粗大ごみに全て計上</t>
        </r>
      </text>
    </comment>
    <comment ref="W34" authorId="0">
      <text>
        <r>
          <rPr>
            <sz val="9"/>
            <rFont val="ＭＳ Ｐゴシック"/>
            <family val="3"/>
          </rPr>
          <t>軽米町では、収集運搬は直営。粗大ごみは、３月、６月、９月、１２月に収集している。</t>
        </r>
      </text>
    </comment>
  </commentList>
</comments>
</file>

<file path=xl/comments5.xml><?xml version="1.0" encoding="utf-8"?>
<comments xmlns="http://schemas.openxmlformats.org/spreadsheetml/2006/main">
  <authors>
    <author>資源循環推進課　平船（内線：5380）</author>
  </authors>
  <commentList>
    <comment ref="M23" authorId="0">
      <text>
        <r>
          <rPr>
            <sz val="9"/>
            <rFont val="ＭＳ Ｐゴシック"/>
            <family val="3"/>
          </rPr>
          <t>大型・不燃ごみとして回収しているので、粗大ごみに全て計上</t>
        </r>
      </text>
    </comment>
    <comment ref="M24" authorId="0">
      <text>
        <r>
          <rPr>
            <sz val="9"/>
            <rFont val="ＭＳ Ｐゴシック"/>
            <family val="3"/>
          </rPr>
          <t>大型・不燃ごみとして回収しているので、粗大ごみに全て計上</t>
        </r>
      </text>
    </comment>
    <comment ref="W34" authorId="0">
      <text>
        <r>
          <rPr>
            <sz val="9"/>
            <rFont val="ＭＳ Ｐゴシック"/>
            <family val="3"/>
          </rPr>
          <t>軽米町では、収集運搬は直営。粗大ごみは、３月、６月、９月、１２月に収集している。</t>
        </r>
      </text>
    </comment>
  </commentList>
</comments>
</file>

<file path=xl/comments6.xml><?xml version="1.0" encoding="utf-8"?>
<comments xmlns="http://schemas.openxmlformats.org/spreadsheetml/2006/main">
  <authors>
    <author>資源循環推進課　平船（内線：5380）</author>
  </authors>
  <commentList>
    <comment ref="M23" authorId="0">
      <text>
        <r>
          <rPr>
            <sz val="9"/>
            <rFont val="ＭＳ Ｐゴシック"/>
            <family val="3"/>
          </rPr>
          <t>大型・不燃ごみとして回収しているので、粗大ごみに全て計上</t>
        </r>
      </text>
    </comment>
    <comment ref="M24" authorId="0">
      <text>
        <r>
          <rPr>
            <sz val="9"/>
            <rFont val="ＭＳ Ｐゴシック"/>
            <family val="3"/>
          </rPr>
          <t>大型・不燃ごみとして回収しているので、粗大ごみに全て計上</t>
        </r>
      </text>
    </comment>
    <comment ref="W34" authorId="0">
      <text>
        <r>
          <rPr>
            <sz val="9"/>
            <rFont val="ＭＳ Ｐゴシック"/>
            <family val="3"/>
          </rPr>
          <t>軽米町では、収集運搬は直営。粗大ごみは、３月、６月、９月、１２月に収集している。</t>
        </r>
      </text>
    </comment>
  </commentList>
</comments>
</file>

<file path=xl/comments7.xml><?xml version="1.0" encoding="utf-8"?>
<comments xmlns="http://schemas.openxmlformats.org/spreadsheetml/2006/main">
  <authors>
    <author>資源循環推進課　平船（内線：5380）</author>
  </authors>
  <commentList>
    <comment ref="M23" authorId="0">
      <text>
        <r>
          <rPr>
            <sz val="9"/>
            <rFont val="ＭＳ Ｐゴシック"/>
            <family val="3"/>
          </rPr>
          <t>大型・不燃ごみとして回収しているので、粗大ごみに全て計上</t>
        </r>
      </text>
    </comment>
    <comment ref="M24" authorId="0">
      <text>
        <r>
          <rPr>
            <sz val="9"/>
            <rFont val="ＭＳ Ｐゴシック"/>
            <family val="3"/>
          </rPr>
          <t>大型・不燃ごみとして回収しているので、粗大ごみに全て計上</t>
        </r>
      </text>
    </comment>
    <comment ref="W34" authorId="0">
      <text>
        <r>
          <rPr>
            <sz val="9"/>
            <rFont val="ＭＳ Ｐゴシック"/>
            <family val="3"/>
          </rPr>
          <t>軽米町では、収集運搬は直営。粗大ごみは、３月、６月、９月、１２月に収集している。</t>
        </r>
      </text>
    </comment>
  </commentList>
</comments>
</file>

<file path=xl/comments8.xml><?xml version="1.0" encoding="utf-8"?>
<comments xmlns="http://schemas.openxmlformats.org/spreadsheetml/2006/main">
  <authors>
    <author>資源循環推進課　平船（内線：5380）</author>
  </authors>
  <commentList>
    <comment ref="M23" authorId="0">
      <text>
        <r>
          <rPr>
            <sz val="9"/>
            <rFont val="ＭＳ Ｐゴシック"/>
            <family val="3"/>
          </rPr>
          <t>大型・不燃ごみとして回収しているので、粗大ごみに全て計上</t>
        </r>
      </text>
    </comment>
    <comment ref="M24" authorId="0">
      <text>
        <r>
          <rPr>
            <sz val="9"/>
            <rFont val="ＭＳ Ｐゴシック"/>
            <family val="3"/>
          </rPr>
          <t>大型・不燃ごみとして回収しているので、粗大ごみに全て計上</t>
        </r>
      </text>
    </comment>
    <comment ref="W34" authorId="0">
      <text>
        <r>
          <rPr>
            <sz val="9"/>
            <rFont val="ＭＳ Ｐゴシック"/>
            <family val="3"/>
          </rPr>
          <t>軽米町では、収集運搬は直営。粗大ごみは、３月、６月、９月、１２月に収集している。</t>
        </r>
      </text>
    </comment>
  </commentList>
</comments>
</file>

<file path=xl/comments9.xml><?xml version="1.0" encoding="utf-8"?>
<comments xmlns="http://schemas.openxmlformats.org/spreadsheetml/2006/main">
  <authors>
    <author>資源循環推進課　平船（内線：5380）</author>
  </authors>
  <commentList>
    <comment ref="M23" authorId="0">
      <text>
        <r>
          <rPr>
            <sz val="9"/>
            <rFont val="ＭＳ Ｐゴシック"/>
            <family val="3"/>
          </rPr>
          <t>大型・不燃ごみとして回収しているので、粗大ごみに全て計上</t>
        </r>
      </text>
    </comment>
    <comment ref="M24" authorId="0">
      <text>
        <r>
          <rPr>
            <sz val="9"/>
            <rFont val="ＭＳ Ｐゴシック"/>
            <family val="3"/>
          </rPr>
          <t>大型・不燃ごみとして回収しているので、粗大ごみに全て計上</t>
        </r>
      </text>
    </comment>
    <comment ref="W34" authorId="0">
      <text>
        <r>
          <rPr>
            <sz val="9"/>
            <rFont val="ＭＳ Ｐゴシック"/>
            <family val="3"/>
          </rPr>
          <t>軽米町では、収集運搬は直営。粗大ごみは、３月、６月、９月、１２月に収集している。</t>
        </r>
      </text>
    </comment>
  </commentList>
</comments>
</file>

<file path=xl/sharedStrings.xml><?xml version="1.0" encoding="utf-8"?>
<sst xmlns="http://schemas.openxmlformats.org/spreadsheetml/2006/main" count="1103" uniqueCount="202">
  <si>
    <t>総人口（人）</t>
  </si>
  <si>
    <t>生活系ごみ（ｔ）</t>
  </si>
  <si>
    <t>一人1日当たりの生活系ごみ排出量
（ｇ/日）</t>
  </si>
  <si>
    <t>一人1日当たりのごみ排出量
（ｇ/日）</t>
  </si>
  <si>
    <t>一人1日当たりの事業系ごみ排出量
（ｇ/日）</t>
  </si>
  <si>
    <t>資源ごみの割合（％）</t>
  </si>
  <si>
    <t>事業系ごみ（ｔ）</t>
  </si>
  <si>
    <t>総排出量（ｔ）</t>
  </si>
  <si>
    <t>混合ごみ（ｔ）</t>
  </si>
  <si>
    <t>可燃ごみ（ｔ）</t>
  </si>
  <si>
    <t>不燃ごみ（ｔ）</t>
  </si>
  <si>
    <t>資源ごみ（ｔ）</t>
  </si>
  <si>
    <t>その他ごみ（ｔ）</t>
  </si>
  <si>
    <t>粗大ごみ（ｔ）</t>
  </si>
  <si>
    <t>計</t>
  </si>
  <si>
    <t>収集ごみ</t>
  </si>
  <si>
    <t>直接搬入ごみ</t>
  </si>
  <si>
    <t>資源ごみ以外</t>
  </si>
  <si>
    <t>資源ごみ</t>
  </si>
  <si>
    <t>県計･県平均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</si>
  <si>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</si>
  <si>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</si>
  <si>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</si>
  <si>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</si>
  <si>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</si>
  <si>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</si>
  <si>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</si>
  <si>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陸前高田市</t>
  </si>
  <si>
    <t>釜石市</t>
  </si>
  <si>
    <t>二戸市</t>
  </si>
  <si>
    <t>奥州市</t>
  </si>
  <si>
    <t>雫石町</t>
  </si>
  <si>
    <t>岩手町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</si>
  <si>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</si>
  <si>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</si>
  <si>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</si>
  <si>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</si>
  <si>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</si>
  <si>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</si>
  <si>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</si>
  <si>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田野畑村</t>
  </si>
  <si>
    <t>軽米町</t>
  </si>
  <si>
    <t>野田村</t>
  </si>
  <si>
    <t>九戸村</t>
  </si>
  <si>
    <t>一戸町</t>
  </si>
  <si>
    <t>4月</t>
  </si>
  <si>
    <t>5月</t>
  </si>
  <si>
    <t>総人口（人）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</si>
  <si>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</si>
  <si>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</si>
  <si>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</si>
  <si>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</si>
  <si>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</si>
  <si>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</si>
  <si>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</si>
  <si>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</si>
  <si>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</si>
  <si>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</si>
  <si>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</si>
  <si>
    <t>事業系ごみ排出量（ｔ）</t>
  </si>
  <si>
    <t>生活系ごみ総排出量（ｔ）</t>
  </si>
  <si>
    <t>集団回収量（ｔ）</t>
  </si>
  <si>
    <t>小計</t>
  </si>
  <si>
    <t>平均</t>
  </si>
  <si>
    <t>ごみ総排出量（ｔ）</t>
  </si>
  <si>
    <t>【集団回収量を含めたごみ排出量】</t>
  </si>
  <si>
    <t>一人1日当たり事業系ごみ排出量（ｇ/日）</t>
  </si>
  <si>
    <t>一人1日当たり
ごみ排出量
（ｇ/日）</t>
  </si>
  <si>
    <t>一人1日当たり
生活系ごみ
排出量（ｇ/日）</t>
  </si>
  <si>
    <t>一人1日当たり
事業系ごみ
排出量（ｇ/日）</t>
  </si>
  <si>
    <t>滝沢市</t>
  </si>
  <si>
    <t>雫石町</t>
  </si>
  <si>
    <t>葛巻町</t>
  </si>
  <si>
    <t>岩手町</t>
  </si>
  <si>
    <t>一関市</t>
  </si>
  <si>
    <t>釜石市</t>
  </si>
  <si>
    <t>八幡平市</t>
  </si>
  <si>
    <t>葛巻町</t>
  </si>
  <si>
    <t>紫波町</t>
  </si>
  <si>
    <t>西和賀町</t>
  </si>
  <si>
    <t>平泉町</t>
  </si>
  <si>
    <t>大槌町</t>
  </si>
  <si>
    <t>岩泉町</t>
  </si>
  <si>
    <t>普代村</t>
  </si>
  <si>
    <t>野田村</t>
  </si>
  <si>
    <t>洋野町</t>
  </si>
  <si>
    <t>北上市</t>
  </si>
  <si>
    <t>久慈市</t>
  </si>
  <si>
    <t>一関市</t>
  </si>
  <si>
    <t>陸前高田市</t>
  </si>
  <si>
    <t>二戸市</t>
  </si>
  <si>
    <t>八幡平市</t>
  </si>
  <si>
    <t>奥州市</t>
  </si>
  <si>
    <t>紫波町</t>
  </si>
  <si>
    <t>矢巾町</t>
  </si>
  <si>
    <t>岩泉町</t>
  </si>
  <si>
    <t>普代村</t>
  </si>
  <si>
    <t>九戸村</t>
  </si>
  <si>
    <t>洋野町</t>
  </si>
  <si>
    <t>【市町村別】
Ｈ27年7月分</t>
  </si>
  <si>
    <r>
      <t xml:space="preserve">ごみ総排出量（ｔ）（生活系ごみ排出量＋事業系ごみ排出量）
</t>
    </r>
    <r>
      <rPr>
        <sz val="10"/>
        <rFont val="ＭＳ Ｐゴシック"/>
        <family val="3"/>
      </rPr>
      <t>※集団回収量は除く</t>
    </r>
  </si>
  <si>
    <r>
      <t>生活系ごみ排出量（ｔ）</t>
    </r>
    <r>
      <rPr>
        <sz val="10"/>
        <rFont val="ＭＳ Ｐゴシック"/>
        <family val="3"/>
      </rPr>
      <t xml:space="preserve">
※集団回収量は除く</t>
    </r>
  </si>
  <si>
    <r>
      <t xml:space="preserve">一人１日当たりごみ排出量（ｇ/日）
</t>
    </r>
    <r>
      <rPr>
        <sz val="10"/>
        <rFont val="ＭＳ Ｐゴシック"/>
        <family val="3"/>
      </rPr>
      <t>※集団回収量は除く</t>
    </r>
  </si>
  <si>
    <r>
      <t>一人1日当たり生活系ごみ排出量（ｇ/日）</t>
    </r>
    <r>
      <rPr>
        <sz val="10"/>
        <rFont val="ＭＳ Ｐゴシック"/>
        <family val="3"/>
      </rPr>
      <t xml:space="preserve">
※集団回収量は除く</t>
    </r>
  </si>
  <si>
    <r>
      <t>資源ごみの割合（％）</t>
    </r>
    <r>
      <rPr>
        <sz val="10"/>
        <rFont val="ＭＳ Ｐゴシック"/>
        <family val="3"/>
      </rPr>
      <t xml:space="preserve">
※集団回収量は除く</t>
    </r>
  </si>
  <si>
    <t>Ｈ27年度実績</t>
  </si>
  <si>
    <t>【市町村別】
Ｈ27年10月分</t>
  </si>
  <si>
    <t>岩泉町</t>
  </si>
  <si>
    <t>九戸村</t>
  </si>
  <si>
    <t>洋野町</t>
  </si>
  <si>
    <t>【市町村別】
Ｈ27年9月分</t>
  </si>
  <si>
    <t>北上市</t>
  </si>
  <si>
    <t>久慈市</t>
  </si>
  <si>
    <t>一関市</t>
  </si>
  <si>
    <t>陸前高田市</t>
  </si>
  <si>
    <t>二戸市</t>
  </si>
  <si>
    <t>八幡平市</t>
  </si>
  <si>
    <t>奥州市</t>
  </si>
  <si>
    <t>紫波町</t>
  </si>
  <si>
    <t>矢巾町</t>
  </si>
  <si>
    <t>普代村</t>
  </si>
  <si>
    <t>【市町村別】
Ｈ27年11月分</t>
  </si>
  <si>
    <t>北上市</t>
  </si>
  <si>
    <t>久慈市</t>
  </si>
  <si>
    <t>一関市</t>
  </si>
  <si>
    <t>陸前高田市</t>
  </si>
  <si>
    <t>二戸市</t>
  </si>
  <si>
    <t>八幡平市</t>
  </si>
  <si>
    <t>奥州市</t>
  </si>
  <si>
    <t>紫波町</t>
  </si>
  <si>
    <t>矢巾町</t>
  </si>
  <si>
    <t>岩泉町</t>
  </si>
  <si>
    <t>普代村</t>
  </si>
  <si>
    <t>九戸村</t>
  </si>
  <si>
    <t>洋野町</t>
  </si>
  <si>
    <t>【市町村別】
Ｈ27年12月分</t>
  </si>
  <si>
    <t>北上市</t>
  </si>
  <si>
    <t>久慈市</t>
  </si>
  <si>
    <t>一関市</t>
  </si>
  <si>
    <t>陸前高田市</t>
  </si>
  <si>
    <t>二戸市</t>
  </si>
  <si>
    <t>八幡平市</t>
  </si>
  <si>
    <t>奥州市</t>
  </si>
  <si>
    <t>北上市</t>
  </si>
  <si>
    <t>久慈市</t>
  </si>
  <si>
    <t>一関市</t>
  </si>
  <si>
    <t>陸前高田市</t>
  </si>
  <si>
    <t>二戸市</t>
  </si>
  <si>
    <t>八幡平市</t>
  </si>
  <si>
    <t>奥州市</t>
  </si>
  <si>
    <t>紫波町</t>
  </si>
  <si>
    <t>矢巾町</t>
  </si>
  <si>
    <t>岩泉町</t>
  </si>
  <si>
    <t>普代村</t>
  </si>
  <si>
    <t>九戸村</t>
  </si>
  <si>
    <t>洋野町</t>
  </si>
  <si>
    <t>【市町村別】
Ｈ28年2月分</t>
  </si>
  <si>
    <t>【市町村別】
Ｈ28年3月分</t>
  </si>
  <si>
    <t>北上市</t>
  </si>
  <si>
    <t>久慈市</t>
  </si>
  <si>
    <t>一関市</t>
  </si>
  <si>
    <t>陸前高田市</t>
  </si>
  <si>
    <t>二戸市</t>
  </si>
  <si>
    <t>八幡平市</t>
  </si>
  <si>
    <t>奥州市</t>
  </si>
  <si>
    <t>紫波町</t>
  </si>
  <si>
    <t>矢巾町</t>
  </si>
  <si>
    <t>岩泉町</t>
  </si>
  <si>
    <t>普代村</t>
  </si>
  <si>
    <t>九戸村</t>
  </si>
  <si>
    <t>洋野町</t>
  </si>
  <si>
    <t>北上市</t>
  </si>
  <si>
    <t>久慈市</t>
  </si>
  <si>
    <t>一関市</t>
  </si>
  <si>
    <t>陸前高田市</t>
  </si>
  <si>
    <t>二戸市</t>
  </si>
  <si>
    <t>八幡平市</t>
  </si>
  <si>
    <t>奥州市</t>
  </si>
  <si>
    <t>紫波町</t>
  </si>
  <si>
    <t>矢巾町</t>
  </si>
  <si>
    <t>岩泉町</t>
  </si>
  <si>
    <t>普代村</t>
  </si>
  <si>
    <t>九戸村</t>
  </si>
  <si>
    <t>洋野町</t>
  </si>
  <si>
    <t>【市町村別】
Ｈ27年4月分</t>
  </si>
  <si>
    <t>北上市</t>
  </si>
  <si>
    <t>久慈市</t>
  </si>
  <si>
    <t>一関市</t>
  </si>
  <si>
    <t>陸前高田市</t>
  </si>
  <si>
    <t>二戸市</t>
  </si>
  <si>
    <t>八幡平市</t>
  </si>
  <si>
    <t>奥州市</t>
  </si>
  <si>
    <t>紫波町</t>
  </si>
  <si>
    <t>矢巾町</t>
  </si>
  <si>
    <t>岩泉町</t>
  </si>
  <si>
    <t>普代村</t>
  </si>
  <si>
    <t>九戸村</t>
  </si>
  <si>
    <t>洋野町</t>
  </si>
  <si>
    <t>【市町村別】
Ｈ27年5月分</t>
  </si>
  <si>
    <t>【市町村別】
Ｈ27年6月分</t>
  </si>
  <si>
    <t>【市町村別】
Ｈ27年8月分</t>
  </si>
  <si>
    <t>【市町村別】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</si>
</sst>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,##0.0_);[Red]\(#,##0.0\)"/>
    <numFmt numFmtId="179" formatCode="#,##0_);[Red]\(#,##0\)"/>
    <numFmt numFmtId="180" formatCode="0;&quot;▲ &quot;0"/>
    <numFmt numFmtId="181" formatCode="#,##0.00_);[Red]\(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0"/>
      <color theme="0"/>
      <name val="ＭＳ Ｐゴシック"/>
      <family val="3"/>
    </font>
    <font>
      <b/>
      <sz val="8"/>
      <name val="ＭＳ Ｐゴシック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3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3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0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28">
    <xf numFmtId="0" fontId="0" fillId="0" borderId="0" xfId="0" applyAlignment="1">
      <alignment/>
    </xf>
    <xf numFmtId="176" fontId="4" fillId="0" borderId="0" xfId="0" applyNumberFormat="1" applyFont="1" applyBorder="1" applyAlignment="1">
      <alignment vertical="center" shrinkToFit="1"/>
    </xf>
    <xf numFmtId="176" fontId="4" fillId="0" borderId="10" xfId="0" applyNumberFormat="1" applyFont="1" applyFill="1" applyBorder="1" applyAlignment="1">
      <alignment horizontal="center" vertical="center" shrinkToFit="1"/>
    </xf>
    <xf numFmtId="176" fontId="4" fillId="0" borderId="10" xfId="0" applyNumberFormat="1" applyFont="1" applyBorder="1" applyAlignment="1">
      <alignment horizontal="center" vertical="center" shrinkToFit="1"/>
    </xf>
    <xf numFmtId="176" fontId="4" fillId="0" borderId="11" xfId="0" applyNumberFormat="1" applyFont="1" applyBorder="1" applyAlignment="1">
      <alignment horizontal="center" vertical="center" shrinkToFit="1"/>
    </xf>
    <xf numFmtId="177" fontId="4" fillId="0" borderId="10" xfId="0" applyNumberFormat="1" applyFont="1" applyBorder="1" applyAlignment="1">
      <alignment horizontal="center" vertical="center" shrinkToFit="1"/>
    </xf>
    <xf numFmtId="177" fontId="4" fillId="0" borderId="12" xfId="0" applyNumberFormat="1" applyFont="1" applyBorder="1" applyAlignment="1">
      <alignment horizontal="center" vertical="center" shrinkToFit="1"/>
    </xf>
    <xf numFmtId="176" fontId="7" fillId="0" borderId="0" xfId="0" applyNumberFormat="1" applyFont="1" applyBorder="1" applyAlignment="1">
      <alignment vertical="center" shrinkToFit="1"/>
    </xf>
    <xf numFmtId="177" fontId="4" fillId="0" borderId="0" xfId="0" applyNumberFormat="1" applyFont="1" applyBorder="1" applyAlignment="1">
      <alignment horizontal="center" vertical="center" shrinkToFit="1"/>
    </xf>
    <xf numFmtId="176" fontId="4" fillId="0" borderId="0" xfId="0" applyNumberFormat="1" applyFont="1" applyBorder="1" applyAlignment="1">
      <alignment horizontal="center" vertical="center" shrinkToFit="1"/>
    </xf>
    <xf numFmtId="177" fontId="4" fillId="0" borderId="0" xfId="0" applyNumberFormat="1" applyFont="1" applyBorder="1" applyAlignment="1">
      <alignment vertical="center" shrinkToFit="1"/>
    </xf>
    <xf numFmtId="178" fontId="4" fillId="0" borderId="0" xfId="0" applyNumberFormat="1" applyFont="1" applyBorder="1" applyAlignment="1">
      <alignment horizontal="center" vertical="center" shrinkToFit="1"/>
    </xf>
    <xf numFmtId="176" fontId="7" fillId="0" borderId="13" xfId="0" applyNumberFormat="1" applyFont="1" applyFill="1" applyBorder="1" applyAlignment="1">
      <alignment horizontal="right" vertical="center" shrinkToFit="1"/>
    </xf>
    <xf numFmtId="176" fontId="7" fillId="0" borderId="13" xfId="0" applyNumberFormat="1" applyFont="1" applyBorder="1" applyAlignment="1">
      <alignment horizontal="right" vertical="center" shrinkToFit="1"/>
    </xf>
    <xf numFmtId="176" fontId="7" fillId="0" borderId="13" xfId="0" applyNumberFormat="1" applyFont="1" applyBorder="1" applyAlignment="1">
      <alignment vertical="center" shrinkToFit="1"/>
    </xf>
    <xf numFmtId="176" fontId="7" fillId="0" borderId="14" xfId="0" applyNumberFormat="1" applyFont="1" applyBorder="1" applyAlignment="1">
      <alignment vertical="center" shrinkToFit="1"/>
    </xf>
    <xf numFmtId="177" fontId="7" fillId="0" borderId="13" xfId="0" applyNumberFormat="1" applyFont="1" applyBorder="1" applyAlignment="1">
      <alignment vertical="center" shrinkToFit="1"/>
    </xf>
    <xf numFmtId="177" fontId="7" fillId="0" borderId="15" xfId="0" applyNumberFormat="1" applyFont="1" applyBorder="1" applyAlignment="1">
      <alignment vertical="center" shrinkToFit="1"/>
    </xf>
    <xf numFmtId="178" fontId="8" fillId="0" borderId="0" xfId="0" applyNumberFormat="1" applyFont="1" applyBorder="1" applyAlignment="1">
      <alignment horizontal="center" vertical="center" shrinkToFit="1"/>
    </xf>
    <xf numFmtId="179" fontId="4" fillId="0" borderId="0" xfId="0" applyNumberFormat="1" applyFont="1" applyBorder="1" applyAlignment="1">
      <alignment vertical="center" shrinkToFit="1"/>
    </xf>
    <xf numFmtId="176" fontId="4" fillId="0" borderId="0" xfId="0" applyNumberFormat="1" applyFont="1" applyFill="1" applyBorder="1" applyAlignment="1">
      <alignment vertical="center" shrinkToFit="1"/>
    </xf>
    <xf numFmtId="179" fontId="4" fillId="0" borderId="0" xfId="0" applyNumberFormat="1" applyFont="1" applyFill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33" borderId="0" xfId="0" applyFont="1" applyFill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176" fontId="11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8" fillId="0" borderId="0" xfId="0" applyNumberFormat="1" applyFont="1" applyBorder="1" applyAlignment="1">
      <alignment vertical="center" shrinkToFit="1"/>
    </xf>
    <xf numFmtId="176" fontId="8" fillId="0" borderId="0" xfId="0" applyNumberFormat="1" applyFont="1" applyFill="1" applyBorder="1" applyAlignment="1">
      <alignment vertical="center" shrinkToFit="1"/>
    </xf>
    <xf numFmtId="177" fontId="8" fillId="0" borderId="0" xfId="0" applyNumberFormat="1" applyFont="1" applyBorder="1" applyAlignment="1">
      <alignment horizontal="center" vertical="center" shrinkToFit="1"/>
    </xf>
    <xf numFmtId="176" fontId="8" fillId="0" borderId="0" xfId="0" applyNumberFormat="1" applyFont="1" applyBorder="1" applyAlignment="1">
      <alignment horizontal="center" vertical="center" shrinkToFit="1"/>
    </xf>
    <xf numFmtId="177" fontId="8" fillId="0" borderId="0" xfId="0" applyNumberFormat="1" applyFont="1" applyBorder="1" applyAlignment="1">
      <alignment vertical="center" shrinkToFit="1"/>
    </xf>
    <xf numFmtId="177" fontId="11" fillId="0" borderId="0" xfId="0" applyNumberFormat="1" applyFont="1" applyBorder="1" applyAlignment="1">
      <alignment horizontal="center" vertical="center" shrinkToFit="1"/>
    </xf>
    <xf numFmtId="178" fontId="11" fillId="0" borderId="0" xfId="0" applyNumberFormat="1" applyFont="1" applyBorder="1" applyAlignment="1">
      <alignment horizontal="center" vertical="center" shrinkToFit="1"/>
    </xf>
    <xf numFmtId="176" fontId="11" fillId="0" borderId="0" xfId="0" applyNumberFormat="1" applyFont="1" applyBorder="1" applyAlignment="1">
      <alignment horizontal="center" vertical="center" shrinkToFit="1"/>
    </xf>
    <xf numFmtId="177" fontId="11" fillId="0" borderId="0" xfId="0" applyNumberFormat="1" applyFont="1" applyBorder="1" applyAlignment="1">
      <alignment vertical="center" shrinkToFit="1"/>
    </xf>
    <xf numFmtId="177" fontId="0" fillId="0" borderId="16" xfId="0" applyNumberFormat="1" applyFont="1" applyBorder="1" applyAlignment="1">
      <alignment horizontal="center" vertical="center" shrinkToFit="1"/>
    </xf>
    <xf numFmtId="176" fontId="0" fillId="0" borderId="17" xfId="0" applyNumberFormat="1" applyFont="1" applyFill="1" applyBorder="1" applyAlignment="1">
      <alignment vertical="center" shrinkToFit="1"/>
    </xf>
    <xf numFmtId="176" fontId="0" fillId="0" borderId="18" xfId="0" applyNumberFormat="1" applyFont="1" applyBorder="1" applyAlignment="1">
      <alignment horizontal="right" vertical="center" shrinkToFit="1"/>
    </xf>
    <xf numFmtId="176" fontId="0" fillId="0" borderId="18" xfId="0" applyNumberFormat="1" applyFont="1" applyBorder="1" applyAlignment="1">
      <alignment vertical="center" shrinkToFit="1"/>
    </xf>
    <xf numFmtId="176" fontId="0" fillId="0" borderId="17" xfId="0" applyNumberFormat="1" applyFont="1" applyBorder="1" applyAlignment="1">
      <alignment vertical="center" shrinkToFit="1"/>
    </xf>
    <xf numFmtId="177" fontId="0" fillId="0" borderId="18" xfId="0" applyNumberFormat="1" applyFont="1" applyBorder="1" applyAlignment="1">
      <alignment horizontal="right" vertical="center" shrinkToFit="1"/>
    </xf>
    <xf numFmtId="177" fontId="0" fillId="0" borderId="19" xfId="0" applyNumberFormat="1" applyFont="1" applyBorder="1" applyAlignment="1">
      <alignment horizontal="right" vertical="center" shrinkToFit="1"/>
    </xf>
    <xf numFmtId="176" fontId="0" fillId="0" borderId="0" xfId="0" applyNumberFormat="1" applyFont="1" applyBorder="1" applyAlignment="1">
      <alignment vertical="center" shrinkToFit="1"/>
    </xf>
    <xf numFmtId="177" fontId="0" fillId="0" borderId="20" xfId="0" applyNumberFormat="1" applyFont="1" applyFill="1" applyBorder="1" applyAlignment="1">
      <alignment horizontal="center" vertical="center" shrinkToFit="1"/>
    </xf>
    <xf numFmtId="176" fontId="0" fillId="0" borderId="19" xfId="0" applyNumberFormat="1" applyFont="1" applyFill="1" applyBorder="1" applyAlignment="1">
      <alignment vertical="center" shrinkToFit="1"/>
    </xf>
    <xf numFmtId="176" fontId="0" fillId="0" borderId="0" xfId="0" applyNumberFormat="1" applyFont="1" applyFill="1" applyBorder="1" applyAlignment="1">
      <alignment vertical="center" shrinkToFit="1"/>
    </xf>
    <xf numFmtId="176" fontId="0" fillId="0" borderId="21" xfId="0" applyNumberFormat="1" applyFont="1" applyFill="1" applyBorder="1" applyAlignment="1">
      <alignment vertical="center" shrinkToFit="1"/>
    </xf>
    <xf numFmtId="177" fontId="0" fillId="0" borderId="20" xfId="0" applyNumberFormat="1" applyFont="1" applyBorder="1" applyAlignment="1">
      <alignment horizontal="center" vertical="center" shrinkToFit="1"/>
    </xf>
    <xf numFmtId="176" fontId="0" fillId="0" borderId="22" xfId="0" applyNumberFormat="1" applyFont="1" applyBorder="1" applyAlignment="1">
      <alignment horizontal="right" vertical="center" shrinkToFit="1"/>
    </xf>
    <xf numFmtId="176" fontId="0" fillId="0" borderId="22" xfId="0" applyNumberFormat="1" applyFont="1" applyBorder="1" applyAlignment="1">
      <alignment vertical="center" shrinkToFit="1"/>
    </xf>
    <xf numFmtId="176" fontId="0" fillId="0" borderId="23" xfId="0" applyNumberFormat="1" applyFont="1" applyBorder="1" applyAlignment="1">
      <alignment vertical="center" shrinkToFit="1"/>
    </xf>
    <xf numFmtId="177" fontId="0" fillId="0" borderId="22" xfId="0" applyNumberFormat="1" applyFont="1" applyBorder="1" applyAlignment="1">
      <alignment horizontal="right" vertical="center" shrinkToFit="1"/>
    </xf>
    <xf numFmtId="177" fontId="0" fillId="0" borderId="21" xfId="0" applyNumberFormat="1" applyFont="1" applyBorder="1" applyAlignment="1">
      <alignment horizontal="right" vertical="center" shrinkToFit="1"/>
    </xf>
    <xf numFmtId="176" fontId="0" fillId="0" borderId="22" xfId="0" applyNumberFormat="1" applyFont="1" applyFill="1" applyBorder="1" applyAlignment="1">
      <alignment horizontal="right" vertical="center" shrinkToFit="1"/>
    </xf>
    <xf numFmtId="176" fontId="0" fillId="0" borderId="0" xfId="0" applyNumberFormat="1" applyFont="1" applyBorder="1" applyAlignment="1">
      <alignment horizontal="right" vertical="center" shrinkToFit="1"/>
    </xf>
    <xf numFmtId="176" fontId="0" fillId="0" borderId="23" xfId="0" applyNumberFormat="1" applyFont="1" applyBorder="1" applyAlignment="1">
      <alignment horizontal="right" vertical="center" shrinkToFit="1"/>
    </xf>
    <xf numFmtId="177" fontId="0" fillId="0" borderId="24" xfId="0" applyNumberFormat="1" applyFont="1" applyBorder="1" applyAlignment="1">
      <alignment horizontal="center" vertical="center" shrinkToFit="1"/>
    </xf>
    <xf numFmtId="176" fontId="0" fillId="0" borderId="12" xfId="0" applyNumberFormat="1" applyFont="1" applyFill="1" applyBorder="1" applyAlignment="1">
      <alignment vertical="center" shrinkToFit="1"/>
    </xf>
    <xf numFmtId="176" fontId="0" fillId="0" borderId="10" xfId="0" applyNumberFormat="1" applyFont="1" applyBorder="1" applyAlignment="1">
      <alignment horizontal="right" vertical="center" shrinkToFit="1"/>
    </xf>
    <xf numFmtId="176" fontId="0" fillId="0" borderId="10" xfId="0" applyNumberFormat="1" applyFont="1" applyBorder="1" applyAlignment="1">
      <alignment vertical="center" shrinkToFit="1"/>
    </xf>
    <xf numFmtId="176" fontId="0" fillId="0" borderId="11" xfId="0" applyNumberFormat="1" applyFont="1" applyBorder="1" applyAlignment="1">
      <alignment vertical="center" shrinkToFit="1"/>
    </xf>
    <xf numFmtId="177" fontId="0" fillId="0" borderId="10" xfId="0" applyNumberFormat="1" applyFont="1" applyBorder="1" applyAlignment="1">
      <alignment horizontal="right" vertical="center" shrinkToFit="1"/>
    </xf>
    <xf numFmtId="177" fontId="0" fillId="0" borderId="12" xfId="0" applyNumberFormat="1" applyFont="1" applyBorder="1" applyAlignment="1">
      <alignment horizontal="right" vertical="center" shrinkToFit="1"/>
    </xf>
    <xf numFmtId="177" fontId="0" fillId="0" borderId="0" xfId="0" applyNumberFormat="1" applyFont="1" applyBorder="1" applyAlignment="1">
      <alignment horizontal="center" vertical="center" shrinkToFit="1"/>
    </xf>
    <xf numFmtId="176" fontId="0" fillId="0" borderId="0" xfId="0" applyNumberFormat="1" applyFont="1" applyBorder="1" applyAlignment="1">
      <alignment horizontal="center" vertical="center" shrinkToFit="1"/>
    </xf>
    <xf numFmtId="177" fontId="0" fillId="0" borderId="0" xfId="0" applyNumberFormat="1" applyFont="1" applyBorder="1" applyAlignment="1">
      <alignment vertical="center" shrinkToFit="1"/>
    </xf>
    <xf numFmtId="178" fontId="0" fillId="0" borderId="0" xfId="0" applyNumberFormat="1" applyFont="1" applyBorder="1" applyAlignment="1">
      <alignment horizontal="center" vertical="center" shrinkToFit="1"/>
    </xf>
    <xf numFmtId="176" fontId="0" fillId="0" borderId="22" xfId="0" applyNumberFormat="1" applyFont="1" applyBorder="1" applyAlignment="1">
      <alignment horizontal="right" vertical="center" shrinkToFit="1"/>
    </xf>
    <xf numFmtId="177" fontId="47" fillId="0" borderId="0" xfId="0" applyNumberFormat="1" applyFont="1" applyBorder="1" applyAlignment="1">
      <alignment horizontal="center" vertical="center" shrinkToFit="1"/>
    </xf>
    <xf numFmtId="176" fontId="47" fillId="0" borderId="0" xfId="0" applyNumberFormat="1" applyFont="1" applyBorder="1" applyAlignment="1">
      <alignment vertical="center" shrinkToFit="1"/>
    </xf>
    <xf numFmtId="176" fontId="48" fillId="0" borderId="0" xfId="0" applyNumberFormat="1" applyFont="1" applyBorder="1" applyAlignment="1">
      <alignment vertical="center" shrinkToFit="1"/>
    </xf>
    <xf numFmtId="176" fontId="49" fillId="0" borderId="0" xfId="0" applyNumberFormat="1" applyFont="1" applyBorder="1" applyAlignment="1">
      <alignment vertical="center" shrinkToFit="1"/>
    </xf>
    <xf numFmtId="176" fontId="49" fillId="0" borderId="0" xfId="0" applyNumberFormat="1" applyFont="1" applyFill="1" applyBorder="1" applyAlignment="1">
      <alignment vertical="center" shrinkToFit="1"/>
    </xf>
    <xf numFmtId="176" fontId="49" fillId="0" borderId="0" xfId="0" applyNumberFormat="1" applyFont="1" applyFill="1" applyBorder="1" applyAlignment="1">
      <alignment vertical="center" wrapText="1" shrinkToFit="1"/>
    </xf>
    <xf numFmtId="177" fontId="47" fillId="0" borderId="0" xfId="0" applyNumberFormat="1" applyFont="1" applyBorder="1" applyAlignment="1">
      <alignment horizontal="left" vertical="center"/>
    </xf>
    <xf numFmtId="178" fontId="47" fillId="0" borderId="0" xfId="0" applyNumberFormat="1" applyFont="1" applyBorder="1" applyAlignment="1">
      <alignment horizontal="center" vertical="center" shrinkToFit="1"/>
    </xf>
    <xf numFmtId="176" fontId="47" fillId="0" borderId="0" xfId="0" applyNumberFormat="1" applyFont="1" applyBorder="1" applyAlignment="1">
      <alignment horizontal="center" vertical="center" shrinkToFit="1"/>
    </xf>
    <xf numFmtId="177" fontId="47" fillId="0" borderId="0" xfId="0" applyNumberFormat="1" applyFont="1" applyBorder="1" applyAlignment="1">
      <alignment vertical="center" shrinkToFit="1"/>
    </xf>
    <xf numFmtId="177" fontId="49" fillId="0" borderId="0" xfId="0" applyNumberFormat="1" applyFont="1" applyBorder="1" applyAlignment="1">
      <alignment horizontal="center" vertical="center" shrinkToFit="1"/>
    </xf>
    <xf numFmtId="178" fontId="49" fillId="0" borderId="0" xfId="0" applyNumberFormat="1" applyFont="1" applyBorder="1" applyAlignment="1">
      <alignment horizontal="center" vertical="center" shrinkToFit="1"/>
    </xf>
    <xf numFmtId="176" fontId="49" fillId="0" borderId="0" xfId="0" applyNumberFormat="1" applyFont="1" applyBorder="1" applyAlignment="1">
      <alignment horizontal="center" vertical="center" shrinkToFit="1"/>
    </xf>
    <xf numFmtId="177" fontId="49" fillId="0" borderId="0" xfId="0" applyNumberFormat="1" applyFont="1" applyBorder="1" applyAlignment="1">
      <alignment vertical="center" shrinkToFit="1"/>
    </xf>
    <xf numFmtId="176" fontId="0" fillId="0" borderId="22" xfId="0" applyNumberFormat="1" applyFont="1" applyFill="1" applyBorder="1" applyAlignment="1">
      <alignment horizontal="right" vertical="center" shrinkToFit="1"/>
    </xf>
    <xf numFmtId="176" fontId="0" fillId="0" borderId="18" xfId="0" applyNumberFormat="1" applyFont="1" applyBorder="1" applyAlignment="1">
      <alignment horizontal="right" vertical="center" shrinkToFit="1"/>
    </xf>
    <xf numFmtId="177" fontId="0" fillId="0" borderId="16" xfId="0" applyNumberFormat="1" applyFont="1" applyBorder="1" applyAlignment="1">
      <alignment horizontal="center" vertical="center" shrinkToFit="1"/>
    </xf>
    <xf numFmtId="176" fontId="0" fillId="0" borderId="17" xfId="0" applyNumberFormat="1" applyFont="1" applyFill="1" applyBorder="1" applyAlignment="1">
      <alignment vertical="center" shrinkToFit="1"/>
    </xf>
    <xf numFmtId="176" fontId="0" fillId="0" borderId="18" xfId="0" applyNumberFormat="1" applyFont="1" applyBorder="1" applyAlignment="1">
      <alignment vertical="center" shrinkToFit="1"/>
    </xf>
    <xf numFmtId="176" fontId="0" fillId="0" borderId="17" xfId="0" applyNumberFormat="1" applyFont="1" applyBorder="1" applyAlignment="1">
      <alignment vertical="center" shrinkToFit="1"/>
    </xf>
    <xf numFmtId="177" fontId="0" fillId="0" borderId="18" xfId="0" applyNumberFormat="1" applyFont="1" applyBorder="1" applyAlignment="1">
      <alignment horizontal="right" vertical="center" shrinkToFit="1"/>
    </xf>
    <xf numFmtId="177" fontId="0" fillId="0" borderId="19" xfId="0" applyNumberFormat="1" applyFont="1" applyBorder="1" applyAlignment="1">
      <alignment horizontal="right" vertical="center" shrinkToFit="1"/>
    </xf>
    <xf numFmtId="177" fontId="0" fillId="0" borderId="20" xfId="0" applyNumberFormat="1" applyFont="1" applyFill="1" applyBorder="1" applyAlignment="1">
      <alignment horizontal="center" vertical="center" shrinkToFit="1"/>
    </xf>
    <xf numFmtId="176" fontId="0" fillId="0" borderId="19" xfId="0" applyNumberFormat="1" applyFont="1" applyFill="1" applyBorder="1" applyAlignment="1">
      <alignment vertical="center" shrinkToFit="1"/>
    </xf>
    <xf numFmtId="176" fontId="0" fillId="0" borderId="21" xfId="0" applyNumberFormat="1" applyFont="1" applyFill="1" applyBorder="1" applyAlignment="1">
      <alignment vertical="center" shrinkToFit="1"/>
    </xf>
    <xf numFmtId="177" fontId="0" fillId="0" borderId="20" xfId="0" applyNumberFormat="1" applyFont="1" applyBorder="1" applyAlignment="1">
      <alignment horizontal="center" vertical="center" shrinkToFit="1"/>
    </xf>
    <xf numFmtId="176" fontId="0" fillId="0" borderId="22" xfId="0" applyNumberFormat="1" applyFont="1" applyBorder="1" applyAlignment="1">
      <alignment vertical="center" shrinkToFit="1"/>
    </xf>
    <xf numFmtId="176" fontId="0" fillId="0" borderId="23" xfId="0" applyNumberFormat="1" applyFont="1" applyBorder="1" applyAlignment="1">
      <alignment vertical="center" shrinkToFit="1"/>
    </xf>
    <xf numFmtId="177" fontId="0" fillId="0" borderId="22" xfId="0" applyNumberFormat="1" applyFont="1" applyBorder="1" applyAlignment="1">
      <alignment horizontal="right" vertical="center" shrinkToFit="1"/>
    </xf>
    <xf numFmtId="177" fontId="0" fillId="0" borderId="21" xfId="0" applyNumberFormat="1" applyFont="1" applyBorder="1" applyAlignment="1">
      <alignment horizontal="right" vertical="center" shrinkToFit="1"/>
    </xf>
    <xf numFmtId="176" fontId="0" fillId="0" borderId="0" xfId="0" applyNumberFormat="1" applyFont="1" applyBorder="1" applyAlignment="1">
      <alignment horizontal="right" vertical="center" shrinkToFit="1"/>
    </xf>
    <xf numFmtId="176" fontId="0" fillId="0" borderId="23" xfId="0" applyNumberFormat="1" applyFont="1" applyBorder="1" applyAlignment="1">
      <alignment horizontal="right" vertical="center" shrinkToFit="1"/>
    </xf>
    <xf numFmtId="177" fontId="0" fillId="0" borderId="24" xfId="0" applyNumberFormat="1" applyFont="1" applyBorder="1" applyAlignment="1">
      <alignment horizontal="center" vertical="center" shrinkToFit="1"/>
    </xf>
    <xf numFmtId="176" fontId="0" fillId="0" borderId="12" xfId="0" applyNumberFormat="1" applyFont="1" applyFill="1" applyBorder="1" applyAlignment="1">
      <alignment vertical="center" shrinkToFit="1"/>
    </xf>
    <xf numFmtId="176" fontId="0" fillId="0" borderId="10" xfId="0" applyNumberFormat="1" applyFont="1" applyBorder="1" applyAlignment="1">
      <alignment horizontal="right" vertical="center" shrinkToFit="1"/>
    </xf>
    <xf numFmtId="176" fontId="0" fillId="0" borderId="10" xfId="0" applyNumberFormat="1" applyFont="1" applyBorder="1" applyAlignment="1">
      <alignment vertical="center" shrinkToFit="1"/>
    </xf>
    <xf numFmtId="176" fontId="0" fillId="0" borderId="11" xfId="0" applyNumberFormat="1" applyFont="1" applyBorder="1" applyAlignment="1">
      <alignment vertical="center" shrinkToFit="1"/>
    </xf>
    <xf numFmtId="177" fontId="0" fillId="0" borderId="10" xfId="0" applyNumberFormat="1" applyFont="1" applyBorder="1" applyAlignment="1">
      <alignment horizontal="right" vertical="center" shrinkToFit="1"/>
    </xf>
    <xf numFmtId="177" fontId="0" fillId="0" borderId="12" xfId="0" applyNumberFormat="1" applyFont="1" applyBorder="1" applyAlignment="1">
      <alignment horizontal="right" vertical="center" shrinkToFit="1"/>
    </xf>
    <xf numFmtId="176" fontId="0" fillId="0" borderId="0" xfId="0" applyNumberFormat="1" applyFont="1" applyBorder="1" applyAlignment="1">
      <alignment vertical="center" shrinkToFit="1"/>
    </xf>
    <xf numFmtId="176" fontId="0" fillId="0" borderId="0" xfId="0" applyNumberFormat="1" applyFont="1" applyFill="1" applyBorder="1" applyAlignment="1">
      <alignment vertical="center" shrinkToFit="1"/>
    </xf>
    <xf numFmtId="176" fontId="0" fillId="0" borderId="0" xfId="0" applyNumberFormat="1" applyFont="1" applyFill="1" applyBorder="1" applyAlignment="1">
      <alignment vertical="center" wrapText="1" shrinkToFit="1"/>
    </xf>
    <xf numFmtId="0" fontId="0" fillId="34" borderId="0" xfId="0" applyFont="1" applyFill="1" applyAlignment="1">
      <alignment vertical="center" shrinkToFit="1"/>
    </xf>
    <xf numFmtId="178" fontId="4" fillId="35" borderId="25" xfId="0" applyNumberFormat="1" applyFont="1" applyFill="1" applyBorder="1" applyAlignment="1">
      <alignment horizontal="center" vertical="center" shrinkToFit="1"/>
    </xf>
    <xf numFmtId="176" fontId="4" fillId="35" borderId="25" xfId="0" applyNumberFormat="1" applyFont="1" applyFill="1" applyBorder="1" applyAlignment="1">
      <alignment horizontal="center" vertical="center" shrinkToFit="1"/>
    </xf>
    <xf numFmtId="176" fontId="4" fillId="35" borderId="25" xfId="0" applyNumberFormat="1" applyFont="1" applyFill="1" applyBorder="1" applyAlignment="1">
      <alignment vertical="center" shrinkToFit="1"/>
    </xf>
    <xf numFmtId="176" fontId="4" fillId="35" borderId="26" xfId="0" applyNumberFormat="1" applyFont="1" applyFill="1" applyBorder="1" applyAlignment="1">
      <alignment vertical="center" shrinkToFit="1"/>
    </xf>
    <xf numFmtId="178" fontId="4" fillId="36" borderId="27" xfId="0" applyNumberFormat="1" applyFont="1" applyFill="1" applyBorder="1" applyAlignment="1">
      <alignment horizontal="center" vertical="center" shrinkToFit="1"/>
    </xf>
    <xf numFmtId="176" fontId="4" fillId="37" borderId="28" xfId="0" applyNumberFormat="1" applyFont="1" applyFill="1" applyBorder="1" applyAlignment="1">
      <alignment horizontal="center" vertical="center" shrinkToFit="1"/>
    </xf>
    <xf numFmtId="176" fontId="4" fillId="36" borderId="29" xfId="0" applyNumberFormat="1" applyFont="1" applyFill="1" applyBorder="1" applyAlignment="1">
      <alignment horizontal="center" vertical="center" wrapText="1" shrinkToFit="1"/>
    </xf>
    <xf numFmtId="177" fontId="6" fillId="36" borderId="30" xfId="0" applyNumberFormat="1" applyFont="1" applyFill="1" applyBorder="1" applyAlignment="1">
      <alignment horizontal="center" vertical="center" wrapText="1" shrinkToFit="1"/>
    </xf>
    <xf numFmtId="177" fontId="7" fillId="28" borderId="31" xfId="0" applyNumberFormat="1" applyFont="1" applyFill="1" applyBorder="1" applyAlignment="1">
      <alignment horizontal="right" vertical="center" shrinkToFit="1"/>
    </xf>
    <xf numFmtId="176" fontId="7" fillId="37" borderId="13" xfId="0" applyNumberFormat="1" applyFont="1" applyFill="1" applyBorder="1" applyAlignment="1">
      <alignment horizontal="right" vertical="center" shrinkToFit="1"/>
    </xf>
    <xf numFmtId="176" fontId="7" fillId="38" borderId="13" xfId="0" applyNumberFormat="1" applyFont="1" applyFill="1" applyBorder="1" applyAlignment="1">
      <alignment horizontal="right" vertical="center" shrinkToFit="1"/>
    </xf>
    <xf numFmtId="177" fontId="7" fillId="36" borderId="32" xfId="0" applyNumberFormat="1" applyFont="1" applyFill="1" applyBorder="1" applyAlignment="1">
      <alignment vertical="center" shrinkToFit="1"/>
    </xf>
    <xf numFmtId="177" fontId="7" fillId="35" borderId="31" xfId="0" applyNumberFormat="1" applyFont="1" applyFill="1" applyBorder="1" applyAlignment="1">
      <alignment vertical="center" shrinkToFit="1"/>
    </xf>
    <xf numFmtId="177" fontId="7" fillId="38" borderId="31" xfId="0" applyNumberFormat="1" applyFont="1" applyFill="1" applyBorder="1" applyAlignment="1">
      <alignment vertical="center" shrinkToFit="1"/>
    </xf>
    <xf numFmtId="176" fontId="7" fillId="39" borderId="31" xfId="0" applyNumberFormat="1" applyFont="1" applyFill="1" applyBorder="1" applyAlignment="1">
      <alignment vertical="center" shrinkToFit="1"/>
    </xf>
    <xf numFmtId="177" fontId="0" fillId="28" borderId="33" xfId="0" applyNumberFormat="1" applyFont="1" applyFill="1" applyBorder="1" applyAlignment="1">
      <alignment horizontal="right" vertical="center" shrinkToFit="1"/>
    </xf>
    <xf numFmtId="178" fontId="0" fillId="36" borderId="34" xfId="0" applyNumberFormat="1" applyFont="1" applyFill="1" applyBorder="1" applyAlignment="1">
      <alignment horizontal="right" vertical="center" shrinkToFit="1"/>
    </xf>
    <xf numFmtId="176" fontId="0" fillId="37" borderId="18" xfId="0" applyNumberFormat="1" applyFont="1" applyFill="1" applyBorder="1" applyAlignment="1">
      <alignment horizontal="right" vertical="center" shrinkToFit="1"/>
    </xf>
    <xf numFmtId="176" fontId="0" fillId="38" borderId="18" xfId="0" applyNumberFormat="1" applyFont="1" applyFill="1" applyBorder="1" applyAlignment="1">
      <alignment horizontal="right" vertical="center" shrinkToFit="1"/>
    </xf>
    <xf numFmtId="176" fontId="0" fillId="35" borderId="19" xfId="0" applyNumberFormat="1" applyFont="1" applyFill="1" applyBorder="1" applyAlignment="1">
      <alignment horizontal="right" vertical="center" shrinkToFit="1"/>
    </xf>
    <xf numFmtId="176" fontId="0" fillId="36" borderId="16" xfId="0" applyNumberFormat="1" applyFont="1" applyFill="1" applyBorder="1" applyAlignment="1">
      <alignment vertical="center" shrinkToFit="1"/>
    </xf>
    <xf numFmtId="177" fontId="0" fillId="36" borderId="34" xfId="0" applyNumberFormat="1" applyFont="1" applyFill="1" applyBorder="1" applyAlignment="1">
      <alignment horizontal="right" vertical="center" shrinkToFit="1"/>
    </xf>
    <xf numFmtId="177" fontId="0" fillId="35" borderId="33" xfId="0" applyNumberFormat="1" applyFont="1" applyFill="1" applyBorder="1" applyAlignment="1">
      <alignment horizontal="right" vertical="center" shrinkToFit="1"/>
    </xf>
    <xf numFmtId="177" fontId="0" fillId="38" borderId="35" xfId="0" applyNumberFormat="1" applyFont="1" applyFill="1" applyBorder="1" applyAlignment="1">
      <alignment horizontal="right" vertical="center" shrinkToFit="1"/>
    </xf>
    <xf numFmtId="176" fontId="0" fillId="39" borderId="33" xfId="0" applyNumberFormat="1" applyFont="1" applyFill="1" applyBorder="1" applyAlignment="1">
      <alignment horizontal="right" vertical="center" shrinkToFit="1"/>
    </xf>
    <xf numFmtId="177" fontId="0" fillId="28" borderId="36" xfId="0" applyNumberFormat="1" applyFont="1" applyFill="1" applyBorder="1" applyAlignment="1">
      <alignment horizontal="right" vertical="center" shrinkToFit="1"/>
    </xf>
    <xf numFmtId="178" fontId="0" fillId="36" borderId="37" xfId="0" applyNumberFormat="1" applyFont="1" applyFill="1" applyBorder="1" applyAlignment="1">
      <alignment horizontal="right" vertical="center" shrinkToFit="1"/>
    </xf>
    <xf numFmtId="176" fontId="0" fillId="37" borderId="22" xfId="0" applyNumberFormat="1" applyFont="1" applyFill="1" applyBorder="1" applyAlignment="1">
      <alignment horizontal="right" vertical="center" shrinkToFit="1"/>
    </xf>
    <xf numFmtId="176" fontId="0" fillId="38" borderId="22" xfId="0" applyNumberFormat="1" applyFont="1" applyFill="1" applyBorder="1" applyAlignment="1">
      <alignment horizontal="right" vertical="center" shrinkToFit="1"/>
    </xf>
    <xf numFmtId="176" fontId="0" fillId="35" borderId="21" xfId="0" applyNumberFormat="1" applyFont="1" applyFill="1" applyBorder="1" applyAlignment="1">
      <alignment horizontal="right" vertical="center" shrinkToFit="1"/>
    </xf>
    <xf numFmtId="176" fontId="0" fillId="36" borderId="20" xfId="0" applyNumberFormat="1" applyFont="1" applyFill="1" applyBorder="1" applyAlignment="1">
      <alignment vertical="center" shrinkToFit="1"/>
    </xf>
    <xf numFmtId="177" fontId="0" fillId="36" borderId="37" xfId="0" applyNumberFormat="1" applyFont="1" applyFill="1" applyBorder="1" applyAlignment="1">
      <alignment horizontal="right" vertical="center" shrinkToFit="1"/>
    </xf>
    <xf numFmtId="177" fontId="0" fillId="35" borderId="36" xfId="0" applyNumberFormat="1" applyFont="1" applyFill="1" applyBorder="1" applyAlignment="1">
      <alignment horizontal="right" vertical="center" shrinkToFit="1"/>
    </xf>
    <xf numFmtId="177" fontId="0" fillId="38" borderId="38" xfId="0" applyNumberFormat="1" applyFont="1" applyFill="1" applyBorder="1" applyAlignment="1">
      <alignment horizontal="right" vertical="center" shrinkToFit="1"/>
    </xf>
    <xf numFmtId="176" fontId="0" fillId="39" borderId="36" xfId="0" applyNumberFormat="1" applyFont="1" applyFill="1" applyBorder="1" applyAlignment="1">
      <alignment horizontal="right" vertical="center" shrinkToFit="1"/>
    </xf>
    <xf numFmtId="177" fontId="0" fillId="36" borderId="20" xfId="0" applyNumberFormat="1" applyFont="1" applyFill="1" applyBorder="1" applyAlignment="1">
      <alignment horizontal="right" vertical="center" shrinkToFit="1"/>
    </xf>
    <xf numFmtId="177" fontId="0" fillId="38" borderId="39" xfId="0" applyNumberFormat="1" applyFont="1" applyFill="1" applyBorder="1" applyAlignment="1">
      <alignment horizontal="right" vertical="center" shrinkToFit="1"/>
    </xf>
    <xf numFmtId="176" fontId="0" fillId="36" borderId="20" xfId="0" applyNumberFormat="1" applyFont="1" applyFill="1" applyBorder="1" applyAlignment="1">
      <alignment horizontal="right" vertical="center" shrinkToFit="1"/>
    </xf>
    <xf numFmtId="177" fontId="0" fillId="28" borderId="40" xfId="0" applyNumberFormat="1" applyFont="1" applyFill="1" applyBorder="1" applyAlignment="1">
      <alignment horizontal="right" vertical="center" shrinkToFit="1"/>
    </xf>
    <xf numFmtId="178" fontId="0" fillId="36" borderId="41" xfId="0" applyNumberFormat="1" applyFont="1" applyFill="1" applyBorder="1" applyAlignment="1">
      <alignment horizontal="right" vertical="center" shrinkToFit="1"/>
    </xf>
    <xf numFmtId="176" fontId="0" fillId="37" borderId="10" xfId="0" applyNumberFormat="1" applyFont="1" applyFill="1" applyBorder="1" applyAlignment="1">
      <alignment horizontal="right" vertical="center" shrinkToFit="1"/>
    </xf>
    <xf numFmtId="176" fontId="0" fillId="38" borderId="10" xfId="0" applyNumberFormat="1" applyFont="1" applyFill="1" applyBorder="1" applyAlignment="1">
      <alignment horizontal="right" vertical="center" shrinkToFit="1"/>
    </xf>
    <xf numFmtId="176" fontId="0" fillId="35" borderId="12" xfId="0" applyNumberFormat="1" applyFont="1" applyFill="1" applyBorder="1" applyAlignment="1">
      <alignment horizontal="right" vertical="center" shrinkToFit="1"/>
    </xf>
    <xf numFmtId="176" fontId="0" fillId="36" borderId="24" xfId="0" applyNumberFormat="1" applyFont="1" applyFill="1" applyBorder="1" applyAlignment="1">
      <alignment vertical="center" shrinkToFit="1"/>
    </xf>
    <xf numFmtId="177" fontId="0" fillId="36" borderId="41" xfId="0" applyNumberFormat="1" applyFont="1" applyFill="1" applyBorder="1" applyAlignment="1">
      <alignment horizontal="right" vertical="center" shrinkToFit="1"/>
    </xf>
    <xf numFmtId="177" fontId="0" fillId="35" borderId="40" xfId="0" applyNumberFormat="1" applyFont="1" applyFill="1" applyBorder="1" applyAlignment="1">
      <alignment horizontal="right" vertical="center" shrinkToFit="1"/>
    </xf>
    <xf numFmtId="177" fontId="0" fillId="38" borderId="42" xfId="0" applyNumberFormat="1" applyFont="1" applyFill="1" applyBorder="1" applyAlignment="1">
      <alignment horizontal="right" vertical="center" shrinkToFit="1"/>
    </xf>
    <xf numFmtId="176" fontId="0" fillId="39" borderId="40" xfId="0" applyNumberFormat="1" applyFont="1" applyFill="1" applyBorder="1" applyAlignment="1">
      <alignment horizontal="right" vertical="center" shrinkToFit="1"/>
    </xf>
    <xf numFmtId="178" fontId="7" fillId="36" borderId="43" xfId="0" applyNumberFormat="1" applyFont="1" applyFill="1" applyBorder="1" applyAlignment="1">
      <alignment horizontal="right" vertical="center" shrinkToFit="1"/>
    </xf>
    <xf numFmtId="176" fontId="7" fillId="35" borderId="15" xfId="0" applyNumberFormat="1" applyFont="1" applyFill="1" applyBorder="1" applyAlignment="1">
      <alignment horizontal="right" vertical="center" shrinkToFit="1"/>
    </xf>
    <xf numFmtId="176" fontId="7" fillId="36" borderId="32" xfId="0" applyNumberFormat="1" applyFont="1" applyFill="1" applyBorder="1" applyAlignment="1">
      <alignment vertical="center" shrinkToFit="1"/>
    </xf>
    <xf numFmtId="177" fontId="0" fillId="28" borderId="33" xfId="0" applyNumberFormat="1" applyFont="1" applyFill="1" applyBorder="1" applyAlignment="1">
      <alignment horizontal="right" vertical="center" shrinkToFit="1"/>
    </xf>
    <xf numFmtId="178" fontId="0" fillId="36" borderId="34" xfId="0" applyNumberFormat="1" applyFont="1" applyFill="1" applyBorder="1" applyAlignment="1">
      <alignment horizontal="right" vertical="center" shrinkToFit="1"/>
    </xf>
    <xf numFmtId="176" fontId="0" fillId="37" borderId="18" xfId="0" applyNumberFormat="1" applyFont="1" applyFill="1" applyBorder="1" applyAlignment="1">
      <alignment horizontal="right" vertical="center" shrinkToFit="1"/>
    </xf>
    <xf numFmtId="176" fontId="0" fillId="38" borderId="18" xfId="0" applyNumberFormat="1" applyFont="1" applyFill="1" applyBorder="1" applyAlignment="1">
      <alignment horizontal="right" vertical="center" shrinkToFit="1"/>
    </xf>
    <xf numFmtId="176" fontId="0" fillId="35" borderId="19" xfId="0" applyNumberFormat="1" applyFont="1" applyFill="1" applyBorder="1" applyAlignment="1">
      <alignment horizontal="right" vertical="center" shrinkToFit="1"/>
    </xf>
    <xf numFmtId="176" fontId="0" fillId="36" borderId="16" xfId="0" applyNumberFormat="1" applyFont="1" applyFill="1" applyBorder="1" applyAlignment="1">
      <alignment vertical="center" shrinkToFit="1"/>
    </xf>
    <xf numFmtId="177" fontId="0" fillId="36" borderId="34" xfId="0" applyNumberFormat="1" applyFont="1" applyFill="1" applyBorder="1" applyAlignment="1">
      <alignment horizontal="right" vertical="center" shrinkToFit="1"/>
    </xf>
    <xf numFmtId="177" fontId="0" fillId="35" borderId="33" xfId="0" applyNumberFormat="1" applyFont="1" applyFill="1" applyBorder="1" applyAlignment="1">
      <alignment horizontal="right" vertical="center" shrinkToFit="1"/>
    </xf>
    <xf numFmtId="177" fontId="0" fillId="38" borderId="35" xfId="0" applyNumberFormat="1" applyFont="1" applyFill="1" applyBorder="1" applyAlignment="1">
      <alignment horizontal="right" vertical="center" shrinkToFit="1"/>
    </xf>
    <xf numFmtId="176" fontId="0" fillId="39" borderId="33" xfId="0" applyNumberFormat="1" applyFont="1" applyFill="1" applyBorder="1" applyAlignment="1">
      <alignment horizontal="right" vertical="center" shrinkToFit="1"/>
    </xf>
    <xf numFmtId="177" fontId="0" fillId="28" borderId="36" xfId="0" applyNumberFormat="1" applyFont="1" applyFill="1" applyBorder="1" applyAlignment="1">
      <alignment horizontal="right" vertical="center" shrinkToFit="1"/>
    </xf>
    <xf numFmtId="178" fontId="0" fillId="36" borderId="37" xfId="0" applyNumberFormat="1" applyFont="1" applyFill="1" applyBorder="1" applyAlignment="1">
      <alignment horizontal="right" vertical="center" shrinkToFit="1"/>
    </xf>
    <xf numFmtId="176" fontId="0" fillId="37" borderId="22" xfId="0" applyNumberFormat="1" applyFont="1" applyFill="1" applyBorder="1" applyAlignment="1">
      <alignment horizontal="right" vertical="center" shrinkToFit="1"/>
    </xf>
    <xf numFmtId="176" fontId="0" fillId="38" borderId="22" xfId="0" applyNumberFormat="1" applyFont="1" applyFill="1" applyBorder="1" applyAlignment="1">
      <alignment horizontal="right" vertical="center" shrinkToFit="1"/>
    </xf>
    <xf numFmtId="176" fontId="0" fillId="35" borderId="21" xfId="0" applyNumberFormat="1" applyFont="1" applyFill="1" applyBorder="1" applyAlignment="1">
      <alignment horizontal="right" vertical="center" shrinkToFit="1"/>
    </xf>
    <xf numFmtId="176" fontId="0" fillId="36" borderId="20" xfId="0" applyNumberFormat="1" applyFont="1" applyFill="1" applyBorder="1" applyAlignment="1">
      <alignment vertical="center" shrinkToFit="1"/>
    </xf>
    <xf numFmtId="177" fontId="0" fillId="36" borderId="37" xfId="0" applyNumberFormat="1" applyFont="1" applyFill="1" applyBorder="1" applyAlignment="1">
      <alignment horizontal="right" vertical="center" shrinkToFit="1"/>
    </xf>
    <xf numFmtId="177" fontId="0" fillId="35" borderId="36" xfId="0" applyNumberFormat="1" applyFont="1" applyFill="1" applyBorder="1" applyAlignment="1">
      <alignment horizontal="right" vertical="center" shrinkToFit="1"/>
    </xf>
    <xf numFmtId="177" fontId="0" fillId="38" borderId="38" xfId="0" applyNumberFormat="1" applyFont="1" applyFill="1" applyBorder="1" applyAlignment="1">
      <alignment horizontal="right" vertical="center" shrinkToFit="1"/>
    </xf>
    <xf numFmtId="176" fontId="0" fillId="39" borderId="36" xfId="0" applyNumberFormat="1" applyFont="1" applyFill="1" applyBorder="1" applyAlignment="1">
      <alignment horizontal="right" vertical="center" shrinkToFit="1"/>
    </xf>
    <xf numFmtId="177" fontId="0" fillId="36" borderId="20" xfId="0" applyNumberFormat="1" applyFont="1" applyFill="1" applyBorder="1" applyAlignment="1">
      <alignment horizontal="right" vertical="center" shrinkToFit="1"/>
    </xf>
    <xf numFmtId="177" fontId="0" fillId="38" borderId="39" xfId="0" applyNumberFormat="1" applyFont="1" applyFill="1" applyBorder="1" applyAlignment="1">
      <alignment horizontal="right" vertical="center" shrinkToFit="1"/>
    </xf>
    <xf numFmtId="176" fontId="0" fillId="36" borderId="20" xfId="0" applyNumberFormat="1" applyFont="1" applyFill="1" applyBorder="1" applyAlignment="1">
      <alignment horizontal="right" vertical="center" shrinkToFit="1"/>
    </xf>
    <xf numFmtId="177" fontId="0" fillId="28" borderId="40" xfId="0" applyNumberFormat="1" applyFont="1" applyFill="1" applyBorder="1" applyAlignment="1">
      <alignment horizontal="right" vertical="center" shrinkToFit="1"/>
    </xf>
    <xf numFmtId="178" fontId="0" fillId="36" borderId="41" xfId="0" applyNumberFormat="1" applyFont="1" applyFill="1" applyBorder="1" applyAlignment="1">
      <alignment horizontal="right" vertical="center" shrinkToFit="1"/>
    </xf>
    <xf numFmtId="176" fontId="0" fillId="37" borderId="10" xfId="0" applyNumberFormat="1" applyFont="1" applyFill="1" applyBorder="1" applyAlignment="1">
      <alignment horizontal="right" vertical="center" shrinkToFit="1"/>
    </xf>
    <xf numFmtId="176" fontId="0" fillId="38" borderId="10" xfId="0" applyNumberFormat="1" applyFont="1" applyFill="1" applyBorder="1" applyAlignment="1">
      <alignment horizontal="right" vertical="center" shrinkToFit="1"/>
    </xf>
    <xf numFmtId="176" fontId="0" fillId="35" borderId="12" xfId="0" applyNumberFormat="1" applyFont="1" applyFill="1" applyBorder="1" applyAlignment="1">
      <alignment horizontal="right" vertical="center" shrinkToFit="1"/>
    </xf>
    <xf numFmtId="176" fontId="0" fillId="36" borderId="24" xfId="0" applyNumberFormat="1" applyFont="1" applyFill="1" applyBorder="1" applyAlignment="1">
      <alignment vertical="center" shrinkToFit="1"/>
    </xf>
    <xf numFmtId="177" fontId="0" fillId="36" borderId="41" xfId="0" applyNumberFormat="1" applyFont="1" applyFill="1" applyBorder="1" applyAlignment="1">
      <alignment horizontal="right" vertical="center" shrinkToFit="1"/>
    </xf>
    <xf numFmtId="177" fontId="0" fillId="35" borderId="40" xfId="0" applyNumberFormat="1" applyFont="1" applyFill="1" applyBorder="1" applyAlignment="1">
      <alignment horizontal="right" vertical="center" shrinkToFit="1"/>
    </xf>
    <xf numFmtId="177" fontId="0" fillId="38" borderId="42" xfId="0" applyNumberFormat="1" applyFont="1" applyFill="1" applyBorder="1" applyAlignment="1">
      <alignment horizontal="right" vertical="center" shrinkToFit="1"/>
    </xf>
    <xf numFmtId="176" fontId="0" fillId="39" borderId="40" xfId="0" applyNumberFormat="1" applyFont="1" applyFill="1" applyBorder="1" applyAlignment="1">
      <alignment horizontal="right" vertical="center" shrinkToFit="1"/>
    </xf>
    <xf numFmtId="0" fontId="0" fillId="0" borderId="0" xfId="0" applyFont="1" applyAlignment="1">
      <alignment vertical="center" shrinkToFit="1"/>
    </xf>
    <xf numFmtId="176" fontId="4" fillId="40" borderId="44" xfId="0" applyNumberFormat="1" applyFont="1" applyFill="1" applyBorder="1" applyAlignment="1">
      <alignment horizontal="center" vertical="center" shrinkToFit="1"/>
    </xf>
    <xf numFmtId="176" fontId="4" fillId="0" borderId="30" xfId="0" applyNumberFormat="1" applyFont="1" applyBorder="1" applyAlignment="1">
      <alignment horizontal="center" vertical="center" shrinkToFit="1"/>
    </xf>
    <xf numFmtId="176" fontId="4" fillId="0" borderId="45" xfId="0" applyNumberFormat="1" applyFont="1" applyBorder="1" applyAlignment="1">
      <alignment horizontal="center" vertical="center" shrinkToFit="1"/>
    </xf>
    <xf numFmtId="176" fontId="4" fillId="0" borderId="46" xfId="0" applyNumberFormat="1" applyFont="1" applyBorder="1" applyAlignment="1">
      <alignment horizontal="center" vertical="center" shrinkToFit="1"/>
    </xf>
    <xf numFmtId="179" fontId="4" fillId="0" borderId="30" xfId="0" applyNumberFormat="1" applyFont="1" applyBorder="1" applyAlignment="1">
      <alignment horizontal="center" vertical="center" shrinkToFit="1"/>
    </xf>
    <xf numFmtId="179" fontId="4" fillId="0" borderId="45" xfId="0" applyNumberFormat="1" applyFont="1" applyBorder="1" applyAlignment="1">
      <alignment horizontal="center" vertical="center" shrinkToFit="1"/>
    </xf>
    <xf numFmtId="179" fontId="4" fillId="0" borderId="47" xfId="0" applyNumberFormat="1" applyFont="1" applyBorder="1" applyAlignment="1">
      <alignment horizontal="center" vertical="center" shrinkToFit="1"/>
    </xf>
    <xf numFmtId="179" fontId="3" fillId="40" borderId="46" xfId="0" applyNumberFormat="1" applyFont="1" applyFill="1" applyBorder="1" applyAlignment="1">
      <alignment horizontal="center" vertical="center" shrinkToFit="1"/>
    </xf>
    <xf numFmtId="179" fontId="3" fillId="41" borderId="46" xfId="0" applyNumberFormat="1" applyFont="1" applyFill="1" applyBorder="1" applyAlignment="1">
      <alignment horizontal="center" vertical="center" shrinkToFit="1"/>
    </xf>
    <xf numFmtId="179" fontId="4" fillId="40" borderId="11" xfId="0" applyNumberFormat="1" applyFont="1" applyFill="1" applyBorder="1" applyAlignment="1">
      <alignment horizontal="center" vertical="center" shrinkToFit="1"/>
    </xf>
    <xf numFmtId="179" fontId="4" fillId="41" borderId="11" xfId="0" applyNumberFormat="1" applyFont="1" applyFill="1" applyBorder="1" applyAlignment="1">
      <alignment horizontal="center" vertical="center" shrinkToFit="1"/>
    </xf>
    <xf numFmtId="179" fontId="4" fillId="0" borderId="48" xfId="0" applyNumberFormat="1" applyFont="1" applyBorder="1" applyAlignment="1">
      <alignment horizontal="center" vertical="center" shrinkToFit="1"/>
    </xf>
    <xf numFmtId="179" fontId="4" fillId="0" borderId="44" xfId="0" applyNumberFormat="1" applyFont="1" applyBorder="1" applyAlignment="1">
      <alignment horizontal="center" vertical="center" shrinkToFit="1"/>
    </xf>
    <xf numFmtId="179" fontId="4" fillId="0" borderId="49" xfId="0" applyNumberFormat="1" applyFont="1" applyBorder="1" applyAlignment="1">
      <alignment horizontal="center" vertical="center" shrinkToFit="1"/>
    </xf>
    <xf numFmtId="176" fontId="4" fillId="42" borderId="48" xfId="0" applyNumberFormat="1" applyFont="1" applyFill="1" applyBorder="1" applyAlignment="1">
      <alignment horizontal="center" vertical="center" shrinkToFit="1"/>
    </xf>
    <xf numFmtId="176" fontId="4" fillId="40" borderId="50" xfId="0" applyNumberFormat="1" applyFont="1" applyFill="1" applyBorder="1" applyAlignment="1">
      <alignment horizontal="center" vertical="center" shrinkToFit="1"/>
    </xf>
    <xf numFmtId="177" fontId="4" fillId="0" borderId="16" xfId="0" applyNumberFormat="1" applyFont="1" applyBorder="1" applyAlignment="1">
      <alignment horizontal="center" vertical="center" shrinkToFit="1"/>
    </xf>
    <xf numFmtId="176" fontId="4" fillId="0" borderId="17" xfId="0" applyNumberFormat="1" applyFont="1" applyFill="1" applyBorder="1" applyAlignment="1">
      <alignment vertical="center" shrinkToFit="1"/>
    </xf>
    <xf numFmtId="177" fontId="4" fillId="34" borderId="20" xfId="0" applyNumberFormat="1" applyFont="1" applyFill="1" applyBorder="1" applyAlignment="1">
      <alignment horizontal="center" vertical="center" shrinkToFit="1"/>
    </xf>
    <xf numFmtId="176" fontId="4" fillId="34" borderId="23" xfId="0" applyNumberFormat="1" applyFont="1" applyFill="1" applyBorder="1" applyAlignment="1">
      <alignment horizontal="left" vertical="center" shrinkToFit="1"/>
    </xf>
    <xf numFmtId="177" fontId="4" fillId="0" borderId="20" xfId="0" applyNumberFormat="1" applyFont="1" applyFill="1" applyBorder="1" applyAlignment="1">
      <alignment horizontal="center" vertical="center" shrinkToFit="1"/>
    </xf>
    <xf numFmtId="176" fontId="4" fillId="0" borderId="23" xfId="0" applyNumberFormat="1" applyFont="1" applyFill="1" applyBorder="1" applyAlignment="1">
      <alignment vertical="center" shrinkToFit="1"/>
    </xf>
    <xf numFmtId="176" fontId="4" fillId="34" borderId="23" xfId="0" applyNumberFormat="1" applyFont="1" applyFill="1" applyBorder="1" applyAlignment="1">
      <alignment vertical="center" shrinkToFit="1"/>
    </xf>
    <xf numFmtId="177" fontId="4" fillId="0" borderId="20" xfId="0" applyNumberFormat="1" applyFont="1" applyBorder="1" applyAlignment="1">
      <alignment horizontal="center" vertical="center" shrinkToFit="1"/>
    </xf>
    <xf numFmtId="177" fontId="4" fillId="33" borderId="51" xfId="0" applyNumberFormat="1" applyFont="1" applyFill="1" applyBorder="1" applyAlignment="1">
      <alignment horizontal="center" vertical="center" shrinkToFit="1"/>
    </xf>
    <xf numFmtId="177" fontId="4" fillId="33" borderId="52" xfId="0" applyNumberFormat="1" applyFont="1" applyFill="1" applyBorder="1" applyAlignment="1">
      <alignment horizontal="center" vertical="center" shrinkToFit="1"/>
    </xf>
    <xf numFmtId="177" fontId="4" fillId="0" borderId="34" xfId="0" applyNumberFormat="1" applyFont="1" applyFill="1" applyBorder="1" applyAlignment="1">
      <alignment horizontal="right" vertical="center" shrinkToFit="1"/>
    </xf>
    <xf numFmtId="177" fontId="4" fillId="0" borderId="18" xfId="0" applyNumberFormat="1" applyFont="1" applyFill="1" applyBorder="1" applyAlignment="1">
      <alignment horizontal="right" vertical="center" shrinkToFit="1"/>
    </xf>
    <xf numFmtId="177" fontId="4" fillId="0" borderId="19" xfId="0" applyNumberFormat="1" applyFont="1" applyFill="1" applyBorder="1" applyAlignment="1">
      <alignment horizontal="right" vertical="center" shrinkToFit="1"/>
    </xf>
    <xf numFmtId="177" fontId="4" fillId="34" borderId="37" xfId="0" applyNumberFormat="1" applyFont="1" applyFill="1" applyBorder="1" applyAlignment="1">
      <alignment horizontal="right" vertical="center" shrinkToFit="1"/>
    </xf>
    <xf numFmtId="177" fontId="4" fillId="34" borderId="18" xfId="0" applyNumberFormat="1" applyFont="1" applyFill="1" applyBorder="1" applyAlignment="1">
      <alignment horizontal="right" vertical="center" shrinkToFit="1"/>
    </xf>
    <xf numFmtId="177" fontId="4" fillId="34" borderId="19" xfId="0" applyNumberFormat="1" applyFont="1" applyFill="1" applyBorder="1" applyAlignment="1">
      <alignment horizontal="right" vertical="center" shrinkToFit="1"/>
    </xf>
    <xf numFmtId="177" fontId="4" fillId="0" borderId="37" xfId="0" applyNumberFormat="1" applyFont="1" applyFill="1" applyBorder="1" applyAlignment="1">
      <alignment horizontal="right" vertical="center" shrinkToFit="1"/>
    </xf>
    <xf numFmtId="179" fontId="4" fillId="33" borderId="51" xfId="0" applyNumberFormat="1" applyFont="1" applyFill="1" applyBorder="1" applyAlignment="1">
      <alignment horizontal="right" vertical="center" shrinkToFit="1"/>
    </xf>
    <xf numFmtId="179" fontId="4" fillId="33" borderId="52" xfId="0" applyNumberFormat="1" applyFont="1" applyFill="1" applyBorder="1" applyAlignment="1">
      <alignment horizontal="right" vertical="center" shrinkToFit="1"/>
    </xf>
    <xf numFmtId="179" fontId="4" fillId="0" borderId="34" xfId="0" applyNumberFormat="1" applyFont="1" applyFill="1" applyBorder="1" applyAlignment="1">
      <alignment horizontal="right" vertical="center" shrinkToFit="1"/>
    </xf>
    <xf numFmtId="179" fontId="4" fillId="0" borderId="18" xfId="0" applyNumberFormat="1" applyFont="1" applyFill="1" applyBorder="1" applyAlignment="1">
      <alignment horizontal="right" vertical="center" shrinkToFit="1"/>
    </xf>
    <xf numFmtId="179" fontId="4" fillId="0" borderId="19" xfId="0" applyNumberFormat="1" applyFont="1" applyFill="1" applyBorder="1" applyAlignment="1">
      <alignment horizontal="right" vertical="center" shrinkToFit="1"/>
    </xf>
    <xf numFmtId="179" fontId="4" fillId="34" borderId="34" xfId="0" applyNumberFormat="1" applyFont="1" applyFill="1" applyBorder="1" applyAlignment="1">
      <alignment horizontal="right" vertical="center" shrinkToFit="1"/>
    </xf>
    <xf numFmtId="179" fontId="4" fillId="34" borderId="18" xfId="0" applyNumberFormat="1" applyFont="1" applyFill="1" applyBorder="1" applyAlignment="1">
      <alignment horizontal="right" vertical="center" shrinkToFit="1"/>
    </xf>
    <xf numFmtId="179" fontId="4" fillId="34" borderId="19" xfId="0" applyNumberFormat="1" applyFont="1" applyFill="1" applyBorder="1" applyAlignment="1">
      <alignment horizontal="right" vertical="center" shrinkToFit="1"/>
    </xf>
    <xf numFmtId="179" fontId="4" fillId="33" borderId="53" xfId="0" applyNumberFormat="1" applyFont="1" applyFill="1" applyBorder="1" applyAlignment="1">
      <alignment horizontal="right" vertical="center" shrinkToFit="1"/>
    </xf>
    <xf numFmtId="179" fontId="4" fillId="0" borderId="16" xfId="0" applyNumberFormat="1" applyFont="1" applyFill="1" applyBorder="1" applyAlignment="1">
      <alignment horizontal="right" vertical="center" shrinkToFit="1"/>
    </xf>
    <xf numFmtId="179" fontId="4" fillId="34" borderId="16" xfId="0" applyNumberFormat="1" applyFont="1" applyFill="1" applyBorder="1" applyAlignment="1">
      <alignment horizontal="right" vertical="center" shrinkToFit="1"/>
    </xf>
    <xf numFmtId="179" fontId="4" fillId="0" borderId="54" xfId="0" applyNumberFormat="1" applyFont="1" applyFill="1" applyBorder="1" applyAlignment="1">
      <alignment horizontal="right" vertical="center" shrinkToFit="1"/>
    </xf>
    <xf numFmtId="179" fontId="4" fillId="34" borderId="54" xfId="0" applyNumberFormat="1" applyFont="1" applyFill="1" applyBorder="1" applyAlignment="1">
      <alignment horizontal="right" vertical="center" shrinkToFit="1"/>
    </xf>
    <xf numFmtId="178" fontId="4" fillId="33" borderId="55" xfId="0" applyNumberFormat="1" applyFont="1" applyFill="1" applyBorder="1" applyAlignment="1">
      <alignment horizontal="right" vertical="center" shrinkToFit="1"/>
    </xf>
    <xf numFmtId="178" fontId="4" fillId="33" borderId="56" xfId="0" applyNumberFormat="1" applyFont="1" applyFill="1" applyBorder="1" applyAlignment="1">
      <alignment horizontal="right" vertical="center" shrinkToFit="1"/>
    </xf>
    <xf numFmtId="178" fontId="4" fillId="0" borderId="16" xfId="0" applyNumberFormat="1" applyFont="1" applyFill="1" applyBorder="1" applyAlignment="1">
      <alignment horizontal="right" vertical="center" shrinkToFit="1"/>
    </xf>
    <xf numFmtId="178" fontId="4" fillId="0" borderId="18" xfId="0" applyNumberFormat="1" applyFont="1" applyFill="1" applyBorder="1" applyAlignment="1">
      <alignment horizontal="right" vertical="center" shrinkToFit="1"/>
    </xf>
    <xf numFmtId="178" fontId="4" fillId="34" borderId="20" xfId="0" applyNumberFormat="1" applyFont="1" applyFill="1" applyBorder="1" applyAlignment="1">
      <alignment horizontal="right" vertical="center" shrinkToFit="1"/>
    </xf>
    <xf numFmtId="178" fontId="4" fillId="34" borderId="22" xfId="0" applyNumberFormat="1" applyFont="1" applyFill="1" applyBorder="1" applyAlignment="1">
      <alignment horizontal="right" vertical="center" shrinkToFit="1"/>
    </xf>
    <xf numFmtId="178" fontId="4" fillId="0" borderId="20" xfId="0" applyNumberFormat="1" applyFont="1" applyFill="1" applyBorder="1" applyAlignment="1">
      <alignment horizontal="right" vertical="center" shrinkToFit="1"/>
    </xf>
    <xf numFmtId="178" fontId="4" fillId="0" borderId="22" xfId="0" applyNumberFormat="1" applyFont="1" applyFill="1" applyBorder="1" applyAlignment="1">
      <alignment horizontal="right" vertical="center" shrinkToFit="1"/>
    </xf>
    <xf numFmtId="176" fontId="0" fillId="0" borderId="0" xfId="0" applyNumberFormat="1" applyFont="1" applyBorder="1" applyAlignment="1">
      <alignment vertical="center" wrapText="1" shrinkToFit="1"/>
    </xf>
    <xf numFmtId="179" fontId="50" fillId="43" borderId="45" xfId="0" applyNumberFormat="1" applyFont="1" applyFill="1" applyBorder="1" applyAlignment="1">
      <alignment horizontal="center" vertical="center" shrinkToFit="1"/>
    </xf>
    <xf numFmtId="179" fontId="50" fillId="43" borderId="52" xfId="0" applyNumberFormat="1" applyFont="1" applyFill="1" applyBorder="1" applyAlignment="1">
      <alignment horizontal="right" vertical="center" shrinkToFit="1"/>
    </xf>
    <xf numFmtId="179" fontId="50" fillId="43" borderId="19" xfId="0" applyNumberFormat="1" applyFont="1" applyFill="1" applyBorder="1" applyAlignment="1">
      <alignment horizontal="right" vertical="center" shrinkToFit="1"/>
    </xf>
    <xf numFmtId="179" fontId="50" fillId="0" borderId="0" xfId="0" applyNumberFormat="1" applyFont="1" applyBorder="1" applyAlignment="1">
      <alignment vertical="center" shrinkToFit="1"/>
    </xf>
    <xf numFmtId="177" fontId="4" fillId="33" borderId="57" xfId="0" applyNumberFormat="1" applyFont="1" applyFill="1" applyBorder="1" applyAlignment="1">
      <alignment horizontal="center" vertical="center" shrinkToFit="1"/>
    </xf>
    <xf numFmtId="177" fontId="4" fillId="0" borderId="17" xfId="0" applyNumberFormat="1" applyFont="1" applyFill="1" applyBorder="1" applyAlignment="1">
      <alignment horizontal="right" vertical="center" shrinkToFit="1"/>
    </xf>
    <xf numFmtId="177" fontId="4" fillId="34" borderId="17" xfId="0" applyNumberFormat="1" applyFont="1" applyFill="1" applyBorder="1" applyAlignment="1">
      <alignment horizontal="right" vertical="center" shrinkToFit="1"/>
    </xf>
    <xf numFmtId="179" fontId="0" fillId="34" borderId="19" xfId="0" applyNumberFormat="1" applyFont="1" applyFill="1" applyBorder="1" applyAlignment="1">
      <alignment horizontal="right" vertical="center" shrinkToFit="1"/>
    </xf>
    <xf numFmtId="179" fontId="4" fillId="40" borderId="57" xfId="0" applyNumberFormat="1" applyFont="1" applyFill="1" applyBorder="1" applyAlignment="1">
      <alignment horizontal="right" vertical="center" shrinkToFit="1"/>
    </xf>
    <xf numFmtId="179" fontId="4" fillId="40" borderId="17" xfId="0" applyNumberFormat="1" applyFont="1" applyFill="1" applyBorder="1" applyAlignment="1">
      <alignment horizontal="right" vertical="center" shrinkToFit="1"/>
    </xf>
    <xf numFmtId="179" fontId="4" fillId="41" borderId="57" xfId="0" applyNumberFormat="1" applyFont="1" applyFill="1" applyBorder="1" applyAlignment="1">
      <alignment horizontal="right" vertical="center" shrinkToFit="1"/>
    </xf>
    <xf numFmtId="179" fontId="4" fillId="41" borderId="17" xfId="0" applyNumberFormat="1" applyFont="1" applyFill="1" applyBorder="1" applyAlignment="1">
      <alignment horizontal="right" vertical="center" shrinkToFit="1"/>
    </xf>
    <xf numFmtId="179" fontId="50" fillId="43" borderId="11" xfId="0" applyNumberFormat="1" applyFont="1" applyFill="1" applyBorder="1" applyAlignment="1">
      <alignment horizontal="center" vertical="center" shrinkToFit="1"/>
    </xf>
    <xf numFmtId="179" fontId="50" fillId="43" borderId="57" xfId="0" applyNumberFormat="1" applyFont="1" applyFill="1" applyBorder="1" applyAlignment="1">
      <alignment horizontal="right" vertical="center" shrinkToFit="1"/>
    </xf>
    <xf numFmtId="179" fontId="50" fillId="43" borderId="17" xfId="0" applyNumberFormat="1" applyFont="1" applyFill="1" applyBorder="1" applyAlignment="1">
      <alignment horizontal="right" vertical="center" shrinkToFit="1"/>
    </xf>
    <xf numFmtId="178" fontId="4" fillId="33" borderId="57" xfId="0" applyNumberFormat="1" applyFont="1" applyFill="1" applyBorder="1" applyAlignment="1">
      <alignment horizontal="right" vertical="center" shrinkToFit="1"/>
    </xf>
    <xf numFmtId="178" fontId="4" fillId="0" borderId="17" xfId="0" applyNumberFormat="1" applyFont="1" applyFill="1" applyBorder="1" applyAlignment="1">
      <alignment horizontal="right" vertical="center" shrinkToFit="1"/>
    </xf>
    <xf numFmtId="178" fontId="4" fillId="34" borderId="23" xfId="0" applyNumberFormat="1" applyFont="1" applyFill="1" applyBorder="1" applyAlignment="1">
      <alignment horizontal="right" vertical="center" shrinkToFit="1"/>
    </xf>
    <xf numFmtId="178" fontId="4" fillId="0" borderId="23" xfId="0" applyNumberFormat="1" applyFont="1" applyFill="1" applyBorder="1" applyAlignment="1">
      <alignment horizontal="right" vertical="center" shrinkToFit="1"/>
    </xf>
    <xf numFmtId="177" fontId="4" fillId="33" borderId="56" xfId="0" applyNumberFormat="1" applyFont="1" applyFill="1" applyBorder="1" applyAlignment="1">
      <alignment horizontal="right" vertical="center" shrinkToFit="1"/>
    </xf>
    <xf numFmtId="177" fontId="4" fillId="33" borderId="52" xfId="0" applyNumberFormat="1" applyFont="1" applyFill="1" applyBorder="1" applyAlignment="1">
      <alignment horizontal="right" vertical="center" shrinkToFit="1"/>
    </xf>
    <xf numFmtId="179" fontId="4" fillId="33" borderId="56" xfId="0" applyNumberFormat="1" applyFont="1" applyFill="1" applyBorder="1" applyAlignment="1">
      <alignment horizontal="right" vertical="center" shrinkToFit="1"/>
    </xf>
    <xf numFmtId="179" fontId="4" fillId="33" borderId="57" xfId="0" applyNumberFormat="1" applyFont="1" applyFill="1" applyBorder="1" applyAlignment="1">
      <alignment horizontal="right" vertical="center" shrinkToFit="1"/>
    </xf>
    <xf numFmtId="179" fontId="4" fillId="0" borderId="18" xfId="0" applyNumberFormat="1" applyFont="1" applyFill="1" applyBorder="1" applyAlignment="1">
      <alignment vertical="center" shrinkToFit="1"/>
    </xf>
    <xf numFmtId="179" fontId="4" fillId="0" borderId="19" xfId="0" applyNumberFormat="1" applyFont="1" applyBorder="1" applyAlignment="1">
      <alignment vertical="center" shrinkToFit="1"/>
    </xf>
    <xf numFmtId="179" fontId="4" fillId="0" borderId="17" xfId="0" applyNumberFormat="1" applyFont="1" applyBorder="1" applyAlignment="1">
      <alignment vertical="center" shrinkToFit="1"/>
    </xf>
    <xf numFmtId="177" fontId="4" fillId="34" borderId="22" xfId="0" applyNumberFormat="1" applyFont="1" applyFill="1" applyBorder="1" applyAlignment="1">
      <alignment horizontal="right" vertical="center" shrinkToFit="1"/>
    </xf>
    <xf numFmtId="177" fontId="4" fillId="34" borderId="21" xfId="0" applyNumberFormat="1" applyFont="1" applyFill="1" applyBorder="1" applyAlignment="1">
      <alignment horizontal="right" vertical="center" shrinkToFit="1"/>
    </xf>
    <xf numFmtId="179" fontId="4" fillId="34" borderId="22" xfId="0" applyNumberFormat="1" applyFont="1" applyFill="1" applyBorder="1" applyAlignment="1">
      <alignment vertical="center" shrinkToFit="1"/>
    </xf>
    <xf numFmtId="179" fontId="4" fillId="34" borderId="21" xfId="0" applyNumberFormat="1" applyFont="1" applyFill="1" applyBorder="1" applyAlignment="1">
      <alignment vertical="center" shrinkToFit="1"/>
    </xf>
    <xf numFmtId="179" fontId="4" fillId="34" borderId="23" xfId="0" applyNumberFormat="1" applyFont="1" applyFill="1" applyBorder="1" applyAlignment="1">
      <alignment vertical="center" shrinkToFit="1"/>
    </xf>
    <xf numFmtId="177" fontId="4" fillId="0" borderId="22" xfId="0" applyNumberFormat="1" applyFont="1" applyFill="1" applyBorder="1" applyAlignment="1">
      <alignment horizontal="right" vertical="center" shrinkToFit="1"/>
    </xf>
    <xf numFmtId="177" fontId="4" fillId="0" borderId="21" xfId="0" applyNumberFormat="1" applyFont="1" applyFill="1" applyBorder="1" applyAlignment="1">
      <alignment horizontal="right" vertical="center" shrinkToFit="1"/>
    </xf>
    <xf numFmtId="179" fontId="4" fillId="0" borderId="22" xfId="0" applyNumberFormat="1" applyFont="1" applyFill="1" applyBorder="1" applyAlignment="1">
      <alignment vertical="center" shrinkToFit="1"/>
    </xf>
    <xf numFmtId="179" fontId="4" fillId="0" borderId="21" xfId="0" applyNumberFormat="1" applyFont="1" applyBorder="1" applyAlignment="1">
      <alignment vertical="center" shrinkToFit="1"/>
    </xf>
    <xf numFmtId="179" fontId="4" fillId="0" borderId="23" xfId="0" applyNumberFormat="1" applyFont="1" applyBorder="1" applyAlignment="1">
      <alignment vertical="center" shrinkToFit="1"/>
    </xf>
    <xf numFmtId="179" fontId="0" fillId="0" borderId="0" xfId="0" applyNumberFormat="1" applyFont="1" applyAlignment="1">
      <alignment vertical="center" shrinkToFit="1"/>
    </xf>
    <xf numFmtId="177" fontId="0" fillId="0" borderId="0" xfId="0" applyNumberFormat="1" applyFont="1" applyBorder="1" applyAlignment="1">
      <alignment horizontal="center" vertical="center" shrinkToFit="1"/>
    </xf>
    <xf numFmtId="176" fontId="0" fillId="0" borderId="0" xfId="0" applyNumberFormat="1" applyFont="1" applyBorder="1" applyAlignment="1">
      <alignment horizontal="center" vertical="center" shrinkToFit="1"/>
    </xf>
    <xf numFmtId="177" fontId="0" fillId="0" borderId="0" xfId="0" applyNumberFormat="1" applyFont="1" applyBorder="1" applyAlignment="1">
      <alignment vertical="center" shrinkToFit="1"/>
    </xf>
    <xf numFmtId="178" fontId="0" fillId="0" borderId="0" xfId="0" applyNumberFormat="1" applyFont="1" applyBorder="1" applyAlignment="1">
      <alignment horizontal="center" vertical="center" shrinkToFit="1"/>
    </xf>
    <xf numFmtId="177" fontId="4" fillId="33" borderId="55" xfId="0" applyNumberFormat="1" applyFont="1" applyFill="1" applyBorder="1" applyAlignment="1">
      <alignment horizontal="right" vertical="center" shrinkToFit="1"/>
    </xf>
    <xf numFmtId="177" fontId="4" fillId="0" borderId="16" xfId="0" applyNumberFormat="1" applyFont="1" applyFill="1" applyBorder="1" applyAlignment="1">
      <alignment horizontal="right" vertical="center" shrinkToFit="1"/>
    </xf>
    <xf numFmtId="177" fontId="4" fillId="34" borderId="20" xfId="0" applyNumberFormat="1" applyFont="1" applyFill="1" applyBorder="1" applyAlignment="1">
      <alignment horizontal="right" vertical="center" shrinkToFit="1"/>
    </xf>
    <xf numFmtId="177" fontId="4" fillId="0" borderId="20" xfId="0" applyNumberFormat="1" applyFont="1" applyFill="1" applyBorder="1" applyAlignment="1">
      <alignment horizontal="right" vertical="center" shrinkToFit="1"/>
    </xf>
    <xf numFmtId="177" fontId="4" fillId="44" borderId="20" xfId="0" applyNumberFormat="1" applyFont="1" applyFill="1" applyBorder="1" applyAlignment="1">
      <alignment horizontal="right" vertical="center" shrinkToFit="1"/>
    </xf>
    <xf numFmtId="176" fontId="2" fillId="0" borderId="58" xfId="0" applyNumberFormat="1" applyFont="1" applyBorder="1" applyAlignment="1">
      <alignment horizontal="center" vertical="center" shrinkToFit="1"/>
    </xf>
    <xf numFmtId="176" fontId="2" fillId="0" borderId="59" xfId="0" applyNumberFormat="1" applyFont="1" applyBorder="1" applyAlignment="1">
      <alignment horizontal="center" vertical="center" shrinkToFit="1"/>
    </xf>
    <xf numFmtId="176" fontId="2" fillId="0" borderId="20" xfId="0" applyNumberFormat="1" applyFont="1" applyBorder="1" applyAlignment="1">
      <alignment horizontal="center" vertical="center" shrinkToFit="1"/>
    </xf>
    <xf numFmtId="176" fontId="2" fillId="0" borderId="23" xfId="0" applyNumberFormat="1" applyFont="1" applyBorder="1" applyAlignment="1">
      <alignment horizontal="center" vertical="center" shrinkToFit="1"/>
    </xf>
    <xf numFmtId="176" fontId="2" fillId="0" borderId="24" xfId="0" applyNumberFormat="1" applyFont="1" applyBorder="1" applyAlignment="1">
      <alignment horizontal="center" vertical="center" shrinkToFit="1"/>
    </xf>
    <xf numFmtId="176" fontId="2" fillId="0" borderId="11" xfId="0" applyNumberFormat="1" applyFont="1" applyBorder="1" applyAlignment="1">
      <alignment horizontal="center" vertical="center" shrinkToFit="1"/>
    </xf>
    <xf numFmtId="176" fontId="4" fillId="33" borderId="55" xfId="0" applyNumberFormat="1" applyFont="1" applyFill="1" applyBorder="1" applyAlignment="1">
      <alignment horizontal="center" vertical="center" shrinkToFit="1"/>
    </xf>
    <xf numFmtId="176" fontId="4" fillId="33" borderId="57" xfId="0" applyNumberFormat="1" applyFont="1" applyFill="1" applyBorder="1" applyAlignment="1">
      <alignment horizontal="center" vertical="center" shrinkToFit="1"/>
    </xf>
    <xf numFmtId="179" fontId="4" fillId="41" borderId="59" xfId="0" applyNumberFormat="1" applyFont="1" applyFill="1" applyBorder="1" applyAlignment="1">
      <alignment horizontal="center" vertical="center" wrapText="1"/>
    </xf>
    <xf numFmtId="179" fontId="4" fillId="41" borderId="23" xfId="0" applyNumberFormat="1" applyFont="1" applyFill="1" applyBorder="1" applyAlignment="1">
      <alignment horizontal="center" vertical="center" wrapText="1"/>
    </xf>
    <xf numFmtId="179" fontId="4" fillId="41" borderId="49" xfId="0" applyNumberFormat="1" applyFont="1" applyFill="1" applyBorder="1" applyAlignment="1">
      <alignment horizontal="center" vertical="center" wrapText="1"/>
    </xf>
    <xf numFmtId="176" fontId="3" fillId="0" borderId="53" xfId="0" applyNumberFormat="1" applyFont="1" applyFill="1" applyBorder="1" applyAlignment="1">
      <alignment horizontal="center" vertical="center" wrapText="1" shrinkToFit="1"/>
    </xf>
    <xf numFmtId="176" fontId="3" fillId="0" borderId="51" xfId="0" applyNumberFormat="1" applyFont="1" applyFill="1" applyBorder="1" applyAlignment="1">
      <alignment horizontal="center" vertical="center" wrapText="1" shrinkToFit="1"/>
    </xf>
    <xf numFmtId="176" fontId="3" fillId="0" borderId="60" xfId="0" applyNumberFormat="1" applyFont="1" applyFill="1" applyBorder="1" applyAlignment="1">
      <alignment horizontal="center" vertical="center" wrapText="1" shrinkToFit="1"/>
    </xf>
    <xf numFmtId="179" fontId="3" fillId="41" borderId="61" xfId="0" applyNumberFormat="1" applyFont="1" applyFill="1" applyBorder="1" applyAlignment="1">
      <alignment horizontal="center" vertical="center" shrinkToFit="1"/>
    </xf>
    <xf numFmtId="179" fontId="3" fillId="41" borderId="26" xfId="0" applyNumberFormat="1" applyFont="1" applyFill="1" applyBorder="1" applyAlignment="1">
      <alignment horizontal="center" vertical="center" shrinkToFit="1"/>
    </xf>
    <xf numFmtId="179" fontId="3" fillId="41" borderId="62" xfId="0" applyNumberFormat="1" applyFont="1" applyFill="1" applyBorder="1" applyAlignment="1">
      <alignment horizontal="center" vertical="center" shrinkToFit="1"/>
    </xf>
    <xf numFmtId="179" fontId="3" fillId="41" borderId="63" xfId="0" applyNumberFormat="1" applyFont="1" applyFill="1" applyBorder="1" applyAlignment="1">
      <alignment horizontal="center" vertical="center" shrinkToFit="1"/>
    </xf>
    <xf numFmtId="179" fontId="3" fillId="41" borderId="0" xfId="0" applyNumberFormat="1" applyFont="1" applyFill="1" applyBorder="1" applyAlignment="1">
      <alignment horizontal="center" vertical="center" shrinkToFit="1"/>
    </xf>
    <xf numFmtId="179" fontId="3" fillId="41" borderId="64" xfId="0" applyNumberFormat="1" applyFont="1" applyFill="1" applyBorder="1" applyAlignment="1">
      <alignment horizontal="center" vertical="center" shrinkToFit="1"/>
    </xf>
    <xf numFmtId="179" fontId="3" fillId="41" borderId="54" xfId="0" applyNumberFormat="1" applyFont="1" applyFill="1" applyBorder="1" applyAlignment="1">
      <alignment horizontal="center" vertical="center" shrinkToFit="1"/>
    </xf>
    <xf numFmtId="179" fontId="3" fillId="41" borderId="35" xfId="0" applyNumberFormat="1" applyFont="1" applyFill="1" applyBorder="1" applyAlignment="1">
      <alignment horizontal="center" vertical="center" shrinkToFit="1"/>
    </xf>
    <xf numFmtId="179" fontId="3" fillId="41" borderId="65" xfId="0" applyNumberFormat="1" applyFont="1" applyFill="1" applyBorder="1" applyAlignment="1">
      <alignment horizontal="center" vertical="center" shrinkToFit="1"/>
    </xf>
    <xf numFmtId="179" fontId="3" fillId="40" borderId="58" xfId="0" applyNumberFormat="1" applyFont="1" applyFill="1" applyBorder="1" applyAlignment="1">
      <alignment horizontal="center" vertical="center" wrapText="1" shrinkToFit="1"/>
    </xf>
    <xf numFmtId="179" fontId="3" fillId="40" borderId="66" xfId="0" applyNumberFormat="1" applyFont="1" applyFill="1" applyBorder="1" applyAlignment="1">
      <alignment horizontal="center" vertical="center" shrinkToFit="1"/>
    </xf>
    <xf numFmtId="179" fontId="3" fillId="40" borderId="59" xfId="0" applyNumberFormat="1" applyFont="1" applyFill="1" applyBorder="1" applyAlignment="1">
      <alignment horizontal="center" vertical="center" shrinkToFit="1"/>
    </xf>
    <xf numFmtId="179" fontId="3" fillId="40" borderId="20" xfId="0" applyNumberFormat="1" applyFont="1" applyFill="1" applyBorder="1" applyAlignment="1">
      <alignment horizontal="center" vertical="center" shrinkToFit="1"/>
    </xf>
    <xf numFmtId="179" fontId="3" fillId="40" borderId="22" xfId="0" applyNumberFormat="1" applyFont="1" applyFill="1" applyBorder="1" applyAlignment="1">
      <alignment horizontal="center" vertical="center" shrinkToFit="1"/>
    </xf>
    <xf numFmtId="179" fontId="3" fillId="40" borderId="23" xfId="0" applyNumberFormat="1" applyFont="1" applyFill="1" applyBorder="1" applyAlignment="1">
      <alignment horizontal="center" vertical="center" shrinkToFit="1"/>
    </xf>
    <xf numFmtId="179" fontId="3" fillId="40" borderId="49" xfId="0" applyNumberFormat="1" applyFont="1" applyFill="1" applyBorder="1" applyAlignment="1">
      <alignment horizontal="center" vertical="center" shrinkToFit="1"/>
    </xf>
    <xf numFmtId="179" fontId="3" fillId="41" borderId="58" xfId="0" applyNumberFormat="1" applyFont="1" applyFill="1" applyBorder="1" applyAlignment="1">
      <alignment horizontal="center" vertical="center" shrinkToFit="1"/>
    </xf>
    <xf numFmtId="179" fontId="3" fillId="41" borderId="66" xfId="0" applyNumberFormat="1" applyFont="1" applyFill="1" applyBorder="1" applyAlignment="1">
      <alignment horizontal="center" vertical="center" shrinkToFit="1"/>
    </xf>
    <xf numFmtId="179" fontId="3" fillId="41" borderId="59" xfId="0" applyNumberFormat="1" applyFont="1" applyFill="1" applyBorder="1" applyAlignment="1">
      <alignment horizontal="center" vertical="center" shrinkToFit="1"/>
    </xf>
    <xf numFmtId="179" fontId="3" fillId="41" borderId="20" xfId="0" applyNumberFormat="1" applyFont="1" applyFill="1" applyBorder="1" applyAlignment="1">
      <alignment horizontal="center" vertical="center" shrinkToFit="1"/>
    </xf>
    <xf numFmtId="179" fontId="3" fillId="41" borderId="22" xfId="0" applyNumberFormat="1" applyFont="1" applyFill="1" applyBorder="1" applyAlignment="1">
      <alignment horizontal="center" vertical="center" shrinkToFit="1"/>
    </xf>
    <xf numFmtId="179" fontId="3" fillId="41" borderId="23" xfId="0" applyNumberFormat="1" applyFont="1" applyFill="1" applyBorder="1" applyAlignment="1">
      <alignment horizontal="center" vertical="center" shrinkToFit="1"/>
    </xf>
    <xf numFmtId="179" fontId="3" fillId="41" borderId="49" xfId="0" applyNumberFormat="1" applyFont="1" applyFill="1" applyBorder="1" applyAlignment="1">
      <alignment horizontal="center" vertical="center" shrinkToFit="1"/>
    </xf>
    <xf numFmtId="179" fontId="3" fillId="43" borderId="61" xfId="0" applyNumberFormat="1" applyFont="1" applyFill="1" applyBorder="1" applyAlignment="1">
      <alignment horizontal="center" vertical="center" wrapText="1" shrinkToFit="1"/>
    </xf>
    <xf numFmtId="179" fontId="3" fillId="43" borderId="26" xfId="0" applyNumberFormat="1" applyFont="1" applyFill="1" applyBorder="1" applyAlignment="1">
      <alignment horizontal="center" vertical="center" wrapText="1" shrinkToFit="1"/>
    </xf>
    <xf numFmtId="179" fontId="3" fillId="43" borderId="62" xfId="0" applyNumberFormat="1" applyFont="1" applyFill="1" applyBorder="1" applyAlignment="1">
      <alignment horizontal="center" vertical="center" wrapText="1" shrinkToFit="1"/>
    </xf>
    <xf numFmtId="179" fontId="3" fillId="43" borderId="63" xfId="0" applyNumberFormat="1" applyFont="1" applyFill="1" applyBorder="1" applyAlignment="1">
      <alignment horizontal="center" vertical="center" wrapText="1" shrinkToFit="1"/>
    </xf>
    <xf numFmtId="179" fontId="3" fillId="43" borderId="0" xfId="0" applyNumberFormat="1" applyFont="1" applyFill="1" applyBorder="1" applyAlignment="1">
      <alignment horizontal="center" vertical="center" wrapText="1" shrinkToFit="1"/>
    </xf>
    <xf numFmtId="179" fontId="3" fillId="43" borderId="64" xfId="0" applyNumberFormat="1" applyFont="1" applyFill="1" applyBorder="1" applyAlignment="1">
      <alignment horizontal="center" vertical="center" wrapText="1" shrinkToFit="1"/>
    </xf>
    <xf numFmtId="179" fontId="3" fillId="43" borderId="54" xfId="0" applyNumberFormat="1" applyFont="1" applyFill="1" applyBorder="1" applyAlignment="1">
      <alignment horizontal="center" vertical="center" wrapText="1" shrinkToFit="1"/>
    </xf>
    <xf numFmtId="179" fontId="3" fillId="43" borderId="35" xfId="0" applyNumberFormat="1" applyFont="1" applyFill="1" applyBorder="1" applyAlignment="1">
      <alignment horizontal="center" vertical="center" wrapText="1" shrinkToFit="1"/>
    </xf>
    <xf numFmtId="179" fontId="3" fillId="43" borderId="65" xfId="0" applyNumberFormat="1" applyFont="1" applyFill="1" applyBorder="1" applyAlignment="1">
      <alignment horizontal="center" vertical="center" wrapText="1" shrinkToFit="1"/>
    </xf>
    <xf numFmtId="179" fontId="3" fillId="40" borderId="61" xfId="0" applyNumberFormat="1" applyFont="1" applyFill="1" applyBorder="1" applyAlignment="1">
      <alignment horizontal="center" vertical="center" wrapText="1" shrinkToFit="1"/>
    </xf>
    <xf numFmtId="179" fontId="3" fillId="40" borderId="26" xfId="0" applyNumberFormat="1" applyFont="1" applyFill="1" applyBorder="1" applyAlignment="1">
      <alignment horizontal="center" vertical="center" wrapText="1" shrinkToFit="1"/>
    </xf>
    <xf numFmtId="179" fontId="3" fillId="40" borderId="62" xfId="0" applyNumberFormat="1" applyFont="1" applyFill="1" applyBorder="1" applyAlignment="1">
      <alignment horizontal="center" vertical="center" wrapText="1" shrinkToFit="1"/>
    </xf>
    <xf numFmtId="179" fontId="3" fillId="40" borderId="63" xfId="0" applyNumberFormat="1" applyFont="1" applyFill="1" applyBorder="1" applyAlignment="1">
      <alignment horizontal="center" vertical="center" wrapText="1" shrinkToFit="1"/>
    </xf>
    <xf numFmtId="179" fontId="3" fillId="40" borderId="0" xfId="0" applyNumberFormat="1" applyFont="1" applyFill="1" applyBorder="1" applyAlignment="1">
      <alignment horizontal="center" vertical="center" wrapText="1" shrinkToFit="1"/>
    </xf>
    <xf numFmtId="179" fontId="3" fillId="40" borderId="64" xfId="0" applyNumberFormat="1" applyFont="1" applyFill="1" applyBorder="1" applyAlignment="1">
      <alignment horizontal="center" vertical="center" wrapText="1" shrinkToFit="1"/>
    </xf>
    <xf numFmtId="179" fontId="3" fillId="40" borderId="54" xfId="0" applyNumberFormat="1" applyFont="1" applyFill="1" applyBorder="1" applyAlignment="1">
      <alignment horizontal="center" vertical="center" wrapText="1" shrinkToFit="1"/>
    </xf>
    <xf numFmtId="179" fontId="3" fillId="40" borderId="35" xfId="0" applyNumberFormat="1" applyFont="1" applyFill="1" applyBorder="1" applyAlignment="1">
      <alignment horizontal="center" vertical="center" wrapText="1" shrinkToFit="1"/>
    </xf>
    <xf numFmtId="179" fontId="3" fillId="40" borderId="65" xfId="0" applyNumberFormat="1" applyFont="1" applyFill="1" applyBorder="1" applyAlignment="1">
      <alignment horizontal="center" vertical="center" wrapText="1" shrinkToFit="1"/>
    </xf>
    <xf numFmtId="179" fontId="3" fillId="45" borderId="58" xfId="0" applyNumberFormat="1" applyFont="1" applyFill="1" applyBorder="1" applyAlignment="1">
      <alignment horizontal="center" vertical="center" wrapText="1" shrinkToFit="1"/>
    </xf>
    <xf numFmtId="179" fontId="3" fillId="45" borderId="66" xfId="0" applyNumberFormat="1" applyFont="1" applyFill="1" applyBorder="1" applyAlignment="1">
      <alignment horizontal="center" vertical="center" shrinkToFit="1"/>
    </xf>
    <xf numFmtId="179" fontId="3" fillId="45" borderId="59" xfId="0" applyNumberFormat="1" applyFont="1" applyFill="1" applyBorder="1" applyAlignment="1">
      <alignment horizontal="center" vertical="center" shrinkToFit="1"/>
    </xf>
    <xf numFmtId="179" fontId="3" fillId="45" borderId="20" xfId="0" applyNumberFormat="1" applyFont="1" applyFill="1" applyBorder="1" applyAlignment="1">
      <alignment horizontal="center" vertical="center" shrinkToFit="1"/>
    </xf>
    <xf numFmtId="179" fontId="3" fillId="45" borderId="22" xfId="0" applyNumberFormat="1" applyFont="1" applyFill="1" applyBorder="1" applyAlignment="1">
      <alignment horizontal="center" vertical="center" shrinkToFit="1"/>
    </xf>
    <xf numFmtId="179" fontId="3" fillId="45" borderId="23" xfId="0" applyNumberFormat="1" applyFont="1" applyFill="1" applyBorder="1" applyAlignment="1">
      <alignment horizontal="center" vertical="center" shrinkToFit="1"/>
    </xf>
    <xf numFmtId="176" fontId="4" fillId="40" borderId="20" xfId="0" applyNumberFormat="1" applyFont="1" applyFill="1" applyBorder="1" applyAlignment="1">
      <alignment horizontal="center" vertical="center" shrinkToFit="1"/>
    </xf>
    <xf numFmtId="176" fontId="4" fillId="40" borderId="22" xfId="0" applyNumberFormat="1" applyFont="1" applyFill="1" applyBorder="1" applyAlignment="1">
      <alignment horizontal="center" vertical="center" shrinkToFit="1"/>
    </xf>
    <xf numFmtId="176" fontId="4" fillId="40" borderId="44" xfId="0" applyNumberFormat="1" applyFont="1" applyFill="1" applyBorder="1" applyAlignment="1">
      <alignment horizontal="center" vertical="center" shrinkToFit="1"/>
    </xf>
    <xf numFmtId="176" fontId="4" fillId="41" borderId="22" xfId="0" applyNumberFormat="1" applyFont="1" applyFill="1" applyBorder="1" applyAlignment="1">
      <alignment horizontal="center" vertical="center" shrinkToFit="1"/>
    </xf>
    <xf numFmtId="176" fontId="4" fillId="41" borderId="44" xfId="0" applyNumberFormat="1" applyFont="1" applyFill="1" applyBorder="1" applyAlignment="1">
      <alignment horizontal="center" vertical="center" shrinkToFit="1"/>
    </xf>
    <xf numFmtId="179" fontId="4" fillId="43" borderId="66" xfId="0" applyNumberFormat="1" applyFont="1" applyFill="1" applyBorder="1" applyAlignment="1">
      <alignment horizontal="center" vertical="center" wrapText="1"/>
    </xf>
    <xf numFmtId="179" fontId="4" fillId="43" borderId="22" xfId="0" applyNumberFormat="1" applyFont="1" applyFill="1" applyBorder="1" applyAlignment="1">
      <alignment horizontal="center" vertical="center" wrapText="1"/>
    </xf>
    <xf numFmtId="179" fontId="4" fillId="43" borderId="44" xfId="0" applyNumberFormat="1" applyFont="1" applyFill="1" applyBorder="1" applyAlignment="1">
      <alignment horizontal="center" vertical="center" wrapText="1"/>
    </xf>
    <xf numFmtId="179" fontId="4" fillId="40" borderId="67" xfId="0" applyNumberFormat="1" applyFont="1" applyFill="1" applyBorder="1" applyAlignment="1">
      <alignment horizontal="center" vertical="center" wrapText="1"/>
    </xf>
    <xf numFmtId="179" fontId="4" fillId="40" borderId="21" xfId="0" applyNumberFormat="1" applyFont="1" applyFill="1" applyBorder="1" applyAlignment="1">
      <alignment horizontal="center" vertical="center" wrapText="1"/>
    </xf>
    <xf numFmtId="179" fontId="4" fillId="40" borderId="68" xfId="0" applyNumberFormat="1" applyFont="1" applyFill="1" applyBorder="1" applyAlignment="1">
      <alignment horizontal="center" vertical="center" wrapText="1"/>
    </xf>
    <xf numFmtId="176" fontId="3" fillId="46" borderId="69" xfId="0" applyNumberFormat="1" applyFont="1" applyFill="1" applyBorder="1" applyAlignment="1">
      <alignment horizontal="center" vertical="center" shrinkToFit="1"/>
    </xf>
    <xf numFmtId="176" fontId="3" fillId="46" borderId="66" xfId="0" applyNumberFormat="1" applyFont="1" applyFill="1" applyBorder="1" applyAlignment="1">
      <alignment horizontal="center" vertical="center" shrinkToFit="1"/>
    </xf>
    <xf numFmtId="176" fontId="3" fillId="46" borderId="59" xfId="0" applyNumberFormat="1" applyFont="1" applyFill="1" applyBorder="1" applyAlignment="1">
      <alignment horizontal="center" vertical="center" shrinkToFit="1"/>
    </xf>
    <xf numFmtId="176" fontId="3" fillId="46" borderId="37" xfId="0" applyNumberFormat="1" applyFont="1" applyFill="1" applyBorder="1" applyAlignment="1">
      <alignment horizontal="center" vertical="center" shrinkToFit="1"/>
    </xf>
    <xf numFmtId="176" fontId="3" fillId="46" borderId="22" xfId="0" applyNumberFormat="1" applyFont="1" applyFill="1" applyBorder="1" applyAlignment="1">
      <alignment horizontal="center" vertical="center" shrinkToFit="1"/>
    </xf>
    <xf numFmtId="176" fontId="3" fillId="46" borderId="23" xfId="0" applyNumberFormat="1" applyFont="1" applyFill="1" applyBorder="1" applyAlignment="1">
      <alignment horizontal="center" vertical="center" shrinkToFit="1"/>
    </xf>
    <xf numFmtId="179" fontId="3" fillId="43" borderId="69" xfId="0" applyNumberFormat="1" applyFont="1" applyFill="1" applyBorder="1" applyAlignment="1">
      <alignment horizontal="center" vertical="center" wrapText="1" shrinkToFit="1"/>
    </xf>
    <xf numFmtId="179" fontId="3" fillId="43" borderId="66" xfId="0" applyNumberFormat="1" applyFont="1" applyFill="1" applyBorder="1" applyAlignment="1">
      <alignment horizontal="center" vertical="center" shrinkToFit="1"/>
    </xf>
    <xf numFmtId="179" fontId="3" fillId="43" borderId="67" xfId="0" applyNumberFormat="1" applyFont="1" applyFill="1" applyBorder="1" applyAlignment="1">
      <alignment horizontal="center" vertical="center" shrinkToFit="1"/>
    </xf>
    <xf numFmtId="179" fontId="3" fillId="43" borderId="37" xfId="0" applyNumberFormat="1" applyFont="1" applyFill="1" applyBorder="1" applyAlignment="1">
      <alignment horizontal="center" vertical="center" shrinkToFit="1"/>
    </xf>
    <xf numFmtId="179" fontId="3" fillId="43" borderId="22" xfId="0" applyNumberFormat="1" applyFont="1" applyFill="1" applyBorder="1" applyAlignment="1">
      <alignment horizontal="center" vertical="center" shrinkToFit="1"/>
    </xf>
    <xf numFmtId="179" fontId="3" fillId="43" borderId="21" xfId="0" applyNumberFormat="1" applyFont="1" applyFill="1" applyBorder="1" applyAlignment="1">
      <alignment horizontal="center" vertical="center" shrinkToFit="1"/>
    </xf>
    <xf numFmtId="179" fontId="3" fillId="43" borderId="68" xfId="0" applyNumberFormat="1" applyFont="1" applyFill="1" applyBorder="1" applyAlignment="1">
      <alignment horizontal="center" vertical="center" shrinkToFit="1"/>
    </xf>
    <xf numFmtId="176" fontId="4" fillId="43" borderId="19" xfId="0" applyNumberFormat="1" applyFont="1" applyFill="1" applyBorder="1" applyAlignment="1">
      <alignment horizontal="center" vertical="center" shrinkToFit="1"/>
    </xf>
    <xf numFmtId="176" fontId="4" fillId="43" borderId="68" xfId="0" applyNumberFormat="1" applyFont="1" applyFill="1" applyBorder="1" applyAlignment="1">
      <alignment horizontal="center" vertical="center" shrinkToFit="1"/>
    </xf>
    <xf numFmtId="176" fontId="4" fillId="47" borderId="58" xfId="0" applyNumberFormat="1" applyFont="1" applyFill="1" applyBorder="1" applyAlignment="1">
      <alignment horizontal="center" vertical="center" shrinkToFit="1"/>
    </xf>
    <xf numFmtId="176" fontId="4" fillId="47" borderId="66" xfId="0" applyNumberFormat="1" applyFont="1" applyFill="1" applyBorder="1" applyAlignment="1">
      <alignment horizontal="center" vertical="center" shrinkToFit="1"/>
    </xf>
    <xf numFmtId="176" fontId="4" fillId="47" borderId="70" xfId="0" applyNumberFormat="1" applyFont="1" applyFill="1" applyBorder="1" applyAlignment="1">
      <alignment horizontal="center" vertical="center" shrinkToFit="1"/>
    </xf>
    <xf numFmtId="177" fontId="5" fillId="39" borderId="71" xfId="0" applyNumberFormat="1" applyFont="1" applyFill="1" applyBorder="1" applyAlignment="1">
      <alignment horizontal="center" vertical="center" wrapText="1" shrinkToFit="1"/>
    </xf>
    <xf numFmtId="177" fontId="5" fillId="39" borderId="72" xfId="0" applyNumberFormat="1" applyFont="1" applyFill="1" applyBorder="1" applyAlignment="1">
      <alignment horizontal="center" vertical="center" wrapText="1" shrinkToFit="1"/>
    </xf>
    <xf numFmtId="177" fontId="5" fillId="39" borderId="73" xfId="0" applyNumberFormat="1" applyFont="1" applyFill="1" applyBorder="1" applyAlignment="1">
      <alignment horizontal="center" vertical="center" wrapText="1" shrinkToFit="1"/>
    </xf>
    <xf numFmtId="176" fontId="3" fillId="36" borderId="37" xfId="0" applyNumberFormat="1" applyFont="1" applyFill="1" applyBorder="1" applyAlignment="1">
      <alignment horizontal="left" vertical="center" shrinkToFit="1"/>
    </xf>
    <xf numFmtId="176" fontId="3" fillId="36" borderId="22" xfId="0" applyNumberFormat="1" applyFont="1" applyFill="1" applyBorder="1" applyAlignment="1">
      <alignment horizontal="left" vertical="center" shrinkToFit="1"/>
    </xf>
    <xf numFmtId="176" fontId="3" fillId="36" borderId="21" xfId="0" applyNumberFormat="1" applyFont="1" applyFill="1" applyBorder="1" applyAlignment="1">
      <alignment horizontal="left" vertical="center" shrinkToFit="1"/>
    </xf>
    <xf numFmtId="176" fontId="3" fillId="36" borderId="74" xfId="0" applyNumberFormat="1" applyFont="1" applyFill="1" applyBorder="1" applyAlignment="1">
      <alignment horizontal="left" vertical="center" shrinkToFit="1"/>
    </xf>
    <xf numFmtId="176" fontId="4" fillId="36" borderId="38" xfId="0" applyNumberFormat="1" applyFont="1" applyFill="1" applyBorder="1" applyAlignment="1">
      <alignment horizontal="center" vertical="center" shrinkToFit="1"/>
    </xf>
    <xf numFmtId="176" fontId="4" fillId="36" borderId="37" xfId="0" applyNumberFormat="1" applyFont="1" applyFill="1" applyBorder="1" applyAlignment="1">
      <alignment horizontal="center" vertical="center" shrinkToFit="1"/>
    </xf>
    <xf numFmtId="176" fontId="3" fillId="38" borderId="22" xfId="0" applyNumberFormat="1" applyFont="1" applyFill="1" applyBorder="1" applyAlignment="1">
      <alignment horizontal="center" vertical="center" wrapText="1" shrinkToFit="1"/>
    </xf>
    <xf numFmtId="176" fontId="3" fillId="38" borderId="10" xfId="0" applyNumberFormat="1" applyFont="1" applyFill="1" applyBorder="1" applyAlignment="1">
      <alignment horizontal="center" vertical="center" wrapText="1" shrinkToFit="1"/>
    </xf>
    <xf numFmtId="176" fontId="3" fillId="35" borderId="75" xfId="0" applyNumberFormat="1" applyFont="1" applyFill="1" applyBorder="1" applyAlignment="1">
      <alignment horizontal="center" vertical="top" wrapText="1" shrinkToFit="1"/>
    </xf>
    <xf numFmtId="176" fontId="3" fillId="35" borderId="45" xfId="0" applyNumberFormat="1" applyFont="1" applyFill="1" applyBorder="1" applyAlignment="1">
      <alignment horizontal="center" vertical="top" wrapText="1" shrinkToFit="1"/>
    </xf>
    <xf numFmtId="176" fontId="3" fillId="37" borderId="44" xfId="0" applyNumberFormat="1" applyFont="1" applyFill="1" applyBorder="1" applyAlignment="1">
      <alignment horizontal="left" vertical="center" shrinkToFit="1"/>
    </xf>
    <xf numFmtId="176" fontId="3" fillId="37" borderId="22" xfId="0" applyNumberFormat="1" applyFont="1" applyFill="1" applyBorder="1" applyAlignment="1">
      <alignment horizontal="left" vertical="center" shrinkToFit="1"/>
    </xf>
    <xf numFmtId="176" fontId="3" fillId="36" borderId="61" xfId="0" applyNumberFormat="1" applyFont="1" applyFill="1" applyBorder="1" applyAlignment="1">
      <alignment horizontal="left" vertical="center" wrapText="1" shrinkToFit="1"/>
    </xf>
    <xf numFmtId="176" fontId="3" fillId="36" borderId="26" xfId="0" applyNumberFormat="1" applyFont="1" applyFill="1" applyBorder="1" applyAlignment="1">
      <alignment horizontal="left" vertical="center" wrapText="1" shrinkToFit="1"/>
    </xf>
    <xf numFmtId="176" fontId="3" fillId="36" borderId="62" xfId="0" applyNumberFormat="1" applyFont="1" applyFill="1" applyBorder="1" applyAlignment="1">
      <alignment horizontal="left" vertical="center" wrapText="1" shrinkToFit="1"/>
    </xf>
    <xf numFmtId="176" fontId="3" fillId="36" borderId="63" xfId="0" applyNumberFormat="1" applyFont="1" applyFill="1" applyBorder="1" applyAlignment="1">
      <alignment horizontal="left" vertical="center" wrapText="1" shrinkToFit="1"/>
    </xf>
    <xf numFmtId="176" fontId="3" fillId="36" borderId="0" xfId="0" applyNumberFormat="1" applyFont="1" applyFill="1" applyBorder="1" applyAlignment="1">
      <alignment horizontal="left" vertical="center" wrapText="1" shrinkToFit="1"/>
    </xf>
    <xf numFmtId="176" fontId="3" fillId="36" borderId="64" xfId="0" applyNumberFormat="1" applyFont="1" applyFill="1" applyBorder="1" applyAlignment="1">
      <alignment horizontal="left" vertical="center" wrapText="1" shrinkToFit="1"/>
    </xf>
    <xf numFmtId="177" fontId="3" fillId="36" borderId="26" xfId="0" applyNumberFormat="1" applyFont="1" applyFill="1" applyBorder="1" applyAlignment="1">
      <alignment horizontal="center" vertical="center" wrapText="1" shrinkToFit="1"/>
    </xf>
    <xf numFmtId="177" fontId="3" fillId="36" borderId="0" xfId="0" applyNumberFormat="1" applyFont="1" applyFill="1" applyBorder="1" applyAlignment="1">
      <alignment horizontal="center" vertical="center" wrapText="1" shrinkToFit="1"/>
    </xf>
    <xf numFmtId="176" fontId="7" fillId="0" borderId="32" xfId="0" applyNumberFormat="1" applyFont="1" applyBorder="1" applyAlignment="1">
      <alignment horizontal="center" vertical="center" shrinkToFit="1"/>
    </xf>
    <xf numFmtId="176" fontId="7" fillId="0" borderId="15" xfId="0" applyNumberFormat="1" applyFont="1" applyBorder="1" applyAlignment="1">
      <alignment horizontal="center" vertical="center" shrinkToFit="1"/>
    </xf>
    <xf numFmtId="177" fontId="5" fillId="35" borderId="76" xfId="0" applyNumberFormat="1" applyFont="1" applyFill="1" applyBorder="1" applyAlignment="1">
      <alignment horizontal="center" vertical="center" wrapText="1" shrinkToFit="1"/>
    </xf>
    <xf numFmtId="177" fontId="5" fillId="35" borderId="36" xfId="0" applyNumberFormat="1" applyFont="1" applyFill="1" applyBorder="1" applyAlignment="1">
      <alignment horizontal="center" vertical="center" wrapText="1" shrinkToFit="1"/>
    </xf>
    <xf numFmtId="177" fontId="5" fillId="35" borderId="40" xfId="0" applyNumberFormat="1" applyFont="1" applyFill="1" applyBorder="1" applyAlignment="1">
      <alignment horizontal="center" vertical="center" wrapText="1" shrinkToFit="1"/>
    </xf>
    <xf numFmtId="177" fontId="5" fillId="38" borderId="25" xfId="0" applyNumberFormat="1" applyFont="1" applyFill="1" applyBorder="1" applyAlignment="1">
      <alignment horizontal="center" vertical="center" wrapText="1" shrinkToFit="1"/>
    </xf>
    <xf numFmtId="177" fontId="5" fillId="38" borderId="38" xfId="0" applyNumberFormat="1" applyFont="1" applyFill="1" applyBorder="1" applyAlignment="1">
      <alignment horizontal="center" vertical="center" wrapText="1" shrinkToFit="1"/>
    </xf>
    <xf numFmtId="177" fontId="5" fillId="38" borderId="42" xfId="0" applyNumberFormat="1" applyFont="1" applyFill="1" applyBorder="1" applyAlignment="1">
      <alignment horizontal="center" vertical="center" wrapText="1" shrinkToFit="1"/>
    </xf>
    <xf numFmtId="176" fontId="2" fillId="0" borderId="61" xfId="0" applyNumberFormat="1" applyFont="1" applyBorder="1" applyAlignment="1">
      <alignment horizontal="center" vertical="center" wrapText="1" shrinkToFit="1"/>
    </xf>
    <xf numFmtId="176" fontId="2" fillId="0" borderId="26" xfId="0" applyNumberFormat="1" applyFont="1" applyBorder="1" applyAlignment="1">
      <alignment horizontal="center" vertical="center" shrinkToFit="1"/>
    </xf>
    <xf numFmtId="176" fontId="2" fillId="0" borderId="63" xfId="0" applyNumberFormat="1" applyFont="1" applyBorder="1" applyAlignment="1">
      <alignment horizontal="center" vertical="center" shrinkToFit="1"/>
    </xf>
    <xf numFmtId="176" fontId="2" fillId="0" borderId="0" xfId="0" applyNumberFormat="1" applyFont="1" applyBorder="1" applyAlignment="1">
      <alignment horizontal="center" vertical="center" shrinkToFit="1"/>
    </xf>
    <xf numFmtId="176" fontId="2" fillId="0" borderId="47" xfId="0" applyNumberFormat="1" applyFont="1" applyBorder="1" applyAlignment="1">
      <alignment horizontal="center" vertical="center" shrinkToFit="1"/>
    </xf>
    <xf numFmtId="176" fontId="2" fillId="0" borderId="30" xfId="0" applyNumberFormat="1" applyFont="1" applyBorder="1" applyAlignment="1">
      <alignment horizontal="center" vertical="center" shrinkToFit="1"/>
    </xf>
    <xf numFmtId="177" fontId="3" fillId="28" borderId="76" xfId="0" applyNumberFormat="1" applyFont="1" applyFill="1" applyBorder="1" applyAlignment="1">
      <alignment horizontal="center" vertical="center" shrinkToFit="1"/>
    </xf>
    <xf numFmtId="177" fontId="3" fillId="28" borderId="36" xfId="0" applyNumberFormat="1" applyFont="1" applyFill="1" applyBorder="1" applyAlignment="1">
      <alignment horizontal="center" vertical="center" shrinkToFit="1"/>
    </xf>
    <xf numFmtId="177" fontId="3" fillId="28" borderId="40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51"/>
  <sheetViews>
    <sheetView tabSelected="1" view="pageBreakPreview" zoomScale="80" zoomScaleSheetLayoutView="80" zoomScalePageLayoutView="0" workbookViewId="0" topLeftCell="DC3">
      <selection activeCell="DN17" sqref="DN17"/>
    </sheetView>
  </sheetViews>
  <sheetFormatPr defaultColWidth="9.00390625" defaultRowHeight="13.5"/>
  <cols>
    <col min="1" max="1" width="3.75390625" style="8" customWidth="1"/>
    <col min="2" max="2" width="11.625" style="1" customWidth="1"/>
    <col min="3" max="14" width="7.875" style="1" customWidth="1"/>
    <col min="15" max="26" width="7.875" style="19" customWidth="1"/>
    <col min="27" max="27" width="7.875" style="255" customWidth="1"/>
    <col min="28" max="65" width="7.875" style="19" customWidth="1"/>
    <col min="66" max="66" width="7.875" style="255" customWidth="1"/>
    <col min="67" max="104" width="7.875" style="19" customWidth="1"/>
    <col min="105" max="106" width="11.625" style="1" customWidth="1"/>
    <col min="107" max="108" width="13.25390625" style="1" customWidth="1"/>
    <col min="109" max="109" width="11.625" style="1" customWidth="1"/>
    <col min="110" max="110" width="12.625" style="19" customWidth="1"/>
    <col min="111" max="112" width="12.625" style="288" customWidth="1"/>
    <col min="113" max="113" width="3.75390625" style="8" customWidth="1"/>
    <col min="114" max="114" width="11.625" style="1" customWidth="1"/>
    <col min="115" max="16384" width="9.00390625" style="22" customWidth="1"/>
  </cols>
  <sheetData>
    <row r="1" spans="1:114" s="196" customFormat="1" ht="19.5" customHeight="1" thickBot="1">
      <c r="A1" s="298" t="s">
        <v>105</v>
      </c>
      <c r="B1" s="299"/>
      <c r="C1" s="370" t="s">
        <v>47</v>
      </c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2"/>
      <c r="O1" s="376" t="s">
        <v>100</v>
      </c>
      <c r="P1" s="377"/>
      <c r="Q1" s="377"/>
      <c r="R1" s="377"/>
      <c r="S1" s="377"/>
      <c r="T1" s="377"/>
      <c r="U1" s="377"/>
      <c r="V1" s="377"/>
      <c r="W1" s="377"/>
      <c r="X1" s="377"/>
      <c r="Y1" s="377"/>
      <c r="Z1" s="377"/>
      <c r="AA1" s="378"/>
      <c r="AB1" s="321" t="s">
        <v>101</v>
      </c>
      <c r="AC1" s="322"/>
      <c r="AD1" s="322"/>
      <c r="AE1" s="322"/>
      <c r="AF1" s="322"/>
      <c r="AG1" s="322"/>
      <c r="AH1" s="322"/>
      <c r="AI1" s="322"/>
      <c r="AJ1" s="322"/>
      <c r="AK1" s="322"/>
      <c r="AL1" s="322"/>
      <c r="AM1" s="322"/>
      <c r="AN1" s="323"/>
      <c r="AO1" s="328" t="s">
        <v>59</v>
      </c>
      <c r="AP1" s="329"/>
      <c r="AQ1" s="329"/>
      <c r="AR1" s="329"/>
      <c r="AS1" s="329"/>
      <c r="AT1" s="329"/>
      <c r="AU1" s="329"/>
      <c r="AV1" s="329"/>
      <c r="AW1" s="329"/>
      <c r="AX1" s="329"/>
      <c r="AY1" s="329"/>
      <c r="AZ1" s="329"/>
      <c r="BA1" s="330"/>
      <c r="BB1" s="335" t="s">
        <v>102</v>
      </c>
      <c r="BC1" s="336"/>
      <c r="BD1" s="336"/>
      <c r="BE1" s="336"/>
      <c r="BF1" s="336"/>
      <c r="BG1" s="336"/>
      <c r="BH1" s="336"/>
      <c r="BI1" s="336"/>
      <c r="BJ1" s="336"/>
      <c r="BK1" s="336"/>
      <c r="BL1" s="336"/>
      <c r="BM1" s="336"/>
      <c r="BN1" s="337"/>
      <c r="BO1" s="344" t="s">
        <v>103</v>
      </c>
      <c r="BP1" s="345"/>
      <c r="BQ1" s="345"/>
      <c r="BR1" s="345"/>
      <c r="BS1" s="345"/>
      <c r="BT1" s="345"/>
      <c r="BU1" s="345"/>
      <c r="BV1" s="345"/>
      <c r="BW1" s="345"/>
      <c r="BX1" s="345"/>
      <c r="BY1" s="345"/>
      <c r="BZ1" s="345"/>
      <c r="CA1" s="346"/>
      <c r="CB1" s="312" t="s">
        <v>66</v>
      </c>
      <c r="CC1" s="313"/>
      <c r="CD1" s="313"/>
      <c r="CE1" s="313"/>
      <c r="CF1" s="313"/>
      <c r="CG1" s="313"/>
      <c r="CH1" s="313"/>
      <c r="CI1" s="313"/>
      <c r="CJ1" s="313"/>
      <c r="CK1" s="313"/>
      <c r="CL1" s="313"/>
      <c r="CM1" s="313"/>
      <c r="CN1" s="314"/>
      <c r="CO1" s="353" t="s">
        <v>104</v>
      </c>
      <c r="CP1" s="354"/>
      <c r="CQ1" s="354"/>
      <c r="CR1" s="354"/>
      <c r="CS1" s="354"/>
      <c r="CT1" s="354"/>
      <c r="CU1" s="354"/>
      <c r="CV1" s="354"/>
      <c r="CW1" s="354"/>
      <c r="CX1" s="354"/>
      <c r="CY1" s="354"/>
      <c r="CZ1" s="355"/>
      <c r="DA1" s="309" t="s">
        <v>65</v>
      </c>
      <c r="DB1" s="310"/>
      <c r="DC1" s="310"/>
      <c r="DD1" s="310"/>
      <c r="DE1" s="310"/>
      <c r="DF1" s="310"/>
      <c r="DG1" s="310"/>
      <c r="DH1" s="311"/>
      <c r="DI1" s="298" t="s">
        <v>105</v>
      </c>
      <c r="DJ1" s="299"/>
    </row>
    <row r="2" spans="1:114" s="196" customFormat="1" ht="19.5" customHeight="1">
      <c r="A2" s="300"/>
      <c r="B2" s="301"/>
      <c r="C2" s="373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5"/>
      <c r="O2" s="379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381"/>
      <c r="AB2" s="324"/>
      <c r="AC2" s="325"/>
      <c r="AD2" s="325"/>
      <c r="AE2" s="325"/>
      <c r="AF2" s="325"/>
      <c r="AG2" s="325"/>
      <c r="AH2" s="325"/>
      <c r="AI2" s="325"/>
      <c r="AJ2" s="325"/>
      <c r="AK2" s="325"/>
      <c r="AL2" s="325"/>
      <c r="AM2" s="325"/>
      <c r="AN2" s="326"/>
      <c r="AO2" s="331"/>
      <c r="AP2" s="332"/>
      <c r="AQ2" s="332"/>
      <c r="AR2" s="332"/>
      <c r="AS2" s="332"/>
      <c r="AT2" s="332"/>
      <c r="AU2" s="332"/>
      <c r="AV2" s="332"/>
      <c r="AW2" s="332"/>
      <c r="AX2" s="332"/>
      <c r="AY2" s="332"/>
      <c r="AZ2" s="332"/>
      <c r="BA2" s="333"/>
      <c r="BB2" s="338"/>
      <c r="BC2" s="339"/>
      <c r="BD2" s="339"/>
      <c r="BE2" s="339"/>
      <c r="BF2" s="339"/>
      <c r="BG2" s="339"/>
      <c r="BH2" s="339"/>
      <c r="BI2" s="339"/>
      <c r="BJ2" s="339"/>
      <c r="BK2" s="339"/>
      <c r="BL2" s="339"/>
      <c r="BM2" s="339"/>
      <c r="BN2" s="340"/>
      <c r="BO2" s="347"/>
      <c r="BP2" s="348"/>
      <c r="BQ2" s="348"/>
      <c r="BR2" s="348"/>
      <c r="BS2" s="348"/>
      <c r="BT2" s="348"/>
      <c r="BU2" s="348"/>
      <c r="BV2" s="348"/>
      <c r="BW2" s="348"/>
      <c r="BX2" s="348"/>
      <c r="BY2" s="348"/>
      <c r="BZ2" s="348"/>
      <c r="CA2" s="349"/>
      <c r="CB2" s="315"/>
      <c r="CC2" s="316"/>
      <c r="CD2" s="316"/>
      <c r="CE2" s="316"/>
      <c r="CF2" s="316"/>
      <c r="CG2" s="316"/>
      <c r="CH2" s="316"/>
      <c r="CI2" s="316"/>
      <c r="CJ2" s="316"/>
      <c r="CK2" s="316"/>
      <c r="CL2" s="316"/>
      <c r="CM2" s="316"/>
      <c r="CN2" s="317"/>
      <c r="CO2" s="356"/>
      <c r="CP2" s="357"/>
      <c r="CQ2" s="357"/>
      <c r="CR2" s="357"/>
      <c r="CS2" s="357"/>
      <c r="CT2" s="357"/>
      <c r="CU2" s="357"/>
      <c r="CV2" s="357"/>
      <c r="CW2" s="357"/>
      <c r="CX2" s="357"/>
      <c r="CY2" s="357"/>
      <c r="CZ2" s="358"/>
      <c r="DA2" s="385" t="s">
        <v>64</v>
      </c>
      <c r="DB2" s="386"/>
      <c r="DC2" s="386"/>
      <c r="DD2" s="386"/>
      <c r="DE2" s="387"/>
      <c r="DF2" s="364" t="s">
        <v>67</v>
      </c>
      <c r="DG2" s="367" t="s">
        <v>68</v>
      </c>
      <c r="DH2" s="306" t="s">
        <v>69</v>
      </c>
      <c r="DI2" s="300"/>
      <c r="DJ2" s="301"/>
    </row>
    <row r="3" spans="1:114" s="196" customFormat="1" ht="19.5" customHeight="1">
      <c r="A3" s="300"/>
      <c r="B3" s="301"/>
      <c r="C3" s="373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5"/>
      <c r="O3" s="379"/>
      <c r="P3" s="380"/>
      <c r="Q3" s="380"/>
      <c r="R3" s="380"/>
      <c r="S3" s="380"/>
      <c r="T3" s="380"/>
      <c r="U3" s="380"/>
      <c r="V3" s="380"/>
      <c r="W3" s="380"/>
      <c r="X3" s="380"/>
      <c r="Y3" s="380"/>
      <c r="Z3" s="380"/>
      <c r="AA3" s="382"/>
      <c r="AB3" s="324"/>
      <c r="AC3" s="325"/>
      <c r="AD3" s="325"/>
      <c r="AE3" s="325"/>
      <c r="AF3" s="325"/>
      <c r="AG3" s="325"/>
      <c r="AH3" s="325"/>
      <c r="AI3" s="325"/>
      <c r="AJ3" s="325"/>
      <c r="AK3" s="325"/>
      <c r="AL3" s="325"/>
      <c r="AM3" s="325"/>
      <c r="AN3" s="327"/>
      <c r="AO3" s="331"/>
      <c r="AP3" s="332"/>
      <c r="AQ3" s="332"/>
      <c r="AR3" s="332"/>
      <c r="AS3" s="332"/>
      <c r="AT3" s="332"/>
      <c r="AU3" s="332"/>
      <c r="AV3" s="332"/>
      <c r="AW3" s="332"/>
      <c r="AX3" s="332"/>
      <c r="AY3" s="332"/>
      <c r="AZ3" s="332"/>
      <c r="BA3" s="334"/>
      <c r="BB3" s="341"/>
      <c r="BC3" s="342"/>
      <c r="BD3" s="342"/>
      <c r="BE3" s="342"/>
      <c r="BF3" s="342"/>
      <c r="BG3" s="342"/>
      <c r="BH3" s="342"/>
      <c r="BI3" s="342"/>
      <c r="BJ3" s="342"/>
      <c r="BK3" s="342"/>
      <c r="BL3" s="342"/>
      <c r="BM3" s="342"/>
      <c r="BN3" s="343"/>
      <c r="BO3" s="350"/>
      <c r="BP3" s="351"/>
      <c r="BQ3" s="351"/>
      <c r="BR3" s="351"/>
      <c r="BS3" s="351"/>
      <c r="BT3" s="351"/>
      <c r="BU3" s="351"/>
      <c r="BV3" s="351"/>
      <c r="BW3" s="351"/>
      <c r="BX3" s="351"/>
      <c r="BY3" s="351"/>
      <c r="BZ3" s="351"/>
      <c r="CA3" s="352"/>
      <c r="CB3" s="318"/>
      <c r="CC3" s="319"/>
      <c r="CD3" s="319"/>
      <c r="CE3" s="319"/>
      <c r="CF3" s="319"/>
      <c r="CG3" s="319"/>
      <c r="CH3" s="319"/>
      <c r="CI3" s="319"/>
      <c r="CJ3" s="319"/>
      <c r="CK3" s="319"/>
      <c r="CL3" s="319"/>
      <c r="CM3" s="319"/>
      <c r="CN3" s="320"/>
      <c r="CO3" s="356"/>
      <c r="CP3" s="357"/>
      <c r="CQ3" s="357"/>
      <c r="CR3" s="357"/>
      <c r="CS3" s="357"/>
      <c r="CT3" s="357"/>
      <c r="CU3" s="357"/>
      <c r="CV3" s="357"/>
      <c r="CW3" s="357"/>
      <c r="CX3" s="357"/>
      <c r="CY3" s="357"/>
      <c r="CZ3" s="358"/>
      <c r="DA3" s="359" t="s">
        <v>60</v>
      </c>
      <c r="DB3" s="360"/>
      <c r="DC3" s="361"/>
      <c r="DD3" s="362" t="s">
        <v>6</v>
      </c>
      <c r="DE3" s="383" t="s">
        <v>58</v>
      </c>
      <c r="DF3" s="365"/>
      <c r="DG3" s="368"/>
      <c r="DH3" s="307"/>
      <c r="DI3" s="300"/>
      <c r="DJ3" s="301"/>
    </row>
    <row r="4" spans="1:114" s="196" customFormat="1" ht="19.5" customHeight="1" thickBot="1">
      <c r="A4" s="302"/>
      <c r="B4" s="303"/>
      <c r="C4" s="198" t="s">
        <v>45</v>
      </c>
      <c r="D4" s="199" t="s">
        <v>46</v>
      </c>
      <c r="E4" s="199" t="s">
        <v>48</v>
      </c>
      <c r="F4" s="199" t="s">
        <v>49</v>
      </c>
      <c r="G4" s="199" t="s">
        <v>50</v>
      </c>
      <c r="H4" s="199" t="s">
        <v>51</v>
      </c>
      <c r="I4" s="199" t="s">
        <v>52</v>
      </c>
      <c r="J4" s="199" t="s">
        <v>53</v>
      </c>
      <c r="K4" s="199" t="s">
        <v>54</v>
      </c>
      <c r="L4" s="199" t="s">
        <v>55</v>
      </c>
      <c r="M4" s="199" t="s">
        <v>56</v>
      </c>
      <c r="N4" s="200" t="s">
        <v>57</v>
      </c>
      <c r="O4" s="201" t="s">
        <v>45</v>
      </c>
      <c r="P4" s="202" t="s">
        <v>46</v>
      </c>
      <c r="Q4" s="202" t="s">
        <v>48</v>
      </c>
      <c r="R4" s="202" t="s">
        <v>49</v>
      </c>
      <c r="S4" s="202" t="s">
        <v>50</v>
      </c>
      <c r="T4" s="202" t="s">
        <v>51</v>
      </c>
      <c r="U4" s="202" t="s">
        <v>52</v>
      </c>
      <c r="V4" s="202" t="s">
        <v>53</v>
      </c>
      <c r="W4" s="202" t="s">
        <v>54</v>
      </c>
      <c r="X4" s="202" t="s">
        <v>55</v>
      </c>
      <c r="Y4" s="202" t="s">
        <v>56</v>
      </c>
      <c r="Z4" s="202" t="s">
        <v>57</v>
      </c>
      <c r="AA4" s="252" t="s">
        <v>58</v>
      </c>
      <c r="AB4" s="203" t="s">
        <v>45</v>
      </c>
      <c r="AC4" s="202" t="s">
        <v>46</v>
      </c>
      <c r="AD4" s="202" t="s">
        <v>48</v>
      </c>
      <c r="AE4" s="202" t="s">
        <v>49</v>
      </c>
      <c r="AF4" s="202" t="s">
        <v>50</v>
      </c>
      <c r="AG4" s="202" t="s">
        <v>51</v>
      </c>
      <c r="AH4" s="202" t="s">
        <v>52</v>
      </c>
      <c r="AI4" s="202" t="s">
        <v>53</v>
      </c>
      <c r="AJ4" s="202" t="s">
        <v>54</v>
      </c>
      <c r="AK4" s="202" t="s">
        <v>55</v>
      </c>
      <c r="AL4" s="202" t="s">
        <v>56</v>
      </c>
      <c r="AM4" s="202" t="s">
        <v>57</v>
      </c>
      <c r="AN4" s="204" t="s">
        <v>58</v>
      </c>
      <c r="AO4" s="203" t="s">
        <v>45</v>
      </c>
      <c r="AP4" s="202" t="s">
        <v>46</v>
      </c>
      <c r="AQ4" s="202" t="s">
        <v>48</v>
      </c>
      <c r="AR4" s="202" t="s">
        <v>49</v>
      </c>
      <c r="AS4" s="202" t="s">
        <v>50</v>
      </c>
      <c r="AT4" s="202" t="s">
        <v>51</v>
      </c>
      <c r="AU4" s="202" t="s">
        <v>52</v>
      </c>
      <c r="AV4" s="202" t="s">
        <v>53</v>
      </c>
      <c r="AW4" s="202" t="s">
        <v>54</v>
      </c>
      <c r="AX4" s="202" t="s">
        <v>55</v>
      </c>
      <c r="AY4" s="202" t="s">
        <v>56</v>
      </c>
      <c r="AZ4" s="202" t="s">
        <v>57</v>
      </c>
      <c r="BA4" s="205" t="s">
        <v>58</v>
      </c>
      <c r="BB4" s="201" t="s">
        <v>45</v>
      </c>
      <c r="BC4" s="202" t="s">
        <v>46</v>
      </c>
      <c r="BD4" s="202" t="s">
        <v>48</v>
      </c>
      <c r="BE4" s="202" t="s">
        <v>49</v>
      </c>
      <c r="BF4" s="202" t="s">
        <v>50</v>
      </c>
      <c r="BG4" s="202" t="s">
        <v>51</v>
      </c>
      <c r="BH4" s="202" t="s">
        <v>52</v>
      </c>
      <c r="BI4" s="202" t="s">
        <v>53</v>
      </c>
      <c r="BJ4" s="202" t="s">
        <v>54</v>
      </c>
      <c r="BK4" s="202" t="s">
        <v>55</v>
      </c>
      <c r="BL4" s="202" t="s">
        <v>56</v>
      </c>
      <c r="BM4" s="202" t="s">
        <v>57</v>
      </c>
      <c r="BN4" s="264" t="s">
        <v>63</v>
      </c>
      <c r="BO4" s="203" t="s">
        <v>45</v>
      </c>
      <c r="BP4" s="202" t="s">
        <v>46</v>
      </c>
      <c r="BQ4" s="202" t="s">
        <v>48</v>
      </c>
      <c r="BR4" s="202" t="s">
        <v>49</v>
      </c>
      <c r="BS4" s="202" t="s">
        <v>50</v>
      </c>
      <c r="BT4" s="202" t="s">
        <v>51</v>
      </c>
      <c r="BU4" s="202" t="s">
        <v>52</v>
      </c>
      <c r="BV4" s="202" t="s">
        <v>53</v>
      </c>
      <c r="BW4" s="202" t="s">
        <v>54</v>
      </c>
      <c r="BX4" s="202" t="s">
        <v>55</v>
      </c>
      <c r="BY4" s="202" t="s">
        <v>56</v>
      </c>
      <c r="BZ4" s="202" t="s">
        <v>57</v>
      </c>
      <c r="CA4" s="206" t="s">
        <v>63</v>
      </c>
      <c r="CB4" s="203" t="s">
        <v>45</v>
      </c>
      <c r="CC4" s="202" t="s">
        <v>46</v>
      </c>
      <c r="CD4" s="202" t="s">
        <v>48</v>
      </c>
      <c r="CE4" s="202" t="s">
        <v>49</v>
      </c>
      <c r="CF4" s="202" t="s">
        <v>50</v>
      </c>
      <c r="CG4" s="202" t="s">
        <v>51</v>
      </c>
      <c r="CH4" s="202" t="s">
        <v>52</v>
      </c>
      <c r="CI4" s="202" t="s">
        <v>53</v>
      </c>
      <c r="CJ4" s="202" t="s">
        <v>54</v>
      </c>
      <c r="CK4" s="202" t="s">
        <v>55</v>
      </c>
      <c r="CL4" s="202" t="s">
        <v>56</v>
      </c>
      <c r="CM4" s="202" t="s">
        <v>57</v>
      </c>
      <c r="CN4" s="207" t="s">
        <v>63</v>
      </c>
      <c r="CO4" s="208" t="s">
        <v>45</v>
      </c>
      <c r="CP4" s="209" t="s">
        <v>46</v>
      </c>
      <c r="CQ4" s="209" t="s">
        <v>48</v>
      </c>
      <c r="CR4" s="209" t="s">
        <v>49</v>
      </c>
      <c r="CS4" s="209" t="s">
        <v>50</v>
      </c>
      <c r="CT4" s="209" t="s">
        <v>51</v>
      </c>
      <c r="CU4" s="209" t="s">
        <v>52</v>
      </c>
      <c r="CV4" s="209" t="s">
        <v>53</v>
      </c>
      <c r="CW4" s="209" t="s">
        <v>54</v>
      </c>
      <c r="CX4" s="209" t="s">
        <v>55</v>
      </c>
      <c r="CY4" s="209" t="s">
        <v>56</v>
      </c>
      <c r="CZ4" s="210" t="s">
        <v>57</v>
      </c>
      <c r="DA4" s="211" t="s">
        <v>61</v>
      </c>
      <c r="DB4" s="197" t="s">
        <v>1</v>
      </c>
      <c r="DC4" s="212" t="s">
        <v>62</v>
      </c>
      <c r="DD4" s="363"/>
      <c r="DE4" s="384"/>
      <c r="DF4" s="366"/>
      <c r="DG4" s="369"/>
      <c r="DH4" s="308"/>
      <c r="DI4" s="302"/>
      <c r="DJ4" s="303"/>
    </row>
    <row r="5" spans="1:128" s="23" customFormat="1" ht="21" customHeight="1" thickBot="1">
      <c r="A5" s="304" t="s">
        <v>19</v>
      </c>
      <c r="B5" s="305"/>
      <c r="C5" s="221">
        <f>'4月'!C5</f>
        <v>1293815</v>
      </c>
      <c r="D5" s="222">
        <f>'5月'!C5</f>
        <v>1293192</v>
      </c>
      <c r="E5" s="222">
        <f>'6月'!C5</f>
        <v>1292882</v>
      </c>
      <c r="F5" s="222">
        <f>'7月'!C5</f>
        <v>1292531</v>
      </c>
      <c r="G5" s="222">
        <f>'8月'!C5</f>
        <v>1292068</v>
      </c>
      <c r="H5" s="222">
        <f>'9月'!C5</f>
        <v>1291392</v>
      </c>
      <c r="I5" s="222">
        <f>'10月'!C5</f>
        <v>1290841</v>
      </c>
      <c r="J5" s="222">
        <f>'11月'!C5</f>
        <v>1290198</v>
      </c>
      <c r="K5" s="222">
        <f>'12月'!C5</f>
        <v>1289473</v>
      </c>
      <c r="L5" s="222">
        <f>'1月'!C5</f>
        <v>1288544</v>
      </c>
      <c r="M5" s="222">
        <f>'2月'!C5</f>
        <v>1287434</v>
      </c>
      <c r="N5" s="256">
        <f>'3月'!C5</f>
        <v>1282345</v>
      </c>
      <c r="O5" s="230">
        <f aca="true" t="shared" si="0" ref="O5:W5">SUM(O6:O38)</f>
        <v>36167.80000000002</v>
      </c>
      <c r="P5" s="231">
        <f t="shared" si="0"/>
        <v>35808.299999999996</v>
      </c>
      <c r="Q5" s="231">
        <f t="shared" si="0"/>
        <v>36754</v>
      </c>
      <c r="R5" s="231">
        <f t="shared" si="0"/>
        <v>36934.6</v>
      </c>
      <c r="S5" s="231">
        <f t="shared" si="0"/>
        <v>39279.1</v>
      </c>
      <c r="T5" s="231">
        <f t="shared" si="0"/>
        <v>36391.5</v>
      </c>
      <c r="U5" s="231">
        <f t="shared" si="0"/>
        <v>35742.89999999999</v>
      </c>
      <c r="V5" s="231">
        <f t="shared" si="0"/>
        <v>33373.900000000016</v>
      </c>
      <c r="W5" s="231">
        <f t="shared" si="0"/>
        <v>34606.4</v>
      </c>
      <c r="X5" s="231">
        <f>'1月'!Z5</f>
        <v>30332.9</v>
      </c>
      <c r="Y5" s="231">
        <f>'2月'!Z5</f>
        <v>28497.2</v>
      </c>
      <c r="Z5" s="231">
        <f>'3月'!Z5</f>
        <v>34403.50000000001</v>
      </c>
      <c r="AA5" s="253">
        <f>SUM(O5:Z5)</f>
        <v>418292.1000000001</v>
      </c>
      <c r="AB5" s="238">
        <f aca="true" t="shared" si="1" ref="AB5:AJ5">SUM(AB6:AB38)</f>
        <v>24356.200000000004</v>
      </c>
      <c r="AC5" s="231">
        <f t="shared" si="1"/>
        <v>24452.799999999996</v>
      </c>
      <c r="AD5" s="231">
        <f t="shared" si="1"/>
        <v>24291.900000000005</v>
      </c>
      <c r="AE5" s="231">
        <f t="shared" si="1"/>
        <v>24319.100000000002</v>
      </c>
      <c r="AF5" s="231">
        <f t="shared" si="1"/>
        <v>27023.600000000002</v>
      </c>
      <c r="AG5" s="231">
        <f t="shared" si="1"/>
        <v>24637.1</v>
      </c>
      <c r="AH5" s="231">
        <f t="shared" si="1"/>
        <v>23977.3</v>
      </c>
      <c r="AI5" s="231">
        <f t="shared" si="1"/>
        <v>22234.600000000017</v>
      </c>
      <c r="AJ5" s="231">
        <f t="shared" si="1"/>
        <v>23141.800000000003</v>
      </c>
      <c r="AK5" s="231">
        <f>'1月'!AA5</f>
        <v>20494.099999999995</v>
      </c>
      <c r="AL5" s="231">
        <f>'2月'!AA5</f>
        <v>18748.599999999995</v>
      </c>
      <c r="AM5" s="231">
        <f>'3月'!AA5</f>
        <v>22895.6</v>
      </c>
      <c r="AN5" s="260">
        <f>SUM(AB5:AM5)</f>
        <v>280572.7</v>
      </c>
      <c r="AO5" s="238">
        <f>SUM(AO6:AO38)</f>
        <v>11811.600000000002</v>
      </c>
      <c r="AP5" s="231">
        <f>SUM(AP6:AP38)</f>
        <v>11355.5</v>
      </c>
      <c r="AQ5" s="231">
        <f>SUM(AQ6:AQ38)</f>
        <v>12462.100000000002</v>
      </c>
      <c r="AR5" s="231">
        <f>'7月'!Y5</f>
        <v>12615.499999999998</v>
      </c>
      <c r="AS5" s="231">
        <f>SUM(AS6:AS38)</f>
        <v>12255.5</v>
      </c>
      <c r="AT5" s="231">
        <f>SUM(AT6:AT38)</f>
        <v>11754.4</v>
      </c>
      <c r="AU5" s="231">
        <f>SUM(AU6:AU38)</f>
        <v>11765.6</v>
      </c>
      <c r="AV5" s="231">
        <f>SUM(AV6:AV38)</f>
        <v>11139.299999999996</v>
      </c>
      <c r="AW5" s="231">
        <f>SUM(AW6:AW38)</f>
        <v>11464.600000000002</v>
      </c>
      <c r="AX5" s="231">
        <f>'1月'!Y5</f>
        <v>9838.800000000001</v>
      </c>
      <c r="AY5" s="231">
        <f>'2月'!Y5</f>
        <v>9748.599999999999</v>
      </c>
      <c r="AZ5" s="231">
        <f>'3月'!Y5</f>
        <v>11507.9</v>
      </c>
      <c r="BA5" s="262">
        <f>SUM(AO5:AZ5)</f>
        <v>137719.4</v>
      </c>
      <c r="BB5" s="230">
        <f>'4月'!AG5</f>
        <v>931.8127656066238</v>
      </c>
      <c r="BC5" s="231">
        <f>'5月'!AG5</f>
        <v>893.2211547959646</v>
      </c>
      <c r="BD5" s="231">
        <f>'6月'!AG5</f>
        <v>947.598723884572</v>
      </c>
      <c r="BE5" s="231">
        <f>'7月'!AG5</f>
        <v>921.7873379264554</v>
      </c>
      <c r="BF5" s="231">
        <f>'8月'!AG5</f>
        <v>980.6509734282437</v>
      </c>
      <c r="BG5" s="231">
        <f>'9月'!AG5</f>
        <v>939.3352289622361</v>
      </c>
      <c r="BH5" s="231">
        <f>'10月'!AG5</f>
        <v>893.2136290941703</v>
      </c>
      <c r="BI5" s="231">
        <f>'11月'!AG5</f>
        <v>862.2423328305684</v>
      </c>
      <c r="BJ5" s="231">
        <f>'12月'!AG5</f>
        <v>865.7300182872908</v>
      </c>
      <c r="BK5" s="231">
        <f>'1月'!AG5</f>
        <v>759.3692145253018</v>
      </c>
      <c r="BL5" s="231">
        <f>'2月'!AG5</f>
        <v>763.2718018675266</v>
      </c>
      <c r="BM5" s="231">
        <f>'3月'!AG5</f>
        <v>865.4381797259282</v>
      </c>
      <c r="BN5" s="265">
        <f>AA5/H5/366*1000000</f>
        <v>884.9943240812509</v>
      </c>
      <c r="BO5" s="238">
        <f>'4月'!AD5</f>
        <v>627.5034168975731</v>
      </c>
      <c r="BP5" s="231">
        <f>'5月'!AD5</f>
        <v>609.963563028537</v>
      </c>
      <c r="BQ5" s="231">
        <f>'6月'!AD5</f>
        <v>626.2984556982</v>
      </c>
      <c r="BR5" s="231">
        <f>'7月'!AD5</f>
        <v>606.9387092256926</v>
      </c>
      <c r="BS5" s="231">
        <f>'8月'!AD5</f>
        <v>674.6773639298123</v>
      </c>
      <c r="BT5" s="231">
        <f>'9月'!AD5</f>
        <v>635.9313567581853</v>
      </c>
      <c r="BU5" s="231">
        <f>'10月'!AD5</f>
        <v>599.1917597307341</v>
      </c>
      <c r="BV5" s="231">
        <f>'11月'!AD5</f>
        <v>574.4492964129024</v>
      </c>
      <c r="BW5" s="231">
        <f>'12月'!AD5</f>
        <v>578.9261794697175</v>
      </c>
      <c r="BX5" s="231">
        <f>'1月'!AD5</f>
        <v>513.0597014925372</v>
      </c>
      <c r="BY5" s="231">
        <f>'2月'!AD5</f>
        <v>502.16434261939787</v>
      </c>
      <c r="BZ5" s="231">
        <f>'3月'!AD5</f>
        <v>575.9508883611538</v>
      </c>
      <c r="CA5" s="260">
        <f>AN5/H5/366*1000000</f>
        <v>593.6168696280698</v>
      </c>
      <c r="CB5" s="238">
        <f>'4月'!AH5</f>
        <v>304.3093487090504</v>
      </c>
      <c r="CC5" s="231">
        <f>'5月'!AH5</f>
        <v>283.2575917674276</v>
      </c>
      <c r="CD5" s="231">
        <f>'6月'!AH5</f>
        <v>321.3002681863723</v>
      </c>
      <c r="CE5" s="231">
        <f>'7月'!AH5</f>
        <v>314.8486287007629</v>
      </c>
      <c r="CF5" s="231">
        <f>'8月'!AH5</f>
        <v>305.97360949843153</v>
      </c>
      <c r="CG5" s="231">
        <f>'9月'!AH5</f>
        <v>303.40387220405063</v>
      </c>
      <c r="CH5" s="231">
        <f>'10月'!AH5</f>
        <v>294.02186936343656</v>
      </c>
      <c r="CI5" s="231">
        <f>'11月'!AH5</f>
        <v>287.79303641766603</v>
      </c>
      <c r="CJ5" s="231">
        <f>'12月'!AH5</f>
        <v>286.8038388175735</v>
      </c>
      <c r="CK5" s="231">
        <f>'1月'!AH5</f>
        <v>246.3095130327644</v>
      </c>
      <c r="CL5" s="231">
        <f>'2月'!AH5</f>
        <v>261.1074592481286</v>
      </c>
      <c r="CM5" s="231">
        <f>'3月'!AH5</f>
        <v>289.4872913647741</v>
      </c>
      <c r="CN5" s="262">
        <f>BA5/H5/366*1000000</f>
        <v>291.37745445318086</v>
      </c>
      <c r="CO5" s="243">
        <f>'4月'!AI5</f>
        <v>15.734802637521453</v>
      </c>
      <c r="CP5" s="244">
        <f>'5月'!AI5</f>
        <v>15.392511287050977</v>
      </c>
      <c r="CQ5" s="244">
        <f>'6月'!AI5</f>
        <v>14.021134616888753</v>
      </c>
      <c r="CR5" s="244">
        <f>'7月'!AI5</f>
        <v>14.461061470202429</v>
      </c>
      <c r="CS5" s="244">
        <f>'8月'!AI5</f>
        <v>14.680131440666678</v>
      </c>
      <c r="CT5" s="244">
        <f>'9月'!AI5</f>
        <v>13.564096423686234</v>
      </c>
      <c r="CU5" s="244">
        <f>'10月'!AI5</f>
        <v>14.479111492953757</v>
      </c>
      <c r="CV5" s="244">
        <f>'11月'!AI5</f>
        <v>14.234571343761509</v>
      </c>
      <c r="CW5" s="244">
        <f>'12月'!AI5</f>
        <v>15.335021476289656</v>
      </c>
      <c r="CX5" s="244">
        <f>'1月'!AI5</f>
        <v>16.633567709731103</v>
      </c>
      <c r="CY5" s="244">
        <f>'2月'!AI5</f>
        <v>16.05559881804508</v>
      </c>
      <c r="CZ5" s="267">
        <f>'3月'!AI5</f>
        <v>15.675500969618623</v>
      </c>
      <c r="DA5" s="293">
        <f>SUM(DA6:DA38)</f>
        <v>19368</v>
      </c>
      <c r="DB5" s="271">
        <f aca="true" t="shared" si="2" ref="DB5:DB38">AN5</f>
        <v>280572.7</v>
      </c>
      <c r="DC5" s="271">
        <f>SUM(DA5:DB5)</f>
        <v>299940.7</v>
      </c>
      <c r="DD5" s="271">
        <f aca="true" t="shared" si="3" ref="DD5:DD38">BA5</f>
        <v>137719.4</v>
      </c>
      <c r="DE5" s="272">
        <f>SUM(DC5:DD5)</f>
        <v>437660.1</v>
      </c>
      <c r="DF5" s="273">
        <f>DE5/H5/366*1000000</f>
        <v>925.9718373281077</v>
      </c>
      <c r="DG5" s="231">
        <f>DC5/H5/366*1000000</f>
        <v>634.5943828749267</v>
      </c>
      <c r="DH5" s="274">
        <f>DD5/H5/366*1000000</f>
        <v>291.37745445318086</v>
      </c>
      <c r="DI5" s="304" t="s">
        <v>19</v>
      </c>
      <c r="DJ5" s="305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</row>
    <row r="6" spans="1:114" ht="18" customHeight="1">
      <c r="A6" s="213">
        <v>1</v>
      </c>
      <c r="B6" s="214" t="s">
        <v>20</v>
      </c>
      <c r="C6" s="223">
        <f>'4月'!C6</f>
        <v>294228</v>
      </c>
      <c r="D6" s="224">
        <f>'5月'!C6</f>
        <v>294302</v>
      </c>
      <c r="E6" s="225">
        <f>'6月'!C6</f>
        <v>294327</v>
      </c>
      <c r="F6" s="225">
        <f>'7月'!C6</f>
        <v>294299</v>
      </c>
      <c r="G6" s="225">
        <f>'8月'!C6</f>
        <v>294136</v>
      </c>
      <c r="H6" s="225">
        <f>'9月'!C6</f>
        <v>294091</v>
      </c>
      <c r="I6" s="225">
        <f>'10月'!C6</f>
        <v>294193</v>
      </c>
      <c r="J6" s="225">
        <f>'11月'!C6</f>
        <v>294185</v>
      </c>
      <c r="K6" s="225">
        <f>'12月'!C6</f>
        <v>294106</v>
      </c>
      <c r="L6" s="225">
        <f>'1月'!C6</f>
        <v>293928</v>
      </c>
      <c r="M6" s="225">
        <f>'2月'!C6</f>
        <v>293755</v>
      </c>
      <c r="N6" s="257">
        <f>'3月'!C6</f>
        <v>292980</v>
      </c>
      <c r="O6" s="232">
        <f>'4月'!Z6</f>
        <v>9162.7</v>
      </c>
      <c r="P6" s="233">
        <f>'5月'!Z6</f>
        <v>9152.400000000001</v>
      </c>
      <c r="Q6" s="234">
        <f>'6月'!Z6</f>
        <v>9670.1</v>
      </c>
      <c r="R6" s="234">
        <f>'7月'!Z6</f>
        <v>9628.9</v>
      </c>
      <c r="S6" s="234">
        <f>'8月'!Z6</f>
        <v>9782.5</v>
      </c>
      <c r="T6" s="234">
        <f>'9月'!Z6</f>
        <v>9453.5</v>
      </c>
      <c r="U6" s="234">
        <f>'10月'!Z6</f>
        <v>9374.599999999999</v>
      </c>
      <c r="V6" s="234">
        <f>'11月'!Z6</f>
        <v>8710.2</v>
      </c>
      <c r="W6" s="234">
        <f>'12月'!Z6</f>
        <v>8595.400000000001</v>
      </c>
      <c r="X6" s="234">
        <f>'1月'!Z6</f>
        <v>7949.400000000001</v>
      </c>
      <c r="Y6" s="234">
        <f>'2月'!Z6</f>
        <v>7239.800000000001</v>
      </c>
      <c r="Z6" s="234">
        <f>'3月'!Z6</f>
        <v>8987.3</v>
      </c>
      <c r="AA6" s="254">
        <f aca="true" t="shared" si="4" ref="AA6:AA38">SUM(O6:Z6)</f>
        <v>107706.80000000002</v>
      </c>
      <c r="AB6" s="239">
        <f>'4月'!D6</f>
        <v>5464.3</v>
      </c>
      <c r="AC6" s="233">
        <f>'5月'!D6</f>
        <v>5630.400000000001</v>
      </c>
      <c r="AD6" s="234">
        <f>'6月'!D6</f>
        <v>5772.7</v>
      </c>
      <c r="AE6" s="234">
        <f>'7月'!D6</f>
        <v>5708.599999999999</v>
      </c>
      <c r="AF6" s="234">
        <f>'8月'!D6</f>
        <v>5945.200000000001</v>
      </c>
      <c r="AG6" s="234">
        <f>'9月'!D6</f>
        <v>5808.900000000001</v>
      </c>
      <c r="AH6" s="234">
        <f>'10月'!D6</f>
        <v>5672.799999999999</v>
      </c>
      <c r="AI6" s="234">
        <f>'11月'!D6</f>
        <v>5232.900000000001</v>
      </c>
      <c r="AJ6" s="234">
        <f>'12月'!D6</f>
        <v>5135.900000000001</v>
      </c>
      <c r="AK6" s="234">
        <f>'1月'!AA6</f>
        <v>4823.200000000001</v>
      </c>
      <c r="AL6" s="234">
        <f>'2月'!AA6</f>
        <v>4300.400000000001</v>
      </c>
      <c r="AM6" s="234">
        <f>'3月'!AA6</f>
        <v>5289.4</v>
      </c>
      <c r="AN6" s="261">
        <f aca="true" t="shared" si="5" ref="AN6:AN38">SUM(AB6:AM6)</f>
        <v>64784.7</v>
      </c>
      <c r="AO6" s="239">
        <f>'4月'!Y6</f>
        <v>3698.4</v>
      </c>
      <c r="AP6" s="233">
        <f>'5月'!Y6</f>
        <v>3522</v>
      </c>
      <c r="AQ6" s="234">
        <f>'6月'!Y6</f>
        <v>3897.4</v>
      </c>
      <c r="AR6" s="234">
        <f>'7月'!Y6</f>
        <v>3920.3</v>
      </c>
      <c r="AS6" s="234">
        <f>'8月'!Y6</f>
        <v>3837.3</v>
      </c>
      <c r="AT6" s="234">
        <f>'9月'!Y6</f>
        <v>3644.6</v>
      </c>
      <c r="AU6" s="234">
        <f>'10月'!Y6</f>
        <v>3701.8</v>
      </c>
      <c r="AV6" s="234">
        <f>'11月'!Y6</f>
        <v>3477.3</v>
      </c>
      <c r="AW6" s="234">
        <f>'12月'!Y6</f>
        <v>3459.5</v>
      </c>
      <c r="AX6" s="234">
        <f>'1月'!Y6</f>
        <v>3126.2</v>
      </c>
      <c r="AY6" s="234">
        <f>'2月'!Y6</f>
        <v>2939.4</v>
      </c>
      <c r="AZ6" s="234">
        <f>'3月'!Y6</f>
        <v>3697.9</v>
      </c>
      <c r="BA6" s="263">
        <f aca="true" t="shared" si="6" ref="BA6:BA38">SUM(AO6:AZ6)</f>
        <v>42922.09999999999</v>
      </c>
      <c r="BB6" s="232">
        <f>'4月'!AG6</f>
        <v>1038.0498570269767</v>
      </c>
      <c r="BC6" s="233">
        <f>'5月'!AG6</f>
        <v>1003.1828179129581</v>
      </c>
      <c r="BD6" s="234">
        <f>'6月'!AG6</f>
        <v>1095.1651281284649</v>
      </c>
      <c r="BE6" s="234">
        <f>'7月'!AG6</f>
        <v>1055.422129940485</v>
      </c>
      <c r="BF6" s="234">
        <f>'8月'!AG6</f>
        <v>1072.8524088483975</v>
      </c>
      <c r="BG6" s="234">
        <f>'9月'!AG6</f>
        <v>1071.493743999873</v>
      </c>
      <c r="BH6" s="234">
        <f>'10月'!AG6</f>
        <v>1027.9185827429721</v>
      </c>
      <c r="BI6" s="234">
        <f>'11月'!AG6</f>
        <v>986.9299930315958</v>
      </c>
      <c r="BJ6" s="234">
        <f>'12月'!AG6</f>
        <v>942.7586235640739</v>
      </c>
      <c r="BK6" s="234">
        <f>'1月'!AG6</f>
        <v>872.4322217159172</v>
      </c>
      <c r="BL6" s="234">
        <f>'2月'!AG6</f>
        <v>849.852005453759</v>
      </c>
      <c r="BM6" s="234">
        <f>'3月'!AG6</f>
        <v>989.5313783391579</v>
      </c>
      <c r="BN6" s="266">
        <f aca="true" t="shared" si="7" ref="BN6:BN38">AA6/H6/366*1000000</f>
        <v>1000.6456311717799</v>
      </c>
      <c r="BO6" s="241">
        <f>'4月'!AD6</f>
        <v>619.0550638733681</v>
      </c>
      <c r="BP6" s="234">
        <f>'5月'!AD6</f>
        <v>617.1409180080765</v>
      </c>
      <c r="BQ6" s="234">
        <f>'6月'!AD6</f>
        <v>653.7739770164931</v>
      </c>
      <c r="BR6" s="234">
        <f>'7月'!AD6</f>
        <v>625.7186979798579</v>
      </c>
      <c r="BS6" s="234">
        <f>'8月'!AD6</f>
        <v>652.013507905494</v>
      </c>
      <c r="BT6" s="234">
        <f>'9月'!AD6</f>
        <v>658.4016511895977</v>
      </c>
      <c r="BU6" s="234">
        <f>'10月'!AD6</f>
        <v>622.0187033243373</v>
      </c>
      <c r="BV6" s="234">
        <f>'11月'!AD6</f>
        <v>592.926219895644</v>
      </c>
      <c r="BW6" s="234">
        <f>'12月'!AD6</f>
        <v>563.3145653213029</v>
      </c>
      <c r="BX6" s="234">
        <f>'1月'!AD6</f>
        <v>529.3374458173212</v>
      </c>
      <c r="BY6" s="234">
        <f>'2月'!AD6</f>
        <v>504.8072549315375</v>
      </c>
      <c r="BZ6" s="234">
        <f>'3月'!AD6</f>
        <v>582.3803892812235</v>
      </c>
      <c r="CA6" s="261">
        <f aca="true" t="shared" si="8" ref="CA6:CA38">AN6/H6/366*1000000</f>
        <v>601.8796122600838</v>
      </c>
      <c r="CB6" s="241">
        <f>'4月'!AH6</f>
        <v>418.9947931536088</v>
      </c>
      <c r="CC6" s="234">
        <f>'5月'!AH6</f>
        <v>386.0418999048816</v>
      </c>
      <c r="CD6" s="234">
        <f>'6月'!AH6</f>
        <v>441.39115111197185</v>
      </c>
      <c r="CE6" s="234">
        <f>'7月'!AH6</f>
        <v>429.7034319606273</v>
      </c>
      <c r="CF6" s="234">
        <f>'8月'!AH6</f>
        <v>420.83890094290376</v>
      </c>
      <c r="CG6" s="234">
        <f>'9月'!AH6</f>
        <v>413.0920928102753</v>
      </c>
      <c r="CH6" s="234">
        <f>'10月'!AH6</f>
        <v>405.8998794186349</v>
      </c>
      <c r="CI6" s="234">
        <f>'11月'!AH6</f>
        <v>394.00377313595186</v>
      </c>
      <c r="CJ6" s="234">
        <f>'12月'!AH6</f>
        <v>379.44405824277095</v>
      </c>
      <c r="CK6" s="234">
        <f>'1月'!AH6</f>
        <v>343.09477589859614</v>
      </c>
      <c r="CL6" s="234">
        <f>'2月'!AH6</f>
        <v>345.0447505222215</v>
      </c>
      <c r="CM6" s="234">
        <f>'3月'!AH6</f>
        <v>407.15098905793417</v>
      </c>
      <c r="CN6" s="263">
        <f aca="true" t="shared" si="9" ref="CN6:CN38">BA6/H6/366*1000000</f>
        <v>398.7660189116958</v>
      </c>
      <c r="CO6" s="245">
        <f>'4月'!AI6</f>
        <v>16.44126420584521</v>
      </c>
      <c r="CP6" s="246">
        <f>'5月'!AI6</f>
        <v>16.03971298664393</v>
      </c>
      <c r="CQ6" s="246">
        <f>'6月'!AI6</f>
        <v>14.028097770540649</v>
      </c>
      <c r="CR6" s="246">
        <f>'7月'!AI6</f>
        <v>16.110780226325193</v>
      </c>
      <c r="CS6" s="246">
        <f>'8月'!AI6</f>
        <v>15.467940523447485</v>
      </c>
      <c r="CT6" s="246">
        <f>'9月'!AI6</f>
        <v>14.656819707689927</v>
      </c>
      <c r="CU6" s="246">
        <f>'10月'!AI6</f>
        <v>15.211183189959105</v>
      </c>
      <c r="CV6" s="246">
        <f>'11月'!AI6</f>
        <v>14.984043264728925</v>
      </c>
      <c r="CW6" s="246">
        <f>'12月'!AI6</f>
        <v>16.945423392200002</v>
      </c>
      <c r="CX6" s="246">
        <f>'1月'!AI6</f>
        <v>19.621827832144636</v>
      </c>
      <c r="CY6" s="246">
        <f>'2月'!AI6</f>
        <v>18.026230118128545</v>
      </c>
      <c r="CZ6" s="268">
        <f>'3月'!AI6</f>
        <v>18.128710250690062</v>
      </c>
      <c r="DA6" s="294">
        <v>6576</v>
      </c>
      <c r="DB6" s="224">
        <f t="shared" si="2"/>
        <v>64784.7</v>
      </c>
      <c r="DC6" s="224">
        <f>SUM(DA6:DB6)</f>
        <v>71360.7</v>
      </c>
      <c r="DD6" s="224">
        <f t="shared" si="3"/>
        <v>42922.09999999999</v>
      </c>
      <c r="DE6" s="225">
        <f>SUM(DC6:DD6)</f>
        <v>114282.79999999999</v>
      </c>
      <c r="DF6" s="275">
        <f aca="true" t="shared" si="10" ref="DF6:DF38">DE6/H6/366*1000000</f>
        <v>1061.7396908837536</v>
      </c>
      <c r="DG6" s="276">
        <f aca="true" t="shared" si="11" ref="DG6:DG38">DC6/H6/366*1000000</f>
        <v>662.9736719720577</v>
      </c>
      <c r="DH6" s="277">
        <f aca="true" t="shared" si="12" ref="DH6:DH38">DD6/H6/366*1000000</f>
        <v>398.7660189116958</v>
      </c>
      <c r="DI6" s="213">
        <v>1</v>
      </c>
      <c r="DJ6" s="214" t="s">
        <v>20</v>
      </c>
    </row>
    <row r="7" spans="1:114" s="111" customFormat="1" ht="18" customHeight="1">
      <c r="A7" s="215">
        <v>2</v>
      </c>
      <c r="B7" s="216" t="s">
        <v>21</v>
      </c>
      <c r="C7" s="226">
        <f>'4月'!C7</f>
        <v>56299</v>
      </c>
      <c r="D7" s="227">
        <f>'5月'!C7</f>
        <v>56262</v>
      </c>
      <c r="E7" s="228">
        <f>'6月'!C7</f>
        <v>56208</v>
      </c>
      <c r="F7" s="228">
        <f>'7月'!C7</f>
        <v>56178</v>
      </c>
      <c r="G7" s="228">
        <f>'8月'!C7</f>
        <v>56166</v>
      </c>
      <c r="H7" s="228">
        <f>'9月'!C7</f>
        <v>56138</v>
      </c>
      <c r="I7" s="228">
        <f>'10月'!C7</f>
        <v>56136</v>
      </c>
      <c r="J7" s="228">
        <f>'11月'!C7</f>
        <v>56080</v>
      </c>
      <c r="K7" s="228">
        <f>'12月'!C7</f>
        <v>56031</v>
      </c>
      <c r="L7" s="228">
        <f>'1月'!C7</f>
        <v>56013</v>
      </c>
      <c r="M7" s="228">
        <f>'2月'!C7</f>
        <v>55931</v>
      </c>
      <c r="N7" s="258">
        <f>'3月'!C7</f>
        <v>55521</v>
      </c>
      <c r="O7" s="235">
        <f>'4月'!Z7</f>
        <v>1748.8999999999999</v>
      </c>
      <c r="P7" s="236">
        <f>'5月'!Z7</f>
        <v>1781.7</v>
      </c>
      <c r="Q7" s="237">
        <f>'6月'!Z7</f>
        <v>1781.6000000000001</v>
      </c>
      <c r="R7" s="237">
        <f>'7月'!Z7</f>
        <v>1837</v>
      </c>
      <c r="S7" s="237">
        <f>'8月'!Z7</f>
        <v>2049.6</v>
      </c>
      <c r="T7" s="237">
        <f>'9月'!Z7</f>
        <v>1790.6</v>
      </c>
      <c r="U7" s="237">
        <f>'10月'!Z7</f>
        <v>1817.7999999999997</v>
      </c>
      <c r="V7" s="237">
        <f>'11月'!Z7</f>
        <v>1661.7</v>
      </c>
      <c r="W7" s="237">
        <f>'12月'!Z7</f>
        <v>1826.2</v>
      </c>
      <c r="X7" s="237">
        <f>'1月'!Z7</f>
        <v>1462.6</v>
      </c>
      <c r="Y7" s="237">
        <f>'2月'!Z7</f>
        <v>1456.5</v>
      </c>
      <c r="Z7" s="237">
        <f>'3月'!Z7</f>
        <v>1726.8000000000002</v>
      </c>
      <c r="AA7" s="254">
        <f t="shared" si="4"/>
        <v>20941</v>
      </c>
      <c r="AB7" s="240">
        <f>'4月'!D7</f>
        <v>1257.3999999999999</v>
      </c>
      <c r="AC7" s="236">
        <f>'5月'!D7</f>
        <v>1292.7</v>
      </c>
      <c r="AD7" s="237">
        <f>'6月'!D7</f>
        <v>1244.9</v>
      </c>
      <c r="AE7" s="237">
        <f>'7月'!D7</f>
        <v>1265.5</v>
      </c>
      <c r="AF7" s="237">
        <f>'8月'!D7</f>
        <v>1488.7</v>
      </c>
      <c r="AG7" s="237">
        <f>'9月'!D7</f>
        <v>1258.1999999999998</v>
      </c>
      <c r="AH7" s="237">
        <f>'10月'!D7</f>
        <v>1265.8999999999999</v>
      </c>
      <c r="AI7" s="237">
        <f>'11月'!D7</f>
        <v>1137.4</v>
      </c>
      <c r="AJ7" s="237">
        <f>'12月'!D7</f>
        <v>1312</v>
      </c>
      <c r="AK7" s="237">
        <f>'1月'!AA7</f>
        <v>1047.7</v>
      </c>
      <c r="AL7" s="237">
        <f>'2月'!AA7</f>
        <v>1014.6999999999999</v>
      </c>
      <c r="AM7" s="237">
        <f>'3月'!AA7</f>
        <v>1193.6</v>
      </c>
      <c r="AN7" s="261">
        <f t="shared" si="5"/>
        <v>14778.7</v>
      </c>
      <c r="AO7" s="240">
        <f>'4月'!Y7</f>
        <v>491.5</v>
      </c>
      <c r="AP7" s="236">
        <f>'5月'!Y7</f>
        <v>489</v>
      </c>
      <c r="AQ7" s="237">
        <f>'6月'!Y7</f>
        <v>536.7</v>
      </c>
      <c r="AR7" s="237">
        <f>'7月'!Y7</f>
        <v>571.5</v>
      </c>
      <c r="AS7" s="237">
        <f>'8月'!Y7</f>
        <v>560.9</v>
      </c>
      <c r="AT7" s="237">
        <f>'9月'!Y7</f>
        <v>532.4</v>
      </c>
      <c r="AU7" s="237">
        <f>'10月'!Y7</f>
        <v>551.9</v>
      </c>
      <c r="AV7" s="237">
        <f>'11月'!Y7</f>
        <v>524.3</v>
      </c>
      <c r="AW7" s="237">
        <f>'12月'!Y7</f>
        <v>514.2</v>
      </c>
      <c r="AX7" s="237">
        <f>'1月'!Y7</f>
        <v>414.9</v>
      </c>
      <c r="AY7" s="237">
        <f>'2月'!Y7</f>
        <v>441.8</v>
      </c>
      <c r="AZ7" s="237">
        <f>'3月'!Y7</f>
        <v>533.2</v>
      </c>
      <c r="BA7" s="263">
        <f t="shared" si="6"/>
        <v>6162.299999999999</v>
      </c>
      <c r="BB7" s="235">
        <f>'4月'!AG7</f>
        <v>1035.4831642953989</v>
      </c>
      <c r="BC7" s="236">
        <f>'5月'!AG7</f>
        <v>1021.5455111511695</v>
      </c>
      <c r="BD7" s="237">
        <f>'6月'!AG7</f>
        <v>1056.5518550147074</v>
      </c>
      <c r="BE7" s="237">
        <f>'7月'!AG7</f>
        <v>1054.8268809165338</v>
      </c>
      <c r="BF7" s="237">
        <f>'8月'!AG7</f>
        <v>1177.155735360504</v>
      </c>
      <c r="BG7" s="237">
        <f>'9月'!AG7</f>
        <v>1063.2132720557674</v>
      </c>
      <c r="BH7" s="237">
        <f>'10月'!AG7</f>
        <v>1044.5829713093085</v>
      </c>
      <c r="BI7" s="237">
        <f>'11月'!AG7</f>
        <v>987.6961483594865</v>
      </c>
      <c r="BJ7" s="237">
        <f>'12月'!AG7</f>
        <v>1051.3765133471622</v>
      </c>
      <c r="BK7" s="237">
        <f>'1月'!AG7</f>
        <v>842.3159830983935</v>
      </c>
      <c r="BL7" s="237">
        <f>'2月'!AG7</f>
        <v>897.966028339105</v>
      </c>
      <c r="BM7" s="237">
        <f>'3月'!AG7</f>
        <v>1003.2821059860524</v>
      </c>
      <c r="BN7" s="266">
        <f t="shared" si="7"/>
        <v>1019.1999535882205</v>
      </c>
      <c r="BO7" s="242">
        <f>'4月'!AD7</f>
        <v>744.4774033878635</v>
      </c>
      <c r="BP7" s="237">
        <f>'5月'!AD7</f>
        <v>741.1752159539299</v>
      </c>
      <c r="BQ7" s="237">
        <f>'6月'!AD7</f>
        <v>738.2697599392731</v>
      </c>
      <c r="BR7" s="237">
        <f>'7月'!AD7</f>
        <v>726.6648980946508</v>
      </c>
      <c r="BS7" s="237">
        <f>'8月'!AD7</f>
        <v>855.0115843243474</v>
      </c>
      <c r="BT7" s="237">
        <f>'9月'!AD7</f>
        <v>747.0875342904983</v>
      </c>
      <c r="BU7" s="237">
        <f>'10月'!AD7</f>
        <v>727.4384329301649</v>
      </c>
      <c r="BV7" s="237">
        <f>'11月'!AD7</f>
        <v>676.0580123632906</v>
      </c>
      <c r="BW7" s="237">
        <f>'12月'!AD7</f>
        <v>755.3422327847314</v>
      </c>
      <c r="BX7" s="237">
        <f>'1月'!AD7</f>
        <v>603.3737559771552</v>
      </c>
      <c r="BY7" s="237">
        <f>'2月'!AD7</f>
        <v>625.5860823588671</v>
      </c>
      <c r="BZ7" s="237">
        <f>'3月'!AD7</f>
        <v>693.4894149322167</v>
      </c>
      <c r="CA7" s="261">
        <f t="shared" si="8"/>
        <v>719.2803760132866</v>
      </c>
      <c r="CB7" s="242">
        <f>'4月'!AH7</f>
        <v>291.0057609075354</v>
      </c>
      <c r="CC7" s="237">
        <f>'5月'!AH7</f>
        <v>280.37029519723967</v>
      </c>
      <c r="CD7" s="237">
        <f>'6月'!AH7</f>
        <v>318.28209507543414</v>
      </c>
      <c r="CE7" s="237">
        <f>'7月'!AH7</f>
        <v>328.161982821883</v>
      </c>
      <c r="CF7" s="237">
        <f>'8月'!AH7</f>
        <v>322.1441510361567</v>
      </c>
      <c r="CG7" s="237">
        <f>'9月'!AH7</f>
        <v>316.1257377652689</v>
      </c>
      <c r="CH7" s="237">
        <f>'10月'!AH7</f>
        <v>317.14453837914374</v>
      </c>
      <c r="CI7" s="237">
        <f>'11月'!AH7</f>
        <v>311.63813599619584</v>
      </c>
      <c r="CJ7" s="237">
        <f>'12月'!AH7</f>
        <v>296.0342805624306</v>
      </c>
      <c r="CK7" s="237">
        <f>'1月'!AH7</f>
        <v>238.94222712123852</v>
      </c>
      <c r="CL7" s="237">
        <f>'2月'!AH7</f>
        <v>272.37994598023795</v>
      </c>
      <c r="CM7" s="237">
        <f>'3月'!AH7</f>
        <v>309.7926910538355</v>
      </c>
      <c r="CN7" s="263">
        <f t="shared" si="9"/>
        <v>299.9195775749339</v>
      </c>
      <c r="CO7" s="247">
        <f>'4月'!AI7</f>
        <v>16.05694289804358</v>
      </c>
      <c r="CP7" s="248">
        <f>'5月'!AI7</f>
        <v>15.084706428405662</v>
      </c>
      <c r="CQ7" s="248">
        <f>'6月'!AI7</f>
        <v>14.467025463892684</v>
      </c>
      <c r="CR7" s="248">
        <f>'7月'!AI7</f>
        <v>14.128802844725405</v>
      </c>
      <c r="CS7" s="248">
        <f>'8月'!AI7</f>
        <v>14.516020689191912</v>
      </c>
      <c r="CT7" s="248">
        <f>'9月'!AI7</f>
        <v>12.462247655380706</v>
      </c>
      <c r="CU7" s="248">
        <f>'10月'!AI7</f>
        <v>15.791136740658816</v>
      </c>
      <c r="CV7" s="248">
        <f>'11月'!AI7</f>
        <v>14.190258484262351</v>
      </c>
      <c r="CW7" s="248">
        <f>'12月'!AI7</f>
        <v>15.86890243902439</v>
      </c>
      <c r="CX7" s="248">
        <f>'1月'!AI7</f>
        <v>16.416913238522476</v>
      </c>
      <c r="CY7" s="248">
        <f>'2月'!AI7</f>
        <v>16.73401005223219</v>
      </c>
      <c r="CZ7" s="269">
        <f>'3月'!AI7</f>
        <v>15.239611260053618</v>
      </c>
      <c r="DA7" s="295">
        <v>511</v>
      </c>
      <c r="DB7" s="278">
        <f t="shared" si="2"/>
        <v>14778.7</v>
      </c>
      <c r="DC7" s="278">
        <f aca="true" t="shared" si="13" ref="DC7:DC38">SUM(DA7:DB7)</f>
        <v>15289.7</v>
      </c>
      <c r="DD7" s="278">
        <f t="shared" si="3"/>
        <v>6162.299999999999</v>
      </c>
      <c r="DE7" s="279">
        <f aca="true" t="shared" si="14" ref="DE7:DE38">SUM(DC7:DD7)</f>
        <v>21452</v>
      </c>
      <c r="DF7" s="280">
        <f t="shared" si="10"/>
        <v>1044.0703597905783</v>
      </c>
      <c r="DG7" s="281">
        <f t="shared" si="11"/>
        <v>744.1507822156447</v>
      </c>
      <c r="DH7" s="282">
        <f t="shared" si="12"/>
        <v>299.9195775749339</v>
      </c>
      <c r="DI7" s="215">
        <v>2</v>
      </c>
      <c r="DJ7" s="216" t="s">
        <v>21</v>
      </c>
    </row>
    <row r="8" spans="1:114" ht="18" customHeight="1">
      <c r="A8" s="217">
        <v>3</v>
      </c>
      <c r="B8" s="218" t="s">
        <v>22</v>
      </c>
      <c r="C8" s="229">
        <f>'4月'!C8</f>
        <v>38661</v>
      </c>
      <c r="D8" s="224">
        <f>'5月'!C8</f>
        <v>38598</v>
      </c>
      <c r="E8" s="225">
        <f>'6月'!C8</f>
        <v>38639</v>
      </c>
      <c r="F8" s="225">
        <f>'7月'!C8</f>
        <v>38557</v>
      </c>
      <c r="G8" s="225">
        <f>'8月'!C8</f>
        <v>38521</v>
      </c>
      <c r="H8" s="225">
        <f>'9月'!C8</f>
        <v>38559</v>
      </c>
      <c r="I8" s="225">
        <f>'10月'!C8</f>
        <v>38472</v>
      </c>
      <c r="J8" s="225">
        <f>'11月'!C8</f>
        <v>38484</v>
      </c>
      <c r="K8" s="225">
        <f>'12月'!C8</f>
        <v>38421</v>
      </c>
      <c r="L8" s="225">
        <f>'1月'!C8</f>
        <v>38397</v>
      </c>
      <c r="M8" s="225">
        <f>'2月'!C8</f>
        <v>38349</v>
      </c>
      <c r="N8" s="257">
        <f>'3月'!C8</f>
        <v>38167</v>
      </c>
      <c r="O8" s="232">
        <f>'4月'!Z8</f>
        <v>913</v>
      </c>
      <c r="P8" s="233">
        <f>'5月'!Z8</f>
        <v>879.4999999999999</v>
      </c>
      <c r="Q8" s="234">
        <f>'6月'!Z8</f>
        <v>893.1</v>
      </c>
      <c r="R8" s="234">
        <f>'7月'!Z8</f>
        <v>901.2</v>
      </c>
      <c r="S8" s="234">
        <f>'8月'!Z8</f>
        <v>958.5</v>
      </c>
      <c r="T8" s="234">
        <f>'9月'!Z8</f>
        <v>887.9999999999999</v>
      </c>
      <c r="U8" s="234">
        <f>'10月'!Z8</f>
        <v>871.2000000000002</v>
      </c>
      <c r="V8" s="234">
        <f>'11月'!Z8</f>
        <v>783.9</v>
      </c>
      <c r="W8" s="234">
        <f>'12月'!Z8</f>
        <v>931.9999999999999</v>
      </c>
      <c r="X8" s="234">
        <f>'1月'!Z8</f>
        <v>789.4</v>
      </c>
      <c r="Y8" s="234">
        <f>'2月'!Z8</f>
        <v>744.3</v>
      </c>
      <c r="Z8" s="234">
        <f>'3月'!Z8</f>
        <v>860.1999999999999</v>
      </c>
      <c r="AA8" s="254">
        <f t="shared" si="4"/>
        <v>10414.3</v>
      </c>
      <c r="AB8" s="239">
        <f>'4月'!D8</f>
        <v>834.2</v>
      </c>
      <c r="AC8" s="233">
        <f>'5月'!D8</f>
        <v>810.6999999999999</v>
      </c>
      <c r="AD8" s="234">
        <f>'6月'!D8</f>
        <v>813.1</v>
      </c>
      <c r="AE8" s="234">
        <f>'7月'!D8</f>
        <v>821.6</v>
      </c>
      <c r="AF8" s="234">
        <f>'8月'!D8</f>
        <v>873.6</v>
      </c>
      <c r="AG8" s="234">
        <f>'9月'!D8</f>
        <v>808.5999999999999</v>
      </c>
      <c r="AH8" s="234">
        <f>'10月'!D8</f>
        <v>791.6000000000001</v>
      </c>
      <c r="AI8" s="234">
        <f>'11月'!D8</f>
        <v>709.6</v>
      </c>
      <c r="AJ8" s="234">
        <f>'12月'!D8</f>
        <v>849.9999999999999</v>
      </c>
      <c r="AK8" s="234">
        <f>'1月'!AA8</f>
        <v>717.4</v>
      </c>
      <c r="AL8" s="234">
        <f>'2月'!AA8</f>
        <v>670.3</v>
      </c>
      <c r="AM8" s="234">
        <f>'3月'!AA8</f>
        <v>775.3</v>
      </c>
      <c r="AN8" s="261">
        <f t="shared" si="5"/>
        <v>9475.999999999998</v>
      </c>
      <c r="AO8" s="239">
        <f>'4月'!Y8</f>
        <v>78.8</v>
      </c>
      <c r="AP8" s="233">
        <f>'5月'!Y8</f>
        <v>68.8</v>
      </c>
      <c r="AQ8" s="234">
        <f>'6月'!Y8</f>
        <v>80</v>
      </c>
      <c r="AR8" s="234">
        <f>'7月'!Y8</f>
        <v>79.6</v>
      </c>
      <c r="AS8" s="234">
        <f>'8月'!Y8</f>
        <v>84.9</v>
      </c>
      <c r="AT8" s="234">
        <f>'9月'!Y8</f>
        <v>79.4</v>
      </c>
      <c r="AU8" s="234">
        <f>'10月'!Y8</f>
        <v>79.6</v>
      </c>
      <c r="AV8" s="234">
        <f>'11月'!Y8</f>
        <v>74.3</v>
      </c>
      <c r="AW8" s="234">
        <f>'12月'!Y8</f>
        <v>82</v>
      </c>
      <c r="AX8" s="234">
        <f>'1月'!Y8</f>
        <v>72</v>
      </c>
      <c r="AY8" s="234">
        <f>'2月'!Y8</f>
        <v>74</v>
      </c>
      <c r="AZ8" s="234">
        <f>'3月'!Y8</f>
        <v>84.9</v>
      </c>
      <c r="BA8" s="263">
        <f t="shared" si="6"/>
        <v>938.3</v>
      </c>
      <c r="BB8" s="232">
        <f>'4月'!AG8</f>
        <v>787.1843287378322</v>
      </c>
      <c r="BC8" s="233">
        <f>'5月'!AG8</f>
        <v>735.0372491304079</v>
      </c>
      <c r="BD8" s="234">
        <f>'6月'!AG8</f>
        <v>770.4650741478818</v>
      </c>
      <c r="BE8" s="234">
        <f>'7月'!AG8</f>
        <v>753.9737983228853</v>
      </c>
      <c r="BF8" s="234">
        <f>'8月'!AG8</f>
        <v>802.6623098753843</v>
      </c>
      <c r="BG8" s="234">
        <f>'9月'!AG8</f>
        <v>767.6547628309861</v>
      </c>
      <c r="BH8" s="234">
        <f>'10月'!AG8</f>
        <v>730.4851789990543</v>
      </c>
      <c r="BI8" s="234">
        <f>'11月'!AG8</f>
        <v>678.9834736513876</v>
      </c>
      <c r="BJ8" s="234">
        <f>'12月'!AG8</f>
        <v>782.5021766490268</v>
      </c>
      <c r="BK8" s="234">
        <f>'1月'!AG8</f>
        <v>663.1902525986993</v>
      </c>
      <c r="BL8" s="234">
        <f>'2月'!AG8</f>
        <v>669.2617080335682</v>
      </c>
      <c r="BM8" s="234">
        <f>'3月'!AG8</f>
        <v>727.0256267659023</v>
      </c>
      <c r="BN8" s="266">
        <f t="shared" si="7"/>
        <v>737.9437118363924</v>
      </c>
      <c r="BO8" s="241">
        <f>'4月'!AD8</f>
        <v>719.2433373856514</v>
      </c>
      <c r="BP8" s="234">
        <f>'5月'!AD8</f>
        <v>677.5380305514742</v>
      </c>
      <c r="BQ8" s="234">
        <f>'6月'!AD8</f>
        <v>701.4501755566482</v>
      </c>
      <c r="BR8" s="234">
        <f>'7月'!AD8</f>
        <v>687.377799269954</v>
      </c>
      <c r="BS8" s="234">
        <f>'8月'!AD8</f>
        <v>731.5657735077054</v>
      </c>
      <c r="BT8" s="234">
        <f>'9月'!AD8</f>
        <v>699.0153617400174</v>
      </c>
      <c r="BU8" s="234">
        <f>'10月'!AD8</f>
        <v>663.7420428095172</v>
      </c>
      <c r="BV8" s="234">
        <f>'11月'!AD8</f>
        <v>614.6277240758063</v>
      </c>
      <c r="BW8" s="234">
        <f>'12月'!AD8</f>
        <v>713.6554186176746</v>
      </c>
      <c r="BX8" s="234">
        <f>'1月'!AD8</f>
        <v>602.701655959345</v>
      </c>
      <c r="BY8" s="234">
        <f>'2月'!AD8</f>
        <v>602.7221858053215</v>
      </c>
      <c r="BZ8" s="234">
        <f>'3月'!AD8</f>
        <v>655.26966802093</v>
      </c>
      <c r="CA8" s="261">
        <f t="shared" si="8"/>
        <v>671.4569979126444</v>
      </c>
      <c r="CB8" s="241">
        <f>'4月'!AH8</f>
        <v>67.94099135218092</v>
      </c>
      <c r="CC8" s="234">
        <f>'5月'!AH8</f>
        <v>57.49921857893355</v>
      </c>
      <c r="CD8" s="234">
        <f>'6月'!AH8</f>
        <v>69.01489859123338</v>
      </c>
      <c r="CE8" s="234">
        <f>'7月'!AH8</f>
        <v>66.59599905293126</v>
      </c>
      <c r="CF8" s="234">
        <f>'8月'!AH8</f>
        <v>71.0965363676788</v>
      </c>
      <c r="CG8" s="234">
        <f>'9月'!AH8</f>
        <v>68.63940109096883</v>
      </c>
      <c r="CH8" s="234">
        <f>'10月'!AH8</f>
        <v>66.74313618953708</v>
      </c>
      <c r="CI8" s="234">
        <f>'11月'!AH8</f>
        <v>64.3557495755812</v>
      </c>
      <c r="CJ8" s="234">
        <f>'12月'!AH8</f>
        <v>68.84675803135214</v>
      </c>
      <c r="CK8" s="234">
        <f>'1月'!AH8</f>
        <v>60.48859663935439</v>
      </c>
      <c r="CL8" s="234">
        <f>'2月'!AH8</f>
        <v>66.53952222824674</v>
      </c>
      <c r="CM8" s="234">
        <f>'3月'!AH8</f>
        <v>71.75595874497223</v>
      </c>
      <c r="CN8" s="263">
        <f t="shared" si="9"/>
        <v>66.48671392374783</v>
      </c>
      <c r="CO8" s="249">
        <f>'4月'!AI8</f>
        <v>3.5722848237832645</v>
      </c>
      <c r="CP8" s="250">
        <f>'5月'!AI8</f>
        <v>3.490810410756137</v>
      </c>
      <c r="CQ8" s="250">
        <f>'6月'!AI8</f>
        <v>2.595006764235641</v>
      </c>
      <c r="CR8" s="250">
        <f>'7月'!AI8</f>
        <v>2.069133398247322</v>
      </c>
      <c r="CS8" s="250">
        <f>'8月'!AI8</f>
        <v>2.312271062271062</v>
      </c>
      <c r="CT8" s="250">
        <f>'9月'!AI8</f>
        <v>1.9539945584961664</v>
      </c>
      <c r="CU8" s="250">
        <f>'10月'!AI8</f>
        <v>3.107630116220313</v>
      </c>
      <c r="CV8" s="250">
        <f>'11月'!AI8</f>
        <v>2.4802705749718146</v>
      </c>
      <c r="CW8" s="250">
        <f>'12月'!AI8</f>
        <v>2.7411764705882358</v>
      </c>
      <c r="CX8" s="250">
        <f>'1月'!AI8</f>
        <v>2.7878449958182325</v>
      </c>
      <c r="CY8" s="250">
        <f>'2月'!AI8</f>
        <v>2.7450395345367746</v>
      </c>
      <c r="CZ8" s="270">
        <f>'3月'!AI8</f>
        <v>2.9407971107958213</v>
      </c>
      <c r="DA8" s="296">
        <v>358</v>
      </c>
      <c r="DB8" s="283">
        <f t="shared" si="2"/>
        <v>9475.999999999998</v>
      </c>
      <c r="DC8" s="283">
        <f t="shared" si="13"/>
        <v>9833.999999999998</v>
      </c>
      <c r="DD8" s="283">
        <f t="shared" si="3"/>
        <v>938.3</v>
      </c>
      <c r="DE8" s="284">
        <f t="shared" si="14"/>
        <v>10772.299999999997</v>
      </c>
      <c r="DF8" s="285">
        <f t="shared" si="10"/>
        <v>763.3111248010109</v>
      </c>
      <c r="DG8" s="286">
        <f t="shared" si="11"/>
        <v>696.8244108772631</v>
      </c>
      <c r="DH8" s="287">
        <f t="shared" si="12"/>
        <v>66.48671392374783</v>
      </c>
      <c r="DI8" s="217">
        <v>3</v>
      </c>
      <c r="DJ8" s="218" t="s">
        <v>22</v>
      </c>
    </row>
    <row r="9" spans="1:114" s="111" customFormat="1" ht="18" customHeight="1">
      <c r="A9" s="215">
        <v>4</v>
      </c>
      <c r="B9" s="219" t="s">
        <v>23</v>
      </c>
      <c r="C9" s="226">
        <f>'4月'!C9</f>
        <v>99289</v>
      </c>
      <c r="D9" s="227">
        <f>'5月'!C9</f>
        <v>99220</v>
      </c>
      <c r="E9" s="228">
        <f>'6月'!C9</f>
        <v>99215</v>
      </c>
      <c r="F9" s="228">
        <f>'7月'!C9</f>
        <v>99193</v>
      </c>
      <c r="G9" s="228">
        <f>'8月'!C9</f>
        <v>99199</v>
      </c>
      <c r="H9" s="228">
        <f>'9月'!C9</f>
        <v>99135</v>
      </c>
      <c r="I9" s="228">
        <f>'10月'!C9</f>
        <v>99096</v>
      </c>
      <c r="J9" s="228">
        <f>'11月'!C9</f>
        <v>99009</v>
      </c>
      <c r="K9" s="228">
        <f>'12月'!C9</f>
        <v>98956</v>
      </c>
      <c r="L9" s="228">
        <f>'1月'!C9</f>
        <v>98843</v>
      </c>
      <c r="M9" s="228">
        <f>'2月'!C9</f>
        <v>98708</v>
      </c>
      <c r="N9" s="258">
        <f>'3月'!C9</f>
        <v>98351</v>
      </c>
      <c r="O9" s="235">
        <f>'4月'!Z9</f>
        <v>2761.3</v>
      </c>
      <c r="P9" s="236">
        <f>'5月'!Z9</f>
        <v>2619</v>
      </c>
      <c r="Q9" s="237">
        <f>'6月'!Z9</f>
        <v>2822.1000000000004</v>
      </c>
      <c r="R9" s="237">
        <f>'7月'!Z9</f>
        <v>2832.3</v>
      </c>
      <c r="S9" s="237">
        <f>'8月'!Z9</f>
        <v>2970.1</v>
      </c>
      <c r="T9" s="237">
        <f>'9月'!Z9</f>
        <v>2937.3999999999996</v>
      </c>
      <c r="U9" s="237">
        <f>'10月'!Z9</f>
        <v>2590.2999999999997</v>
      </c>
      <c r="V9" s="237">
        <f>'11月'!Z9</f>
        <v>2484.3</v>
      </c>
      <c r="W9" s="237">
        <f>'12月'!Z9</f>
        <v>2515.9</v>
      </c>
      <c r="X9" s="237">
        <f>'1月'!Z9</f>
        <v>2300.5</v>
      </c>
      <c r="Y9" s="237">
        <f>'2月'!Z9</f>
        <v>2177.4</v>
      </c>
      <c r="Z9" s="237">
        <f>'3月'!Z9</f>
        <v>2453.7999999999997</v>
      </c>
      <c r="AA9" s="254">
        <f t="shared" si="4"/>
        <v>31464.4</v>
      </c>
      <c r="AB9" s="240">
        <f>'4月'!D9</f>
        <v>1606.7</v>
      </c>
      <c r="AC9" s="236">
        <f>'5月'!D9</f>
        <v>1569.1000000000001</v>
      </c>
      <c r="AD9" s="237">
        <f>'6月'!D9</f>
        <v>1605.4</v>
      </c>
      <c r="AE9" s="237">
        <f>'7月'!D9</f>
        <v>1608.2</v>
      </c>
      <c r="AF9" s="237">
        <f>'8月'!D9</f>
        <v>1778.3999999999999</v>
      </c>
      <c r="AG9" s="237">
        <f>'9月'!D9</f>
        <v>1716.3</v>
      </c>
      <c r="AH9" s="237">
        <f>'10月'!D9</f>
        <v>1536.9999999999998</v>
      </c>
      <c r="AI9" s="237">
        <f>'11月'!D9</f>
        <v>1474.7000000000003</v>
      </c>
      <c r="AJ9" s="237">
        <f>'12月'!D9</f>
        <v>1444.7</v>
      </c>
      <c r="AK9" s="237">
        <f>'1月'!AA9</f>
        <v>1351.5</v>
      </c>
      <c r="AL9" s="237">
        <f>'2月'!AA9</f>
        <v>1202.6000000000001</v>
      </c>
      <c r="AM9" s="237">
        <f>'3月'!AA9</f>
        <v>1447.8999999999999</v>
      </c>
      <c r="AN9" s="261">
        <f t="shared" si="5"/>
        <v>18342.500000000004</v>
      </c>
      <c r="AO9" s="240">
        <f>'4月'!Y9</f>
        <v>1154.6</v>
      </c>
      <c r="AP9" s="236">
        <f>'5月'!Y9</f>
        <v>1049.9</v>
      </c>
      <c r="AQ9" s="237">
        <f>'6月'!Y9</f>
        <v>1216.7</v>
      </c>
      <c r="AR9" s="237">
        <f>'7月'!Y9</f>
        <v>1224.1</v>
      </c>
      <c r="AS9" s="237">
        <f>'8月'!Y9</f>
        <v>1191.7</v>
      </c>
      <c r="AT9" s="237">
        <f>'9月'!Y9</f>
        <v>1221.1</v>
      </c>
      <c r="AU9" s="237">
        <f>'10月'!Y9</f>
        <v>1053.3</v>
      </c>
      <c r="AV9" s="237">
        <f>'11月'!Y9</f>
        <v>1009.6</v>
      </c>
      <c r="AW9" s="237">
        <f>'12月'!Y9</f>
        <v>1071.2</v>
      </c>
      <c r="AX9" s="237">
        <f>'1月'!Y9</f>
        <v>949</v>
      </c>
      <c r="AY9" s="237">
        <f>'2月'!Y9</f>
        <v>974.8</v>
      </c>
      <c r="AZ9" s="237">
        <f>'3月'!Y9</f>
        <v>1005.9</v>
      </c>
      <c r="BA9" s="263">
        <f t="shared" si="6"/>
        <v>13121.899999999998</v>
      </c>
      <c r="BB9" s="235">
        <f>'4月'!AG9</f>
        <v>927.0244773674157</v>
      </c>
      <c r="BC9" s="236">
        <f>'5月'!AG9</f>
        <v>851.4802556716583</v>
      </c>
      <c r="BD9" s="237">
        <f>'6月'!AG9</f>
        <v>948.1429219372072</v>
      </c>
      <c r="BE9" s="237">
        <f>'7月'!AG9</f>
        <v>921.0782628716972</v>
      </c>
      <c r="BF9" s="237">
        <f>'8月'!AG9</f>
        <v>965.833097302945</v>
      </c>
      <c r="BG9" s="237">
        <f>'9月'!AG9</f>
        <v>987.6767371093289</v>
      </c>
      <c r="BH9" s="237">
        <f>'10月'!AG9</f>
        <v>843.2032021083496</v>
      </c>
      <c r="BI9" s="237">
        <f>'11月'!AG9</f>
        <v>836.3886111363613</v>
      </c>
      <c r="BJ9" s="237">
        <f>'12月'!AG9</f>
        <v>820.142937428039</v>
      </c>
      <c r="BK9" s="237">
        <f>'1月'!AG9</f>
        <v>750.7833374073514</v>
      </c>
      <c r="BL9" s="237">
        <f>'2月'!AG9</f>
        <v>760.6552520635577</v>
      </c>
      <c r="BM9" s="237">
        <f>'3月'!AG9</f>
        <v>804.8198666986347</v>
      </c>
      <c r="BN9" s="266">
        <f t="shared" si="7"/>
        <v>867.1842034692992</v>
      </c>
      <c r="BO9" s="242">
        <f>'4月'!AD9</f>
        <v>539.401813561086</v>
      </c>
      <c r="BP9" s="237">
        <f>'5月'!AD9</f>
        <v>510.14038532814016</v>
      </c>
      <c r="BQ9" s="237">
        <f>'6月'!AD9</f>
        <v>539.3673671655832</v>
      </c>
      <c r="BR9" s="237">
        <f>'7月'!AD9</f>
        <v>522.994761271851</v>
      </c>
      <c r="BS9" s="237">
        <f>'8月'!AD9</f>
        <v>578.3096798907637</v>
      </c>
      <c r="BT9" s="237">
        <f>'9月'!AD9</f>
        <v>577.0918444545317</v>
      </c>
      <c r="BU9" s="237">
        <f>'10月'!AD9</f>
        <v>500.32942965700244</v>
      </c>
      <c r="BV9" s="237">
        <f>'11月'!AD9</f>
        <v>496.4868513636808</v>
      </c>
      <c r="BW9" s="237">
        <f>'12月'!AD9</f>
        <v>470.9489652618499</v>
      </c>
      <c r="BX9" s="237">
        <f>'1月'!AD9</f>
        <v>441.0709326259663</v>
      </c>
      <c r="BY9" s="237">
        <f>'2月'!AD9</f>
        <v>420.11757423148464</v>
      </c>
      <c r="BZ9" s="237">
        <f>'3月'!AD9</f>
        <v>474.8955436437171</v>
      </c>
      <c r="CA9" s="261">
        <f t="shared" si="8"/>
        <v>505.5340719077949</v>
      </c>
      <c r="CB9" s="242">
        <f>'4月'!AH9</f>
        <v>387.6226638063297</v>
      </c>
      <c r="CC9" s="237">
        <f>'5月'!AH9</f>
        <v>341.3398703435182</v>
      </c>
      <c r="CD9" s="237">
        <f>'6月'!AH9</f>
        <v>408.77555477162394</v>
      </c>
      <c r="CE9" s="237">
        <f>'7月'!AH9</f>
        <v>398.0835015998462</v>
      </c>
      <c r="CF9" s="237">
        <f>'8月'!AH9</f>
        <v>387.5234174121813</v>
      </c>
      <c r="CG9" s="237">
        <f>'9月'!AH9</f>
        <v>410.58489265479733</v>
      </c>
      <c r="CH9" s="237">
        <f>'10月'!AH9</f>
        <v>342.87377245134724</v>
      </c>
      <c r="CI9" s="237">
        <f>'11月'!AH9</f>
        <v>339.90175977268063</v>
      </c>
      <c r="CJ9" s="237">
        <f>'12月'!AH9</f>
        <v>349.1939721661892</v>
      </c>
      <c r="CK9" s="237">
        <f>'1月'!AH9</f>
        <v>309.71240478138515</v>
      </c>
      <c r="CL9" s="237">
        <f>'2月'!AH9</f>
        <v>340.5376778320731</v>
      </c>
      <c r="CM9" s="237">
        <f>'3月'!AH9</f>
        <v>329.9243230549175</v>
      </c>
      <c r="CN9" s="263">
        <f t="shared" si="9"/>
        <v>361.65013156150417</v>
      </c>
      <c r="CO9" s="247">
        <f>'4月'!AI9</f>
        <v>7.512292276093857</v>
      </c>
      <c r="CP9" s="248">
        <f>'5月'!AI9</f>
        <v>7.902619335925052</v>
      </c>
      <c r="CQ9" s="248">
        <f>'6月'!AI9</f>
        <v>7.717702753207923</v>
      </c>
      <c r="CR9" s="248">
        <f>'7月'!AI9</f>
        <v>7.754010695187166</v>
      </c>
      <c r="CS9" s="248">
        <f>'8月'!AI9</f>
        <v>7.990328385065228</v>
      </c>
      <c r="CT9" s="248">
        <f>'9月'!AI9</f>
        <v>6.71211326691138</v>
      </c>
      <c r="CU9" s="248">
        <f>'10月'!AI9</f>
        <v>8.0871828236825</v>
      </c>
      <c r="CV9" s="248">
        <f>'11月'!AI9</f>
        <v>7.3167423882823615</v>
      </c>
      <c r="CW9" s="248">
        <f>'12月'!AI9</f>
        <v>8.160863847165501</v>
      </c>
      <c r="CX9" s="248">
        <f>'1月'!AI9</f>
        <v>9.744728079911209</v>
      </c>
      <c r="CY9" s="248">
        <f>'2月'!AI9</f>
        <v>8.93065025777482</v>
      </c>
      <c r="CZ9" s="269">
        <f>'3月'!AI9</f>
        <v>8.12901443469853</v>
      </c>
      <c r="DA9" s="295">
        <v>3251</v>
      </c>
      <c r="DB9" s="278">
        <f t="shared" si="2"/>
        <v>18342.500000000004</v>
      </c>
      <c r="DC9" s="278">
        <f t="shared" si="13"/>
        <v>21593.500000000004</v>
      </c>
      <c r="DD9" s="278">
        <f t="shared" si="3"/>
        <v>13121.899999999998</v>
      </c>
      <c r="DE9" s="279">
        <f t="shared" si="14"/>
        <v>34715.4</v>
      </c>
      <c r="DF9" s="280">
        <f t="shared" si="10"/>
        <v>956.7843816223449</v>
      </c>
      <c r="DG9" s="281">
        <f t="shared" si="11"/>
        <v>595.1342500608405</v>
      </c>
      <c r="DH9" s="282">
        <f t="shared" si="12"/>
        <v>361.65013156150417</v>
      </c>
      <c r="DI9" s="215">
        <v>4</v>
      </c>
      <c r="DJ9" s="219" t="s">
        <v>23</v>
      </c>
    </row>
    <row r="10" spans="1:114" ht="18" customHeight="1">
      <c r="A10" s="220">
        <v>5</v>
      </c>
      <c r="B10" s="218" t="s">
        <v>24</v>
      </c>
      <c r="C10" s="229">
        <f>'4月'!C10</f>
        <v>93607</v>
      </c>
      <c r="D10" s="224">
        <f>'5月'!C10</f>
        <v>93610</v>
      </c>
      <c r="E10" s="225">
        <f>'6月'!C10</f>
        <v>93619</v>
      </c>
      <c r="F10" s="225">
        <f>'7月'!C10</f>
        <v>93708</v>
      </c>
      <c r="G10" s="225">
        <f>'8月'!C10</f>
        <v>93736</v>
      </c>
      <c r="H10" s="225">
        <f>'9月'!C10</f>
        <v>93704</v>
      </c>
      <c r="I10" s="225">
        <f>'10月'!C10</f>
        <v>93679</v>
      </c>
      <c r="J10" s="225">
        <f>'11月'!C10</f>
        <v>93715</v>
      </c>
      <c r="K10" s="225">
        <f>'12月'!C10</f>
        <v>93696</v>
      </c>
      <c r="L10" s="225">
        <f>'1月'!C10</f>
        <v>93660</v>
      </c>
      <c r="M10" s="225">
        <f>'2月'!C10</f>
        <v>93674</v>
      </c>
      <c r="N10" s="257">
        <f>'3月'!C10</f>
        <v>93457</v>
      </c>
      <c r="O10" s="232">
        <f>'4月'!Z10</f>
        <v>2222.5</v>
      </c>
      <c r="P10" s="233">
        <f>'5月'!Z10</f>
        <v>2230.6</v>
      </c>
      <c r="Q10" s="234">
        <f>'6月'!Z10</f>
        <v>2151.4</v>
      </c>
      <c r="R10" s="234">
        <f>'7月'!Z10</f>
        <v>2192.5</v>
      </c>
      <c r="S10" s="234">
        <f>'8月'!Z10</f>
        <v>2437.2999999999997</v>
      </c>
      <c r="T10" s="234">
        <f>'9月'!Z10</f>
        <v>2304.1</v>
      </c>
      <c r="U10" s="234">
        <f>'10月'!Z10</f>
        <v>2211.8</v>
      </c>
      <c r="V10" s="234">
        <f>'11月'!Z10</f>
        <v>2074</v>
      </c>
      <c r="W10" s="234">
        <f>'12月'!Z10</f>
        <v>2232.3</v>
      </c>
      <c r="X10" s="234">
        <f>'1月'!Z10</f>
        <v>1926.6000000000001</v>
      </c>
      <c r="Y10" s="234">
        <f>'2月'!Z10</f>
        <v>1811.6999999999998</v>
      </c>
      <c r="Z10" s="234">
        <f>'3月'!Z10</f>
        <v>2129.9</v>
      </c>
      <c r="AA10" s="254">
        <f t="shared" si="4"/>
        <v>25924.7</v>
      </c>
      <c r="AB10" s="239">
        <f>'4月'!D10</f>
        <v>1406.2000000000003</v>
      </c>
      <c r="AC10" s="233">
        <f>'5月'!D10</f>
        <v>1404.7</v>
      </c>
      <c r="AD10" s="234">
        <f>'6月'!D10</f>
        <v>1367.7</v>
      </c>
      <c r="AE10" s="234">
        <f>'7月'!D10</f>
        <v>1386.9</v>
      </c>
      <c r="AF10" s="234">
        <f>'8月'!D10</f>
        <v>1591.4999999999998</v>
      </c>
      <c r="AG10" s="234">
        <f>'9月'!D10</f>
        <v>1502.4999999999998</v>
      </c>
      <c r="AH10" s="234">
        <f>'10月'!D10</f>
        <v>1453.5</v>
      </c>
      <c r="AI10" s="234">
        <f>'11月'!D10</f>
        <v>1374</v>
      </c>
      <c r="AJ10" s="234">
        <f>'12月'!D10</f>
        <v>1459.1000000000001</v>
      </c>
      <c r="AK10" s="234">
        <f>'1月'!AA10</f>
        <v>1286.1000000000001</v>
      </c>
      <c r="AL10" s="234">
        <f>'2月'!AA10</f>
        <v>1186.1</v>
      </c>
      <c r="AM10" s="234">
        <f>'3月'!AA10</f>
        <v>1417.8000000000002</v>
      </c>
      <c r="AN10" s="261">
        <f t="shared" si="5"/>
        <v>16836.100000000002</v>
      </c>
      <c r="AO10" s="239">
        <f>'4月'!Y10</f>
        <v>816.3</v>
      </c>
      <c r="AP10" s="233">
        <f>'5月'!Y10</f>
        <v>825.9</v>
      </c>
      <c r="AQ10" s="234">
        <f>'6月'!Y10</f>
        <v>783.7</v>
      </c>
      <c r="AR10" s="234">
        <f>'7月'!Y10</f>
        <v>805.6</v>
      </c>
      <c r="AS10" s="234">
        <f>'8月'!Y10</f>
        <v>845.8</v>
      </c>
      <c r="AT10" s="234">
        <f>'9月'!Y10</f>
        <v>801.6</v>
      </c>
      <c r="AU10" s="234">
        <f>'10月'!Y10</f>
        <v>758.3</v>
      </c>
      <c r="AV10" s="234">
        <f>'11月'!Y10</f>
        <v>700</v>
      </c>
      <c r="AW10" s="234">
        <f>'12月'!Y10</f>
        <v>773.2</v>
      </c>
      <c r="AX10" s="234">
        <f>'1月'!Y10</f>
        <v>640.5</v>
      </c>
      <c r="AY10" s="234">
        <f>'2月'!Y10</f>
        <v>625.6</v>
      </c>
      <c r="AZ10" s="234">
        <f>'3月'!Y10</f>
        <v>712.1</v>
      </c>
      <c r="BA10" s="263">
        <f t="shared" si="6"/>
        <v>9088.6</v>
      </c>
      <c r="BB10" s="232">
        <f>'4月'!AG10</f>
        <v>791.4294158912617</v>
      </c>
      <c r="BC10" s="233">
        <f>'5月'!AG10</f>
        <v>768.666154360404</v>
      </c>
      <c r="BD10" s="234">
        <f>'6月'!AG10</f>
        <v>766.0125971579844</v>
      </c>
      <c r="BE10" s="234">
        <f>'7月'!AG10</f>
        <v>754.7467286849885</v>
      </c>
      <c r="BF10" s="234">
        <f>'8月'!AG10</f>
        <v>838.7661159550363</v>
      </c>
      <c r="BG10" s="234">
        <f>'9月'!AG10</f>
        <v>819.6377244656934</v>
      </c>
      <c r="BH10" s="234">
        <f>'10月'!AG10</f>
        <v>761.6262673253792</v>
      </c>
      <c r="BI10" s="234">
        <f>'11月'!AG10</f>
        <v>737.6976293371748</v>
      </c>
      <c r="BJ10" s="234">
        <f>'12月'!AG10</f>
        <v>768.5459082496034</v>
      </c>
      <c r="BK10" s="234">
        <f>'1月'!AG10</f>
        <v>663.553140046703</v>
      </c>
      <c r="BL10" s="234">
        <f>'2月'!AG10</f>
        <v>666.9130579787715</v>
      </c>
      <c r="BM10" s="234">
        <f>'3月'!AG10</f>
        <v>735.1664574392847</v>
      </c>
      <c r="BN10" s="266">
        <f t="shared" si="7"/>
        <v>755.9177160121467</v>
      </c>
      <c r="BO10" s="241">
        <f>'4月'!AD10</f>
        <v>500.7460268284781</v>
      </c>
      <c r="BP10" s="234">
        <f>'5月'!AD10</f>
        <v>484.0604980857436</v>
      </c>
      <c r="BQ10" s="234">
        <f>'6月'!AD10</f>
        <v>486.9737980538139</v>
      </c>
      <c r="BR10" s="234">
        <f>'7月'!AD10</f>
        <v>477.4267904279182</v>
      </c>
      <c r="BS10" s="234">
        <f>'8月'!AD10</f>
        <v>547.6946922998565</v>
      </c>
      <c r="BT10" s="234">
        <f>'9月'!AD10</f>
        <v>534.4844759384158</v>
      </c>
      <c r="BU10" s="234">
        <f>'10月'!AD10</f>
        <v>500.5080837134636</v>
      </c>
      <c r="BV10" s="234">
        <f>'11月'!AD10</f>
        <v>488.71578722723143</v>
      </c>
      <c r="BW10" s="234">
        <f>'12月'!AD10</f>
        <v>502.3452648510489</v>
      </c>
      <c r="BX10" s="234">
        <f>'1月'!AD10</f>
        <v>442.954268355686</v>
      </c>
      <c r="BY10" s="234">
        <f>'2月'!AD10</f>
        <v>436.6206204496445</v>
      </c>
      <c r="BZ10" s="234">
        <f>'3月'!AD10</f>
        <v>489.37462010301795</v>
      </c>
      <c r="CA10" s="261">
        <f t="shared" si="8"/>
        <v>490.91045445278456</v>
      </c>
      <c r="CB10" s="241">
        <f>'4月'!AH10</f>
        <v>290.68338906278376</v>
      </c>
      <c r="CC10" s="234">
        <f>'5月'!AH10</f>
        <v>284.6056562746604</v>
      </c>
      <c r="CD10" s="234">
        <f>'6月'!AH10</f>
        <v>279.0387991041705</v>
      </c>
      <c r="CE10" s="234">
        <f>'7月'!AH10</f>
        <v>277.3199382570704</v>
      </c>
      <c r="CF10" s="234">
        <f>'8月'!AH10</f>
        <v>291.0714236551798</v>
      </c>
      <c r="CG10" s="234">
        <f>'9月'!AH10</f>
        <v>285.15324852727736</v>
      </c>
      <c r="CH10" s="234">
        <f>'10月'!AH10</f>
        <v>261.11818361191564</v>
      </c>
      <c r="CI10" s="234">
        <f>'11月'!AH10</f>
        <v>248.98184210994324</v>
      </c>
      <c r="CJ10" s="234">
        <f>'12月'!AH10</f>
        <v>266.2006433985546</v>
      </c>
      <c r="CK10" s="234">
        <f>'1月'!AH10</f>
        <v>220.5988716910169</v>
      </c>
      <c r="CL10" s="234">
        <f>'2月'!AH10</f>
        <v>230.29243752912706</v>
      </c>
      <c r="CM10" s="234">
        <f>'3月'!AH10</f>
        <v>245.7918373362668</v>
      </c>
      <c r="CN10" s="263">
        <f t="shared" si="9"/>
        <v>265.0072615593622</v>
      </c>
      <c r="CO10" s="249">
        <f>'4月'!AI10</f>
        <v>24.256862466221015</v>
      </c>
      <c r="CP10" s="250">
        <f>'5月'!AI10</f>
        <v>24.0763152274507</v>
      </c>
      <c r="CQ10" s="250">
        <f>'6月'!AI10</f>
        <v>22.534181472545146</v>
      </c>
      <c r="CR10" s="250">
        <f>'7月'!AI10</f>
        <v>21.840074987381925</v>
      </c>
      <c r="CS10" s="250">
        <f>'8月'!AI10</f>
        <v>23.20452403393026</v>
      </c>
      <c r="CT10" s="250">
        <f>'9月'!AI10</f>
        <v>19.201331114808657</v>
      </c>
      <c r="CU10" s="250">
        <f>'10月'!AI10</f>
        <v>21.07327141382869</v>
      </c>
      <c r="CV10" s="250">
        <f>'11月'!AI10</f>
        <v>21.41193595342067</v>
      </c>
      <c r="CW10" s="250">
        <f>'12月'!AI10</f>
        <v>22.0135700089096</v>
      </c>
      <c r="CX10" s="250">
        <f>'1月'!AI10</f>
        <v>23.89394292823264</v>
      </c>
      <c r="CY10" s="250">
        <f>'2月'!AI10</f>
        <v>23.033471039541357</v>
      </c>
      <c r="CZ10" s="270">
        <f>'3月'!AI10</f>
        <v>22.951050923966704</v>
      </c>
      <c r="DA10" s="297">
        <v>0</v>
      </c>
      <c r="DB10" s="283">
        <f t="shared" si="2"/>
        <v>16836.100000000002</v>
      </c>
      <c r="DC10" s="283">
        <f t="shared" si="13"/>
        <v>16836.100000000002</v>
      </c>
      <c r="DD10" s="283">
        <f t="shared" si="3"/>
        <v>9088.6</v>
      </c>
      <c r="DE10" s="284">
        <f t="shared" si="14"/>
        <v>25924.700000000004</v>
      </c>
      <c r="DF10" s="285">
        <f t="shared" si="10"/>
        <v>755.9177160121469</v>
      </c>
      <c r="DG10" s="286">
        <f t="shared" si="11"/>
        <v>490.91045445278456</v>
      </c>
      <c r="DH10" s="287">
        <f t="shared" si="12"/>
        <v>265.0072615593622</v>
      </c>
      <c r="DI10" s="220">
        <v>5</v>
      </c>
      <c r="DJ10" s="218" t="s">
        <v>24</v>
      </c>
    </row>
    <row r="11" spans="1:114" s="111" customFormat="1" ht="18" customHeight="1">
      <c r="A11" s="215">
        <v>6</v>
      </c>
      <c r="B11" s="219" t="s">
        <v>25</v>
      </c>
      <c r="C11" s="226">
        <f>'4月'!C11</f>
        <v>36844</v>
      </c>
      <c r="D11" s="227">
        <f>'5月'!C11</f>
        <v>36805</v>
      </c>
      <c r="E11" s="228">
        <f>'6月'!C11</f>
        <v>36797</v>
      </c>
      <c r="F11" s="228">
        <f>'7月'!C11</f>
        <v>36783</v>
      </c>
      <c r="G11" s="228">
        <f>'8月'!C11</f>
        <v>36795</v>
      </c>
      <c r="H11" s="228">
        <f>'9月'!C11</f>
        <v>36760</v>
      </c>
      <c r="I11" s="228">
        <f>'10月'!C11</f>
        <v>36754</v>
      </c>
      <c r="J11" s="228">
        <f>'11月'!C11</f>
        <v>36739</v>
      </c>
      <c r="K11" s="228">
        <f>'12月'!C11</f>
        <v>36722</v>
      </c>
      <c r="L11" s="228">
        <f>'1月'!C11</f>
        <v>36710</v>
      </c>
      <c r="M11" s="228">
        <f>'2月'!C11</f>
        <v>36688</v>
      </c>
      <c r="N11" s="258">
        <f>'3月'!C11</f>
        <v>36443</v>
      </c>
      <c r="O11" s="235">
        <f>'4月'!Z11</f>
        <v>1185.1</v>
      </c>
      <c r="P11" s="236">
        <f>'5月'!Z11</f>
        <v>1139.8</v>
      </c>
      <c r="Q11" s="237">
        <f>'6月'!Z11</f>
        <v>1171.1000000000001</v>
      </c>
      <c r="R11" s="237">
        <f>'7月'!Z11</f>
        <v>1202.3</v>
      </c>
      <c r="S11" s="237">
        <f>'8月'!Z11</f>
        <v>1323.1</v>
      </c>
      <c r="T11" s="237">
        <f>'9月'!Z11</f>
        <v>1140.6999999999998</v>
      </c>
      <c r="U11" s="237">
        <f>'10月'!Z11</f>
        <v>1130</v>
      </c>
      <c r="V11" s="237">
        <f>'11月'!Z11</f>
        <v>1090.9</v>
      </c>
      <c r="W11" s="237">
        <f>'12月'!Z11</f>
        <v>1100.5</v>
      </c>
      <c r="X11" s="237">
        <f>'1月'!Z11</f>
        <v>961.9</v>
      </c>
      <c r="Y11" s="237">
        <f>'2月'!Z11</f>
        <v>904</v>
      </c>
      <c r="Z11" s="237">
        <f>'3月'!Z11</f>
        <v>1146.4</v>
      </c>
      <c r="AA11" s="254">
        <f t="shared" si="4"/>
        <v>13495.799999999997</v>
      </c>
      <c r="AB11" s="240">
        <f>'4月'!D11</f>
        <v>853.8</v>
      </c>
      <c r="AC11" s="236">
        <f>'5月'!D11</f>
        <v>837.4999999999999</v>
      </c>
      <c r="AD11" s="237">
        <f>'6月'!D11</f>
        <v>834.3000000000002</v>
      </c>
      <c r="AE11" s="237">
        <f>'7月'!D11</f>
        <v>834</v>
      </c>
      <c r="AF11" s="237">
        <f>'8月'!D11</f>
        <v>988.6999999999999</v>
      </c>
      <c r="AG11" s="237">
        <f>'9月'!D11</f>
        <v>831.0999999999999</v>
      </c>
      <c r="AH11" s="237">
        <f>'10月'!D11</f>
        <v>792.6000000000001</v>
      </c>
      <c r="AI11" s="237">
        <f>'11月'!D11</f>
        <v>762.9</v>
      </c>
      <c r="AJ11" s="237">
        <f>'12月'!D11</f>
        <v>775.3999999999999</v>
      </c>
      <c r="AK11" s="237">
        <f>'1月'!AA11</f>
        <v>697</v>
      </c>
      <c r="AL11" s="237">
        <f>'2月'!AA11</f>
        <v>632.5</v>
      </c>
      <c r="AM11" s="237">
        <f>'3月'!AA11</f>
        <v>804.5</v>
      </c>
      <c r="AN11" s="261">
        <f t="shared" si="5"/>
        <v>9644.3</v>
      </c>
      <c r="AO11" s="240">
        <f>'4月'!Y11</f>
        <v>331.3</v>
      </c>
      <c r="AP11" s="236">
        <f>'5月'!Y11</f>
        <v>302.3</v>
      </c>
      <c r="AQ11" s="237">
        <f>'6月'!Y11</f>
        <v>336.8</v>
      </c>
      <c r="AR11" s="237">
        <f>'7月'!Y11</f>
        <v>368.3</v>
      </c>
      <c r="AS11" s="237">
        <f>'8月'!Y11</f>
        <v>334.4</v>
      </c>
      <c r="AT11" s="237">
        <f>'9月'!Y11</f>
        <v>309.6</v>
      </c>
      <c r="AU11" s="237">
        <f>'10月'!Y11</f>
        <v>337.4</v>
      </c>
      <c r="AV11" s="237">
        <f>'11月'!Y11</f>
        <v>328</v>
      </c>
      <c r="AW11" s="237">
        <f>'12月'!Y11</f>
        <v>325.1</v>
      </c>
      <c r="AX11" s="237">
        <f>'1月'!Y11</f>
        <v>264.9</v>
      </c>
      <c r="AY11" s="237">
        <f>'2月'!Y11</f>
        <v>271.5</v>
      </c>
      <c r="AZ11" s="237">
        <f>'3月'!Y11</f>
        <v>341.9</v>
      </c>
      <c r="BA11" s="263">
        <f t="shared" si="6"/>
        <v>3851.5</v>
      </c>
      <c r="BB11" s="235">
        <f>'4月'!AG11</f>
        <v>1072.1781927405639</v>
      </c>
      <c r="BC11" s="236">
        <f>'5月'!AG11</f>
        <v>998.9876901367713</v>
      </c>
      <c r="BD11" s="237">
        <f>'6月'!AG11</f>
        <v>1060.8654691052716</v>
      </c>
      <c r="BE11" s="237">
        <f>'7月'!AG11</f>
        <v>1054.3966225631932</v>
      </c>
      <c r="BF11" s="237">
        <f>'8月'!AG11</f>
        <v>1159.9577432066944</v>
      </c>
      <c r="BG11" s="237">
        <f>'9月'!AG11</f>
        <v>1034.3670656510699</v>
      </c>
      <c r="BH11" s="237">
        <f>'10月'!AG11</f>
        <v>991.7726751707517</v>
      </c>
      <c r="BI11" s="237">
        <f>'11月'!AG11</f>
        <v>989.7747171488973</v>
      </c>
      <c r="BJ11" s="237">
        <f>'12月'!AG11</f>
        <v>966.7229453733456</v>
      </c>
      <c r="BK11" s="237">
        <f>'1月'!AG11</f>
        <v>845.2474055588264</v>
      </c>
      <c r="BL11" s="237">
        <f>'2月'!AG11</f>
        <v>849.6623907845467</v>
      </c>
      <c r="BM11" s="237">
        <f>'3月'!AG11</f>
        <v>1014.7530434182236</v>
      </c>
      <c r="BN11" s="266">
        <f t="shared" si="7"/>
        <v>1003.094953531101</v>
      </c>
      <c r="BO11" s="242">
        <f>'4月'!AD11</f>
        <v>772.4459884920204</v>
      </c>
      <c r="BP11" s="237">
        <f>'5月'!AD11</f>
        <v>734.0342081852482</v>
      </c>
      <c r="BQ11" s="237">
        <f>'6月'!AD11</f>
        <v>755.7681332717342</v>
      </c>
      <c r="BR11" s="237">
        <f>'7月'!AD11</f>
        <v>731.4037954068893</v>
      </c>
      <c r="BS11" s="237">
        <f>'8月'!AD11</f>
        <v>866.7902809375397</v>
      </c>
      <c r="BT11" s="237">
        <f>'9月'!AD11</f>
        <v>753.6271309394268</v>
      </c>
      <c r="BU11" s="237">
        <f>'10月'!AD11</f>
        <v>695.6451525135733</v>
      </c>
      <c r="BV11" s="237">
        <f>'11月'!AD11</f>
        <v>692.1799722365878</v>
      </c>
      <c r="BW11" s="237">
        <f>'12月'!AD11</f>
        <v>681.1421825011286</v>
      </c>
      <c r="BX11" s="237">
        <f>'1月'!AD11</f>
        <v>612.4726496252231</v>
      </c>
      <c r="BY11" s="237">
        <f>'2月'!AD11</f>
        <v>594.4817059416214</v>
      </c>
      <c r="BZ11" s="237">
        <f>'3月'!AD11</f>
        <v>712.1151634943832</v>
      </c>
      <c r="CA11" s="261">
        <f t="shared" si="8"/>
        <v>716.8266171949791</v>
      </c>
      <c r="CB11" s="242">
        <f>'4月'!AH11</f>
        <v>299.7322042485434</v>
      </c>
      <c r="CC11" s="237">
        <f>'5月'!AH11</f>
        <v>264.9534819515231</v>
      </c>
      <c r="CD11" s="237">
        <f>'6月'!AH11</f>
        <v>305.09733583353716</v>
      </c>
      <c r="CE11" s="237">
        <f>'7月'!AH11</f>
        <v>322.9928271563038</v>
      </c>
      <c r="CF11" s="237">
        <f>'8月'!AH11</f>
        <v>293.1674622691547</v>
      </c>
      <c r="CG11" s="237">
        <f>'9月'!AH11</f>
        <v>280.7399347116431</v>
      </c>
      <c r="CH11" s="237">
        <f>'10月'!AH11</f>
        <v>296.12752265717836</v>
      </c>
      <c r="CI11" s="237">
        <f>'11月'!AH11</f>
        <v>297.5947449123094</v>
      </c>
      <c r="CJ11" s="237">
        <f>'12月'!AH11</f>
        <v>285.5807628722169</v>
      </c>
      <c r="CK11" s="237">
        <f>'1月'!AH11</f>
        <v>232.7747559336034</v>
      </c>
      <c r="CL11" s="237">
        <f>'2月'!AH11</f>
        <v>255.18068484292525</v>
      </c>
      <c r="CM11" s="237">
        <f>'3月'!AH11</f>
        <v>302.63787992384033</v>
      </c>
      <c r="CN11" s="263">
        <f t="shared" si="9"/>
        <v>286.26833633612205</v>
      </c>
      <c r="CO11" s="247">
        <f>'4月'!AI11</f>
        <v>12.907003982197237</v>
      </c>
      <c r="CP11" s="248">
        <f>'5月'!AI11</f>
        <v>12.453731343283584</v>
      </c>
      <c r="CQ11" s="248">
        <f>'6月'!AI11</f>
        <v>11.422749610451875</v>
      </c>
      <c r="CR11" s="248">
        <f>'7月'!AI11</f>
        <v>11.127098321342928</v>
      </c>
      <c r="CS11" s="248">
        <f>'8月'!AI11</f>
        <v>11.621320926469101</v>
      </c>
      <c r="CT11" s="248">
        <f>'9月'!AI11</f>
        <v>10.480086632174228</v>
      </c>
      <c r="CU11" s="248">
        <f>'10月'!AI11</f>
        <v>11.12793338380015</v>
      </c>
      <c r="CV11" s="248">
        <f>'11月'!AI11</f>
        <v>10.26346834447503</v>
      </c>
      <c r="CW11" s="248">
        <f>'12月'!AI11</f>
        <v>11.271601753933457</v>
      </c>
      <c r="CX11" s="248">
        <f>'1月'!AI11</f>
        <v>12.309899569583933</v>
      </c>
      <c r="CY11" s="248">
        <f>'2月'!AI11</f>
        <v>12.300395256916996</v>
      </c>
      <c r="CZ11" s="269">
        <f>'3月'!AI11</f>
        <v>10.652579241765071</v>
      </c>
      <c r="DA11" s="295">
        <v>32</v>
      </c>
      <c r="DB11" s="278">
        <f t="shared" si="2"/>
        <v>9644.3</v>
      </c>
      <c r="DC11" s="278">
        <f t="shared" si="13"/>
        <v>9676.3</v>
      </c>
      <c r="DD11" s="278">
        <f t="shared" si="3"/>
        <v>3851.5</v>
      </c>
      <c r="DE11" s="279">
        <f t="shared" si="14"/>
        <v>13527.8</v>
      </c>
      <c r="DF11" s="280">
        <f t="shared" si="10"/>
        <v>1005.4734000487582</v>
      </c>
      <c r="DG11" s="281">
        <f t="shared" si="11"/>
        <v>719.205063712636</v>
      </c>
      <c r="DH11" s="282">
        <f t="shared" si="12"/>
        <v>286.26833633612205</v>
      </c>
      <c r="DI11" s="215">
        <v>6</v>
      </c>
      <c r="DJ11" s="219" t="s">
        <v>25</v>
      </c>
    </row>
    <row r="12" spans="1:114" ht="18" customHeight="1">
      <c r="A12" s="220">
        <v>7</v>
      </c>
      <c r="B12" s="218" t="s">
        <v>26</v>
      </c>
      <c r="C12" s="229">
        <f>'4月'!C12</f>
        <v>28818</v>
      </c>
      <c r="D12" s="224">
        <f>'5月'!C12</f>
        <v>28825</v>
      </c>
      <c r="E12" s="225">
        <f>'6月'!C12</f>
        <v>28794</v>
      </c>
      <c r="F12" s="225">
        <f>'7月'!C12</f>
        <v>28786</v>
      </c>
      <c r="G12" s="225">
        <f>'8月'!C12</f>
        <v>28784</v>
      </c>
      <c r="H12" s="225">
        <f>'9月'!C12</f>
        <v>28779</v>
      </c>
      <c r="I12" s="225">
        <f>'10月'!C12</f>
        <v>28750</v>
      </c>
      <c r="J12" s="225">
        <f>'11月'!C12</f>
        <v>28730</v>
      </c>
      <c r="K12" s="225">
        <f>'12月'!C12</f>
        <v>28692</v>
      </c>
      <c r="L12" s="225">
        <f>'1月'!C12</f>
        <v>28670</v>
      </c>
      <c r="M12" s="225">
        <f>'2月'!C12</f>
        <v>28651</v>
      </c>
      <c r="N12" s="257">
        <f>'3月'!C12</f>
        <v>28529</v>
      </c>
      <c r="O12" s="232">
        <f>'4月'!Z12</f>
        <v>845.3</v>
      </c>
      <c r="P12" s="233">
        <f>'5月'!Z12</f>
        <v>795.3000000000001</v>
      </c>
      <c r="Q12" s="234">
        <f>'6月'!Z12</f>
        <v>808.3000000000001</v>
      </c>
      <c r="R12" s="234">
        <f>'7月'!Z12</f>
        <v>817.7</v>
      </c>
      <c r="S12" s="234">
        <f>'8月'!Z12</f>
        <v>885</v>
      </c>
      <c r="T12" s="234">
        <f>'9月'!Z12</f>
        <v>832.9</v>
      </c>
      <c r="U12" s="234">
        <f>'10月'!Z12</f>
        <v>705.8</v>
      </c>
      <c r="V12" s="234">
        <f>'11月'!Z12</f>
        <v>697.1999999999999</v>
      </c>
      <c r="W12" s="234">
        <f>'12月'!Z12</f>
        <v>710.2</v>
      </c>
      <c r="X12" s="234">
        <f>'1月'!Z12</f>
        <v>613.1</v>
      </c>
      <c r="Y12" s="234">
        <f>'2月'!Z12</f>
        <v>577.2</v>
      </c>
      <c r="Z12" s="234">
        <f>'3月'!Z12</f>
        <v>687.7</v>
      </c>
      <c r="AA12" s="254">
        <f t="shared" si="4"/>
        <v>8975.7</v>
      </c>
      <c r="AB12" s="239">
        <f>'4月'!D12</f>
        <v>604.5999999999999</v>
      </c>
      <c r="AC12" s="233">
        <f>'5月'!D12</f>
        <v>560.3000000000001</v>
      </c>
      <c r="AD12" s="234">
        <f>'6月'!D12</f>
        <v>547.8000000000001</v>
      </c>
      <c r="AE12" s="234">
        <f>'7月'!D12</f>
        <v>563.8000000000001</v>
      </c>
      <c r="AF12" s="234">
        <f>'8月'!D12</f>
        <v>627.5</v>
      </c>
      <c r="AG12" s="234">
        <f>'9月'!D12</f>
        <v>585.5</v>
      </c>
      <c r="AH12" s="234">
        <f>'10月'!D12</f>
        <v>496.4</v>
      </c>
      <c r="AI12" s="234">
        <f>'11月'!D12</f>
        <v>467.79999999999995</v>
      </c>
      <c r="AJ12" s="234">
        <f>'12月'!D12</f>
        <v>484.7</v>
      </c>
      <c r="AK12" s="234">
        <f>'1月'!AA12</f>
        <v>426.8</v>
      </c>
      <c r="AL12" s="234">
        <f>'2月'!AA12</f>
        <v>392.9</v>
      </c>
      <c r="AM12" s="234">
        <f>'3月'!AA12</f>
        <v>473.8</v>
      </c>
      <c r="AN12" s="261">
        <f t="shared" si="5"/>
        <v>6231.900000000001</v>
      </c>
      <c r="AO12" s="239">
        <f>'4月'!Y12</f>
        <v>240.7</v>
      </c>
      <c r="AP12" s="233">
        <f>'5月'!Y12</f>
        <v>235</v>
      </c>
      <c r="AQ12" s="234">
        <f>'6月'!Y12</f>
        <v>260.5</v>
      </c>
      <c r="AR12" s="234">
        <f>'7月'!Y12</f>
        <v>253.9</v>
      </c>
      <c r="AS12" s="234">
        <f>'8月'!Y12</f>
        <v>257.5</v>
      </c>
      <c r="AT12" s="234">
        <f>'9月'!Y12</f>
        <v>247.4</v>
      </c>
      <c r="AU12" s="234">
        <f>'10月'!Y12</f>
        <v>209.4</v>
      </c>
      <c r="AV12" s="234">
        <f>'11月'!Y12</f>
        <v>229.4</v>
      </c>
      <c r="AW12" s="234">
        <f>'12月'!Y12</f>
        <v>225.5</v>
      </c>
      <c r="AX12" s="234">
        <f>'1月'!Y12</f>
        <v>186.3</v>
      </c>
      <c r="AY12" s="234">
        <f>'2月'!Y12</f>
        <v>184.3</v>
      </c>
      <c r="AZ12" s="234">
        <f>'3月'!Y12</f>
        <v>213.9</v>
      </c>
      <c r="BA12" s="263">
        <f t="shared" si="6"/>
        <v>2743.8000000000006</v>
      </c>
      <c r="BB12" s="232">
        <f>'4月'!AG12</f>
        <v>977.7453906123488</v>
      </c>
      <c r="BC12" s="233">
        <f>'5月'!AG12</f>
        <v>890.0204235794422</v>
      </c>
      <c r="BD12" s="234">
        <f>'6月'!AG12</f>
        <v>935.7273506054503</v>
      </c>
      <c r="BE12" s="234">
        <f>'7月'!AG12</f>
        <v>916.328053735799</v>
      </c>
      <c r="BF12" s="234">
        <f>'8月'!AG12</f>
        <v>991.8144488873747</v>
      </c>
      <c r="BG12" s="234">
        <f>'9月'!AG12</f>
        <v>964.7080625919363</v>
      </c>
      <c r="BH12" s="234">
        <f>'10月'!AG12</f>
        <v>791.9214586255259</v>
      </c>
      <c r="BI12" s="234">
        <f>'11月'!AG12</f>
        <v>808.9105464671075</v>
      </c>
      <c r="BJ12" s="234">
        <f>'12月'!AG12</f>
        <v>798.4691697809437</v>
      </c>
      <c r="BK12" s="234">
        <f>'1月'!AG12</f>
        <v>689.8297647310327</v>
      </c>
      <c r="BL12" s="234">
        <f>'2月'!AG12</f>
        <v>694.6859891753193</v>
      </c>
      <c r="BM12" s="234">
        <f>'3月'!AG12</f>
        <v>777.5902053258767</v>
      </c>
      <c r="BN12" s="266">
        <f t="shared" si="7"/>
        <v>852.1411616735564</v>
      </c>
      <c r="BO12" s="241">
        <f>'4月'!AD12</f>
        <v>699.3314363707867</v>
      </c>
      <c r="BP12" s="234">
        <f>'5月'!AD12</f>
        <v>627.0318663794309</v>
      </c>
      <c r="BQ12" s="234">
        <f>'6月'!AD12</f>
        <v>634.1598944224492</v>
      </c>
      <c r="BR12" s="234">
        <f>'7月'!AD12</f>
        <v>631.8035424926544</v>
      </c>
      <c r="BS12" s="234">
        <f>'8月'!AD12</f>
        <v>703.2356685613871</v>
      </c>
      <c r="BT12" s="234">
        <f>'9月'!AD12</f>
        <v>678.1565261707032</v>
      </c>
      <c r="BU12" s="234">
        <f>'10月'!AD12</f>
        <v>556.9705469845721</v>
      </c>
      <c r="BV12" s="234">
        <f>'11月'!AD12</f>
        <v>542.7543798584522</v>
      </c>
      <c r="BW12" s="234">
        <f>'12月'!AD12</f>
        <v>544.9422790662115</v>
      </c>
      <c r="BX12" s="234">
        <f>'1月'!AD12</f>
        <v>480.2142286530824</v>
      </c>
      <c r="BY12" s="234">
        <f>'2月'!AD12</f>
        <v>472.8727046898525</v>
      </c>
      <c r="BZ12" s="234">
        <f>'3月'!AD12</f>
        <v>535.7310444720086</v>
      </c>
      <c r="CA12" s="261">
        <f t="shared" si="8"/>
        <v>591.6483957165945</v>
      </c>
      <c r="CB12" s="241">
        <f>'4月'!AH12</f>
        <v>278.41395424156195</v>
      </c>
      <c r="CC12" s="234">
        <f>'5月'!AH12</f>
        <v>262.98855720001114</v>
      </c>
      <c r="CD12" s="234">
        <f>'6月'!AH12</f>
        <v>301.56745618300107</v>
      </c>
      <c r="CE12" s="234">
        <f>'7月'!AH12</f>
        <v>284.5245112431446</v>
      </c>
      <c r="CF12" s="234">
        <f>'8月'!AH12</f>
        <v>288.5787803259875</v>
      </c>
      <c r="CG12" s="234">
        <f>'9月'!AH12</f>
        <v>286.5515364212331</v>
      </c>
      <c r="CH12" s="234">
        <f>'10月'!AH12</f>
        <v>234.9509116409537</v>
      </c>
      <c r="CI12" s="234">
        <f>'11月'!AH12</f>
        <v>266.1561666086553</v>
      </c>
      <c r="CJ12" s="234">
        <f>'12月'!AH12</f>
        <v>253.5268907147322</v>
      </c>
      <c r="CK12" s="234">
        <f>'1月'!AH12</f>
        <v>209.61553607795042</v>
      </c>
      <c r="CL12" s="234">
        <f>'2月'!AH12</f>
        <v>221.8132844854666</v>
      </c>
      <c r="CM12" s="234">
        <f>'3月'!AH12</f>
        <v>241.85916085386802</v>
      </c>
      <c r="CN12" s="263">
        <f t="shared" si="9"/>
        <v>260.4927659569621</v>
      </c>
      <c r="CO12" s="249">
        <f>'4月'!AI12</f>
        <v>25.30598742970559</v>
      </c>
      <c r="CP12" s="250">
        <f>'5月'!AI12</f>
        <v>23.433874709976802</v>
      </c>
      <c r="CQ12" s="250">
        <f>'6月'!AI12</f>
        <v>20.609711573566997</v>
      </c>
      <c r="CR12" s="250">
        <f>'7月'!AI12</f>
        <v>20.64561901383469</v>
      </c>
      <c r="CS12" s="250">
        <f>'8月'!AI12</f>
        <v>20.159362549800797</v>
      </c>
      <c r="CT12" s="250">
        <f>'9月'!AI12</f>
        <v>18.770281810418446</v>
      </c>
      <c r="CU12" s="250">
        <f>'10月'!AI12</f>
        <v>21.7767929089444</v>
      </c>
      <c r="CV12" s="250">
        <f>'11月'!AI12</f>
        <v>20.585720393330487</v>
      </c>
      <c r="CW12" s="250">
        <f>'12月'!AI12</f>
        <v>21.621621621621625</v>
      </c>
      <c r="CX12" s="250">
        <f>'1月'!AI12</f>
        <v>27.999062792877226</v>
      </c>
      <c r="CY12" s="250">
        <f>'2月'!AI12</f>
        <v>24.840926444387886</v>
      </c>
      <c r="CZ12" s="270">
        <f>'3月'!AI12</f>
        <v>23.680878007598142</v>
      </c>
      <c r="DA12" s="297">
        <v>324</v>
      </c>
      <c r="DB12" s="283">
        <f t="shared" si="2"/>
        <v>6231.900000000001</v>
      </c>
      <c r="DC12" s="283">
        <f t="shared" si="13"/>
        <v>6555.900000000001</v>
      </c>
      <c r="DD12" s="283">
        <f t="shared" si="3"/>
        <v>2743.8000000000006</v>
      </c>
      <c r="DE12" s="284">
        <f t="shared" si="14"/>
        <v>9299.7</v>
      </c>
      <c r="DF12" s="285">
        <f t="shared" si="10"/>
        <v>882.9012958560974</v>
      </c>
      <c r="DG12" s="286">
        <f t="shared" si="11"/>
        <v>622.4085298991353</v>
      </c>
      <c r="DH12" s="287">
        <f t="shared" si="12"/>
        <v>260.4927659569621</v>
      </c>
      <c r="DI12" s="220">
        <v>7</v>
      </c>
      <c r="DJ12" s="218" t="s">
        <v>26</v>
      </c>
    </row>
    <row r="13" spans="1:114" s="111" customFormat="1" ht="18" customHeight="1">
      <c r="A13" s="215">
        <v>8</v>
      </c>
      <c r="B13" s="219" t="s">
        <v>74</v>
      </c>
      <c r="C13" s="226">
        <f>'4月'!C13</f>
        <v>123437</v>
      </c>
      <c r="D13" s="227">
        <f>'5月'!C13</f>
        <v>123299</v>
      </c>
      <c r="E13" s="228">
        <f>'6月'!C13</f>
        <v>123210</v>
      </c>
      <c r="F13" s="228">
        <f>'7月'!C13</f>
        <v>123097</v>
      </c>
      <c r="G13" s="228">
        <f>'8月'!C13</f>
        <v>123045</v>
      </c>
      <c r="H13" s="228">
        <f>'9月'!C13</f>
        <v>122919</v>
      </c>
      <c r="I13" s="228">
        <f>'10月'!C13</f>
        <v>122837</v>
      </c>
      <c r="J13" s="228">
        <f>'11月'!C13</f>
        <v>122708</v>
      </c>
      <c r="K13" s="228">
        <f>'12月'!C13</f>
        <v>122633</v>
      </c>
      <c r="L13" s="228">
        <f>'1月'!C13</f>
        <v>122504</v>
      </c>
      <c r="M13" s="228">
        <f>'2月'!C13</f>
        <v>122359</v>
      </c>
      <c r="N13" s="258">
        <f>'3月'!C13</f>
        <v>121735</v>
      </c>
      <c r="O13" s="235">
        <f>'4月'!Z13</f>
        <v>3030.4</v>
      </c>
      <c r="P13" s="236">
        <f>'5月'!Z13</f>
        <v>3082.3</v>
      </c>
      <c r="Q13" s="237">
        <f>'6月'!Z13</f>
        <v>3050.3999999999996</v>
      </c>
      <c r="R13" s="237">
        <f>'7月'!Z13</f>
        <v>3055.1</v>
      </c>
      <c r="S13" s="237">
        <f>'8月'!Z13</f>
        <v>3296.2000000000003</v>
      </c>
      <c r="T13" s="237">
        <f>'9月'!Z13</f>
        <v>2951.8</v>
      </c>
      <c r="U13" s="237">
        <f>'10月'!Z13</f>
        <v>2995.6</v>
      </c>
      <c r="V13" s="237">
        <f>'11月'!Z13</f>
        <v>2729.8999999999996</v>
      </c>
      <c r="W13" s="237">
        <f>'12月'!Z13</f>
        <v>2968.1</v>
      </c>
      <c r="X13" s="237">
        <f>'1月'!Z13</f>
        <v>2527.8999999999996</v>
      </c>
      <c r="Y13" s="237">
        <f>'2月'!Z13</f>
        <v>2378.6</v>
      </c>
      <c r="Z13" s="237">
        <f>'3月'!Z13</f>
        <v>2902.7</v>
      </c>
      <c r="AA13" s="254">
        <f t="shared" si="4"/>
        <v>34968.99999999999</v>
      </c>
      <c r="AB13" s="240">
        <f>'4月'!D13</f>
        <v>2226.5</v>
      </c>
      <c r="AC13" s="236">
        <f>'5月'!D13</f>
        <v>2290.4</v>
      </c>
      <c r="AD13" s="237">
        <f>'6月'!D13</f>
        <v>2234.6</v>
      </c>
      <c r="AE13" s="237">
        <f>'7月'!D13</f>
        <v>2229.7</v>
      </c>
      <c r="AF13" s="237">
        <f>'8月'!D13</f>
        <v>2485.1000000000004</v>
      </c>
      <c r="AG13" s="237">
        <f>'9月'!D13</f>
        <v>2183.3</v>
      </c>
      <c r="AH13" s="237">
        <f>'10月'!D13</f>
        <v>2196.1</v>
      </c>
      <c r="AI13" s="237">
        <f>'11月'!D13</f>
        <v>1992.6</v>
      </c>
      <c r="AJ13" s="237">
        <f>'12月'!D13</f>
        <v>2152</v>
      </c>
      <c r="AK13" s="237">
        <f>'1月'!AA13</f>
        <v>1831.6</v>
      </c>
      <c r="AL13" s="237">
        <f>'2月'!AA13</f>
        <v>1694</v>
      </c>
      <c r="AM13" s="237">
        <f>'3月'!AA13</f>
        <v>2078.4</v>
      </c>
      <c r="AN13" s="261">
        <f t="shared" si="5"/>
        <v>25594.300000000003</v>
      </c>
      <c r="AO13" s="240">
        <f>'4月'!Y13</f>
        <v>803.9</v>
      </c>
      <c r="AP13" s="236">
        <f>'5月'!Y13</f>
        <v>791.9</v>
      </c>
      <c r="AQ13" s="237">
        <f>'6月'!Y13</f>
        <v>815.8</v>
      </c>
      <c r="AR13" s="237">
        <f>'7月'!Y13</f>
        <v>825.4</v>
      </c>
      <c r="AS13" s="237">
        <f>'8月'!Y13</f>
        <v>811.1</v>
      </c>
      <c r="AT13" s="237">
        <f>'9月'!Y13</f>
        <v>768.5</v>
      </c>
      <c r="AU13" s="237">
        <f>'10月'!Y13</f>
        <v>799.5</v>
      </c>
      <c r="AV13" s="237">
        <f>'11月'!Y13</f>
        <v>737.3</v>
      </c>
      <c r="AW13" s="237">
        <f>'12月'!Y13</f>
        <v>816.1</v>
      </c>
      <c r="AX13" s="237">
        <f>'1月'!Y13</f>
        <v>696.3</v>
      </c>
      <c r="AY13" s="237">
        <f>'2月'!Y13</f>
        <v>684.6</v>
      </c>
      <c r="AZ13" s="237">
        <f>'3月'!Y13</f>
        <v>824.3</v>
      </c>
      <c r="BA13" s="263">
        <f t="shared" si="6"/>
        <v>9374.7</v>
      </c>
      <c r="BB13" s="235">
        <f>'4月'!AG13</f>
        <v>818.3391797705173</v>
      </c>
      <c r="BC13" s="236">
        <f>'5月'!AG13</f>
        <v>806.4058285798304</v>
      </c>
      <c r="BD13" s="237">
        <f>'6月'!AG13</f>
        <v>825.2576901225549</v>
      </c>
      <c r="BE13" s="237">
        <f>'7月'!AG13</f>
        <v>800.601256758701</v>
      </c>
      <c r="BF13" s="237">
        <f>'8月'!AG13</f>
        <v>864.1475253611648</v>
      </c>
      <c r="BG13" s="237">
        <f>'9月'!AG13</f>
        <v>800.472940174695</v>
      </c>
      <c r="BH13" s="237">
        <f>'10月'!AG13</f>
        <v>786.6706128000206</v>
      </c>
      <c r="BI13" s="237">
        <f>'11月'!AG13</f>
        <v>741.5707750649237</v>
      </c>
      <c r="BJ13" s="237">
        <f>'12月'!AG13</f>
        <v>780.7454868617956</v>
      </c>
      <c r="BK13" s="237">
        <f>'1月'!AG13</f>
        <v>665.6530504336395</v>
      </c>
      <c r="BL13" s="237">
        <f>'2月'!AG13</f>
        <v>670.3282116981375</v>
      </c>
      <c r="BM13" s="237">
        <f>'3月'!AG13</f>
        <v>769.174714510763</v>
      </c>
      <c r="BN13" s="266">
        <f t="shared" si="7"/>
        <v>777.290051554231</v>
      </c>
      <c r="BO13" s="242">
        <f>'4月'!AD13</f>
        <v>601.2513805963096</v>
      </c>
      <c r="BP13" s="237">
        <f>'5月'!AD13</f>
        <v>599.2252245982687</v>
      </c>
      <c r="BQ13" s="237">
        <f>'6月'!AD13</f>
        <v>604.5504964423883</v>
      </c>
      <c r="BR13" s="237">
        <f>'7月'!AD13</f>
        <v>584.3018631779239</v>
      </c>
      <c r="BS13" s="237">
        <f>'8月'!AD13</f>
        <v>651.5056778335752</v>
      </c>
      <c r="BT13" s="237">
        <f>'9月'!AD13</f>
        <v>592.0701166350742</v>
      </c>
      <c r="BU13" s="237">
        <f>'10月'!AD13</f>
        <v>576.7149595306868</v>
      </c>
      <c r="BV13" s="237">
        <f>'11月'!AD13</f>
        <v>541.285001792874</v>
      </c>
      <c r="BW13" s="237">
        <f>'12月'!AD13</f>
        <v>566.0740162819932</v>
      </c>
      <c r="BX13" s="237">
        <f>'1月'!AD13</f>
        <v>482.30156539983943</v>
      </c>
      <c r="BY13" s="237">
        <f>'2月'!AD13</f>
        <v>477.39678408166355</v>
      </c>
      <c r="BZ13" s="237">
        <f>'3月'!AD13</f>
        <v>550.7467966511076</v>
      </c>
      <c r="CA13" s="261">
        <f t="shared" si="8"/>
        <v>568.9094559894323</v>
      </c>
      <c r="CB13" s="242">
        <f>'4月'!AH13</f>
        <v>217.08779917420762</v>
      </c>
      <c r="CC13" s="237">
        <f>'5月'!AH13</f>
        <v>207.18060398156172</v>
      </c>
      <c r="CD13" s="237">
        <f>'6月'!AH13</f>
        <v>220.70719368016663</v>
      </c>
      <c r="CE13" s="237">
        <f>'7月'!AH13</f>
        <v>216.29939358077698</v>
      </c>
      <c r="CF13" s="237">
        <f>'8月'!AH13</f>
        <v>212.64184752758956</v>
      </c>
      <c r="CG13" s="237">
        <f>'9月'!AH13</f>
        <v>208.40282353962093</v>
      </c>
      <c r="CH13" s="237">
        <f>'10月'!AH13</f>
        <v>209.95565326933385</v>
      </c>
      <c r="CI13" s="237">
        <f>'11月'!AH13</f>
        <v>200.28577327204962</v>
      </c>
      <c r="CJ13" s="237">
        <f>'12月'!AH13</f>
        <v>214.67147057980236</v>
      </c>
      <c r="CK13" s="237">
        <f>'1月'!AH13</f>
        <v>183.35148503380006</v>
      </c>
      <c r="CL13" s="237">
        <f>'2月'!AH13</f>
        <v>192.931427616474</v>
      </c>
      <c r="CM13" s="237">
        <f>'3月'!AH13</f>
        <v>218.42791785965548</v>
      </c>
      <c r="CN13" s="263">
        <f t="shared" si="9"/>
        <v>208.38059556479888</v>
      </c>
      <c r="CO13" s="247">
        <f>'4月'!AI13</f>
        <v>13.092297327644285</v>
      </c>
      <c r="CP13" s="248">
        <f>'5月'!AI13</f>
        <v>12.539294446384915</v>
      </c>
      <c r="CQ13" s="248">
        <f>'6月'!AI13</f>
        <v>11.321936811957398</v>
      </c>
      <c r="CR13" s="248">
        <f>'7月'!AI13</f>
        <v>10.916266762344707</v>
      </c>
      <c r="CS13" s="248">
        <f>'8月'!AI13</f>
        <v>13.130256327713168</v>
      </c>
      <c r="CT13" s="248">
        <f>'9月'!AI13</f>
        <v>11.052077130948563</v>
      </c>
      <c r="CU13" s="248">
        <f>'10月'!AI13</f>
        <v>11.474887300214016</v>
      </c>
      <c r="CV13" s="248">
        <f>'11月'!AI13</f>
        <v>11.527652313560173</v>
      </c>
      <c r="CW13" s="248">
        <f>'12月'!AI13</f>
        <v>12.75557620817844</v>
      </c>
      <c r="CX13" s="248">
        <f>'1月'!AI13</f>
        <v>12.83577200262066</v>
      </c>
      <c r="CY13" s="248">
        <f>'2月'!AI13</f>
        <v>12.780401416765054</v>
      </c>
      <c r="CZ13" s="269">
        <f>'3月'!AI13</f>
        <v>11.465550423402616</v>
      </c>
      <c r="DA13" s="295">
        <v>2148</v>
      </c>
      <c r="DB13" s="278">
        <f t="shared" si="2"/>
        <v>25594.300000000003</v>
      </c>
      <c r="DC13" s="278">
        <f t="shared" si="13"/>
        <v>27742.300000000003</v>
      </c>
      <c r="DD13" s="278">
        <f t="shared" si="3"/>
        <v>9374.7</v>
      </c>
      <c r="DE13" s="279">
        <f t="shared" si="14"/>
        <v>37117</v>
      </c>
      <c r="DF13" s="280">
        <f t="shared" si="10"/>
        <v>825.0357414721153</v>
      </c>
      <c r="DG13" s="281">
        <f t="shared" si="11"/>
        <v>616.6551459073164</v>
      </c>
      <c r="DH13" s="282">
        <f t="shared" si="12"/>
        <v>208.38059556479888</v>
      </c>
      <c r="DI13" s="215">
        <v>8</v>
      </c>
      <c r="DJ13" s="219" t="s">
        <v>74</v>
      </c>
    </row>
    <row r="14" spans="1:114" ht="18" customHeight="1">
      <c r="A14" s="220">
        <v>9</v>
      </c>
      <c r="B14" s="218" t="s">
        <v>27</v>
      </c>
      <c r="C14" s="229">
        <f>'4月'!C14</f>
        <v>20257</v>
      </c>
      <c r="D14" s="224">
        <f>'5月'!C14</f>
        <v>20248</v>
      </c>
      <c r="E14" s="225">
        <f>'6月'!C14</f>
        <v>20222</v>
      </c>
      <c r="F14" s="225">
        <f>'7月'!C14</f>
        <v>20237</v>
      </c>
      <c r="G14" s="225">
        <f>'8月'!C14</f>
        <v>20218</v>
      </c>
      <c r="H14" s="225">
        <f>'9月'!C14</f>
        <v>20208</v>
      </c>
      <c r="I14" s="225">
        <f>'10月'!C14</f>
        <v>20200</v>
      </c>
      <c r="J14" s="225">
        <f>'11月'!C14</f>
        <v>20206</v>
      </c>
      <c r="K14" s="225">
        <f>'12月'!C14</f>
        <v>20199</v>
      </c>
      <c r="L14" s="225">
        <f>'1月'!C14</f>
        <v>20179</v>
      </c>
      <c r="M14" s="225">
        <f>'2月'!C14</f>
        <v>20164</v>
      </c>
      <c r="N14" s="257">
        <f>'3月'!C14</f>
        <v>20039</v>
      </c>
      <c r="O14" s="232">
        <f>'4月'!Z14</f>
        <v>497.7</v>
      </c>
      <c r="P14" s="233">
        <f>'5月'!Z14</f>
        <v>481.9</v>
      </c>
      <c r="Q14" s="234">
        <f>'6月'!Z14</f>
        <v>469.30000000000007</v>
      </c>
      <c r="R14" s="234">
        <f>'7月'!Z14</f>
        <v>493.29999999999995</v>
      </c>
      <c r="S14" s="234">
        <f>'8月'!Z14</f>
        <v>513.9</v>
      </c>
      <c r="T14" s="234">
        <f>'9月'!Z14</f>
        <v>458.90000000000003</v>
      </c>
      <c r="U14" s="234">
        <f>'10月'!Z14</f>
        <v>487.79999999999995</v>
      </c>
      <c r="V14" s="234">
        <f>'11月'!Z14</f>
        <v>422.40000000000003</v>
      </c>
      <c r="W14" s="234">
        <f>'12月'!Z14</f>
        <v>514.5</v>
      </c>
      <c r="X14" s="234">
        <f>'1月'!Z14</f>
        <v>421.6</v>
      </c>
      <c r="Y14" s="234">
        <f>'2月'!Z14</f>
        <v>408.9</v>
      </c>
      <c r="Z14" s="234">
        <f>'3月'!Z14</f>
        <v>446.1</v>
      </c>
      <c r="AA14" s="254">
        <f t="shared" si="4"/>
        <v>5616.300000000001</v>
      </c>
      <c r="AB14" s="239">
        <f>'4月'!D14</f>
        <v>402.2</v>
      </c>
      <c r="AC14" s="233">
        <f>'5月'!D14</f>
        <v>380</v>
      </c>
      <c r="AD14" s="234">
        <f>'6月'!D14</f>
        <v>371.90000000000003</v>
      </c>
      <c r="AE14" s="234">
        <f>'7月'!D14</f>
        <v>391.2</v>
      </c>
      <c r="AF14" s="234">
        <f>'8月'!D14</f>
        <v>404.9</v>
      </c>
      <c r="AG14" s="234">
        <f>'9月'!D14</f>
        <v>364.1</v>
      </c>
      <c r="AH14" s="234">
        <f>'10月'!D14</f>
        <v>385.7</v>
      </c>
      <c r="AI14" s="234">
        <f>'11月'!D14</f>
        <v>327.70000000000005</v>
      </c>
      <c r="AJ14" s="234">
        <f>'12月'!D14</f>
        <v>416.09999999999997</v>
      </c>
      <c r="AK14" s="234">
        <f>'1月'!AA14</f>
        <v>331.3</v>
      </c>
      <c r="AL14" s="234">
        <f>'2月'!AA14</f>
        <v>318.3</v>
      </c>
      <c r="AM14" s="234">
        <f>'3月'!AA14</f>
        <v>347.8</v>
      </c>
      <c r="AN14" s="261">
        <f t="shared" si="5"/>
        <v>4441.2</v>
      </c>
      <c r="AO14" s="239">
        <f>'4月'!Y14</f>
        <v>95.5</v>
      </c>
      <c r="AP14" s="233">
        <f>'5月'!Y14</f>
        <v>101.9</v>
      </c>
      <c r="AQ14" s="234">
        <f>'6月'!Y14</f>
        <v>97.4</v>
      </c>
      <c r="AR14" s="234">
        <f>'7月'!Y14</f>
        <v>102.1</v>
      </c>
      <c r="AS14" s="234">
        <f>'8月'!Y14</f>
        <v>109</v>
      </c>
      <c r="AT14" s="234">
        <f>'9月'!Y14</f>
        <v>94.8</v>
      </c>
      <c r="AU14" s="234">
        <f>'10月'!Y14</f>
        <v>102.1</v>
      </c>
      <c r="AV14" s="234">
        <f>'11月'!Y14</f>
        <v>94.7</v>
      </c>
      <c r="AW14" s="234">
        <f>'12月'!Y14</f>
        <v>98.4</v>
      </c>
      <c r="AX14" s="234">
        <f>'1月'!Y14</f>
        <v>90.3</v>
      </c>
      <c r="AY14" s="234">
        <f>'2月'!Y14</f>
        <v>90.6</v>
      </c>
      <c r="AZ14" s="234">
        <f>'3月'!Y14</f>
        <v>98.3</v>
      </c>
      <c r="BA14" s="263">
        <f t="shared" si="6"/>
        <v>1175.1</v>
      </c>
      <c r="BB14" s="232">
        <f>'4月'!AG14</f>
        <v>818.9761563903836</v>
      </c>
      <c r="BC14" s="233">
        <f>'5月'!AG14</f>
        <v>767.738111928219</v>
      </c>
      <c r="BD14" s="234">
        <f>'6月'!AG14</f>
        <v>773.5799294497742</v>
      </c>
      <c r="BE14" s="234">
        <f>'7月'!AG14</f>
        <v>786.3271841580497</v>
      </c>
      <c r="BF14" s="234">
        <f>'8月'!AG14</f>
        <v>819.9336905153184</v>
      </c>
      <c r="BG14" s="234">
        <f>'9月'!AG14</f>
        <v>756.9609395618897</v>
      </c>
      <c r="BH14" s="234">
        <f>'10月'!AG14</f>
        <v>778.9843500479079</v>
      </c>
      <c r="BI14" s="234">
        <f>'11月'!AG14</f>
        <v>696.8227259229932</v>
      </c>
      <c r="BJ14" s="234">
        <f>'12月'!AG14</f>
        <v>821.663161223248</v>
      </c>
      <c r="BK14" s="234">
        <f>'1月'!AG14</f>
        <v>673.9679865206402</v>
      </c>
      <c r="BL14" s="234">
        <f>'2月'!AG14</f>
        <v>699.2660186470938</v>
      </c>
      <c r="BM14" s="234">
        <f>'3月'!AG14</f>
        <v>718.115803215987</v>
      </c>
      <c r="BN14" s="266">
        <f t="shared" si="7"/>
        <v>759.3567877678702</v>
      </c>
      <c r="BO14" s="241">
        <f>'4月'!AD14</f>
        <v>661.8288328314493</v>
      </c>
      <c r="BP14" s="234">
        <f>'5月'!AD14</f>
        <v>605.3963115433145</v>
      </c>
      <c r="BQ14" s="234">
        <f>'6月'!AD14</f>
        <v>613.0287146012594</v>
      </c>
      <c r="BR14" s="234">
        <f>'7月'!AD14</f>
        <v>623.5783386228036</v>
      </c>
      <c r="BS14" s="234">
        <f>'8月'!AD14</f>
        <v>646.0228668800397</v>
      </c>
      <c r="BT14" s="234">
        <f>'9月'!AD14</f>
        <v>600.5872261810505</v>
      </c>
      <c r="BU14" s="234">
        <f>'10月'!AD14</f>
        <v>615.9374001916322</v>
      </c>
      <c r="BV14" s="234">
        <f>'11月'!AD14</f>
        <v>540.5985020950874</v>
      </c>
      <c r="BW14" s="234">
        <f>'12月'!AD14</f>
        <v>664.5170872400263</v>
      </c>
      <c r="BX14" s="234">
        <f>'1月'!AD14</f>
        <v>529.6147863716511</v>
      </c>
      <c r="BY14" s="234">
        <f>'2月'!AD14</f>
        <v>544.3296007223526</v>
      </c>
      <c r="BZ14" s="234">
        <f>'3月'!AD14</f>
        <v>559.875983767138</v>
      </c>
      <c r="CA14" s="261">
        <f t="shared" si="8"/>
        <v>600.4763573588775</v>
      </c>
      <c r="CB14" s="241">
        <f>'4月'!AH14</f>
        <v>157.14732355893435</v>
      </c>
      <c r="CC14" s="234">
        <f>'5月'!AH14</f>
        <v>162.34180038490464</v>
      </c>
      <c r="CD14" s="234">
        <f>'6月'!AH14</f>
        <v>160.55121484851483</v>
      </c>
      <c r="CE14" s="234">
        <f>'7月'!AH14</f>
        <v>162.74884553524603</v>
      </c>
      <c r="CF14" s="234">
        <f>'8月'!AH14</f>
        <v>173.91082363527872</v>
      </c>
      <c r="CG14" s="234">
        <f>'9月'!AH14</f>
        <v>156.37371338083926</v>
      </c>
      <c r="CH14" s="234">
        <f>'10月'!AH14</f>
        <v>163.04694985627594</v>
      </c>
      <c r="CI14" s="234">
        <f>'11月'!AH14</f>
        <v>156.2242238279059</v>
      </c>
      <c r="CJ14" s="234">
        <f>'12月'!AH14</f>
        <v>157.1460739832218</v>
      </c>
      <c r="CK14" s="234">
        <f>'1月'!AH14</f>
        <v>144.35320014898912</v>
      </c>
      <c r="CL14" s="234">
        <f>'2月'!AH14</f>
        <v>154.93641792474125</v>
      </c>
      <c r="CM14" s="234">
        <f>'3月'!AH14</f>
        <v>158.23981944884892</v>
      </c>
      <c r="CN14" s="263">
        <f t="shared" si="9"/>
        <v>158.88043040899237</v>
      </c>
      <c r="CO14" s="249">
        <f>'4月'!AI14</f>
        <v>20.462456489308806</v>
      </c>
      <c r="CP14" s="250">
        <f>'5月'!AI14</f>
        <v>18.184210526315788</v>
      </c>
      <c r="CQ14" s="250">
        <f>'6月'!AI14</f>
        <v>18.499596665770365</v>
      </c>
      <c r="CR14" s="250">
        <f>'7月'!AI14</f>
        <v>14.033742331288344</v>
      </c>
      <c r="CS14" s="250">
        <f>'8月'!AI14</f>
        <v>18.004445542109167</v>
      </c>
      <c r="CT14" s="250">
        <f>'9月'!AI14</f>
        <v>17.824773413897283</v>
      </c>
      <c r="CU14" s="250">
        <f>'10月'!AI14</f>
        <v>16.38579206637283</v>
      </c>
      <c r="CV14" s="250">
        <f>'11月'!AI14</f>
        <v>16.936222154409517</v>
      </c>
      <c r="CW14" s="250">
        <f>'12月'!AI14</f>
        <v>16.029800528719058</v>
      </c>
      <c r="CX14" s="250">
        <f>'1月'!AI14</f>
        <v>17.71808028976758</v>
      </c>
      <c r="CY14" s="250">
        <f>'2月'!AI14</f>
        <v>17.436380772855795</v>
      </c>
      <c r="CZ14" s="270">
        <f>'3月'!AI14</f>
        <v>19.26394479585969</v>
      </c>
      <c r="DA14" s="297">
        <v>0</v>
      </c>
      <c r="DB14" s="283">
        <f t="shared" si="2"/>
        <v>4441.2</v>
      </c>
      <c r="DC14" s="283">
        <f t="shared" si="13"/>
        <v>4441.2</v>
      </c>
      <c r="DD14" s="283">
        <f t="shared" si="3"/>
        <v>1175.1</v>
      </c>
      <c r="DE14" s="284">
        <f t="shared" si="14"/>
        <v>5616.299999999999</v>
      </c>
      <c r="DF14" s="285">
        <f t="shared" si="10"/>
        <v>759.3567877678698</v>
      </c>
      <c r="DG14" s="286">
        <f t="shared" si="11"/>
        <v>600.4763573588775</v>
      </c>
      <c r="DH14" s="287">
        <f t="shared" si="12"/>
        <v>158.88043040899237</v>
      </c>
      <c r="DI14" s="220">
        <v>9</v>
      </c>
      <c r="DJ14" s="218" t="s">
        <v>27</v>
      </c>
    </row>
    <row r="15" spans="1:114" s="111" customFormat="1" ht="18" customHeight="1">
      <c r="A15" s="215">
        <v>10</v>
      </c>
      <c r="B15" s="219" t="s">
        <v>75</v>
      </c>
      <c r="C15" s="226">
        <f>'4月'!C15</f>
        <v>36118</v>
      </c>
      <c r="D15" s="227">
        <f>'5月'!C15</f>
        <v>36127</v>
      </c>
      <c r="E15" s="228">
        <f>'6月'!C15</f>
        <v>36096</v>
      </c>
      <c r="F15" s="228">
        <f>'7月'!C15</f>
        <v>36013</v>
      </c>
      <c r="G15" s="228">
        <f>'8月'!C15</f>
        <v>36007</v>
      </c>
      <c r="H15" s="228">
        <f>'9月'!C15</f>
        <v>35955</v>
      </c>
      <c r="I15" s="228">
        <f>'10月'!C15</f>
        <v>35918</v>
      </c>
      <c r="J15" s="228">
        <f>'11月'!C15</f>
        <v>35876</v>
      </c>
      <c r="K15" s="228">
        <f>'12月'!C15</f>
        <v>35846</v>
      </c>
      <c r="L15" s="228">
        <f>'1月'!C15</f>
        <v>35824</v>
      </c>
      <c r="M15" s="228">
        <f>'2月'!C15</f>
        <v>35759</v>
      </c>
      <c r="N15" s="258">
        <f>'3月'!C15</f>
        <v>35547</v>
      </c>
      <c r="O15" s="235">
        <f>'4月'!Z15</f>
        <v>1308.8</v>
      </c>
      <c r="P15" s="236">
        <f>'5月'!Z15</f>
        <v>1286.5</v>
      </c>
      <c r="Q15" s="237">
        <f>'6月'!Z15</f>
        <v>1367.3</v>
      </c>
      <c r="R15" s="237">
        <f>'7月'!Z15</f>
        <v>1320.8000000000002</v>
      </c>
      <c r="S15" s="237">
        <f>'8月'!Z15</f>
        <v>1444.3</v>
      </c>
      <c r="T15" s="237">
        <f>'9月'!Z15</f>
        <v>1275.5</v>
      </c>
      <c r="U15" s="237">
        <f>'10月'!Z15</f>
        <v>1292.5</v>
      </c>
      <c r="V15" s="237">
        <f>'11月'!Z15</f>
        <v>1206.3</v>
      </c>
      <c r="W15" s="237">
        <f>'12月'!Z15</f>
        <v>1289.6</v>
      </c>
      <c r="X15" s="237">
        <f>'1月'!Z15</f>
        <v>1125.1000000000001</v>
      </c>
      <c r="Y15" s="237">
        <f>'2月'!Z15</f>
        <v>1106.3000000000002</v>
      </c>
      <c r="Z15" s="259">
        <f>'3月'!Z15</f>
        <v>1260.3000000000002</v>
      </c>
      <c r="AA15" s="254">
        <f t="shared" si="4"/>
        <v>15283.3</v>
      </c>
      <c r="AB15" s="240">
        <f>'4月'!D15</f>
        <v>818.5</v>
      </c>
      <c r="AC15" s="236">
        <f>'5月'!D15</f>
        <v>841.6999999999999</v>
      </c>
      <c r="AD15" s="237">
        <f>'6月'!D15</f>
        <v>852.4</v>
      </c>
      <c r="AE15" s="237">
        <f>'7月'!D15</f>
        <v>824.8000000000001</v>
      </c>
      <c r="AF15" s="237">
        <f>'8月'!D15</f>
        <v>970.9</v>
      </c>
      <c r="AG15" s="237">
        <f>'9月'!D15</f>
        <v>789.9000000000001</v>
      </c>
      <c r="AH15" s="237">
        <f>'10月'!D15</f>
        <v>825.1</v>
      </c>
      <c r="AI15" s="237">
        <f>'11月'!D15</f>
        <v>750.6999999999999</v>
      </c>
      <c r="AJ15" s="237">
        <f>'12月'!D15</f>
        <v>800.5</v>
      </c>
      <c r="AK15" s="237">
        <f>'1月'!AA15</f>
        <v>726.9000000000001</v>
      </c>
      <c r="AL15" s="237">
        <f>'2月'!AA15</f>
        <v>693.7</v>
      </c>
      <c r="AM15" s="237">
        <f>'3月'!AA15</f>
        <v>776.6000000000001</v>
      </c>
      <c r="AN15" s="261">
        <f t="shared" si="5"/>
        <v>9671.700000000003</v>
      </c>
      <c r="AO15" s="240">
        <f>'4月'!Y15</f>
        <v>490.3</v>
      </c>
      <c r="AP15" s="236">
        <f>'5月'!Y15</f>
        <v>444.8</v>
      </c>
      <c r="AQ15" s="237">
        <f>'6月'!Y15</f>
        <v>514.9</v>
      </c>
      <c r="AR15" s="237">
        <f>'7月'!Y15</f>
        <v>496</v>
      </c>
      <c r="AS15" s="237">
        <f>'8月'!Y15</f>
        <v>473.4</v>
      </c>
      <c r="AT15" s="237">
        <f>'9月'!Y15</f>
        <v>485.6</v>
      </c>
      <c r="AU15" s="237">
        <f>'10月'!Y15</f>
        <v>467.4</v>
      </c>
      <c r="AV15" s="237">
        <f>'11月'!Y15</f>
        <v>455.6</v>
      </c>
      <c r="AW15" s="237">
        <f>'12月'!Y15</f>
        <v>489.1</v>
      </c>
      <c r="AX15" s="237">
        <f>'1月'!Y15</f>
        <v>398.2</v>
      </c>
      <c r="AY15" s="237">
        <f>'2月'!Y15</f>
        <v>412.6</v>
      </c>
      <c r="AZ15" s="237">
        <f>'3月'!Y15</f>
        <v>483.7</v>
      </c>
      <c r="BA15" s="263">
        <f t="shared" si="6"/>
        <v>5611.6</v>
      </c>
      <c r="BB15" s="235">
        <f>'4月'!AG15</f>
        <v>1207.8926481717335</v>
      </c>
      <c r="BC15" s="236">
        <f>'5月'!AG15</f>
        <v>1148.7253300855316</v>
      </c>
      <c r="BD15" s="237">
        <f>'6月'!AG15</f>
        <v>1262.6514479905438</v>
      </c>
      <c r="BE15" s="237">
        <f>'7月'!AG15</f>
        <v>1183.085319548586</v>
      </c>
      <c r="BF15" s="237">
        <f>'8月'!AG15</f>
        <v>1293.9240309008017</v>
      </c>
      <c r="BG15" s="237">
        <f>'9月'!AG15</f>
        <v>1182.4966393176658</v>
      </c>
      <c r="BH15" s="237">
        <f>'10月'!AG15</f>
        <v>1160.798162121966</v>
      </c>
      <c r="BI15" s="237">
        <f>'11月'!AG15</f>
        <v>1120.8049949827182</v>
      </c>
      <c r="BJ15" s="237">
        <f>'12月'!AG15</f>
        <v>1160.5200022317692</v>
      </c>
      <c r="BK15" s="237">
        <f>'1月'!AG15</f>
        <v>1013.1070898586639</v>
      </c>
      <c r="BL15" s="237">
        <f>'2月'!AG15</f>
        <v>1066.816070417768</v>
      </c>
      <c r="BM15" s="237">
        <f>'3月'!AG15</f>
        <v>1143.6925397270495</v>
      </c>
      <c r="BN15" s="266">
        <f t="shared" si="7"/>
        <v>1161.386462890392</v>
      </c>
      <c r="BO15" s="242">
        <f>'4月'!AD15</f>
        <v>755.394355538328</v>
      </c>
      <c r="BP15" s="237">
        <f>'5月'!AD15</f>
        <v>751.5601324003046</v>
      </c>
      <c r="BQ15" s="237">
        <f>'6月'!AD15</f>
        <v>787.1601654846336</v>
      </c>
      <c r="BR15" s="237">
        <f>'7月'!AD15</f>
        <v>738.8013109961188</v>
      </c>
      <c r="BS15" s="237">
        <f>'8月'!AD15</f>
        <v>869.8129485574937</v>
      </c>
      <c r="BT15" s="237">
        <f>'9月'!AD15</f>
        <v>732.3042692254207</v>
      </c>
      <c r="BU15" s="237">
        <f>'10月'!AD15</f>
        <v>741.0248074018059</v>
      </c>
      <c r="BV15" s="237">
        <f>'11月'!AD15</f>
        <v>697.4950756308766</v>
      </c>
      <c r="BW15" s="237">
        <f>'12月'!AD15</f>
        <v>720.375513171938</v>
      </c>
      <c r="BX15" s="237">
        <f>'1月'!AD15</f>
        <v>654.5440792980738</v>
      </c>
      <c r="BY15" s="237">
        <f>'2月'!AD15</f>
        <v>668.9417952172157</v>
      </c>
      <c r="BZ15" s="237">
        <f>'3月'!AD15</f>
        <v>704.7461924557856</v>
      </c>
      <c r="CA15" s="261">
        <f t="shared" si="8"/>
        <v>734.9578594372293</v>
      </c>
      <c r="CB15" s="242">
        <f>'4月'!AH15</f>
        <v>452.4982926334053</v>
      </c>
      <c r="CC15" s="237">
        <f>'5月'!AH15</f>
        <v>397.165197685227</v>
      </c>
      <c r="CD15" s="237">
        <f>'6月'!AH15</f>
        <v>475.49128250591014</v>
      </c>
      <c r="CE15" s="237">
        <f>'7月'!AH15</f>
        <v>444.2840085524672</v>
      </c>
      <c r="CF15" s="237">
        <f>'8月'!AH15</f>
        <v>424.11108234330777</v>
      </c>
      <c r="CG15" s="237">
        <f>'9月'!AH15</f>
        <v>450.19237009224497</v>
      </c>
      <c r="CH15" s="237">
        <f>'10月'!AH15</f>
        <v>419.77335472016006</v>
      </c>
      <c r="CI15" s="237">
        <f>'11月'!AH15</f>
        <v>423.30991935184153</v>
      </c>
      <c r="CJ15" s="237">
        <f>'12月'!AH15</f>
        <v>440.1444890598312</v>
      </c>
      <c r="CK15" s="237">
        <f>'1月'!AH15</f>
        <v>358.5630105605901</v>
      </c>
      <c r="CL15" s="237">
        <f>'2月'!AH15</f>
        <v>397.87427520055235</v>
      </c>
      <c r="CM15" s="237">
        <f>'3月'!AH15</f>
        <v>438.94634727126373</v>
      </c>
      <c r="CN15" s="263">
        <f t="shared" si="9"/>
        <v>426.42860345316285</v>
      </c>
      <c r="CO15" s="247">
        <f>'4月'!AI15</f>
        <v>13.194868662186927</v>
      </c>
      <c r="CP15" s="248">
        <f>'5月'!AI15</f>
        <v>16.73993109183795</v>
      </c>
      <c r="CQ15" s="248">
        <f>'6月'!AI15</f>
        <v>15.473955889253872</v>
      </c>
      <c r="CR15" s="248">
        <f>'7月'!AI15</f>
        <v>13.651794374393791</v>
      </c>
      <c r="CS15" s="248">
        <f>'8月'!AI15</f>
        <v>16.10876506334329</v>
      </c>
      <c r="CT15" s="248">
        <f>'9月'!AI15</f>
        <v>12.799088492214203</v>
      </c>
      <c r="CU15" s="248">
        <f>'10月'!AI15</f>
        <v>15.695067264573991</v>
      </c>
      <c r="CV15" s="248">
        <f>'11月'!AI15</f>
        <v>16.437991208205677</v>
      </c>
      <c r="CW15" s="248">
        <f>'12月'!AI15</f>
        <v>13.966271080574641</v>
      </c>
      <c r="CX15" s="248">
        <f>'1月'!AI15</f>
        <v>15.050213234282568</v>
      </c>
      <c r="CY15" s="248">
        <f>'2月'!AI15</f>
        <v>19.100475709961078</v>
      </c>
      <c r="CZ15" s="269">
        <f>'3月'!AI15</f>
        <v>14.421838784445015</v>
      </c>
      <c r="DA15" s="295">
        <v>260</v>
      </c>
      <c r="DB15" s="278">
        <f t="shared" si="2"/>
        <v>9671.700000000003</v>
      </c>
      <c r="DC15" s="278">
        <f t="shared" si="13"/>
        <v>9931.700000000003</v>
      </c>
      <c r="DD15" s="278">
        <f t="shared" si="3"/>
        <v>5611.6</v>
      </c>
      <c r="DE15" s="279">
        <f t="shared" si="14"/>
        <v>15543.300000000003</v>
      </c>
      <c r="DF15" s="280">
        <f t="shared" si="10"/>
        <v>1181.1440074227578</v>
      </c>
      <c r="DG15" s="281">
        <f t="shared" si="11"/>
        <v>754.7154039695947</v>
      </c>
      <c r="DH15" s="282">
        <f t="shared" si="12"/>
        <v>426.42860345316285</v>
      </c>
      <c r="DI15" s="215">
        <v>10</v>
      </c>
      <c r="DJ15" s="219" t="s">
        <v>75</v>
      </c>
    </row>
    <row r="16" spans="1:114" ht="18" customHeight="1">
      <c r="A16" s="220">
        <v>11</v>
      </c>
      <c r="B16" s="218" t="s">
        <v>29</v>
      </c>
      <c r="C16" s="229">
        <f>'4月'!C16</f>
        <v>28682</v>
      </c>
      <c r="D16" s="224">
        <f>'5月'!C16</f>
        <v>28659</v>
      </c>
      <c r="E16" s="225">
        <f>'6月'!C16</f>
        <v>28630</v>
      </c>
      <c r="F16" s="225">
        <f>'7月'!C16</f>
        <v>28614</v>
      </c>
      <c r="G16" s="225">
        <f>'8月'!C16</f>
        <v>28602</v>
      </c>
      <c r="H16" s="225">
        <f>'9月'!C16</f>
        <v>28563</v>
      </c>
      <c r="I16" s="225">
        <f>'10月'!C16</f>
        <v>28546</v>
      </c>
      <c r="J16" s="225">
        <f>'11月'!C16</f>
        <v>28525</v>
      </c>
      <c r="K16" s="225">
        <f>'12月'!C16</f>
        <v>28501</v>
      </c>
      <c r="L16" s="225">
        <f>'1月'!C16</f>
        <v>28458</v>
      </c>
      <c r="M16" s="225">
        <f>'2月'!C16</f>
        <v>28417</v>
      </c>
      <c r="N16" s="257">
        <f>'3月'!C16</f>
        <v>28174</v>
      </c>
      <c r="O16" s="232">
        <f>'4月'!Z16</f>
        <v>807.8000000000001</v>
      </c>
      <c r="P16" s="233">
        <f>'5月'!Z16</f>
        <v>819.0999999999999</v>
      </c>
      <c r="Q16" s="234">
        <f>'6月'!Z16</f>
        <v>801.3000000000001</v>
      </c>
      <c r="R16" s="234">
        <f>'7月'!Z16</f>
        <v>823.8</v>
      </c>
      <c r="S16" s="234">
        <f>'8月'!Z16</f>
        <v>911.3000000000001</v>
      </c>
      <c r="T16" s="234">
        <f>'9月'!Z16</f>
        <v>815.7</v>
      </c>
      <c r="U16" s="234">
        <f>'10月'!Z16</f>
        <v>765.8</v>
      </c>
      <c r="V16" s="234">
        <f>'11月'!Z16</f>
        <v>716</v>
      </c>
      <c r="W16" s="234">
        <f>'12月'!Z16</f>
        <v>763.2</v>
      </c>
      <c r="X16" s="234">
        <f>'1月'!Z16</f>
        <v>637.3</v>
      </c>
      <c r="Y16" s="234">
        <f>'2月'!Z16</f>
        <v>615.6</v>
      </c>
      <c r="Z16" s="234">
        <f>'3月'!Z16</f>
        <v>759.5999999999999</v>
      </c>
      <c r="AA16" s="254">
        <f t="shared" si="4"/>
        <v>9236.5</v>
      </c>
      <c r="AB16" s="239">
        <f>'4月'!D16</f>
        <v>603.2</v>
      </c>
      <c r="AC16" s="233">
        <f>'5月'!D16</f>
        <v>633.1999999999999</v>
      </c>
      <c r="AD16" s="234">
        <f>'6月'!D16</f>
        <v>598.3000000000001</v>
      </c>
      <c r="AE16" s="234">
        <f>'7月'!D16</f>
        <v>612.9</v>
      </c>
      <c r="AF16" s="234">
        <f>'8月'!D16</f>
        <v>702.9000000000001</v>
      </c>
      <c r="AG16" s="234">
        <f>'9月'!D16</f>
        <v>621.1</v>
      </c>
      <c r="AH16" s="234">
        <f>'10月'!D16</f>
        <v>577.1</v>
      </c>
      <c r="AI16" s="234">
        <f>'11月'!D16</f>
        <v>533.1</v>
      </c>
      <c r="AJ16" s="234">
        <f>'12月'!D16</f>
        <v>559.4000000000001</v>
      </c>
      <c r="AK16" s="234">
        <f>'1月'!AA16</f>
        <v>483.09999999999997</v>
      </c>
      <c r="AL16" s="234">
        <f>'2月'!AA16</f>
        <v>449.7</v>
      </c>
      <c r="AM16" s="234">
        <f>'3月'!AA16</f>
        <v>572.4</v>
      </c>
      <c r="AN16" s="261">
        <f t="shared" si="5"/>
        <v>6946.400000000001</v>
      </c>
      <c r="AO16" s="239">
        <f>'4月'!Y16</f>
        <v>204.6</v>
      </c>
      <c r="AP16" s="233">
        <f>'5月'!Y16</f>
        <v>185.9</v>
      </c>
      <c r="AQ16" s="234">
        <f>'6月'!Y16</f>
        <v>203</v>
      </c>
      <c r="AR16" s="234">
        <f>'7月'!Y16</f>
        <v>210.9</v>
      </c>
      <c r="AS16" s="234">
        <f>'8月'!Y16</f>
        <v>208.4</v>
      </c>
      <c r="AT16" s="234">
        <f>'9月'!Y16</f>
        <v>194.6</v>
      </c>
      <c r="AU16" s="234">
        <f>'10月'!Y16</f>
        <v>188.7</v>
      </c>
      <c r="AV16" s="234">
        <f>'11月'!Y16</f>
        <v>182.9</v>
      </c>
      <c r="AW16" s="234">
        <f>'12月'!Y16</f>
        <v>203.8</v>
      </c>
      <c r="AX16" s="234">
        <f>'1月'!Y16</f>
        <v>154.2</v>
      </c>
      <c r="AY16" s="234">
        <f>'2月'!Y16</f>
        <v>165.9</v>
      </c>
      <c r="AZ16" s="234">
        <f>'3月'!Y16</f>
        <v>187.2</v>
      </c>
      <c r="BA16" s="263">
        <f t="shared" si="6"/>
        <v>2290.1</v>
      </c>
      <c r="BB16" s="232">
        <f>'4月'!AG16</f>
        <v>938.8001766496991</v>
      </c>
      <c r="BC16" s="233">
        <f>'5月'!AG16</f>
        <v>921.9645013839034</v>
      </c>
      <c r="BD16" s="234">
        <f>'6月'!AG16</f>
        <v>932.937478169752</v>
      </c>
      <c r="BE16" s="234">
        <f>'7月'!AG16</f>
        <v>928.7129918357131</v>
      </c>
      <c r="BF16" s="234">
        <f>'8月'!AG16</f>
        <v>1027.7873642943985</v>
      </c>
      <c r="BG16" s="234">
        <f>'9月'!AG16</f>
        <v>951.9308195917797</v>
      </c>
      <c r="BH16" s="234">
        <f>'10月'!AG16</f>
        <v>865.3830941796263</v>
      </c>
      <c r="BI16" s="234">
        <f>'11月'!AG16</f>
        <v>836.6929593923459</v>
      </c>
      <c r="BJ16" s="234">
        <f>'12月'!AG16</f>
        <v>863.8067028774317</v>
      </c>
      <c r="BK16" s="234">
        <f>'1月'!AG16</f>
        <v>722.4001868061365</v>
      </c>
      <c r="BL16" s="234">
        <f>'2月'!AG16</f>
        <v>747.0030688283967</v>
      </c>
      <c r="BM16" s="234">
        <f>'3月'!AG16</f>
        <v>869.71057735684</v>
      </c>
      <c r="BN16" s="266">
        <f t="shared" si="7"/>
        <v>883.5325000110004</v>
      </c>
      <c r="BO16" s="241">
        <f>'4月'!AD16</f>
        <v>701.0203844455292</v>
      </c>
      <c r="BP16" s="234">
        <f>'5月'!AD16</f>
        <v>712.7187428595869</v>
      </c>
      <c r="BQ16" s="234">
        <f>'6月'!AD16</f>
        <v>696.5886599138433</v>
      </c>
      <c r="BR16" s="234">
        <f>'7月'!AD16</f>
        <v>690.9543489877503</v>
      </c>
      <c r="BS16" s="234">
        <f>'8月'!AD16</f>
        <v>792.7485332629572</v>
      </c>
      <c r="BT16" s="234">
        <f>'9月'!AD16</f>
        <v>724.8304916617069</v>
      </c>
      <c r="BU16" s="234">
        <f>'10月'!AD16</f>
        <v>652.1449251123823</v>
      </c>
      <c r="BV16" s="234">
        <f>'11月'!AD16</f>
        <v>622.9623137598599</v>
      </c>
      <c r="BW16" s="234">
        <f>'12月'!AD16</f>
        <v>633.1413385608428</v>
      </c>
      <c r="BX16" s="234">
        <f>'1月'!AD16</f>
        <v>547.6094935604025</v>
      </c>
      <c r="BY16" s="234">
        <f>'2月'!AD16</f>
        <v>545.6908382913093</v>
      </c>
      <c r="BZ16" s="234">
        <f>'3月'!AD16</f>
        <v>655.3743213257704</v>
      </c>
      <c r="CA16" s="261">
        <f t="shared" si="8"/>
        <v>664.4692424702446</v>
      </c>
      <c r="CB16" s="241">
        <f>'4月'!AH16</f>
        <v>237.77979220416987</v>
      </c>
      <c r="CC16" s="234">
        <f>'5月'!AH16</f>
        <v>209.24575852431653</v>
      </c>
      <c r="CD16" s="234">
        <f>'6月'!AH16</f>
        <v>236.34881825590872</v>
      </c>
      <c r="CE16" s="234">
        <f>'7月'!AH16</f>
        <v>237.758642847963</v>
      </c>
      <c r="CF16" s="234">
        <f>'8月'!AH16</f>
        <v>235.03883103144153</v>
      </c>
      <c r="CG16" s="234">
        <f>'9月'!AH16</f>
        <v>227.1003279300727</v>
      </c>
      <c r="CH16" s="234">
        <f>'10月'!AH16</f>
        <v>213.23816906724403</v>
      </c>
      <c r="CI16" s="234">
        <f>'11月'!AH16</f>
        <v>213.7306456324861</v>
      </c>
      <c r="CJ16" s="234">
        <f>'12月'!AH16</f>
        <v>230.6653643165888</v>
      </c>
      <c r="CK16" s="234">
        <f>'1月'!AH16</f>
        <v>174.79069324573393</v>
      </c>
      <c r="CL16" s="234">
        <f>'2月'!AH16</f>
        <v>201.31223053708746</v>
      </c>
      <c r="CM16" s="234">
        <f>'3月'!AH16</f>
        <v>214.33625603106958</v>
      </c>
      <c r="CN16" s="263">
        <f t="shared" si="9"/>
        <v>219.06325754075596</v>
      </c>
      <c r="CO16" s="249">
        <f>'4月'!AI16</f>
        <v>12.118700265251986</v>
      </c>
      <c r="CP16" s="250">
        <f>'5月'!AI16</f>
        <v>12.065698041692988</v>
      </c>
      <c r="CQ16" s="250">
        <f>'6月'!AI16</f>
        <v>10.964399130870797</v>
      </c>
      <c r="CR16" s="250">
        <f>'7月'!AI16</f>
        <v>11.616903246859192</v>
      </c>
      <c r="CS16" s="250">
        <f>'8月'!AI16</f>
        <v>10.983070137999714</v>
      </c>
      <c r="CT16" s="250">
        <f>'9月'!AI16</f>
        <v>11.350829174046046</v>
      </c>
      <c r="CU16" s="250">
        <f>'10月'!AI16</f>
        <v>11.089932420724312</v>
      </c>
      <c r="CV16" s="250">
        <f>'11月'!AI16</f>
        <v>11.630088163571562</v>
      </c>
      <c r="CW16" s="250">
        <f>'12月'!AI16</f>
        <v>11.458705756167321</v>
      </c>
      <c r="CX16" s="250">
        <f>'1月'!AI16</f>
        <v>12.440488511695301</v>
      </c>
      <c r="CY16" s="250">
        <f>'2月'!AI16</f>
        <v>13.36446519902157</v>
      </c>
      <c r="CZ16" s="270">
        <f>'3月'!AI16</f>
        <v>11.600279524807826</v>
      </c>
      <c r="DA16" s="297">
        <v>133</v>
      </c>
      <c r="DB16" s="283">
        <f t="shared" si="2"/>
        <v>6946.400000000001</v>
      </c>
      <c r="DC16" s="283">
        <f t="shared" si="13"/>
        <v>7079.400000000001</v>
      </c>
      <c r="DD16" s="283">
        <f t="shared" si="3"/>
        <v>2290.1</v>
      </c>
      <c r="DE16" s="284">
        <f t="shared" si="14"/>
        <v>9369.5</v>
      </c>
      <c r="DF16" s="285">
        <f t="shared" si="10"/>
        <v>896.2548323340085</v>
      </c>
      <c r="DG16" s="286">
        <f t="shared" si="11"/>
        <v>677.1915747932526</v>
      </c>
      <c r="DH16" s="287">
        <f t="shared" si="12"/>
        <v>219.06325754075596</v>
      </c>
      <c r="DI16" s="220">
        <v>11</v>
      </c>
      <c r="DJ16" s="218" t="s">
        <v>29</v>
      </c>
    </row>
    <row r="17" spans="1:114" s="111" customFormat="1" ht="18" customHeight="1">
      <c r="A17" s="215">
        <v>12</v>
      </c>
      <c r="B17" s="219" t="s">
        <v>76</v>
      </c>
      <c r="C17" s="226">
        <f>'4月'!C17</f>
        <v>27432</v>
      </c>
      <c r="D17" s="227">
        <f>'5月'!C17</f>
        <v>27393</v>
      </c>
      <c r="E17" s="228">
        <f>'6月'!C17</f>
        <v>27355</v>
      </c>
      <c r="F17" s="228">
        <f>'7月'!C17</f>
        <v>27317</v>
      </c>
      <c r="G17" s="228">
        <f>'8月'!C17</f>
        <v>27273</v>
      </c>
      <c r="H17" s="228">
        <f>'9月'!C17</f>
        <v>27268</v>
      </c>
      <c r="I17" s="228">
        <f>'10月'!C17</f>
        <v>27253</v>
      </c>
      <c r="J17" s="228">
        <f>'11月'!C17</f>
        <v>27214</v>
      </c>
      <c r="K17" s="228">
        <f>'12月'!C17</f>
        <v>27180</v>
      </c>
      <c r="L17" s="228">
        <f>'1月'!C17</f>
        <v>27147</v>
      </c>
      <c r="M17" s="228">
        <f>'2月'!C17</f>
        <v>27122</v>
      </c>
      <c r="N17" s="258">
        <f>'3月'!C17</f>
        <v>26978</v>
      </c>
      <c r="O17" s="235">
        <f>'4月'!Z17</f>
        <v>883.1</v>
      </c>
      <c r="P17" s="236">
        <f>'5月'!Z17</f>
        <v>850.6</v>
      </c>
      <c r="Q17" s="237">
        <f>'6月'!Z17</f>
        <v>870.5</v>
      </c>
      <c r="R17" s="237">
        <f>'7月'!Z17</f>
        <v>885.6000000000001</v>
      </c>
      <c r="S17" s="237">
        <f>'8月'!Z17</f>
        <v>1003.5</v>
      </c>
      <c r="T17" s="237">
        <f>'9月'!Z17</f>
        <v>865.8</v>
      </c>
      <c r="U17" s="237">
        <f>'10月'!Z17</f>
        <v>890.4</v>
      </c>
      <c r="V17" s="237">
        <f>'11月'!Z17</f>
        <v>846.3</v>
      </c>
      <c r="W17" s="237">
        <f>'12月'!Z17</f>
        <v>825.7</v>
      </c>
      <c r="X17" s="237">
        <f>'1月'!Z17</f>
        <v>780.8</v>
      </c>
      <c r="Y17" s="237">
        <f>'2月'!Z17</f>
        <v>702.9000000000001</v>
      </c>
      <c r="Z17" s="237">
        <f>'3月'!Z17</f>
        <v>856.8</v>
      </c>
      <c r="AA17" s="254">
        <f t="shared" si="4"/>
        <v>10261.999999999998</v>
      </c>
      <c r="AB17" s="240">
        <f>'4月'!D17</f>
        <v>609</v>
      </c>
      <c r="AC17" s="236">
        <f>'5月'!D17</f>
        <v>581</v>
      </c>
      <c r="AD17" s="237">
        <f>'6月'!D17</f>
        <v>597.4</v>
      </c>
      <c r="AE17" s="237">
        <f>'7月'!D17</f>
        <v>584.8000000000001</v>
      </c>
      <c r="AF17" s="237">
        <f>'8月'!D17</f>
        <v>692.4</v>
      </c>
      <c r="AG17" s="237">
        <f>'9月'!D17</f>
        <v>590.3</v>
      </c>
      <c r="AH17" s="237">
        <f>'10月'!D17</f>
        <v>591.8</v>
      </c>
      <c r="AI17" s="237">
        <f>'11月'!D17</f>
        <v>573</v>
      </c>
      <c r="AJ17" s="237">
        <f>'12月'!D17</f>
        <v>561.3000000000001</v>
      </c>
      <c r="AK17" s="237">
        <f>'1月'!AA17</f>
        <v>516.4</v>
      </c>
      <c r="AL17" s="237">
        <f>'2月'!AA17</f>
        <v>449.1</v>
      </c>
      <c r="AM17" s="237">
        <f>'3月'!AA17</f>
        <v>581.8</v>
      </c>
      <c r="AN17" s="261">
        <f t="shared" si="5"/>
        <v>6928.300000000001</v>
      </c>
      <c r="AO17" s="240">
        <f>'4月'!Y17</f>
        <v>274.1</v>
      </c>
      <c r="AP17" s="236">
        <f>'5月'!Y17</f>
        <v>269.6</v>
      </c>
      <c r="AQ17" s="237">
        <f>'6月'!Y17</f>
        <v>273.1</v>
      </c>
      <c r="AR17" s="237">
        <f>'7月'!Y17</f>
        <v>300.8</v>
      </c>
      <c r="AS17" s="237">
        <f>'8月'!Y17</f>
        <v>311.1</v>
      </c>
      <c r="AT17" s="237">
        <f>'9月'!Y17</f>
        <v>275.5</v>
      </c>
      <c r="AU17" s="237">
        <f>'10月'!Y17</f>
        <v>298.6</v>
      </c>
      <c r="AV17" s="237">
        <f>'11月'!Y17</f>
        <v>273.3</v>
      </c>
      <c r="AW17" s="237">
        <f>'12月'!Y17</f>
        <v>264.4</v>
      </c>
      <c r="AX17" s="237">
        <f>'1月'!Y17</f>
        <v>264.4</v>
      </c>
      <c r="AY17" s="237">
        <f>'2月'!Y17</f>
        <v>253.8</v>
      </c>
      <c r="AZ17" s="237">
        <f>'3月'!Y17</f>
        <v>275</v>
      </c>
      <c r="BA17" s="263">
        <f t="shared" si="6"/>
        <v>3333.7000000000007</v>
      </c>
      <c r="BB17" s="235">
        <f>'4月'!AG17</f>
        <v>1073.0776708466997</v>
      </c>
      <c r="BC17" s="236">
        <f>'5月'!AG17</f>
        <v>1001.6686627028569</v>
      </c>
      <c r="BD17" s="237">
        <f>'6月'!AG17</f>
        <v>1060.7445317735942</v>
      </c>
      <c r="BE17" s="237">
        <f>'7月'!AG17</f>
        <v>1045.7862113513154</v>
      </c>
      <c r="BF17" s="237">
        <f>'8月'!AG17</f>
        <v>1186.9236146348214</v>
      </c>
      <c r="BG17" s="237">
        <f>'9月'!AG17</f>
        <v>1058.3834531318762</v>
      </c>
      <c r="BH17" s="237">
        <f>'10月'!AG17</f>
        <v>1053.9236284137999</v>
      </c>
      <c r="BI17" s="237">
        <f>'11月'!AG17</f>
        <v>1036.5988094363195</v>
      </c>
      <c r="BJ17" s="237">
        <f>'12月'!AG17</f>
        <v>979.9662940017566</v>
      </c>
      <c r="BK17" s="237">
        <f>'1月'!AG17</f>
        <v>927.8040584297914</v>
      </c>
      <c r="BL17" s="237">
        <f>'2月'!AG17</f>
        <v>893.6631160859363</v>
      </c>
      <c r="BM17" s="237">
        <f>'3月'!AG17</f>
        <v>1024.4906841655925</v>
      </c>
      <c r="BN17" s="266">
        <f t="shared" si="7"/>
        <v>1028.2474463151025</v>
      </c>
      <c r="BO17" s="242">
        <f>'4月'!AD17</f>
        <v>740.0116652085156</v>
      </c>
      <c r="BP17" s="237">
        <f>'5月'!AD17</f>
        <v>684.1870362454265</v>
      </c>
      <c r="BQ17" s="237">
        <f>'6月'!AD17</f>
        <v>727.9595442636934</v>
      </c>
      <c r="BR17" s="237">
        <f>'7月'!AD17</f>
        <v>690.5778866285559</v>
      </c>
      <c r="BS17" s="237">
        <f>'8月'!AD17</f>
        <v>818.9595523399604</v>
      </c>
      <c r="BT17" s="237">
        <f>'9月'!AD17</f>
        <v>721.6028556060827</v>
      </c>
      <c r="BU17" s="237">
        <f>'10月'!AD17</f>
        <v>700.4851789030624</v>
      </c>
      <c r="BV17" s="237">
        <f>'11月'!AD17</f>
        <v>701.8446387888587</v>
      </c>
      <c r="BW17" s="237">
        <f>'12月'!AD17</f>
        <v>666.1681976785588</v>
      </c>
      <c r="BX17" s="237">
        <f>'1月'!AD17</f>
        <v>613.6245079061786</v>
      </c>
      <c r="BY17" s="237">
        <f>'2月'!AD17</f>
        <v>570.9832201368529</v>
      </c>
      <c r="BZ17" s="237">
        <f>'3月'!AD17</f>
        <v>695.668394079764</v>
      </c>
      <c r="CA17" s="261">
        <f t="shared" si="8"/>
        <v>694.2123155627486</v>
      </c>
      <c r="CB17" s="242">
        <f>'4月'!AH17</f>
        <v>333.06600563818415</v>
      </c>
      <c r="CC17" s="237">
        <f>'5月'!AH17</f>
        <v>317.4816264574303</v>
      </c>
      <c r="CD17" s="237">
        <f>'6月'!AH17</f>
        <v>332.78498750990076</v>
      </c>
      <c r="CE17" s="237">
        <f>'7月'!AH17</f>
        <v>355.20832472275924</v>
      </c>
      <c r="CF17" s="237">
        <f>'8月'!AH17</f>
        <v>367.9640622948609</v>
      </c>
      <c r="CG17" s="237">
        <f>'9月'!AH17</f>
        <v>336.7805975257934</v>
      </c>
      <c r="CH17" s="237">
        <f>'10月'!AH17</f>
        <v>353.43844951073754</v>
      </c>
      <c r="CI17" s="237">
        <f>'11月'!AH17</f>
        <v>334.7541706474609</v>
      </c>
      <c r="CJ17" s="237">
        <f>'12月'!AH17</f>
        <v>313.7980963231978</v>
      </c>
      <c r="CK17" s="237">
        <f>'1月'!AH17</f>
        <v>314.17955052361276</v>
      </c>
      <c r="CL17" s="237">
        <f>'2月'!AH17</f>
        <v>322.67989594908323</v>
      </c>
      <c r="CM17" s="237">
        <f>'3月'!AH17</f>
        <v>328.82229008582857</v>
      </c>
      <c r="CN17" s="263">
        <f t="shared" si="9"/>
        <v>334.0351307523541</v>
      </c>
      <c r="CO17" s="247">
        <f>'4月'!AI17</f>
        <v>21.806239737274222</v>
      </c>
      <c r="CP17" s="248">
        <f>'5月'!AI17</f>
        <v>21.893287435456106</v>
      </c>
      <c r="CQ17" s="248">
        <f>'6月'!AI17</f>
        <v>21.39270170739873</v>
      </c>
      <c r="CR17" s="248">
        <f>'7月'!AI17</f>
        <v>18.279753761969904</v>
      </c>
      <c r="CS17" s="248">
        <f>'8月'!AI17</f>
        <v>16.377816291161178</v>
      </c>
      <c r="CT17" s="248">
        <f>'9月'!AI17</f>
        <v>16.87277655429443</v>
      </c>
      <c r="CU17" s="248">
        <f>'10月'!AI17</f>
        <v>17.708685366677937</v>
      </c>
      <c r="CV17" s="248">
        <f>'11月'!AI17</f>
        <v>18.534031413612567</v>
      </c>
      <c r="CW17" s="248">
        <f>'12月'!AI17</f>
        <v>20.701941920541596</v>
      </c>
      <c r="CX17" s="248">
        <f>'1月'!AI17</f>
        <v>22.501936483346245</v>
      </c>
      <c r="CY17" s="248">
        <f>'2月'!AI17</f>
        <v>17.79113783121799</v>
      </c>
      <c r="CZ17" s="269">
        <f>'3月'!AI17</f>
        <v>20.849089034032314</v>
      </c>
      <c r="DA17" s="295">
        <v>162</v>
      </c>
      <c r="DB17" s="278">
        <f t="shared" si="2"/>
        <v>6928.300000000001</v>
      </c>
      <c r="DC17" s="278">
        <f t="shared" si="13"/>
        <v>7090.300000000001</v>
      </c>
      <c r="DD17" s="278">
        <f t="shared" si="3"/>
        <v>3333.7000000000007</v>
      </c>
      <c r="DE17" s="279">
        <f t="shared" si="14"/>
        <v>10424.000000000002</v>
      </c>
      <c r="DF17" s="280">
        <f t="shared" si="10"/>
        <v>1044.4797681142693</v>
      </c>
      <c r="DG17" s="281">
        <f t="shared" si="11"/>
        <v>710.4446373619152</v>
      </c>
      <c r="DH17" s="282">
        <f t="shared" si="12"/>
        <v>334.0351307523541</v>
      </c>
      <c r="DI17" s="215">
        <v>12</v>
      </c>
      <c r="DJ17" s="219" t="s">
        <v>76</v>
      </c>
    </row>
    <row r="18" spans="1:114" ht="18" customHeight="1">
      <c r="A18" s="220">
        <v>13</v>
      </c>
      <c r="B18" s="218" t="s">
        <v>30</v>
      </c>
      <c r="C18" s="229">
        <f>'4月'!C18</f>
        <v>121708</v>
      </c>
      <c r="D18" s="224">
        <f>'5月'!C18</f>
        <v>121652</v>
      </c>
      <c r="E18" s="225">
        <f>'6月'!C18</f>
        <v>121587</v>
      </c>
      <c r="F18" s="225">
        <f>'7月'!C18</f>
        <v>121552</v>
      </c>
      <c r="G18" s="225">
        <f>'8月'!C18</f>
        <v>121504</v>
      </c>
      <c r="H18" s="225">
        <f>'9月'!C18</f>
        <v>121427</v>
      </c>
      <c r="I18" s="225">
        <f>'10月'!C18</f>
        <v>121426</v>
      </c>
      <c r="J18" s="225">
        <f>'11月'!C18</f>
        <v>121378</v>
      </c>
      <c r="K18" s="225">
        <f>'12月'!C18</f>
        <v>121280</v>
      </c>
      <c r="L18" s="225">
        <f>'1月'!C18</f>
        <v>121188</v>
      </c>
      <c r="M18" s="225">
        <f>'2月'!C18</f>
        <v>121100</v>
      </c>
      <c r="N18" s="257">
        <f>'3月'!C18</f>
        <v>120664</v>
      </c>
      <c r="O18" s="232">
        <f>'4月'!Z18</f>
        <v>3185.5</v>
      </c>
      <c r="P18" s="233">
        <f>'5月'!Z18</f>
        <v>3150.8</v>
      </c>
      <c r="Q18" s="234">
        <f>'6月'!Z18</f>
        <v>3271.6</v>
      </c>
      <c r="R18" s="234">
        <f>'7月'!Z18</f>
        <v>3270.4</v>
      </c>
      <c r="S18" s="234">
        <f>'8月'!Z18</f>
        <v>3450.7</v>
      </c>
      <c r="T18" s="234">
        <f>'9月'!Z18</f>
        <v>3113.8999999999996</v>
      </c>
      <c r="U18" s="234">
        <f>'10月'!Z18</f>
        <v>3140.1000000000004</v>
      </c>
      <c r="V18" s="234">
        <f>'11月'!Z18</f>
        <v>3007.2</v>
      </c>
      <c r="W18" s="234">
        <f>'12月'!Z18</f>
        <v>3024.6</v>
      </c>
      <c r="X18" s="234">
        <f>'1月'!Z18</f>
        <v>2634.2</v>
      </c>
      <c r="Y18" s="234">
        <f>'2月'!Z18</f>
        <v>2496.8</v>
      </c>
      <c r="Z18" s="234">
        <f>'3月'!Z18</f>
        <v>2982.7</v>
      </c>
      <c r="AA18" s="254">
        <f t="shared" si="4"/>
        <v>36728.5</v>
      </c>
      <c r="AB18" s="239">
        <f>'4月'!D18</f>
        <v>2113.3</v>
      </c>
      <c r="AC18" s="233">
        <f>'5月'!D18</f>
        <v>2125.6</v>
      </c>
      <c r="AD18" s="234">
        <f>'6月'!D18</f>
        <v>2104.5</v>
      </c>
      <c r="AE18" s="234">
        <f>'7月'!D18</f>
        <v>2084.8</v>
      </c>
      <c r="AF18" s="234">
        <f>'8月'!D18</f>
        <v>2374.5</v>
      </c>
      <c r="AG18" s="234">
        <f>'9月'!D18</f>
        <v>2083.1</v>
      </c>
      <c r="AH18" s="234">
        <f>'10月'!D18</f>
        <v>2077.9</v>
      </c>
      <c r="AI18" s="234">
        <f>'11月'!D18</f>
        <v>1959.1999999999998</v>
      </c>
      <c r="AJ18" s="234">
        <f>'12月'!D18</f>
        <v>1968.5</v>
      </c>
      <c r="AK18" s="234">
        <f>'1月'!AA18</f>
        <v>1813.2</v>
      </c>
      <c r="AL18" s="234">
        <f>'2月'!AA18</f>
        <v>1649</v>
      </c>
      <c r="AM18" s="234">
        <f>'3月'!AA18</f>
        <v>1966.7</v>
      </c>
      <c r="AN18" s="261">
        <f t="shared" si="5"/>
        <v>24320.300000000003</v>
      </c>
      <c r="AO18" s="239">
        <f>'4月'!Y18</f>
        <v>1072.2</v>
      </c>
      <c r="AP18" s="233">
        <f>'5月'!Y18</f>
        <v>1025.2</v>
      </c>
      <c r="AQ18" s="234">
        <f>'6月'!Y18</f>
        <v>1167.1</v>
      </c>
      <c r="AR18" s="234">
        <f>'7月'!Y18</f>
        <v>1185.6</v>
      </c>
      <c r="AS18" s="234">
        <f>'8月'!Y18</f>
        <v>1076.2</v>
      </c>
      <c r="AT18" s="234">
        <f>'9月'!Y18</f>
        <v>1030.8</v>
      </c>
      <c r="AU18" s="234">
        <f>'10月'!Y18</f>
        <v>1062.2</v>
      </c>
      <c r="AV18" s="234">
        <f>'11月'!Y18</f>
        <v>1048</v>
      </c>
      <c r="AW18" s="234">
        <f>'12月'!Y18</f>
        <v>1056.1</v>
      </c>
      <c r="AX18" s="234">
        <f>'1月'!Y18</f>
        <v>821</v>
      </c>
      <c r="AY18" s="234">
        <f>'2月'!Y18</f>
        <v>847.8</v>
      </c>
      <c r="AZ18" s="234">
        <f>'3月'!Y18</f>
        <v>1016</v>
      </c>
      <c r="BA18" s="263">
        <f t="shared" si="6"/>
        <v>12408.199999999999</v>
      </c>
      <c r="BB18" s="232">
        <f>'4月'!AG18</f>
        <v>872.4433343192998</v>
      </c>
      <c r="BC18" s="233">
        <f>'5月'!AG18</f>
        <v>835.4873711687383</v>
      </c>
      <c r="BD18" s="234">
        <f>'6月'!AG18</f>
        <v>896.9160628466311</v>
      </c>
      <c r="BE18" s="234">
        <f>'7月'!AG18</f>
        <v>867.9147541262043</v>
      </c>
      <c r="BF18" s="234">
        <f>'8月'!AG18</f>
        <v>916.1254215976958</v>
      </c>
      <c r="BG18" s="234">
        <f>'9月'!AG18</f>
        <v>854.8071406414278</v>
      </c>
      <c r="BH18" s="234">
        <f>'10月'!AG18</f>
        <v>834.1998285959909</v>
      </c>
      <c r="BI18" s="234">
        <f>'11月'!AG18</f>
        <v>825.849824515151</v>
      </c>
      <c r="BJ18" s="234">
        <f>'12月'!AG18</f>
        <v>804.4833602859818</v>
      </c>
      <c r="BK18" s="234">
        <f>'1月'!AG18</f>
        <v>701.1766309237473</v>
      </c>
      <c r="BL18" s="234">
        <f>'2月'!AG18</f>
        <v>710.9541843446567</v>
      </c>
      <c r="BM18" s="234">
        <f>'3月'!AG18</f>
        <v>797.3888569271536</v>
      </c>
      <c r="BN18" s="266">
        <f t="shared" si="7"/>
        <v>826.4314600226874</v>
      </c>
      <c r="BO18" s="241">
        <f>'4月'!AD18</f>
        <v>578.7896714540814</v>
      </c>
      <c r="BP18" s="234">
        <f>'5月'!AD18</f>
        <v>563.638427115739</v>
      </c>
      <c r="BQ18" s="234">
        <f>'6月'!AD18</f>
        <v>576.9531282127201</v>
      </c>
      <c r="BR18" s="234">
        <f>'7月'!AD18</f>
        <v>553.274424964014</v>
      </c>
      <c r="BS18" s="234">
        <f>'8月'!AD18</f>
        <v>630.4053709634941</v>
      </c>
      <c r="BT18" s="234">
        <f>'9月'!AD18</f>
        <v>571.8387728154913</v>
      </c>
      <c r="BU18" s="234">
        <f>'10月'!AD18</f>
        <v>552.0154848060919</v>
      </c>
      <c r="BV18" s="234">
        <f>'11月'!AD18</f>
        <v>538.0436872140476</v>
      </c>
      <c r="BW18" s="234">
        <f>'12月'!AD18</f>
        <v>523.5817941952506</v>
      </c>
      <c r="BX18" s="234">
        <f>'1月'!AD18</f>
        <v>482.6412068904938</v>
      </c>
      <c r="BY18" s="234">
        <f>'2月'!AD18</f>
        <v>469.5463993849483</v>
      </c>
      <c r="BZ18" s="234">
        <f>'3月'!AD18</f>
        <v>525.7735155793855</v>
      </c>
      <c r="CA18" s="261">
        <f t="shared" si="8"/>
        <v>547.2333756398917</v>
      </c>
      <c r="CB18" s="241">
        <f>'4月'!AH18</f>
        <v>293.6536628652184</v>
      </c>
      <c r="CC18" s="234">
        <f>'5月'!AH18</f>
        <v>271.8489440529994</v>
      </c>
      <c r="CD18" s="234">
        <f>'6月'!AH18</f>
        <v>319.962934633911</v>
      </c>
      <c r="CE18" s="234">
        <f>'7月'!AH18</f>
        <v>314.6403291621905</v>
      </c>
      <c r="CF18" s="234">
        <f>'8月'!AH18</f>
        <v>285.72005063420187</v>
      </c>
      <c r="CG18" s="234">
        <f>'9月'!AH18</f>
        <v>282.9683678259365</v>
      </c>
      <c r="CH18" s="234">
        <f>'10月'!AH18</f>
        <v>282.1843437898989</v>
      </c>
      <c r="CI18" s="234">
        <f>'11月'!AH18</f>
        <v>287.80613730110343</v>
      </c>
      <c r="CJ18" s="234">
        <f>'12月'!AH18</f>
        <v>280.9015660907311</v>
      </c>
      <c r="CK18" s="234">
        <f>'1月'!AH18</f>
        <v>218.53542403325358</v>
      </c>
      <c r="CL18" s="234">
        <f>'2月'!AH18</f>
        <v>241.4077849597084</v>
      </c>
      <c r="CM18" s="234">
        <f>'3月'!AH18</f>
        <v>271.6153413477682</v>
      </c>
      <c r="CN18" s="263">
        <f t="shared" si="9"/>
        <v>279.19808438279557</v>
      </c>
      <c r="CO18" s="249">
        <f>'4月'!AI18</f>
        <v>12.653196422656507</v>
      </c>
      <c r="CP18" s="250">
        <f>'5月'!AI18</f>
        <v>13.144523899134361</v>
      </c>
      <c r="CQ18" s="250">
        <f>'6月'!AI18</f>
        <v>11.195058208600617</v>
      </c>
      <c r="CR18" s="250">
        <f>'7月'!AI18</f>
        <v>11.727743668457405</v>
      </c>
      <c r="CS18" s="250">
        <f>'8月'!AI18</f>
        <v>12.11623499684144</v>
      </c>
      <c r="CT18" s="250">
        <f>'9月'!AI18</f>
        <v>11.070039844462581</v>
      </c>
      <c r="CU18" s="250">
        <f>'10月'!AI18</f>
        <v>11.636748640454304</v>
      </c>
      <c r="CV18" s="250">
        <f>'11月'!AI18</f>
        <v>11.693548387096776</v>
      </c>
      <c r="CW18" s="250">
        <f>'12月'!AI18</f>
        <v>12.969265938531876</v>
      </c>
      <c r="CX18" s="250">
        <f>'1月'!AI18</f>
        <v>13.41826604897419</v>
      </c>
      <c r="CY18" s="250">
        <f>'2月'!AI18</f>
        <v>13.226197695573074</v>
      </c>
      <c r="CZ18" s="270">
        <f>'3月'!AI18</f>
        <v>12.198098337316317</v>
      </c>
      <c r="DA18" s="297">
        <v>1141</v>
      </c>
      <c r="DB18" s="283">
        <f t="shared" si="2"/>
        <v>24320.300000000003</v>
      </c>
      <c r="DC18" s="283">
        <f t="shared" si="13"/>
        <v>25461.300000000003</v>
      </c>
      <c r="DD18" s="283">
        <f t="shared" si="3"/>
        <v>12408.199999999999</v>
      </c>
      <c r="DE18" s="284">
        <f t="shared" si="14"/>
        <v>37869.5</v>
      </c>
      <c r="DF18" s="285">
        <f t="shared" si="10"/>
        <v>852.1052091789526</v>
      </c>
      <c r="DG18" s="286">
        <f t="shared" si="11"/>
        <v>572.9071247961571</v>
      </c>
      <c r="DH18" s="287">
        <f t="shared" si="12"/>
        <v>279.19808438279557</v>
      </c>
      <c r="DI18" s="220">
        <v>13</v>
      </c>
      <c r="DJ18" s="218" t="s">
        <v>30</v>
      </c>
    </row>
    <row r="19" spans="1:114" s="111" customFormat="1" ht="18" customHeight="1">
      <c r="A19" s="215">
        <v>14</v>
      </c>
      <c r="B19" s="219" t="s">
        <v>70</v>
      </c>
      <c r="C19" s="226">
        <f>'4月'!C19</f>
        <v>55054</v>
      </c>
      <c r="D19" s="227">
        <f>'5月'!C19</f>
        <v>55057</v>
      </c>
      <c r="E19" s="228">
        <f>'6月'!C19</f>
        <v>55124</v>
      </c>
      <c r="F19" s="228">
        <f>'7月'!C19</f>
        <v>55144</v>
      </c>
      <c r="G19" s="228">
        <f>'8月'!C19</f>
        <v>55159</v>
      </c>
      <c r="H19" s="228">
        <f>'9月'!C19</f>
        <v>55184</v>
      </c>
      <c r="I19" s="228">
        <f>'10月'!C19</f>
        <v>55172</v>
      </c>
      <c r="J19" s="228">
        <f>'11月'!C19</f>
        <v>55149</v>
      </c>
      <c r="K19" s="228">
        <f>'12月'!C19</f>
        <v>55156</v>
      </c>
      <c r="L19" s="228">
        <f>'1月'!C19</f>
        <v>55208</v>
      </c>
      <c r="M19" s="228">
        <f>'2月'!C19</f>
        <v>55226</v>
      </c>
      <c r="N19" s="258">
        <f>'3月'!C19</f>
        <v>55069</v>
      </c>
      <c r="O19" s="235">
        <f>'4月'!Z19</f>
        <v>1490</v>
      </c>
      <c r="P19" s="236">
        <f>'5月'!Z19</f>
        <v>1529.1999999999998</v>
      </c>
      <c r="Q19" s="237">
        <f>'6月'!Z19</f>
        <v>1592.1999999999998</v>
      </c>
      <c r="R19" s="237">
        <f>'7月'!Z19</f>
        <v>1580.6000000000001</v>
      </c>
      <c r="S19" s="237">
        <f>'8月'!Z19</f>
        <v>1640.4</v>
      </c>
      <c r="T19" s="237">
        <f>'9月'!Z19</f>
        <v>1561.1</v>
      </c>
      <c r="U19" s="237">
        <f>'10月'!Z19</f>
        <v>1552.1</v>
      </c>
      <c r="V19" s="237">
        <f>'11月'!Z19</f>
        <v>1398.8999999999999</v>
      </c>
      <c r="W19" s="237">
        <f>'12月'!Z19</f>
        <v>1441.6000000000001</v>
      </c>
      <c r="X19" s="237">
        <f>'1月'!Z19</f>
        <v>1158.6999999999998</v>
      </c>
      <c r="Y19" s="237">
        <f>'2月'!Z19</f>
        <v>1121.5</v>
      </c>
      <c r="Z19" s="237">
        <f>'3月'!Z19</f>
        <v>1409.6000000000001</v>
      </c>
      <c r="AA19" s="254">
        <f t="shared" si="4"/>
        <v>17475.899999999998</v>
      </c>
      <c r="AB19" s="240">
        <f>'4月'!D19</f>
        <v>1182.6000000000001</v>
      </c>
      <c r="AC19" s="236">
        <f>'5月'!D19</f>
        <v>1217.1999999999998</v>
      </c>
      <c r="AD19" s="237">
        <f>'6月'!D19</f>
        <v>1219.3</v>
      </c>
      <c r="AE19" s="237">
        <f>'7月'!D19</f>
        <v>1230.4</v>
      </c>
      <c r="AF19" s="237">
        <f>'8月'!D19</f>
        <v>1304.8</v>
      </c>
      <c r="AG19" s="237">
        <f>'9月'!D19</f>
        <v>1234.2</v>
      </c>
      <c r="AH19" s="237">
        <f>'10月'!D19</f>
        <v>1204.5</v>
      </c>
      <c r="AI19" s="237">
        <f>'11月'!D19</f>
        <v>1116.3999999999999</v>
      </c>
      <c r="AJ19" s="237">
        <f>'12月'!D19</f>
        <v>1137.1000000000001</v>
      </c>
      <c r="AK19" s="237">
        <f>'1月'!AA19</f>
        <v>932.5</v>
      </c>
      <c r="AL19" s="237">
        <f>'2月'!AA19</f>
        <v>868.8</v>
      </c>
      <c r="AM19" s="237">
        <f>'3月'!AA19</f>
        <v>1125.8999999999999</v>
      </c>
      <c r="AN19" s="261">
        <f t="shared" si="5"/>
        <v>13773.699999999999</v>
      </c>
      <c r="AO19" s="240">
        <f>'4月'!Y19</f>
        <v>307.4</v>
      </c>
      <c r="AP19" s="236">
        <f>'5月'!Y19</f>
        <v>312</v>
      </c>
      <c r="AQ19" s="237">
        <f>'6月'!Y19</f>
        <v>372.9</v>
      </c>
      <c r="AR19" s="237">
        <f>'7月'!Y19</f>
        <v>350.2</v>
      </c>
      <c r="AS19" s="237">
        <f>'8月'!Y19</f>
        <v>335.6</v>
      </c>
      <c r="AT19" s="237">
        <f>'9月'!Y19</f>
        <v>326.9</v>
      </c>
      <c r="AU19" s="237">
        <f>'10月'!Y19</f>
        <v>347.6</v>
      </c>
      <c r="AV19" s="237">
        <f>'11月'!Y19</f>
        <v>282.5</v>
      </c>
      <c r="AW19" s="237">
        <f>'12月'!Y19</f>
        <v>304.5</v>
      </c>
      <c r="AX19" s="237">
        <f>'1月'!Y19</f>
        <v>226.2</v>
      </c>
      <c r="AY19" s="237">
        <f>'2月'!Y19</f>
        <v>252.7</v>
      </c>
      <c r="AZ19" s="237">
        <f>'3月'!Y19</f>
        <v>283.7</v>
      </c>
      <c r="BA19" s="263">
        <f t="shared" si="6"/>
        <v>3702.1999999999994</v>
      </c>
      <c r="BB19" s="235">
        <f>'4月'!AG19</f>
        <v>902.1445610975891</v>
      </c>
      <c r="BC19" s="236">
        <f>'5月'!AG19</f>
        <v>895.9629521780066</v>
      </c>
      <c r="BD19" s="237">
        <f>'6月'!AG19</f>
        <v>962.7990228091816</v>
      </c>
      <c r="BE19" s="237">
        <f>'7月'!AG19</f>
        <v>924.617306945335</v>
      </c>
      <c r="BF19" s="237">
        <f>'8月'!AG19</f>
        <v>959.3380777798377</v>
      </c>
      <c r="BG19" s="237">
        <f>'9月'!AG19</f>
        <v>942.9665603556587</v>
      </c>
      <c r="BH19" s="237">
        <f>'10月'!AG19</f>
        <v>907.4846287153605</v>
      </c>
      <c r="BI19" s="237">
        <f>'11月'!AG19</f>
        <v>845.5275707628424</v>
      </c>
      <c r="BJ19" s="237">
        <f>'12月'!AG19</f>
        <v>843.1217964763873</v>
      </c>
      <c r="BK19" s="237">
        <f>'1月'!AG19</f>
        <v>677.0290420743136</v>
      </c>
      <c r="BL19" s="237">
        <f>'2月'!AG19</f>
        <v>700.2573750245075</v>
      </c>
      <c r="BM19" s="237">
        <f>'3月'!AG19</f>
        <v>825.7089785893241</v>
      </c>
      <c r="BN19" s="266">
        <f t="shared" si="7"/>
        <v>865.2573328453482</v>
      </c>
      <c r="BO19" s="242">
        <f>'4月'!AD19</f>
        <v>716.0242670832275</v>
      </c>
      <c r="BP19" s="237">
        <f>'5月'!AD19</f>
        <v>713.1611989217039</v>
      </c>
      <c r="BQ19" s="237">
        <f>'6月'!AD19</f>
        <v>737.3074039136008</v>
      </c>
      <c r="BR19" s="237">
        <f>'7月'!AD19</f>
        <v>719.7577720267875</v>
      </c>
      <c r="BS19" s="237">
        <f>'8月'!AD19</f>
        <v>763.0726188046403</v>
      </c>
      <c r="BT19" s="237">
        <f>'9月'!AD19</f>
        <v>745.5059437518121</v>
      </c>
      <c r="BU19" s="237">
        <f>'10月'!AD19</f>
        <v>704.2492334821543</v>
      </c>
      <c r="BV19" s="237">
        <f>'11月'!AD19</f>
        <v>674.7780255912768</v>
      </c>
      <c r="BW19" s="237">
        <f>'12月'!AD19</f>
        <v>665.0345413244311</v>
      </c>
      <c r="BX19" s="237">
        <f>'1月'!AD19</f>
        <v>544.8602586815375</v>
      </c>
      <c r="BY19" s="237">
        <f>'2月'!AD19</f>
        <v>542.4731229793064</v>
      </c>
      <c r="BZ19" s="237">
        <f>'3月'!AD19</f>
        <v>659.5245026913449</v>
      </c>
      <c r="CA19" s="261">
        <f t="shared" si="8"/>
        <v>681.956003720093</v>
      </c>
      <c r="CB19" s="242">
        <f>'4月'!AH19</f>
        <v>186.12029401436163</v>
      </c>
      <c r="CC19" s="237">
        <f>'5月'!AH19</f>
        <v>182.8017532563027</v>
      </c>
      <c r="CD19" s="237">
        <f>'6月'!AH19</f>
        <v>225.49161889558087</v>
      </c>
      <c r="CE19" s="237">
        <f>'7月'!AH19</f>
        <v>204.85953491854758</v>
      </c>
      <c r="CF19" s="237">
        <f>'8月'!AH19</f>
        <v>196.26545897519722</v>
      </c>
      <c r="CG19" s="237">
        <f>'9月'!AH19</f>
        <v>197.46061660384652</v>
      </c>
      <c r="CH19" s="237">
        <f>'10月'!AH19</f>
        <v>203.2353952332062</v>
      </c>
      <c r="CI19" s="237">
        <f>'11月'!AH19</f>
        <v>170.7495451715655</v>
      </c>
      <c r="CJ19" s="237">
        <f>'12月'!AH19</f>
        <v>178.0872551519561</v>
      </c>
      <c r="CK19" s="237">
        <f>'1月'!AH19</f>
        <v>132.16878339277616</v>
      </c>
      <c r="CL19" s="237">
        <f>'2月'!AH19</f>
        <v>157.7842520452011</v>
      </c>
      <c r="CM19" s="237">
        <f>'3月'!AH19</f>
        <v>166.184475897979</v>
      </c>
      <c r="CN19" s="263">
        <f t="shared" si="9"/>
        <v>183.30132912525525</v>
      </c>
      <c r="CO19" s="247">
        <f>'4月'!AI19</f>
        <v>17.11483172670387</v>
      </c>
      <c r="CP19" s="248">
        <f>'5月'!AI19</f>
        <v>16.743345382845877</v>
      </c>
      <c r="CQ19" s="248">
        <f>'6月'!AI19</f>
        <v>13.50775034856065</v>
      </c>
      <c r="CR19" s="248">
        <f>'7月'!AI19</f>
        <v>15.661573472041612</v>
      </c>
      <c r="CS19" s="248">
        <f>'8月'!AI19</f>
        <v>13.39668914776211</v>
      </c>
      <c r="CT19" s="248">
        <f>'9月'!AI19</f>
        <v>13.968562631664236</v>
      </c>
      <c r="CU19" s="248">
        <f>'10月'!AI19</f>
        <v>14.736405147364051</v>
      </c>
      <c r="CV19" s="248">
        <f>'11月'!AI19</f>
        <v>14.07201719813687</v>
      </c>
      <c r="CW19" s="248">
        <f>'12月'!AI19</f>
        <v>16.12874857092604</v>
      </c>
      <c r="CX19" s="248">
        <f>'1月'!AI19</f>
        <v>18.20911528150134</v>
      </c>
      <c r="CY19" s="248">
        <f>'2月'!AI19</f>
        <v>16.056629834254146</v>
      </c>
      <c r="CZ19" s="269">
        <f>'3月'!AI19</f>
        <v>18.74944488853362</v>
      </c>
      <c r="DA19" s="295">
        <v>822</v>
      </c>
      <c r="DB19" s="278">
        <f t="shared" si="2"/>
        <v>13773.699999999999</v>
      </c>
      <c r="DC19" s="278">
        <f t="shared" si="13"/>
        <v>14595.699999999999</v>
      </c>
      <c r="DD19" s="278">
        <f t="shared" si="3"/>
        <v>3702.1999999999994</v>
      </c>
      <c r="DE19" s="279">
        <f t="shared" si="14"/>
        <v>18297.899999999998</v>
      </c>
      <c r="DF19" s="280">
        <f t="shared" si="10"/>
        <v>905.9557533901486</v>
      </c>
      <c r="DG19" s="281">
        <f t="shared" si="11"/>
        <v>722.6544242648934</v>
      </c>
      <c r="DH19" s="282">
        <f t="shared" si="12"/>
        <v>183.30132912525525</v>
      </c>
      <c r="DI19" s="215">
        <v>14</v>
      </c>
      <c r="DJ19" s="219" t="s">
        <v>70</v>
      </c>
    </row>
    <row r="20" spans="1:114" ht="18" customHeight="1">
      <c r="A20" s="220">
        <v>15</v>
      </c>
      <c r="B20" s="218" t="s">
        <v>31</v>
      </c>
      <c r="C20" s="229">
        <f>'4月'!C20</f>
        <v>17482</v>
      </c>
      <c r="D20" s="224">
        <f>'5月'!C20</f>
        <v>17458</v>
      </c>
      <c r="E20" s="225">
        <f>'6月'!C20</f>
        <v>17433</v>
      </c>
      <c r="F20" s="225">
        <f>'7月'!C20</f>
        <v>17422</v>
      </c>
      <c r="G20" s="225">
        <f>'8月'!C20</f>
        <v>17414</v>
      </c>
      <c r="H20" s="225">
        <f>'9月'!C20</f>
        <v>17413</v>
      </c>
      <c r="I20" s="225">
        <f>'10月'!C20</f>
        <v>17389</v>
      </c>
      <c r="J20" s="225">
        <f>'11月'!C20</f>
        <v>17372</v>
      </c>
      <c r="K20" s="225">
        <f>'12月'!C20</f>
        <v>17352</v>
      </c>
      <c r="L20" s="225">
        <f>'1月'!C20</f>
        <v>17325</v>
      </c>
      <c r="M20" s="225">
        <f>'2月'!C20</f>
        <v>17306</v>
      </c>
      <c r="N20" s="257">
        <f>'3月'!C20</f>
        <v>17250</v>
      </c>
      <c r="O20" s="232">
        <f>'4月'!Z20</f>
        <v>566.1</v>
      </c>
      <c r="P20" s="233">
        <f>'5月'!Z20</f>
        <v>543.6</v>
      </c>
      <c r="Q20" s="234">
        <f>'6月'!Z20</f>
        <v>524</v>
      </c>
      <c r="R20" s="234">
        <f>'7月'!Z20</f>
        <v>530.5999999999999</v>
      </c>
      <c r="S20" s="234">
        <f>'8月'!Z20</f>
        <v>596.0999999999999</v>
      </c>
      <c r="T20" s="234">
        <f>'9月'!Z20</f>
        <v>558.0999999999999</v>
      </c>
      <c r="U20" s="234">
        <f>'10月'!Z20</f>
        <v>535.6</v>
      </c>
      <c r="V20" s="234">
        <f>'11月'!Z20</f>
        <v>513</v>
      </c>
      <c r="W20" s="234">
        <f>'12月'!Z20</f>
        <v>533.3000000000001</v>
      </c>
      <c r="X20" s="234">
        <f>'1月'!Z20</f>
        <v>436.4</v>
      </c>
      <c r="Y20" s="234">
        <f>'2月'!Z20</f>
        <v>419.70000000000005</v>
      </c>
      <c r="Z20" s="234">
        <f>'3月'!Z20</f>
        <v>533.1</v>
      </c>
      <c r="AA20" s="254">
        <f t="shared" si="4"/>
        <v>6289.6</v>
      </c>
      <c r="AB20" s="239">
        <f>'4月'!D20</f>
        <v>441.5</v>
      </c>
      <c r="AC20" s="233">
        <f>'5月'!D20</f>
        <v>401.8</v>
      </c>
      <c r="AD20" s="234">
        <f>'6月'!D20</f>
        <v>394.19999999999993</v>
      </c>
      <c r="AE20" s="234">
        <f>'7月'!D20</f>
        <v>385.59999999999997</v>
      </c>
      <c r="AF20" s="234">
        <f>'8月'!D20</f>
        <v>449.09999999999997</v>
      </c>
      <c r="AG20" s="234">
        <f>'9月'!D20</f>
        <v>408.4</v>
      </c>
      <c r="AH20" s="234">
        <f>'10月'!D20</f>
        <v>398.2</v>
      </c>
      <c r="AI20" s="234">
        <f>'11月'!D20</f>
        <v>376.2</v>
      </c>
      <c r="AJ20" s="234">
        <f>'12月'!D20</f>
        <v>390.90000000000003</v>
      </c>
      <c r="AK20" s="234">
        <f>'1月'!AA20</f>
        <v>315.2</v>
      </c>
      <c r="AL20" s="234">
        <f>'2月'!AA20</f>
        <v>292.8</v>
      </c>
      <c r="AM20" s="234">
        <f>'3月'!AA20</f>
        <v>386.3</v>
      </c>
      <c r="AN20" s="261">
        <f t="shared" si="5"/>
        <v>4640.2</v>
      </c>
      <c r="AO20" s="239">
        <f>'4月'!Y20</f>
        <v>124.6</v>
      </c>
      <c r="AP20" s="233">
        <f>'5月'!Y20</f>
        <v>141.8</v>
      </c>
      <c r="AQ20" s="234">
        <f>'6月'!Y20</f>
        <v>129.8</v>
      </c>
      <c r="AR20" s="234">
        <f>'7月'!Y20</f>
        <v>145</v>
      </c>
      <c r="AS20" s="234">
        <f>'8月'!Y20</f>
        <v>147</v>
      </c>
      <c r="AT20" s="234">
        <f>'9月'!Y20</f>
        <v>149.7</v>
      </c>
      <c r="AU20" s="234">
        <f>'10月'!Y20</f>
        <v>137.4</v>
      </c>
      <c r="AV20" s="234">
        <f>'11月'!Y20</f>
        <v>136.8</v>
      </c>
      <c r="AW20" s="234">
        <f>'12月'!Y20</f>
        <v>142.4</v>
      </c>
      <c r="AX20" s="234">
        <f>'1月'!Y20</f>
        <v>121.2</v>
      </c>
      <c r="AY20" s="234">
        <f>'2月'!Y20</f>
        <v>126.9</v>
      </c>
      <c r="AZ20" s="234">
        <f>'3月'!Y20</f>
        <v>146.8</v>
      </c>
      <c r="BA20" s="263">
        <f t="shared" si="6"/>
        <v>1649.4000000000003</v>
      </c>
      <c r="BB20" s="232">
        <f>'4月'!AG20</f>
        <v>1079.3959501201239</v>
      </c>
      <c r="BC20" s="233">
        <f>'5月'!AG20</f>
        <v>1004.4383016936501</v>
      </c>
      <c r="BD20" s="234">
        <f>'6月'!AG20</f>
        <v>1001.9312032734853</v>
      </c>
      <c r="BE20" s="234">
        <f>'7月'!AG20</f>
        <v>982.4434067419392</v>
      </c>
      <c r="BF20" s="234">
        <f>'8月'!AG20</f>
        <v>1104.2283368591084</v>
      </c>
      <c r="BG20" s="234">
        <f>'9月'!AG20</f>
        <v>1068.358888952698</v>
      </c>
      <c r="BH20" s="234">
        <f>'10月'!AG20</f>
        <v>993.5832626855316</v>
      </c>
      <c r="BI20" s="234">
        <f>'11月'!AG20</f>
        <v>984.3426203085425</v>
      </c>
      <c r="BJ20" s="234">
        <f>'12月'!AG20</f>
        <v>991.4261068724996</v>
      </c>
      <c r="BK20" s="234">
        <f>'1月'!AG20</f>
        <v>812.549457710748</v>
      </c>
      <c r="BL20" s="234">
        <f>'2月'!AG20</f>
        <v>836.2656762454322</v>
      </c>
      <c r="BM20" s="234">
        <f>'3月'!AG20</f>
        <v>996.914446002805</v>
      </c>
      <c r="BN20" s="266">
        <f t="shared" si="7"/>
        <v>986.8890744588476</v>
      </c>
      <c r="BO20" s="241">
        <f>'4月'!AD20</f>
        <v>841.8182511535675</v>
      </c>
      <c r="BP20" s="234">
        <f>'5月'!AD20</f>
        <v>742.426986056859</v>
      </c>
      <c r="BQ20" s="234">
        <f>'6月'!AD20</f>
        <v>753.7429013939079</v>
      </c>
      <c r="BR20" s="234">
        <f>'7月'!AD20</f>
        <v>713.9656570668898</v>
      </c>
      <c r="BS20" s="234">
        <f>'8月'!AD20</f>
        <v>831.9224057765905</v>
      </c>
      <c r="BT20" s="234">
        <f>'9月'!AD20</f>
        <v>781.7913819177243</v>
      </c>
      <c r="BU20" s="234">
        <f>'10月'!AD20</f>
        <v>738.694651234837</v>
      </c>
      <c r="BV20" s="234">
        <f>'11月'!AD20</f>
        <v>721.8512548929311</v>
      </c>
      <c r="BW20" s="234">
        <f>'12月'!AD20</f>
        <v>726.6987908802928</v>
      </c>
      <c r="BX20" s="234">
        <f>'1月'!AD20</f>
        <v>586.8826513987804</v>
      </c>
      <c r="BY20" s="234">
        <f>'2月'!AD20</f>
        <v>583.4133667016024</v>
      </c>
      <c r="BZ20" s="234">
        <f>'3月'!AD20</f>
        <v>722.393641888733</v>
      </c>
      <c r="CA20" s="261">
        <f t="shared" si="8"/>
        <v>728.0848835067324</v>
      </c>
      <c r="CB20" s="241">
        <f>'4月'!AH20</f>
        <v>237.57769896655606</v>
      </c>
      <c r="CC20" s="234">
        <f>'5月'!AH20</f>
        <v>262.011315636791</v>
      </c>
      <c r="CD20" s="234">
        <f>'6月'!AH20</f>
        <v>248.18830187957704</v>
      </c>
      <c r="CE20" s="234">
        <f>'7月'!AH20</f>
        <v>268.4777496750493</v>
      </c>
      <c r="CF20" s="234">
        <f>'8月'!AH20</f>
        <v>272.30593108251793</v>
      </c>
      <c r="CG20" s="234">
        <f>'9月'!AH20</f>
        <v>286.56750703497386</v>
      </c>
      <c r="CH20" s="234">
        <f>'10月'!AH20</f>
        <v>254.88861145069464</v>
      </c>
      <c r="CI20" s="234">
        <f>'11月'!AH20</f>
        <v>262.49136541561137</v>
      </c>
      <c r="CJ20" s="234">
        <f>'12月'!AH20</f>
        <v>264.7273159922069</v>
      </c>
      <c r="CK20" s="234">
        <f>'1月'!AH20</f>
        <v>225.66680631196763</v>
      </c>
      <c r="CL20" s="234">
        <f>'2月'!AH20</f>
        <v>252.85230954382973</v>
      </c>
      <c r="CM20" s="234">
        <f>'3月'!AH20</f>
        <v>274.520804114072</v>
      </c>
      <c r="CN20" s="263">
        <f t="shared" si="9"/>
        <v>258.8041909521151</v>
      </c>
      <c r="CO20" s="249">
        <f>'4月'!AI20</f>
        <v>15.53793884484711</v>
      </c>
      <c r="CP20" s="250">
        <f>'5月'!AI20</f>
        <v>14.559482329517172</v>
      </c>
      <c r="CQ20" s="250">
        <f>'6月'!AI20</f>
        <v>13.546423135464234</v>
      </c>
      <c r="CR20" s="250">
        <f>'7月'!AI20</f>
        <v>15.041493775933612</v>
      </c>
      <c r="CS20" s="250">
        <f>'8月'!AI20</f>
        <v>12.35804943219773</v>
      </c>
      <c r="CT20" s="250">
        <f>'9月'!AI20</f>
        <v>12.708129285014692</v>
      </c>
      <c r="CU20" s="250">
        <f>'10月'!AI20</f>
        <v>13.259668508287293</v>
      </c>
      <c r="CV20" s="250">
        <f>'11月'!AI20</f>
        <v>12.599681020733653</v>
      </c>
      <c r="CW20" s="250">
        <f>'12月'!AI20</f>
        <v>14.453824507546686</v>
      </c>
      <c r="CX20" s="250">
        <f>'1月'!AI20</f>
        <v>17.227157360406093</v>
      </c>
      <c r="CY20" s="250">
        <f>'2月'!AI20</f>
        <v>13.69535519125683</v>
      </c>
      <c r="CZ20" s="270">
        <f>'3月'!AI20</f>
        <v>14.833031322806109</v>
      </c>
      <c r="DA20" s="297">
        <v>345</v>
      </c>
      <c r="DB20" s="283">
        <f t="shared" si="2"/>
        <v>4640.2</v>
      </c>
      <c r="DC20" s="283">
        <f t="shared" si="13"/>
        <v>4985.2</v>
      </c>
      <c r="DD20" s="283">
        <f t="shared" si="3"/>
        <v>1649.4000000000003</v>
      </c>
      <c r="DE20" s="284">
        <f t="shared" si="14"/>
        <v>6634.6</v>
      </c>
      <c r="DF20" s="285">
        <f t="shared" si="10"/>
        <v>1041.0223628537062</v>
      </c>
      <c r="DG20" s="286">
        <f t="shared" si="11"/>
        <v>782.2181719015911</v>
      </c>
      <c r="DH20" s="287">
        <f t="shared" si="12"/>
        <v>258.8041909521151</v>
      </c>
      <c r="DI20" s="220">
        <v>15</v>
      </c>
      <c r="DJ20" s="218" t="s">
        <v>31</v>
      </c>
    </row>
    <row r="21" spans="1:114" s="111" customFormat="1" ht="18" customHeight="1">
      <c r="A21" s="215">
        <v>16</v>
      </c>
      <c r="B21" s="219" t="s">
        <v>77</v>
      </c>
      <c r="C21" s="226">
        <f>'4月'!C21</f>
        <v>6767</v>
      </c>
      <c r="D21" s="227">
        <f>'5月'!C21</f>
        <v>6731</v>
      </c>
      <c r="E21" s="228">
        <f>'6月'!C21</f>
        <v>6710</v>
      </c>
      <c r="F21" s="228">
        <f>'7月'!C21</f>
        <v>6730</v>
      </c>
      <c r="G21" s="228">
        <f>'8月'!C21</f>
        <v>6717</v>
      </c>
      <c r="H21" s="228">
        <f>'9月'!C21</f>
        <v>6720</v>
      </c>
      <c r="I21" s="228">
        <f>'10月'!C21</f>
        <v>6695</v>
      </c>
      <c r="J21" s="228">
        <f>'11月'!C21</f>
        <v>6685</v>
      </c>
      <c r="K21" s="228">
        <f>'12月'!C21</f>
        <v>6686</v>
      </c>
      <c r="L21" s="228">
        <f>'1月'!C21</f>
        <v>6658</v>
      </c>
      <c r="M21" s="228">
        <f>'2月'!C21</f>
        <v>6644</v>
      </c>
      <c r="N21" s="258">
        <f>'3月'!C21</f>
        <v>6600</v>
      </c>
      <c r="O21" s="235">
        <f>'4月'!Z21</f>
        <v>157.89999999999998</v>
      </c>
      <c r="P21" s="236">
        <f>'5月'!Z21</f>
        <v>144.6</v>
      </c>
      <c r="Q21" s="237">
        <f>'6月'!Z21</f>
        <v>152</v>
      </c>
      <c r="R21" s="237">
        <f>'7月'!Z21</f>
        <v>144</v>
      </c>
      <c r="S21" s="237">
        <f>'8月'!Z21</f>
        <v>161.8</v>
      </c>
      <c r="T21" s="237">
        <f>'9月'!Z21</f>
        <v>144.2</v>
      </c>
      <c r="U21" s="237">
        <f>'10月'!Z21</f>
        <v>134.9</v>
      </c>
      <c r="V21" s="237">
        <f>'11月'!Z21</f>
        <v>119.39999999999999</v>
      </c>
      <c r="W21" s="237">
        <f>'12月'!Z21</f>
        <v>141.9</v>
      </c>
      <c r="X21" s="237">
        <f>'1月'!Z21</f>
        <v>121.5</v>
      </c>
      <c r="Y21" s="237">
        <f>'2月'!Z21</f>
        <v>115.70000000000002</v>
      </c>
      <c r="Z21" s="237">
        <f>'3月'!Z21</f>
        <v>151.1</v>
      </c>
      <c r="AA21" s="254">
        <f t="shared" si="4"/>
        <v>1689.0000000000002</v>
      </c>
      <c r="AB21" s="240">
        <f>'4月'!D21</f>
        <v>118.69999999999999</v>
      </c>
      <c r="AC21" s="236">
        <f>'5月'!D21</f>
        <v>107.6</v>
      </c>
      <c r="AD21" s="237">
        <f>'6月'!D21</f>
        <v>108.19999999999999</v>
      </c>
      <c r="AE21" s="237">
        <f>'7月'!D21</f>
        <v>107.9</v>
      </c>
      <c r="AF21" s="237">
        <f>'8月'!D21</f>
        <v>127.4</v>
      </c>
      <c r="AG21" s="237">
        <f>'9月'!D21</f>
        <v>111.3</v>
      </c>
      <c r="AH21" s="237">
        <f>'10月'!D21</f>
        <v>100</v>
      </c>
      <c r="AI21" s="237">
        <f>'11月'!D21</f>
        <v>91.19999999999999</v>
      </c>
      <c r="AJ21" s="237">
        <f>'12月'!D21</f>
        <v>106</v>
      </c>
      <c r="AK21" s="237">
        <f>'1月'!AA21</f>
        <v>88.6</v>
      </c>
      <c r="AL21" s="237">
        <f>'2月'!AA21</f>
        <v>84.60000000000001</v>
      </c>
      <c r="AM21" s="237">
        <f>'3月'!AA21</f>
        <v>112.39999999999999</v>
      </c>
      <c r="AN21" s="261">
        <f t="shared" si="5"/>
        <v>1263.8999999999999</v>
      </c>
      <c r="AO21" s="240">
        <f>'4月'!Y21</f>
        <v>39.2</v>
      </c>
      <c r="AP21" s="236">
        <f>'5月'!Y21</f>
        <v>37</v>
      </c>
      <c r="AQ21" s="237">
        <f>'6月'!Y21</f>
        <v>43.8</v>
      </c>
      <c r="AR21" s="237">
        <f>'7月'!Y21</f>
        <v>36.1</v>
      </c>
      <c r="AS21" s="237">
        <f>'8月'!Y21</f>
        <v>34.4</v>
      </c>
      <c r="AT21" s="237">
        <f>'9月'!Y21</f>
        <v>32.9</v>
      </c>
      <c r="AU21" s="237">
        <f>'10月'!Y21</f>
        <v>34.9</v>
      </c>
      <c r="AV21" s="237">
        <f>'11月'!Y21</f>
        <v>28.2</v>
      </c>
      <c r="AW21" s="237">
        <f>'12月'!Y21</f>
        <v>35.9</v>
      </c>
      <c r="AX21" s="237">
        <f>'1月'!Y21</f>
        <v>32.9</v>
      </c>
      <c r="AY21" s="237">
        <f>'2月'!Y21</f>
        <v>31.1</v>
      </c>
      <c r="AZ21" s="237">
        <f>'3月'!Y21</f>
        <v>38.7</v>
      </c>
      <c r="BA21" s="263">
        <f t="shared" si="6"/>
        <v>425.09999999999997</v>
      </c>
      <c r="BB21" s="235">
        <f>'4月'!AG21</f>
        <v>777.7941973301806</v>
      </c>
      <c r="BC21" s="236">
        <f>'5月'!AG21</f>
        <v>692.9900652254133</v>
      </c>
      <c r="BD21" s="237">
        <f>'6月'!AG21</f>
        <v>755.0919026328862</v>
      </c>
      <c r="BE21" s="237">
        <f>'7月'!AG21</f>
        <v>690.2171308057327</v>
      </c>
      <c r="BF21" s="237">
        <f>'8月'!AG21</f>
        <v>777.0365994803748</v>
      </c>
      <c r="BG21" s="237">
        <f>'9月'!AG21</f>
        <v>715.2777777777778</v>
      </c>
      <c r="BH21" s="237">
        <f>'10月'!AG21</f>
        <v>649.97952251319</v>
      </c>
      <c r="BI21" s="237">
        <f>'11月'!AG21</f>
        <v>595.3627524308152</v>
      </c>
      <c r="BJ21" s="237">
        <f>'12月'!AG21</f>
        <v>684.6274835235881</v>
      </c>
      <c r="BK21" s="237">
        <f>'1月'!AG21</f>
        <v>588.6684948497564</v>
      </c>
      <c r="BL21" s="237">
        <f>'2月'!AG21</f>
        <v>600.4899416637256</v>
      </c>
      <c r="BM21" s="237">
        <f>'3月'!AG21</f>
        <v>738.514173998045</v>
      </c>
      <c r="BN21" s="266">
        <f t="shared" si="7"/>
        <v>686.7193598750978</v>
      </c>
      <c r="BO21" s="242">
        <f>'4月'!AD21</f>
        <v>584.7002610708831</v>
      </c>
      <c r="BP21" s="237">
        <f>'5月'!AD21</f>
        <v>515.6689558662137</v>
      </c>
      <c r="BQ21" s="237">
        <f>'6月'!AD21</f>
        <v>537.5062096373572</v>
      </c>
      <c r="BR21" s="237">
        <f>'7月'!AD21</f>
        <v>517.183530652351</v>
      </c>
      <c r="BS21" s="237">
        <f>'8月'!AD21</f>
        <v>611.8322791953013</v>
      </c>
      <c r="BT21" s="237">
        <f>'9月'!AD21</f>
        <v>552.0833333333334</v>
      </c>
      <c r="BU21" s="237">
        <f>'10月'!AD21</f>
        <v>481.82321906092653</v>
      </c>
      <c r="BV21" s="237">
        <f>'11月'!AD21</f>
        <v>454.74943904263273</v>
      </c>
      <c r="BW21" s="237">
        <f>'12月'!AD21</f>
        <v>511.42010749471694</v>
      </c>
      <c r="BX21" s="237">
        <f>'1月'!AD21</f>
        <v>429.267725462456</v>
      </c>
      <c r="BY21" s="237">
        <f>'2月'!AD21</f>
        <v>439.07907575411576</v>
      </c>
      <c r="BZ21" s="237">
        <f>'3月'!AD21</f>
        <v>549.3646138807428</v>
      </c>
      <c r="CA21" s="261">
        <f t="shared" si="8"/>
        <v>513.880757220921</v>
      </c>
      <c r="CB21" s="242">
        <f>'4月'!AH21</f>
        <v>193.09393625929758</v>
      </c>
      <c r="CC21" s="237">
        <f>'5月'!AH21</f>
        <v>177.32110935919985</v>
      </c>
      <c r="CD21" s="237">
        <f>'6月'!AH21</f>
        <v>217.58569299552906</v>
      </c>
      <c r="CE21" s="237">
        <f>'7月'!AH21</f>
        <v>173.0336001533816</v>
      </c>
      <c r="CF21" s="237">
        <f>'8月'!AH21</f>
        <v>165.2043202850735</v>
      </c>
      <c r="CG21" s="237">
        <f>'9月'!AH21</f>
        <v>163.19444444444443</v>
      </c>
      <c r="CH21" s="237">
        <f>'10月'!AH21</f>
        <v>168.15630345226336</v>
      </c>
      <c r="CI21" s="237">
        <f>'11月'!AH21</f>
        <v>140.6133133881825</v>
      </c>
      <c r="CJ21" s="237">
        <f>'12月'!AH21</f>
        <v>173.20737602887112</v>
      </c>
      <c r="CK21" s="237">
        <f>'1月'!AH21</f>
        <v>159.40076938730027</v>
      </c>
      <c r="CL21" s="237">
        <f>'2月'!AH21</f>
        <v>161.4108659096099</v>
      </c>
      <c r="CM21" s="237">
        <f>'3月'!AH21</f>
        <v>189.14956011730206</v>
      </c>
      <c r="CN21" s="263">
        <f t="shared" si="9"/>
        <v>172.8386026541764</v>
      </c>
      <c r="CO21" s="247">
        <f>'4月'!AI21</f>
        <v>33.277169334456616</v>
      </c>
      <c r="CP21" s="248">
        <f>'5月'!AI21</f>
        <v>33.36431226765799</v>
      </c>
      <c r="CQ21" s="248">
        <f>'6月'!AI21</f>
        <v>32.90203327171904</v>
      </c>
      <c r="CR21" s="248">
        <f>'7月'!AI21</f>
        <v>35.12511584800741</v>
      </c>
      <c r="CS21" s="248">
        <f>'8月'!AI21</f>
        <v>35.32182103610675</v>
      </c>
      <c r="CT21" s="248">
        <f>'9月'!AI21</f>
        <v>37.556154537286616</v>
      </c>
      <c r="CU21" s="248">
        <f>'10月'!AI21</f>
        <v>30.7</v>
      </c>
      <c r="CV21" s="248">
        <f>'11月'!AI21</f>
        <v>31.90789473684211</v>
      </c>
      <c r="CW21" s="248">
        <f>'12月'!AI21</f>
        <v>32.45283018867924</v>
      </c>
      <c r="CX21" s="248">
        <f>'1月'!AI21</f>
        <v>34.762979683972915</v>
      </c>
      <c r="CY21" s="248">
        <f>'2月'!AI21</f>
        <v>36.28841607565011</v>
      </c>
      <c r="CZ21" s="269">
        <f>'3月'!AI21</f>
        <v>38.52313167259787</v>
      </c>
      <c r="DA21" s="295">
        <v>30</v>
      </c>
      <c r="DB21" s="278">
        <f t="shared" si="2"/>
        <v>1263.8999999999999</v>
      </c>
      <c r="DC21" s="278">
        <f t="shared" si="13"/>
        <v>1293.8999999999999</v>
      </c>
      <c r="DD21" s="278">
        <f t="shared" si="3"/>
        <v>425.09999999999997</v>
      </c>
      <c r="DE21" s="279">
        <f t="shared" si="14"/>
        <v>1718.9999999999998</v>
      </c>
      <c r="DF21" s="280">
        <f t="shared" si="10"/>
        <v>698.9168618266979</v>
      </c>
      <c r="DG21" s="281">
        <f t="shared" si="11"/>
        <v>526.0782591725215</v>
      </c>
      <c r="DH21" s="282">
        <f t="shared" si="12"/>
        <v>172.8386026541764</v>
      </c>
      <c r="DI21" s="215">
        <v>16</v>
      </c>
      <c r="DJ21" s="219" t="s">
        <v>77</v>
      </c>
    </row>
    <row r="22" spans="1:114" ht="18" customHeight="1">
      <c r="A22" s="220">
        <v>17</v>
      </c>
      <c r="B22" s="218" t="s">
        <v>32</v>
      </c>
      <c r="C22" s="229">
        <f>'4月'!C22</f>
        <v>14416</v>
      </c>
      <c r="D22" s="224">
        <f>'5月'!C22</f>
        <v>14434</v>
      </c>
      <c r="E22" s="225">
        <f>'6月'!C22</f>
        <v>14420</v>
      </c>
      <c r="F22" s="225">
        <f>'7月'!C22</f>
        <v>14382</v>
      </c>
      <c r="G22" s="225">
        <f>'8月'!C22</f>
        <v>14355</v>
      </c>
      <c r="H22" s="225">
        <f>'9月'!C22</f>
        <v>14327</v>
      </c>
      <c r="I22" s="225">
        <f>'10月'!C22</f>
        <v>14296</v>
      </c>
      <c r="J22" s="225">
        <f>'11月'!C22</f>
        <v>14285</v>
      </c>
      <c r="K22" s="225">
        <f>'12月'!C22</f>
        <v>14270</v>
      </c>
      <c r="L22" s="225">
        <f>'1月'!C22</f>
        <v>14258</v>
      </c>
      <c r="M22" s="225">
        <f>'2月'!C22</f>
        <v>14246</v>
      </c>
      <c r="N22" s="257">
        <f>'3月'!C22</f>
        <v>14190</v>
      </c>
      <c r="O22" s="232">
        <f>'4月'!Z22</f>
        <v>352.7</v>
      </c>
      <c r="P22" s="233">
        <f>'5月'!Z22</f>
        <v>349.29999999999995</v>
      </c>
      <c r="Q22" s="234">
        <f>'6月'!Z22</f>
        <v>363.7</v>
      </c>
      <c r="R22" s="234">
        <f>'7月'!Z22</f>
        <v>357.5</v>
      </c>
      <c r="S22" s="234">
        <f>'8月'!Z22</f>
        <v>398.70000000000005</v>
      </c>
      <c r="T22" s="234">
        <f>'9月'!Z22</f>
        <v>357.2</v>
      </c>
      <c r="U22" s="234">
        <f>'10月'!Z22</f>
        <v>342.4</v>
      </c>
      <c r="V22" s="234">
        <f>'11月'!Z22</f>
        <v>332.1</v>
      </c>
      <c r="W22" s="234">
        <f>'12月'!Z22</f>
        <v>321.7</v>
      </c>
      <c r="X22" s="234">
        <f>'1月'!Z22</f>
        <v>287.5</v>
      </c>
      <c r="Y22" s="234">
        <f>'2月'!Z22</f>
        <v>273.40000000000003</v>
      </c>
      <c r="Z22" s="234">
        <f>'3月'!Z22</f>
        <v>343</v>
      </c>
      <c r="AA22" s="254">
        <f t="shared" si="4"/>
        <v>4079.2</v>
      </c>
      <c r="AB22" s="239">
        <f>'4月'!D22</f>
        <v>286</v>
      </c>
      <c r="AC22" s="233">
        <f>'5月'!D22</f>
        <v>277.29999999999995</v>
      </c>
      <c r="AD22" s="234">
        <f>'6月'!D22</f>
        <v>293</v>
      </c>
      <c r="AE22" s="234">
        <f>'7月'!D22</f>
        <v>285.9</v>
      </c>
      <c r="AF22" s="234">
        <f>'8月'!D22</f>
        <v>328.90000000000003</v>
      </c>
      <c r="AG22" s="234">
        <f>'9月'!D22</f>
        <v>295.59999999999997</v>
      </c>
      <c r="AH22" s="234">
        <f>'10月'!D22</f>
        <v>280.79999999999995</v>
      </c>
      <c r="AI22" s="234">
        <f>'11月'!D22</f>
        <v>268.3</v>
      </c>
      <c r="AJ22" s="234">
        <f>'12月'!D22</f>
        <v>263</v>
      </c>
      <c r="AK22" s="234">
        <f>'1月'!AA22</f>
        <v>235.10000000000002</v>
      </c>
      <c r="AL22" s="234">
        <f>'2月'!AA22</f>
        <v>218.8</v>
      </c>
      <c r="AM22" s="234">
        <f>'3月'!AA22</f>
        <v>273.5</v>
      </c>
      <c r="AN22" s="261">
        <f t="shared" si="5"/>
        <v>3306.2</v>
      </c>
      <c r="AO22" s="239">
        <f>'4月'!Y22</f>
        <v>66.7</v>
      </c>
      <c r="AP22" s="233">
        <f>'5月'!Y22</f>
        <v>72</v>
      </c>
      <c r="AQ22" s="234">
        <f>'6月'!Y22</f>
        <v>70.7</v>
      </c>
      <c r="AR22" s="234">
        <f>'7月'!Y22</f>
        <v>71.6</v>
      </c>
      <c r="AS22" s="234">
        <f>'8月'!Y22</f>
        <v>69.8</v>
      </c>
      <c r="AT22" s="234">
        <f>'9月'!Y22</f>
        <v>61.6</v>
      </c>
      <c r="AU22" s="234">
        <f>'10月'!Y22</f>
        <v>61.6</v>
      </c>
      <c r="AV22" s="234">
        <f>'11月'!Y22</f>
        <v>63.8</v>
      </c>
      <c r="AW22" s="234">
        <f>'12月'!Y22</f>
        <v>58.7</v>
      </c>
      <c r="AX22" s="234">
        <f>'1月'!Y22</f>
        <v>52.4</v>
      </c>
      <c r="AY22" s="234">
        <f>'2月'!Y22</f>
        <v>54.6</v>
      </c>
      <c r="AZ22" s="234">
        <f>'3月'!Y22</f>
        <v>69.5</v>
      </c>
      <c r="BA22" s="263">
        <f t="shared" si="6"/>
        <v>773.0000000000001</v>
      </c>
      <c r="BB22" s="232">
        <f>'4月'!AG22</f>
        <v>815.5290418054014</v>
      </c>
      <c r="BC22" s="233">
        <f>'5月'!AG22</f>
        <v>780.6389036638402</v>
      </c>
      <c r="BD22" s="234">
        <f>'6月'!AG22</f>
        <v>840.7304669440592</v>
      </c>
      <c r="BE22" s="234">
        <f>'7月'!AG22</f>
        <v>801.8535714445924</v>
      </c>
      <c r="BF22" s="234">
        <f>'8月'!AG22</f>
        <v>895.9449893821418</v>
      </c>
      <c r="BG22" s="234">
        <f>'9月'!AG22</f>
        <v>831.0648891370605</v>
      </c>
      <c r="BH22" s="234">
        <f>'10月'!AG22</f>
        <v>772.6050147119879</v>
      </c>
      <c r="BI22" s="234">
        <f>'11月'!AG22</f>
        <v>774.9387469373469</v>
      </c>
      <c r="BJ22" s="234">
        <f>'12月'!AG22</f>
        <v>727.2192960643805</v>
      </c>
      <c r="BK22" s="234">
        <f>'1月'!AG22</f>
        <v>650.4554319250313</v>
      </c>
      <c r="BL22" s="234">
        <f>'2月'!AG22</f>
        <v>661.7707571877406</v>
      </c>
      <c r="BM22" s="234">
        <f>'3月'!AG22</f>
        <v>779.7403896428652</v>
      </c>
      <c r="BN22" s="266">
        <f t="shared" si="7"/>
        <v>777.9266553540051</v>
      </c>
      <c r="BO22" s="241">
        <f>'4月'!AD22</f>
        <v>661.3022567517573</v>
      </c>
      <c r="BP22" s="234">
        <f>'5月'!AD22</f>
        <v>619.7285084053332</v>
      </c>
      <c r="BQ22" s="234">
        <f>'6月'!AD22</f>
        <v>677.300046232085</v>
      </c>
      <c r="BR22" s="234">
        <f>'7月'!AD22</f>
        <v>641.2585624503747</v>
      </c>
      <c r="BS22" s="234">
        <f>'8月'!AD22</f>
        <v>739.092819181807</v>
      </c>
      <c r="BT22" s="234">
        <f>'9月'!AD22</f>
        <v>687.7457481212627</v>
      </c>
      <c r="BU22" s="234">
        <f>'10月'!AD22</f>
        <v>633.6083181399714</v>
      </c>
      <c r="BV22" s="234">
        <f>'11月'!AD22</f>
        <v>626.0646365651615</v>
      </c>
      <c r="BW22" s="234">
        <f>'12月'!AD22</f>
        <v>594.5249451816353</v>
      </c>
      <c r="BX22" s="234">
        <f>'1月'!AD22</f>
        <v>531.9028592889562</v>
      </c>
      <c r="BY22" s="234">
        <f>'2月'!AD22</f>
        <v>529.6102475225956</v>
      </c>
      <c r="BZ22" s="234">
        <f>'3月'!AD22</f>
        <v>621.7463456773285</v>
      </c>
      <c r="CA22" s="261">
        <f t="shared" si="8"/>
        <v>630.5111560922268</v>
      </c>
      <c r="CB22" s="241">
        <f>'4月'!AH22</f>
        <v>154.22678505364408</v>
      </c>
      <c r="CC22" s="234">
        <f>'5月'!AH22</f>
        <v>160.910395258507</v>
      </c>
      <c r="CD22" s="234">
        <f>'6月'!AH22</f>
        <v>163.4304207119741</v>
      </c>
      <c r="CE22" s="234">
        <f>'7月'!AH22</f>
        <v>160.59500899421766</v>
      </c>
      <c r="CF22" s="234">
        <f>'8月'!AH22</f>
        <v>156.8521702003348</v>
      </c>
      <c r="CG22" s="234">
        <f>'9月'!AH22</f>
        <v>143.3191410157977</v>
      </c>
      <c r="CH22" s="234">
        <f>'10月'!AH22</f>
        <v>138.99669657201656</v>
      </c>
      <c r="CI22" s="234">
        <f>'11月'!AH22</f>
        <v>148.87411037218524</v>
      </c>
      <c r="CJ22" s="234">
        <f>'12月'!AH22</f>
        <v>132.69435088274523</v>
      </c>
      <c r="CK22" s="234">
        <f>'1月'!AH22</f>
        <v>118.55257263607528</v>
      </c>
      <c r="CL22" s="234">
        <f>'2月'!AH22</f>
        <v>132.16050966514499</v>
      </c>
      <c r="CM22" s="234">
        <f>'3月'!AH22</f>
        <v>157.99404396553683</v>
      </c>
      <c r="CN22" s="263">
        <f t="shared" si="9"/>
        <v>147.41549926177828</v>
      </c>
      <c r="CO22" s="249">
        <f>'4月'!AI22</f>
        <v>18.111888111888113</v>
      </c>
      <c r="CP22" s="250">
        <f>'5月'!AI22</f>
        <v>13.30688784709701</v>
      </c>
      <c r="CQ22" s="250">
        <f>'6月'!AI22</f>
        <v>12.935153583617748</v>
      </c>
      <c r="CR22" s="250">
        <f>'7月'!AI22</f>
        <v>15.250087443161945</v>
      </c>
      <c r="CS22" s="250">
        <f>'8月'!AI22</f>
        <v>13.013073882639098</v>
      </c>
      <c r="CT22" s="250">
        <f>'9月'!AI22</f>
        <v>13.362652232746957</v>
      </c>
      <c r="CU22" s="250">
        <f>'10月'!AI22</f>
        <v>12.82051282051282</v>
      </c>
      <c r="CV22" s="250">
        <f>'11月'!AI22</f>
        <v>13.566902720834886</v>
      </c>
      <c r="CW22" s="250">
        <f>'12月'!AI22</f>
        <v>14.828897338403042</v>
      </c>
      <c r="CX22" s="250">
        <f>'1月'!AI22</f>
        <v>13.951509995746488</v>
      </c>
      <c r="CY22" s="250">
        <f>'2月'!AI22</f>
        <v>14.351005484460694</v>
      </c>
      <c r="CZ22" s="270">
        <f>'3月'!AI22</f>
        <v>15.356489945155394</v>
      </c>
      <c r="DA22" s="297">
        <v>64</v>
      </c>
      <c r="DB22" s="283">
        <f t="shared" si="2"/>
        <v>3306.2</v>
      </c>
      <c r="DC22" s="283">
        <f t="shared" si="13"/>
        <v>3370.2</v>
      </c>
      <c r="DD22" s="283">
        <f t="shared" si="3"/>
        <v>773.0000000000001</v>
      </c>
      <c r="DE22" s="284">
        <f t="shared" si="14"/>
        <v>4143.2</v>
      </c>
      <c r="DF22" s="285">
        <f t="shared" si="10"/>
        <v>790.1318195878392</v>
      </c>
      <c r="DG22" s="286">
        <f t="shared" si="11"/>
        <v>642.7163203260609</v>
      </c>
      <c r="DH22" s="287">
        <f t="shared" si="12"/>
        <v>147.41549926177828</v>
      </c>
      <c r="DI22" s="220">
        <v>17</v>
      </c>
      <c r="DJ22" s="218" t="s">
        <v>32</v>
      </c>
    </row>
    <row r="23" spans="1:114" s="111" customFormat="1" ht="18" customHeight="1">
      <c r="A23" s="215">
        <v>18</v>
      </c>
      <c r="B23" s="219" t="s">
        <v>78</v>
      </c>
      <c r="C23" s="226">
        <f>'4月'!C23</f>
        <v>33714</v>
      </c>
      <c r="D23" s="227">
        <f>'5月'!C23</f>
        <v>33686</v>
      </c>
      <c r="E23" s="228">
        <f>'6月'!C23</f>
        <v>33671</v>
      </c>
      <c r="F23" s="228">
        <f>'7月'!C23</f>
        <v>33690</v>
      </c>
      <c r="G23" s="228">
        <f>'8月'!C23</f>
        <v>33687</v>
      </c>
      <c r="H23" s="228">
        <f>'9月'!C23</f>
        <v>33674</v>
      </c>
      <c r="I23" s="228">
        <f>'10月'!C23</f>
        <v>33666</v>
      </c>
      <c r="J23" s="228">
        <f>'11月'!C23</f>
        <v>33650</v>
      </c>
      <c r="K23" s="228">
        <f>'12月'!C23</f>
        <v>33669</v>
      </c>
      <c r="L23" s="228">
        <f>'1月'!C23</f>
        <v>33653</v>
      </c>
      <c r="M23" s="228">
        <f>'2月'!C23</f>
        <v>33636</v>
      </c>
      <c r="N23" s="258">
        <f>'3月'!C23</f>
        <v>33538</v>
      </c>
      <c r="O23" s="235">
        <f>'4月'!Z23</f>
        <v>964.4</v>
      </c>
      <c r="P23" s="236">
        <f>'5月'!Z23</f>
        <v>908.1999999999999</v>
      </c>
      <c r="Q23" s="237">
        <f>'6月'!Z23</f>
        <v>911</v>
      </c>
      <c r="R23" s="237">
        <f>'7月'!Z23</f>
        <v>914.6000000000001</v>
      </c>
      <c r="S23" s="237">
        <f>'8月'!Z23</f>
        <v>984.8</v>
      </c>
      <c r="T23" s="237">
        <f>'9月'!Z23</f>
        <v>896.8</v>
      </c>
      <c r="U23" s="237">
        <f>'10月'!Z23</f>
        <v>883.2</v>
      </c>
      <c r="V23" s="237">
        <f>'11月'!Z23</f>
        <v>839.0999999999999</v>
      </c>
      <c r="W23" s="237">
        <f>'12月'!Z23</f>
        <v>873.2</v>
      </c>
      <c r="X23" s="237">
        <f>'1月'!Z23</f>
        <v>700.8</v>
      </c>
      <c r="Y23" s="237">
        <f>'2月'!Z23</f>
        <v>704.9</v>
      </c>
      <c r="Z23" s="237">
        <f>'3月'!Z23</f>
        <v>869.0999999999999</v>
      </c>
      <c r="AA23" s="254">
        <f t="shared" si="4"/>
        <v>10450.1</v>
      </c>
      <c r="AB23" s="240">
        <f>'4月'!D23</f>
        <v>616.9</v>
      </c>
      <c r="AC23" s="236">
        <f>'5月'!D23</f>
        <v>578.3</v>
      </c>
      <c r="AD23" s="237">
        <f>'6月'!D23</f>
        <v>551.8</v>
      </c>
      <c r="AE23" s="237">
        <f>'7月'!D23</f>
        <v>568.0000000000001</v>
      </c>
      <c r="AF23" s="237">
        <f>'8月'!D23</f>
        <v>648.6999999999999</v>
      </c>
      <c r="AG23" s="237">
        <f>'9月'!D23</f>
        <v>578.5</v>
      </c>
      <c r="AH23" s="237">
        <f>'10月'!D23</f>
        <v>558.5</v>
      </c>
      <c r="AI23" s="237">
        <f>'11月'!D23</f>
        <v>527.1999999999999</v>
      </c>
      <c r="AJ23" s="237">
        <f>'12月'!D23</f>
        <v>547.4</v>
      </c>
      <c r="AK23" s="237">
        <f>'1月'!AA23</f>
        <v>442.2</v>
      </c>
      <c r="AL23" s="237">
        <f>'2月'!AA23</f>
        <v>418.59999999999997</v>
      </c>
      <c r="AM23" s="237">
        <f>'3月'!AA23</f>
        <v>529.6999999999999</v>
      </c>
      <c r="AN23" s="261">
        <f t="shared" si="5"/>
        <v>6565.799999999999</v>
      </c>
      <c r="AO23" s="240">
        <f>'4月'!Y23</f>
        <v>347.5</v>
      </c>
      <c r="AP23" s="236">
        <f>'5月'!Y23</f>
        <v>329.9</v>
      </c>
      <c r="AQ23" s="237">
        <f>'6月'!Y23</f>
        <v>359.2</v>
      </c>
      <c r="AR23" s="237">
        <f>'7月'!Y23</f>
        <v>346.6</v>
      </c>
      <c r="AS23" s="237">
        <f>'8月'!Y23</f>
        <v>336.1</v>
      </c>
      <c r="AT23" s="237">
        <f>'9月'!Y23</f>
        <v>318.3</v>
      </c>
      <c r="AU23" s="237">
        <f>'10月'!Y23</f>
        <v>324.7</v>
      </c>
      <c r="AV23" s="237">
        <f>'11月'!Y23</f>
        <v>311.9</v>
      </c>
      <c r="AW23" s="237">
        <f>'12月'!Y23</f>
        <v>325.8</v>
      </c>
      <c r="AX23" s="237">
        <f>'1月'!Y23</f>
        <v>258.6</v>
      </c>
      <c r="AY23" s="237">
        <f>'2月'!Y23</f>
        <v>286.3</v>
      </c>
      <c r="AZ23" s="237">
        <f>'3月'!Y23</f>
        <v>339.4</v>
      </c>
      <c r="BA23" s="263">
        <f t="shared" si="6"/>
        <v>3884.3</v>
      </c>
      <c r="BB23" s="235">
        <f>'4月'!AG23</f>
        <v>953.5109054596508</v>
      </c>
      <c r="BC23" s="236">
        <f>'5月'!AG23</f>
        <v>869.7017809638539</v>
      </c>
      <c r="BD23" s="237">
        <f>'6月'!AG23</f>
        <v>901.8641164998564</v>
      </c>
      <c r="BE23" s="237">
        <f>'7月'!AG23</f>
        <v>875.7265006367354</v>
      </c>
      <c r="BF23" s="237">
        <f>'8月'!AG23</f>
        <v>943.0267443074144</v>
      </c>
      <c r="BG23" s="237">
        <f>'9月'!AG23</f>
        <v>887.7274257092514</v>
      </c>
      <c r="BH23" s="237">
        <f>'10月'!AG23</f>
        <v>846.2639630679369</v>
      </c>
      <c r="BI23" s="237">
        <f>'11月'!AG23</f>
        <v>831.2035661218424</v>
      </c>
      <c r="BJ23" s="237">
        <f>'12月'!AG23</f>
        <v>836.6076193377846</v>
      </c>
      <c r="BK23" s="237">
        <f>'1月'!AG23</f>
        <v>671.7514519627738</v>
      </c>
      <c r="BL23" s="237">
        <f>'2月'!AG23</f>
        <v>722.6452774326357</v>
      </c>
      <c r="BM23" s="237">
        <f>'3月'!AG23</f>
        <v>835.9318942980423</v>
      </c>
      <c r="BN23" s="266">
        <f t="shared" si="7"/>
        <v>847.9000354086157</v>
      </c>
      <c r="BO23" s="242">
        <f>'4月'!AD23</f>
        <v>609.9345474679164</v>
      </c>
      <c r="BP23" s="237">
        <f>'5月'!AD23</f>
        <v>553.7861043067571</v>
      </c>
      <c r="BQ23" s="237">
        <f>'6月'!AD23</f>
        <v>546.266322156554</v>
      </c>
      <c r="BR23" s="237">
        <f>'7月'!AD23</f>
        <v>543.8581372858797</v>
      </c>
      <c r="BS23" s="237">
        <f>'8月'!AD23</f>
        <v>621.1834372788584</v>
      </c>
      <c r="BT23" s="237">
        <f>'9月'!AD23</f>
        <v>572.6475421195383</v>
      </c>
      <c r="BU23" s="237">
        <f>'10月'!AD23</f>
        <v>535.1431424065248</v>
      </c>
      <c r="BV23" s="237">
        <f>'11月'!AD23</f>
        <v>522.2387320455672</v>
      </c>
      <c r="BW23" s="237">
        <f>'12月'!AD23</f>
        <v>524.4606170699764</v>
      </c>
      <c r="BX23" s="237">
        <f>'1月'!AD23</f>
        <v>423.8705651511681</v>
      </c>
      <c r="BY23" s="237">
        <f>'2月'!AD23</f>
        <v>429.1379105309992</v>
      </c>
      <c r="BZ23" s="237">
        <f>'3月'!AD23</f>
        <v>509.4846673681659</v>
      </c>
      <c r="CA23" s="261">
        <f t="shared" si="8"/>
        <v>532.7357683166562</v>
      </c>
      <c r="CB23" s="242">
        <f>'4月'!AH23</f>
        <v>343.5763579917344</v>
      </c>
      <c r="CC23" s="237">
        <f>'5月'!AH23</f>
        <v>315.91567665709687</v>
      </c>
      <c r="CD23" s="237">
        <f>'6月'!AH23</f>
        <v>355.5977943433023</v>
      </c>
      <c r="CE23" s="237">
        <f>'7月'!AH23</f>
        <v>331.8683633508556</v>
      </c>
      <c r="CF23" s="237">
        <f>'8月'!AH23</f>
        <v>321.84330702855607</v>
      </c>
      <c r="CG23" s="237">
        <f>'9月'!AH23</f>
        <v>315.0798835897131</v>
      </c>
      <c r="CH23" s="237">
        <f>'10月'!AH23</f>
        <v>311.120820661412</v>
      </c>
      <c r="CI23" s="237">
        <f>'11月'!AH23</f>
        <v>308.96483407627534</v>
      </c>
      <c r="CJ23" s="237">
        <f>'12月'!AH23</f>
        <v>312.1470022678083</v>
      </c>
      <c r="CK23" s="237">
        <f>'1月'!AH23</f>
        <v>247.88088681160576</v>
      </c>
      <c r="CL23" s="237">
        <f>'2月'!AH23</f>
        <v>293.5073669016366</v>
      </c>
      <c r="CM23" s="237">
        <f>'3月'!AH23</f>
        <v>326.44722692987636</v>
      </c>
      <c r="CN23" s="263">
        <f t="shared" si="9"/>
        <v>315.1642670919596</v>
      </c>
      <c r="CO23" s="247">
        <f>'4月'!AI23</f>
        <v>23.504619873561357</v>
      </c>
      <c r="CP23" s="248">
        <f>'5月'!AI23</f>
        <v>23.655542106173268</v>
      </c>
      <c r="CQ23" s="248">
        <f>'6月'!AI23</f>
        <v>24.048568321855743</v>
      </c>
      <c r="CR23" s="248">
        <f>'7月'!AI23</f>
        <v>23.99647887323944</v>
      </c>
      <c r="CS23" s="248">
        <f>'8月'!AI23</f>
        <v>26.730383844612305</v>
      </c>
      <c r="CT23" s="248">
        <f>'9月'!AI23</f>
        <v>26.084701815038894</v>
      </c>
      <c r="CU23" s="248">
        <f>'10月'!AI23</f>
        <v>24.959713518352732</v>
      </c>
      <c r="CV23" s="248">
        <f>'11月'!AI23</f>
        <v>25.64491654021244</v>
      </c>
      <c r="CW23" s="248">
        <f>'12月'!AI23</f>
        <v>27.530142491779312</v>
      </c>
      <c r="CX23" s="248">
        <f>'1月'!AI23</f>
        <v>28.199909543193126</v>
      </c>
      <c r="CY23" s="248">
        <f>'2月'!AI23</f>
        <v>27.35308170090779</v>
      </c>
      <c r="CZ23" s="269">
        <f>'3月'!AI23</f>
        <v>25.82593921087408</v>
      </c>
      <c r="DA23" s="295">
        <v>838</v>
      </c>
      <c r="DB23" s="278">
        <f t="shared" si="2"/>
        <v>6565.799999999999</v>
      </c>
      <c r="DC23" s="278">
        <f t="shared" si="13"/>
        <v>7403.799999999999</v>
      </c>
      <c r="DD23" s="278">
        <f t="shared" si="3"/>
        <v>3884.3</v>
      </c>
      <c r="DE23" s="279">
        <f t="shared" si="14"/>
        <v>11288.099999999999</v>
      </c>
      <c r="DF23" s="280">
        <f t="shared" si="10"/>
        <v>915.8936651032999</v>
      </c>
      <c r="DG23" s="281">
        <f t="shared" si="11"/>
        <v>600.7293980113404</v>
      </c>
      <c r="DH23" s="282">
        <f t="shared" si="12"/>
        <v>315.1642670919596</v>
      </c>
      <c r="DI23" s="215">
        <v>18</v>
      </c>
      <c r="DJ23" s="219" t="s">
        <v>78</v>
      </c>
    </row>
    <row r="24" spans="1:114" ht="18" customHeight="1">
      <c r="A24" s="220">
        <v>19</v>
      </c>
      <c r="B24" s="218" t="s">
        <v>33</v>
      </c>
      <c r="C24" s="229">
        <f>'4月'!C24</f>
        <v>26927</v>
      </c>
      <c r="D24" s="224">
        <f>'5月'!C24</f>
        <v>26960</v>
      </c>
      <c r="E24" s="225">
        <f>'6月'!C24</f>
        <v>26998</v>
      </c>
      <c r="F24" s="225">
        <f>'7月'!C24</f>
        <v>27035</v>
      </c>
      <c r="G24" s="225">
        <f>'8月'!C24</f>
        <v>27094</v>
      </c>
      <c r="H24" s="225">
        <f>'9月'!C24</f>
        <v>27116</v>
      </c>
      <c r="I24" s="225">
        <f>'10月'!C24</f>
        <v>27113</v>
      </c>
      <c r="J24" s="225">
        <f>'11月'!C24</f>
        <v>27103</v>
      </c>
      <c r="K24" s="225">
        <f>'12月'!C24</f>
        <v>27102</v>
      </c>
      <c r="L24" s="225">
        <f>'1月'!C24</f>
        <v>27105</v>
      </c>
      <c r="M24" s="225">
        <f>'2月'!C24</f>
        <v>27128</v>
      </c>
      <c r="N24" s="257">
        <f>'3月'!C24</f>
        <v>27134</v>
      </c>
      <c r="O24" s="232">
        <f>'4月'!Z24</f>
        <v>990.9000000000001</v>
      </c>
      <c r="P24" s="233">
        <f>'5月'!Z24</f>
        <v>989.5999999999999</v>
      </c>
      <c r="Q24" s="234">
        <f>'6月'!Z24</f>
        <v>1000.5000000000001</v>
      </c>
      <c r="R24" s="234">
        <f>'7月'!Z24</f>
        <v>1023.1</v>
      </c>
      <c r="S24" s="234">
        <f>'8月'!Z24</f>
        <v>1016.5</v>
      </c>
      <c r="T24" s="234">
        <f>'9月'!Z24</f>
        <v>1022</v>
      </c>
      <c r="U24" s="234">
        <f>'10月'!Z24</f>
        <v>1026.6999999999998</v>
      </c>
      <c r="V24" s="234">
        <f>'11月'!Z24</f>
        <v>921</v>
      </c>
      <c r="W24" s="234">
        <f>'12月'!Z24</f>
        <v>969.1</v>
      </c>
      <c r="X24" s="234">
        <f>'1月'!Z24</f>
        <v>808.2</v>
      </c>
      <c r="Y24" s="234">
        <f>'2月'!Z24</f>
        <v>801.5</v>
      </c>
      <c r="Z24" s="234">
        <f>'3月'!Z24</f>
        <v>951.3</v>
      </c>
      <c r="AA24" s="254">
        <f t="shared" si="4"/>
        <v>11520.4</v>
      </c>
      <c r="AB24" s="239">
        <f>'4月'!D24</f>
        <v>524.7</v>
      </c>
      <c r="AC24" s="233">
        <f>'5月'!D24</f>
        <v>530.3</v>
      </c>
      <c r="AD24" s="234">
        <f>'6月'!D24</f>
        <v>489.4000000000001</v>
      </c>
      <c r="AE24" s="234">
        <f>'7月'!D24</f>
        <v>499.20000000000005</v>
      </c>
      <c r="AF24" s="234">
        <f>'8月'!D24</f>
        <v>542.1999999999999</v>
      </c>
      <c r="AG24" s="234">
        <f>'9月'!D24</f>
        <v>537.5</v>
      </c>
      <c r="AH24" s="234">
        <f>'10月'!D24</f>
        <v>507.4</v>
      </c>
      <c r="AI24" s="234">
        <f>'11月'!D24</f>
        <v>455</v>
      </c>
      <c r="AJ24" s="234">
        <f>'12月'!D24</f>
        <v>488.90000000000003</v>
      </c>
      <c r="AK24" s="234">
        <f>'1月'!AA24</f>
        <v>408.6</v>
      </c>
      <c r="AL24" s="234">
        <f>'2月'!AA24</f>
        <v>375.6</v>
      </c>
      <c r="AM24" s="234">
        <f>'3月'!AA24</f>
        <v>499.3</v>
      </c>
      <c r="AN24" s="261">
        <f t="shared" si="5"/>
        <v>5858.100000000001</v>
      </c>
      <c r="AO24" s="239">
        <f>'4月'!Y24</f>
        <v>466.2</v>
      </c>
      <c r="AP24" s="233">
        <f>'5月'!Y24</f>
        <v>459.3</v>
      </c>
      <c r="AQ24" s="234">
        <f>'6月'!Y24</f>
        <v>511.1</v>
      </c>
      <c r="AR24" s="234">
        <f>'7月'!Y24</f>
        <v>523.9</v>
      </c>
      <c r="AS24" s="234">
        <f>'8月'!Y24</f>
        <v>474.3</v>
      </c>
      <c r="AT24" s="234">
        <f>'9月'!Y24</f>
        <v>484.5</v>
      </c>
      <c r="AU24" s="234">
        <f>'10月'!Y24</f>
        <v>519.3</v>
      </c>
      <c r="AV24" s="234">
        <f>'11月'!Y24</f>
        <v>466</v>
      </c>
      <c r="AW24" s="234">
        <f>'12月'!Y24</f>
        <v>480.2</v>
      </c>
      <c r="AX24" s="234">
        <f>'1月'!Y24</f>
        <v>399.6</v>
      </c>
      <c r="AY24" s="234">
        <f>'2月'!Y24</f>
        <v>425.9</v>
      </c>
      <c r="AZ24" s="234">
        <f>'3月'!Y24</f>
        <v>452</v>
      </c>
      <c r="BA24" s="263">
        <f t="shared" si="6"/>
        <v>5662.3</v>
      </c>
      <c r="BB24" s="232">
        <f>'4月'!AG24</f>
        <v>1226.6498310246225</v>
      </c>
      <c r="BC24" s="233">
        <f>'5月'!AG24</f>
        <v>1184.0719823872882</v>
      </c>
      <c r="BD24" s="234">
        <f>'6月'!AG24</f>
        <v>1235.2766871620122</v>
      </c>
      <c r="BE24" s="234">
        <f>'7月'!AG24</f>
        <v>1220.7592308656044</v>
      </c>
      <c r="BF24" s="234">
        <f>'8月'!AG24</f>
        <v>1210.2429534452335</v>
      </c>
      <c r="BG24" s="234">
        <f>'9月'!AG24</f>
        <v>1256.3308255888285</v>
      </c>
      <c r="BH24" s="234">
        <f>'10月'!AG24</f>
        <v>1221.53044070039</v>
      </c>
      <c r="BI24" s="234">
        <f>'11月'!AG24</f>
        <v>1132.7159355052945</v>
      </c>
      <c r="BJ24" s="234">
        <f>'12月'!AG24</f>
        <v>1153.468021643445</v>
      </c>
      <c r="BK24" s="234">
        <f>'1月'!AG24</f>
        <v>961.85086670118</v>
      </c>
      <c r="BL24" s="234">
        <f>'2月'!AG24</f>
        <v>1018.7972218550117</v>
      </c>
      <c r="BM24" s="234">
        <f>'3月'!AG24</f>
        <v>1130.9462952087251</v>
      </c>
      <c r="BN24" s="266">
        <f t="shared" si="7"/>
        <v>1160.8092171500382</v>
      </c>
      <c r="BO24" s="241">
        <f>'4月'!AD24</f>
        <v>649.5339250566346</v>
      </c>
      <c r="BP24" s="234">
        <f>'5月'!AD24</f>
        <v>634.5123001818703</v>
      </c>
      <c r="BQ24" s="234">
        <f>'6月'!AD24</f>
        <v>604.2422895523126</v>
      </c>
      <c r="BR24" s="234">
        <f>'7月'!AD24</f>
        <v>595.6436399649201</v>
      </c>
      <c r="BS24" s="234">
        <f>'8月'!AD24</f>
        <v>645.542281709794</v>
      </c>
      <c r="BT24" s="234">
        <f>'9月'!AD24</f>
        <v>660.7415056301323</v>
      </c>
      <c r="BU24" s="234">
        <f>'10月'!AD24</f>
        <v>603.6861260459511</v>
      </c>
      <c r="BV24" s="234">
        <f>'11月'!AD24</f>
        <v>559.5936489195537</v>
      </c>
      <c r="BW24" s="234">
        <f>'12月'!AD24</f>
        <v>581.9115837183781</v>
      </c>
      <c r="BX24" s="234">
        <f>'1月'!AD24</f>
        <v>486.2809504257636</v>
      </c>
      <c r="BY24" s="234">
        <f>'2月'!AD24</f>
        <v>477.4301141968091</v>
      </c>
      <c r="BZ24" s="234">
        <f>'3月'!AD24</f>
        <v>593.5892832941412</v>
      </c>
      <c r="CA24" s="261">
        <f t="shared" si="8"/>
        <v>590.2691291089407</v>
      </c>
      <c r="CB24" s="241">
        <f>'4月'!AH24</f>
        <v>577.1159059679875</v>
      </c>
      <c r="CC24" s="234">
        <f>'5月'!AH24</f>
        <v>549.5596822054179</v>
      </c>
      <c r="CD24" s="234">
        <f>'6月'!AH24</f>
        <v>631.0343976096996</v>
      </c>
      <c r="CE24" s="234">
        <f>'7月'!AH24</f>
        <v>625.1155909006843</v>
      </c>
      <c r="CF24" s="234">
        <f>'8月'!AH24</f>
        <v>564.7006717354396</v>
      </c>
      <c r="CG24" s="234">
        <f>'9月'!AH24</f>
        <v>595.5893199586959</v>
      </c>
      <c r="CH24" s="234">
        <f>'10月'!AH24</f>
        <v>617.8443146544391</v>
      </c>
      <c r="CI24" s="234">
        <f>'11月'!AH24</f>
        <v>573.1222865857408</v>
      </c>
      <c r="CJ24" s="234">
        <f>'12月'!AH24</f>
        <v>571.5564379250667</v>
      </c>
      <c r="CK24" s="234">
        <f>'1月'!AH24</f>
        <v>475.56991627541646</v>
      </c>
      <c r="CL24" s="234">
        <f>'2月'!AH24</f>
        <v>541.3671076582027</v>
      </c>
      <c r="CM24" s="234">
        <f>'3月'!AH24</f>
        <v>537.357011914584</v>
      </c>
      <c r="CN24" s="263">
        <f t="shared" si="9"/>
        <v>570.5400880410976</v>
      </c>
      <c r="CO24" s="249">
        <f>'4月'!AI24</f>
        <v>25.862397560510768</v>
      </c>
      <c r="CP24" s="250">
        <f>'5月'!AI24</f>
        <v>23.100132000754293</v>
      </c>
      <c r="CQ24" s="250">
        <f>'6月'!AI24</f>
        <v>22.29260318757662</v>
      </c>
      <c r="CR24" s="250">
        <f>'7月'!AI24</f>
        <v>25.580929487179485</v>
      </c>
      <c r="CS24" s="250">
        <f>'8月'!AI24</f>
        <v>27.701954998155667</v>
      </c>
      <c r="CT24" s="250">
        <f>'9月'!AI24</f>
        <v>25.767441860465116</v>
      </c>
      <c r="CU24" s="250">
        <f>'10月'!AI24</f>
        <v>24.69452108789909</v>
      </c>
      <c r="CV24" s="250">
        <f>'11月'!AI24</f>
        <v>25.208791208791208</v>
      </c>
      <c r="CW24" s="250">
        <f>'12月'!AI24</f>
        <v>28.14481489057067</v>
      </c>
      <c r="CX24" s="250">
        <f>'1月'!AI24</f>
        <v>28.854625550660792</v>
      </c>
      <c r="CY24" s="250">
        <f>'2月'!AI24</f>
        <v>26.837060702875398</v>
      </c>
      <c r="CZ24" s="270">
        <f>'3月'!AI24</f>
        <v>25.435609853795313</v>
      </c>
      <c r="DA24" s="297">
        <v>625</v>
      </c>
      <c r="DB24" s="283">
        <f t="shared" si="2"/>
        <v>5858.100000000001</v>
      </c>
      <c r="DC24" s="283">
        <f t="shared" si="13"/>
        <v>6483.100000000001</v>
      </c>
      <c r="DD24" s="283">
        <f t="shared" si="3"/>
        <v>5662.3</v>
      </c>
      <c r="DE24" s="284">
        <f t="shared" si="14"/>
        <v>12145.400000000001</v>
      </c>
      <c r="DF24" s="285">
        <f t="shared" si="10"/>
        <v>1223.784961110211</v>
      </c>
      <c r="DG24" s="286">
        <f t="shared" si="11"/>
        <v>653.2448730691134</v>
      </c>
      <c r="DH24" s="287">
        <f t="shared" si="12"/>
        <v>570.5400880410976</v>
      </c>
      <c r="DI24" s="220">
        <v>19</v>
      </c>
      <c r="DJ24" s="218" t="s">
        <v>33</v>
      </c>
    </row>
    <row r="25" spans="1:114" s="111" customFormat="1" ht="18" customHeight="1">
      <c r="A25" s="215">
        <v>20</v>
      </c>
      <c r="B25" s="219" t="s">
        <v>79</v>
      </c>
      <c r="C25" s="226">
        <f>'4月'!C25</f>
        <v>6226</v>
      </c>
      <c r="D25" s="227">
        <f>'5月'!C25</f>
        <v>6223</v>
      </c>
      <c r="E25" s="228">
        <f>'6月'!C25</f>
        <v>6204</v>
      </c>
      <c r="F25" s="228">
        <f>'7月'!C25</f>
        <v>6185</v>
      </c>
      <c r="G25" s="228">
        <f>'8月'!C25</f>
        <v>6162</v>
      </c>
      <c r="H25" s="228">
        <f>'9月'!C25</f>
        <v>6143</v>
      </c>
      <c r="I25" s="228">
        <f>'10月'!C25</f>
        <v>6123</v>
      </c>
      <c r="J25" s="228">
        <f>'11月'!C25</f>
        <v>6114</v>
      </c>
      <c r="K25" s="228">
        <f>'12月'!C25</f>
        <v>6110</v>
      </c>
      <c r="L25" s="228">
        <f>'1月'!C25</f>
        <v>6104</v>
      </c>
      <c r="M25" s="228">
        <f>'2月'!C25</f>
        <v>6091</v>
      </c>
      <c r="N25" s="258">
        <f>'3月'!C25</f>
        <v>6076</v>
      </c>
      <c r="O25" s="235">
        <f>'4月'!Z25</f>
        <v>138.8</v>
      </c>
      <c r="P25" s="236">
        <f>'5月'!Z25</f>
        <v>164.9</v>
      </c>
      <c r="Q25" s="237">
        <f>'6月'!Z25</f>
        <v>146.60000000000002</v>
      </c>
      <c r="R25" s="237">
        <f>'7月'!Z25</f>
        <v>150.29999999999998</v>
      </c>
      <c r="S25" s="237">
        <f>'8月'!Z25</f>
        <v>156.8</v>
      </c>
      <c r="T25" s="237">
        <f>'9月'!Z25</f>
        <v>149.6</v>
      </c>
      <c r="U25" s="237">
        <f>'10月'!Z25</f>
        <v>150.7</v>
      </c>
      <c r="V25" s="237">
        <f>'11月'!Z25</f>
        <v>138.5</v>
      </c>
      <c r="W25" s="237">
        <f>'12月'!Z25</f>
        <v>137.60000000000002</v>
      </c>
      <c r="X25" s="237">
        <f>'1月'!Z25</f>
        <v>132.89999999999998</v>
      </c>
      <c r="Y25" s="237">
        <f>'2月'!Z25</f>
        <v>120.7</v>
      </c>
      <c r="Z25" s="237">
        <f>'3月'!Z25</f>
        <v>137.79999999999998</v>
      </c>
      <c r="AA25" s="254">
        <f t="shared" si="4"/>
        <v>1725.2000000000003</v>
      </c>
      <c r="AB25" s="240">
        <f>'4月'!D25</f>
        <v>87.9</v>
      </c>
      <c r="AC25" s="236">
        <f>'5月'!D25</f>
        <v>112.5</v>
      </c>
      <c r="AD25" s="237">
        <f>'6月'!D25</f>
        <v>90.9</v>
      </c>
      <c r="AE25" s="237">
        <f>'7月'!D25</f>
        <v>97.49999999999999</v>
      </c>
      <c r="AF25" s="237">
        <f>'8月'!D25</f>
        <v>102.7</v>
      </c>
      <c r="AG25" s="237">
        <f>'9月'!D25</f>
        <v>93.8</v>
      </c>
      <c r="AH25" s="237">
        <f>'10月'!D25</f>
        <v>91.9</v>
      </c>
      <c r="AI25" s="237">
        <f>'11月'!D25</f>
        <v>83</v>
      </c>
      <c r="AJ25" s="237">
        <f>'12月'!D25</f>
        <v>83.9</v>
      </c>
      <c r="AK25" s="237">
        <f>'1月'!AA25</f>
        <v>84.89999999999999</v>
      </c>
      <c r="AL25" s="237">
        <f>'2月'!AA25</f>
        <v>73.5</v>
      </c>
      <c r="AM25" s="237">
        <f>'3月'!AA25</f>
        <v>87.39999999999999</v>
      </c>
      <c r="AN25" s="261">
        <f t="shared" si="5"/>
        <v>1089.8999999999999</v>
      </c>
      <c r="AO25" s="240">
        <f>'4月'!Y25</f>
        <v>50.9</v>
      </c>
      <c r="AP25" s="236">
        <f>'5月'!Y25</f>
        <v>52.4</v>
      </c>
      <c r="AQ25" s="237">
        <f>'6月'!Y25</f>
        <v>55.7</v>
      </c>
      <c r="AR25" s="237">
        <f>'7月'!Y25</f>
        <v>52.8</v>
      </c>
      <c r="AS25" s="237">
        <f>'8月'!Y25</f>
        <v>54.1</v>
      </c>
      <c r="AT25" s="237">
        <f>'9月'!Y25</f>
        <v>55.8</v>
      </c>
      <c r="AU25" s="237">
        <f>'10月'!Y25</f>
        <v>58.8</v>
      </c>
      <c r="AV25" s="237">
        <f>'11月'!Y25</f>
        <v>55.5</v>
      </c>
      <c r="AW25" s="237">
        <f>'12月'!Y25</f>
        <v>53.7</v>
      </c>
      <c r="AX25" s="237">
        <f>'1月'!Y25</f>
        <v>48</v>
      </c>
      <c r="AY25" s="237">
        <f>'2月'!Y25</f>
        <v>47.2</v>
      </c>
      <c r="AZ25" s="237">
        <f>'3月'!Y25</f>
        <v>50.4</v>
      </c>
      <c r="BA25" s="263">
        <f t="shared" si="6"/>
        <v>635.3000000000001</v>
      </c>
      <c r="BB25" s="235">
        <f>'4月'!AG25</f>
        <v>743.1202484206018</v>
      </c>
      <c r="BC25" s="236">
        <f>'5月'!AG25</f>
        <v>854.7894646809701</v>
      </c>
      <c r="BD25" s="237">
        <f>'6月'!AG25</f>
        <v>787.6638727702559</v>
      </c>
      <c r="BE25" s="237">
        <f>'7月'!AG25</f>
        <v>783.8944376352778</v>
      </c>
      <c r="BF25" s="237">
        <f>'8月'!AG25</f>
        <v>820.8478604558637</v>
      </c>
      <c r="BG25" s="237">
        <f>'9月'!AG25</f>
        <v>811.764067502306</v>
      </c>
      <c r="BH25" s="237">
        <f>'10月'!AG25</f>
        <v>793.9392981513383</v>
      </c>
      <c r="BI25" s="237">
        <f>'11月'!AG25</f>
        <v>755.097590230073</v>
      </c>
      <c r="BJ25" s="237">
        <f>'12月'!AG25</f>
        <v>726.466395649649</v>
      </c>
      <c r="BK25" s="237">
        <f>'1月'!AG25</f>
        <v>702.3421976070688</v>
      </c>
      <c r="BL25" s="237">
        <f>'2月'!AG25</f>
        <v>683.314556807953</v>
      </c>
      <c r="BM25" s="237">
        <f>'3月'!AG25</f>
        <v>731.59336575421</v>
      </c>
      <c r="BN25" s="266">
        <f t="shared" si="7"/>
        <v>767.3223509988269</v>
      </c>
      <c r="BO25" s="242">
        <f>'4月'!AD25</f>
        <v>470.60713138451655</v>
      </c>
      <c r="BP25" s="237">
        <f>'5月'!AD25</f>
        <v>583.1644316349857</v>
      </c>
      <c r="BQ25" s="237">
        <f>'6月'!AD25</f>
        <v>488.394584139265</v>
      </c>
      <c r="BR25" s="237">
        <f>'7月'!AD25</f>
        <v>508.5143557514276</v>
      </c>
      <c r="BS25" s="237">
        <f>'8月'!AD25</f>
        <v>537.6344086021505</v>
      </c>
      <c r="BT25" s="237">
        <f>'9月'!AD25</f>
        <v>508.98041130826414</v>
      </c>
      <c r="BU25" s="237">
        <f>'10月'!AD25</f>
        <v>484.16072660987396</v>
      </c>
      <c r="BV25" s="237">
        <f>'11月'!AD25</f>
        <v>452.5133573219932</v>
      </c>
      <c r="BW25" s="237">
        <f>'12月'!AD25</f>
        <v>442.9544374637031</v>
      </c>
      <c r="BX25" s="237">
        <f>'1月'!AD25</f>
        <v>448.67458673318396</v>
      </c>
      <c r="BY25" s="237">
        <f>'2月'!AD25</f>
        <v>416.1028991332605</v>
      </c>
      <c r="BZ25" s="237">
        <f>'3月'!AD25</f>
        <v>464.0149504130476</v>
      </c>
      <c r="CA25" s="261">
        <f t="shared" si="8"/>
        <v>484.75807463112744</v>
      </c>
      <c r="CB25" s="242">
        <f>'4月'!AH25</f>
        <v>272.5131170360852</v>
      </c>
      <c r="CC25" s="237">
        <f>'5月'!AH25</f>
        <v>271.6250330459844</v>
      </c>
      <c r="CD25" s="237">
        <f>'6月'!AH25</f>
        <v>299.2692886309908</v>
      </c>
      <c r="CE25" s="237">
        <f>'7月'!AH25</f>
        <v>275.3800818838501</v>
      </c>
      <c r="CF25" s="237">
        <f>'8月'!AH25</f>
        <v>283.2134518537132</v>
      </c>
      <c r="CG25" s="237">
        <f>'9月'!AH25</f>
        <v>302.78365619404195</v>
      </c>
      <c r="CH25" s="237">
        <f>'10月'!AH25</f>
        <v>309.77857154146454</v>
      </c>
      <c r="CI25" s="237">
        <f>'11月'!AH25</f>
        <v>302.5842329080798</v>
      </c>
      <c r="CJ25" s="237">
        <f>'12月'!AH25</f>
        <v>283.51195818594584</v>
      </c>
      <c r="CK25" s="237">
        <f>'1月'!AH25</f>
        <v>253.6676108738849</v>
      </c>
      <c r="CL25" s="237">
        <f>'2月'!AH25</f>
        <v>267.2116576746925</v>
      </c>
      <c r="CM25" s="237">
        <f>'3月'!AH25</f>
        <v>267.57841534116244</v>
      </c>
      <c r="CN25" s="263">
        <f t="shared" si="9"/>
        <v>282.56427636769916</v>
      </c>
      <c r="CO25" s="247">
        <f>'4月'!AI25</f>
        <v>22.070534698521044</v>
      </c>
      <c r="CP25" s="248">
        <f>'5月'!AI25</f>
        <v>21.42222222222222</v>
      </c>
      <c r="CQ25" s="248">
        <f>'6月'!AI25</f>
        <v>22.22222222222222</v>
      </c>
      <c r="CR25" s="248">
        <f>'7月'!AI25</f>
        <v>20.000000000000004</v>
      </c>
      <c r="CS25" s="248">
        <f>'8月'!AI25</f>
        <v>19.668938656280428</v>
      </c>
      <c r="CT25" s="248">
        <f>'9月'!AI25</f>
        <v>19.722814498933904</v>
      </c>
      <c r="CU25" s="248">
        <f>'10月'!AI25</f>
        <v>21.545157780195865</v>
      </c>
      <c r="CV25" s="248">
        <f>'11月'!AI25</f>
        <v>20.120481927710845</v>
      </c>
      <c r="CW25" s="248">
        <f>'12月'!AI25</f>
        <v>17.878426698450536</v>
      </c>
      <c r="CX25" s="248">
        <f>'1月'!AI25</f>
        <v>15.312131919905774</v>
      </c>
      <c r="CY25" s="248">
        <f>'2月'!AI25</f>
        <v>15.782312925170068</v>
      </c>
      <c r="CZ25" s="269">
        <f>'3月'!AI25</f>
        <v>19.79405034324943</v>
      </c>
      <c r="DA25" s="295">
        <v>52</v>
      </c>
      <c r="DB25" s="278">
        <f t="shared" si="2"/>
        <v>1089.8999999999999</v>
      </c>
      <c r="DC25" s="278">
        <f t="shared" si="13"/>
        <v>1141.8999999999999</v>
      </c>
      <c r="DD25" s="278">
        <f t="shared" si="3"/>
        <v>635.3000000000001</v>
      </c>
      <c r="DE25" s="279">
        <f t="shared" si="14"/>
        <v>1777.1999999999998</v>
      </c>
      <c r="DF25" s="280">
        <f t="shared" si="10"/>
        <v>790.4505461367462</v>
      </c>
      <c r="DG25" s="281">
        <f t="shared" si="11"/>
        <v>507.8862697690471</v>
      </c>
      <c r="DH25" s="282">
        <f t="shared" si="12"/>
        <v>282.56427636769916</v>
      </c>
      <c r="DI25" s="215">
        <v>20</v>
      </c>
      <c r="DJ25" s="219" t="s">
        <v>79</v>
      </c>
    </row>
    <row r="26" spans="1:114" ht="18" customHeight="1">
      <c r="A26" s="220">
        <v>21</v>
      </c>
      <c r="B26" s="218" t="s">
        <v>35</v>
      </c>
      <c r="C26" s="229">
        <f>'4月'!C26</f>
        <v>16084</v>
      </c>
      <c r="D26" s="224">
        <f>'5月'!C26</f>
        <v>16066</v>
      </c>
      <c r="E26" s="225">
        <f>'6月'!C26</f>
        <v>16080</v>
      </c>
      <c r="F26" s="225">
        <f>'7月'!C26</f>
        <v>16084</v>
      </c>
      <c r="G26" s="225">
        <f>'8月'!C26</f>
        <v>16055</v>
      </c>
      <c r="H26" s="225">
        <f>'9月'!C26</f>
        <v>16050</v>
      </c>
      <c r="I26" s="225">
        <f>'10月'!C26</f>
        <v>16039</v>
      </c>
      <c r="J26" s="225">
        <f>'11月'!C26</f>
        <v>16017</v>
      </c>
      <c r="K26" s="225">
        <f>'12月'!C26</f>
        <v>16021</v>
      </c>
      <c r="L26" s="225">
        <f>'1月'!C26</f>
        <v>16017</v>
      </c>
      <c r="M26" s="225">
        <f>'2月'!C26</f>
        <v>15964</v>
      </c>
      <c r="N26" s="257">
        <f>'3月'!C26</f>
        <v>15954</v>
      </c>
      <c r="O26" s="232">
        <f>'4月'!Z26</f>
        <v>353</v>
      </c>
      <c r="P26" s="233">
        <f>'5月'!Z26</f>
        <v>332.70000000000005</v>
      </c>
      <c r="Q26" s="234">
        <f>'6月'!Z26</f>
        <v>358.09999999999997</v>
      </c>
      <c r="R26" s="234">
        <f>'7月'!Z26</f>
        <v>337</v>
      </c>
      <c r="S26" s="234">
        <f>'8月'!Z26</f>
        <v>364.70000000000005</v>
      </c>
      <c r="T26" s="234">
        <f>'9月'!Z26</f>
        <v>335.9</v>
      </c>
      <c r="U26" s="234">
        <f>'10月'!Z26</f>
        <v>325.7</v>
      </c>
      <c r="V26" s="234">
        <f>'11月'!Z26</f>
        <v>322.40000000000003</v>
      </c>
      <c r="W26" s="234">
        <f>'12月'!Z26</f>
        <v>346.40000000000003</v>
      </c>
      <c r="X26" s="234">
        <f>'1月'!Z26</f>
        <v>284.5</v>
      </c>
      <c r="Y26" s="234">
        <f>'2月'!Z26</f>
        <v>283.8</v>
      </c>
      <c r="Z26" s="234">
        <f>'3月'!Z26</f>
        <v>326.6</v>
      </c>
      <c r="AA26" s="254">
        <f t="shared" si="4"/>
        <v>3970.8</v>
      </c>
      <c r="AB26" s="239">
        <f>'4月'!D26</f>
        <v>223.60000000000002</v>
      </c>
      <c r="AC26" s="233">
        <f>'5月'!D26</f>
        <v>207.3</v>
      </c>
      <c r="AD26" s="234">
        <f>'6月'!D26</f>
        <v>208.39999999999998</v>
      </c>
      <c r="AE26" s="234">
        <f>'7月'!D26</f>
        <v>207</v>
      </c>
      <c r="AF26" s="234">
        <f>'8月'!D26</f>
        <v>232.90000000000003</v>
      </c>
      <c r="AG26" s="234">
        <f>'9月'!D26</f>
        <v>209.89999999999998</v>
      </c>
      <c r="AH26" s="234">
        <f>'10月'!D26</f>
        <v>207</v>
      </c>
      <c r="AI26" s="234">
        <f>'11月'!D26</f>
        <v>206.90000000000003</v>
      </c>
      <c r="AJ26" s="234">
        <f>'12月'!D26</f>
        <v>216.60000000000002</v>
      </c>
      <c r="AK26" s="234">
        <f>'1月'!AA26</f>
        <v>182.6</v>
      </c>
      <c r="AL26" s="234">
        <f>'2月'!AA26</f>
        <v>174</v>
      </c>
      <c r="AM26" s="234">
        <f>'3月'!AA26</f>
        <v>208.90000000000003</v>
      </c>
      <c r="AN26" s="261">
        <f t="shared" si="5"/>
        <v>2485.1</v>
      </c>
      <c r="AO26" s="239">
        <f>'4月'!Y26</f>
        <v>129.4</v>
      </c>
      <c r="AP26" s="233">
        <f>'5月'!Y26</f>
        <v>125.4</v>
      </c>
      <c r="AQ26" s="234">
        <f>'6月'!Y26</f>
        <v>149.7</v>
      </c>
      <c r="AR26" s="234">
        <f>'7月'!Y26</f>
        <v>130</v>
      </c>
      <c r="AS26" s="234">
        <f>'8月'!Y26</f>
        <v>131.8</v>
      </c>
      <c r="AT26" s="234">
        <f>'9月'!Y26</f>
        <v>126</v>
      </c>
      <c r="AU26" s="234">
        <f>'10月'!Y26</f>
        <v>118.7</v>
      </c>
      <c r="AV26" s="234">
        <f>'11月'!Y26</f>
        <v>115.5</v>
      </c>
      <c r="AW26" s="234">
        <f>'12月'!Y26</f>
        <v>129.8</v>
      </c>
      <c r="AX26" s="234">
        <f>'1月'!Y26</f>
        <v>101.9</v>
      </c>
      <c r="AY26" s="234">
        <f>'2月'!Y26</f>
        <v>109.8</v>
      </c>
      <c r="AZ26" s="234">
        <f>'3月'!Y26</f>
        <v>117.7</v>
      </c>
      <c r="BA26" s="263">
        <f t="shared" si="6"/>
        <v>1485.7</v>
      </c>
      <c r="BB26" s="232">
        <f>'4月'!AG26</f>
        <v>731.5758932272237</v>
      </c>
      <c r="BC26" s="233">
        <f>'5月'!AG26</f>
        <v>668.0105853676167</v>
      </c>
      <c r="BD26" s="234">
        <f>'6月'!AG26</f>
        <v>742.3300165837478</v>
      </c>
      <c r="BE26" s="234">
        <f>'7月'!AG26</f>
        <v>675.8870767181972</v>
      </c>
      <c r="BF26" s="234">
        <f>'8月'!AG26</f>
        <v>732.7633839322491</v>
      </c>
      <c r="BG26" s="234">
        <f>'9月'!AG26</f>
        <v>697.6116303219106</v>
      </c>
      <c r="BH26" s="234">
        <f>'10月'!AG26</f>
        <v>655.0565255254832</v>
      </c>
      <c r="BI26" s="234">
        <f>'11月'!AG26</f>
        <v>670.9537782772471</v>
      </c>
      <c r="BJ26" s="234">
        <f>'12月'!AG26</f>
        <v>697.4716652136008</v>
      </c>
      <c r="BK26" s="234">
        <f>'1月'!AG26</f>
        <v>572.9799185139982</v>
      </c>
      <c r="BL26" s="234">
        <f>'2月'!AG26</f>
        <v>613.0172197789856</v>
      </c>
      <c r="BM26" s="234">
        <f>'3月'!AG26</f>
        <v>660.3662950337058</v>
      </c>
      <c r="BN26" s="266">
        <f t="shared" si="7"/>
        <v>675.9613911444768</v>
      </c>
      <c r="BO26" s="241">
        <f>'4月'!AD26</f>
        <v>463.40048080908565</v>
      </c>
      <c r="BP26" s="234">
        <f>'5月'!AD26</f>
        <v>416.22661360597215</v>
      </c>
      <c r="BQ26" s="234">
        <f>'6月'!AD26</f>
        <v>432.0066334991708</v>
      </c>
      <c r="BR26" s="234">
        <f>'7月'!AD26</f>
        <v>415.15912427497574</v>
      </c>
      <c r="BS26" s="234">
        <f>'8月'!AD26</f>
        <v>467.94788077274694</v>
      </c>
      <c r="BT26" s="234">
        <f>'9月'!AD26</f>
        <v>435.9293873312564</v>
      </c>
      <c r="BU26" s="234">
        <f>'10月'!AD26</f>
        <v>416.3239201221217</v>
      </c>
      <c r="BV26" s="234">
        <f>'11月'!AD26</f>
        <v>430.58417098499524</v>
      </c>
      <c r="BW26" s="234">
        <f>'12月'!AD26</f>
        <v>436.1211393916453</v>
      </c>
      <c r="BX26" s="234">
        <f>'1月'!AD26</f>
        <v>367.75442221671733</v>
      </c>
      <c r="BY26" s="234">
        <f>'2月'!AD26</f>
        <v>375.84565271861686</v>
      </c>
      <c r="BZ26" s="234">
        <f>'3月'!AD26</f>
        <v>422.38370799920745</v>
      </c>
      <c r="CA26" s="261">
        <f t="shared" si="8"/>
        <v>423.0461501795959</v>
      </c>
      <c r="CB26" s="241">
        <f>'4月'!AH26</f>
        <v>268.17541241813814</v>
      </c>
      <c r="CC26" s="234">
        <f>'5月'!AH26</f>
        <v>251.78397176164452</v>
      </c>
      <c r="CD26" s="234">
        <f>'6月'!AH26</f>
        <v>310.32338308457713</v>
      </c>
      <c r="CE26" s="234">
        <f>'7月'!AH26</f>
        <v>260.7279524432215</v>
      </c>
      <c r="CF26" s="234">
        <f>'8月'!AH26</f>
        <v>264.81550315950216</v>
      </c>
      <c r="CG26" s="234">
        <f>'9月'!AH26</f>
        <v>261.68224299065423</v>
      </c>
      <c r="CH26" s="234">
        <f>'10月'!AH26</f>
        <v>238.73260540336156</v>
      </c>
      <c r="CI26" s="234">
        <f>'11月'!AH26</f>
        <v>240.36960729225197</v>
      </c>
      <c r="CJ26" s="234">
        <f>'12月'!AH26</f>
        <v>261.3505258219555</v>
      </c>
      <c r="CK26" s="234">
        <f>'1月'!AH26</f>
        <v>205.22549629728093</v>
      </c>
      <c r="CL26" s="234">
        <f>'2月'!AH26</f>
        <v>237.1715670603686</v>
      </c>
      <c r="CM26" s="234">
        <f>'3月'!AH26</f>
        <v>237.98258703449838</v>
      </c>
      <c r="CN26" s="263">
        <f t="shared" si="9"/>
        <v>252.91524096488095</v>
      </c>
      <c r="CO26" s="249">
        <f>'4月'!AI26</f>
        <v>20.259391771019676</v>
      </c>
      <c r="CP26" s="250">
        <f>'5月'!AI26</f>
        <v>17.559093101784853</v>
      </c>
      <c r="CQ26" s="250">
        <f>'6月'!AI26</f>
        <v>15.642994241842612</v>
      </c>
      <c r="CR26" s="250">
        <f>'7月'!AI26</f>
        <v>19.420289855072465</v>
      </c>
      <c r="CS26" s="250">
        <f>'8月'!AI26</f>
        <v>16.91713181623014</v>
      </c>
      <c r="CT26" s="250">
        <f>'9月'!AI26</f>
        <v>17.1033825631253</v>
      </c>
      <c r="CU26" s="250">
        <f>'10月'!AI26</f>
        <v>17.053140096618357</v>
      </c>
      <c r="CV26" s="250">
        <f>'11月'!AI26</f>
        <v>19.18801353310778</v>
      </c>
      <c r="CW26" s="250">
        <f>'12月'!AI26</f>
        <v>19.713758079409047</v>
      </c>
      <c r="CX26" s="250">
        <f>'1月'!AI26</f>
        <v>17.196056955093102</v>
      </c>
      <c r="CY26" s="250">
        <f>'2月'!AI26</f>
        <v>17.64367816091954</v>
      </c>
      <c r="CZ26" s="270">
        <f>'3月'!AI26</f>
        <v>19.243657252273813</v>
      </c>
      <c r="DA26" s="297">
        <v>0</v>
      </c>
      <c r="DB26" s="283">
        <f t="shared" si="2"/>
        <v>2485.1</v>
      </c>
      <c r="DC26" s="283">
        <f t="shared" si="13"/>
        <v>2485.1</v>
      </c>
      <c r="DD26" s="283">
        <f t="shared" si="3"/>
        <v>1485.7</v>
      </c>
      <c r="DE26" s="284">
        <f t="shared" si="14"/>
        <v>3970.8</v>
      </c>
      <c r="DF26" s="285">
        <f t="shared" si="10"/>
        <v>675.9613911444768</v>
      </c>
      <c r="DG26" s="286">
        <f t="shared" si="11"/>
        <v>423.0461501795959</v>
      </c>
      <c r="DH26" s="287">
        <f t="shared" si="12"/>
        <v>252.91524096488095</v>
      </c>
      <c r="DI26" s="220">
        <v>21</v>
      </c>
      <c r="DJ26" s="218" t="s">
        <v>35</v>
      </c>
    </row>
    <row r="27" spans="1:114" s="111" customFormat="1" ht="18" customHeight="1">
      <c r="A27" s="215">
        <v>22</v>
      </c>
      <c r="B27" s="219" t="s">
        <v>80</v>
      </c>
      <c r="C27" s="226">
        <f>'4月'!C27</f>
        <v>8049</v>
      </c>
      <c r="D27" s="227">
        <f>'5月'!C27</f>
        <v>8036</v>
      </c>
      <c r="E27" s="228">
        <f>'6月'!C27</f>
        <v>8040</v>
      </c>
      <c r="F27" s="228">
        <f>'7月'!C27</f>
        <v>8036</v>
      </c>
      <c r="G27" s="228">
        <f>'8月'!C27</f>
        <v>8017</v>
      </c>
      <c r="H27" s="228">
        <f>'9月'!C27</f>
        <v>8001</v>
      </c>
      <c r="I27" s="228">
        <f>'10月'!C27</f>
        <v>8002</v>
      </c>
      <c r="J27" s="228">
        <f>'11月'!C27</f>
        <v>8015</v>
      </c>
      <c r="K27" s="228">
        <f>'12月'!C27</f>
        <v>8005</v>
      </c>
      <c r="L27" s="228">
        <f>'1月'!C27</f>
        <v>7991</v>
      </c>
      <c r="M27" s="228">
        <f>'2月'!C27</f>
        <v>7986</v>
      </c>
      <c r="N27" s="258">
        <f>'3月'!C27</f>
        <v>7935</v>
      </c>
      <c r="O27" s="235">
        <f>'4月'!Z27</f>
        <v>193.3</v>
      </c>
      <c r="P27" s="236">
        <f>'5月'!Z27</f>
        <v>192.9</v>
      </c>
      <c r="Q27" s="237">
        <f>'6月'!Z27</f>
        <v>198.1</v>
      </c>
      <c r="R27" s="237">
        <f>'7月'!Z27</f>
        <v>184.8</v>
      </c>
      <c r="S27" s="237">
        <f>'8月'!Z27</f>
        <v>213.39999999999998</v>
      </c>
      <c r="T27" s="237">
        <f>'9月'!Z27</f>
        <v>185.29999999999998</v>
      </c>
      <c r="U27" s="237">
        <f>'10月'!Z27</f>
        <v>189.10000000000002</v>
      </c>
      <c r="V27" s="237">
        <f>'11月'!Z27</f>
        <v>182.5</v>
      </c>
      <c r="W27" s="237">
        <f>'12月'!Z27</f>
        <v>185.2</v>
      </c>
      <c r="X27" s="237">
        <f>'1月'!Z27</f>
        <v>156.7</v>
      </c>
      <c r="Y27" s="237">
        <f>'2月'!Z27</f>
        <v>146.7</v>
      </c>
      <c r="Z27" s="237">
        <f>'3月'!Z27</f>
        <v>172.2</v>
      </c>
      <c r="AA27" s="254">
        <f t="shared" si="4"/>
        <v>2200.2000000000003</v>
      </c>
      <c r="AB27" s="240">
        <f>'4月'!D27</f>
        <v>145.4</v>
      </c>
      <c r="AC27" s="236">
        <f>'5月'!D27</f>
        <v>146</v>
      </c>
      <c r="AD27" s="237">
        <f>'6月'!D27</f>
        <v>143.6</v>
      </c>
      <c r="AE27" s="237">
        <f>'7月'!D27</f>
        <v>134.70000000000002</v>
      </c>
      <c r="AF27" s="237">
        <f>'8月'!D27</f>
        <v>161.6</v>
      </c>
      <c r="AG27" s="237">
        <f>'9月'!D27</f>
        <v>139.7</v>
      </c>
      <c r="AH27" s="237">
        <f>'10月'!D27</f>
        <v>139.3</v>
      </c>
      <c r="AI27" s="237">
        <f>'11月'!D27</f>
        <v>132.70000000000002</v>
      </c>
      <c r="AJ27" s="237">
        <f>'12月'!D27</f>
        <v>137.1</v>
      </c>
      <c r="AK27" s="237">
        <f>'1月'!AA27</f>
        <v>116</v>
      </c>
      <c r="AL27" s="237">
        <f>'2月'!AA27</f>
        <v>107.4</v>
      </c>
      <c r="AM27" s="237">
        <f>'3月'!AA27</f>
        <v>129.8</v>
      </c>
      <c r="AN27" s="261">
        <f t="shared" si="5"/>
        <v>1633.3</v>
      </c>
      <c r="AO27" s="240">
        <f>'4月'!Y27</f>
        <v>47.9</v>
      </c>
      <c r="AP27" s="236">
        <f>'5月'!Y27</f>
        <v>46.9</v>
      </c>
      <c r="AQ27" s="237">
        <f>'6月'!Y27</f>
        <v>54.5</v>
      </c>
      <c r="AR27" s="237">
        <f>'7月'!Y27</f>
        <v>50.1</v>
      </c>
      <c r="AS27" s="237">
        <f>'8月'!Y27</f>
        <v>51.8</v>
      </c>
      <c r="AT27" s="237">
        <f>'9月'!Y27</f>
        <v>45.6</v>
      </c>
      <c r="AU27" s="237">
        <f>'10月'!Y27</f>
        <v>49.8</v>
      </c>
      <c r="AV27" s="237">
        <f>'11月'!Y27</f>
        <v>49.8</v>
      </c>
      <c r="AW27" s="237">
        <f>'12月'!Y27</f>
        <v>48.1</v>
      </c>
      <c r="AX27" s="237">
        <f>'1月'!Y27</f>
        <v>40.7</v>
      </c>
      <c r="AY27" s="237">
        <f>'2月'!Y27</f>
        <v>39.3</v>
      </c>
      <c r="AZ27" s="237">
        <f>'3月'!Y27</f>
        <v>42.4</v>
      </c>
      <c r="BA27" s="263">
        <f t="shared" si="6"/>
        <v>566.9</v>
      </c>
      <c r="BB27" s="235">
        <f>'4月'!AG27</f>
        <v>800.5135213484078</v>
      </c>
      <c r="BC27" s="236">
        <f>'5月'!AG27</f>
        <v>774.3380593779605</v>
      </c>
      <c r="BD27" s="237">
        <f>'6月'!AG27</f>
        <v>821.3101160862354</v>
      </c>
      <c r="BE27" s="237">
        <f>'7月'!AG27</f>
        <v>741.8230864336294</v>
      </c>
      <c r="BF27" s="237">
        <f>'8月'!AG27</f>
        <v>858.6592201249762</v>
      </c>
      <c r="BG27" s="237">
        <f>'9月'!AG27</f>
        <v>771.9868349789609</v>
      </c>
      <c r="BH27" s="237">
        <f>'10月'!AG27</f>
        <v>762.309422644339</v>
      </c>
      <c r="BI27" s="237">
        <f>'11月'!AG27</f>
        <v>758.9935537533792</v>
      </c>
      <c r="BJ27" s="237">
        <f>'12月'!AG27</f>
        <v>746.3077512038847</v>
      </c>
      <c r="BK27" s="237">
        <f>'1月'!AG27</f>
        <v>632.566475995172</v>
      </c>
      <c r="BL27" s="237">
        <f>'2月'!AG27</f>
        <v>633.4360993808128</v>
      </c>
      <c r="BM27" s="237">
        <f>'3月'!AG27</f>
        <v>700.0426855296054</v>
      </c>
      <c r="BN27" s="266">
        <f t="shared" si="7"/>
        <v>751.3405086659251</v>
      </c>
      <c r="BO27" s="242">
        <f>'4月'!AD27</f>
        <v>602.1451940199612</v>
      </c>
      <c r="BP27" s="237">
        <f>'5月'!AD27</f>
        <v>586.0723518360924</v>
      </c>
      <c r="BQ27" s="237">
        <f>'6月'!AD27</f>
        <v>595.3565505804312</v>
      </c>
      <c r="BR27" s="237">
        <f>'7月'!AD27</f>
        <v>540.7119574816552</v>
      </c>
      <c r="BS27" s="237">
        <f>'8月'!AD27</f>
        <v>650.2311620065425</v>
      </c>
      <c r="BT27" s="237">
        <f>'9月'!AD27</f>
        <v>582.0105820105819</v>
      </c>
      <c r="BU27" s="237">
        <f>'10月'!AD27</f>
        <v>561.5531600970725</v>
      </c>
      <c r="BV27" s="237">
        <f>'11月'!AD27</f>
        <v>551.8818881264295</v>
      </c>
      <c r="BW27" s="237">
        <f>'12月'!AD27</f>
        <v>552.4772823436965</v>
      </c>
      <c r="BX27" s="237">
        <f>'1月'!AD27</f>
        <v>468.2687378139116</v>
      </c>
      <c r="BY27" s="237">
        <f>'2月'!AD27</f>
        <v>463.742584004767</v>
      </c>
      <c r="BZ27" s="237">
        <f>'3月'!AD27</f>
        <v>527.6744516942091</v>
      </c>
      <c r="CA27" s="261">
        <f t="shared" si="8"/>
        <v>557.7513193364491</v>
      </c>
      <c r="CB27" s="242">
        <f>'4月'!AH27</f>
        <v>198.36832732844658</v>
      </c>
      <c r="CC27" s="237">
        <f>'5月'!AH27</f>
        <v>188.26570754186804</v>
      </c>
      <c r="CD27" s="237">
        <f>'6月'!AH27</f>
        <v>225.9535655058043</v>
      </c>
      <c r="CE27" s="237">
        <f>'7月'!AH27</f>
        <v>201.1111289519742</v>
      </c>
      <c r="CF27" s="237">
        <f>'8月'!AH27</f>
        <v>208.4280581184338</v>
      </c>
      <c r="CG27" s="237">
        <f>'9月'!AH27</f>
        <v>189.97625296837896</v>
      </c>
      <c r="CH27" s="237">
        <f>'10月'!AH27</f>
        <v>200.7562625472664</v>
      </c>
      <c r="CI27" s="237">
        <f>'11月'!AH27</f>
        <v>207.11166562694947</v>
      </c>
      <c r="CJ27" s="237">
        <f>'12月'!AH27</f>
        <v>193.8304688601882</v>
      </c>
      <c r="CK27" s="237">
        <f>'1月'!AH27</f>
        <v>164.29773818126037</v>
      </c>
      <c r="CL27" s="237">
        <f>'2月'!AH27</f>
        <v>169.69351537604598</v>
      </c>
      <c r="CM27" s="237">
        <f>'3月'!AH27</f>
        <v>172.36823383539647</v>
      </c>
      <c r="CN27" s="263">
        <f t="shared" si="9"/>
        <v>193.5891893294759</v>
      </c>
      <c r="CO27" s="247">
        <f>'4月'!AI27</f>
        <v>14.442916093535072</v>
      </c>
      <c r="CP27" s="248">
        <f>'5月'!AI27</f>
        <v>13.287671232876711</v>
      </c>
      <c r="CQ27" s="248">
        <f>'6月'!AI27</f>
        <v>12.465181058495821</v>
      </c>
      <c r="CR27" s="248">
        <f>'7月'!AI27</f>
        <v>11.581291759465477</v>
      </c>
      <c r="CS27" s="248">
        <f>'8月'!AI27</f>
        <v>13.613861386138614</v>
      </c>
      <c r="CT27" s="248">
        <f>'9月'!AI27</f>
        <v>11.954187544738726</v>
      </c>
      <c r="CU27" s="248">
        <f>'10月'!AI27</f>
        <v>12.203876525484567</v>
      </c>
      <c r="CV27" s="248">
        <f>'11月'!AI27</f>
        <v>11.077618688771667</v>
      </c>
      <c r="CW27" s="248">
        <f>'12月'!AI27</f>
        <v>13.712618526622904</v>
      </c>
      <c r="CX27" s="248">
        <f>'1月'!AI27</f>
        <v>13.793103448275861</v>
      </c>
      <c r="CY27" s="248">
        <f>'2月'!AI27</f>
        <v>14.24581005586592</v>
      </c>
      <c r="CZ27" s="269">
        <f>'3月'!AI27</f>
        <v>13.174114021571649</v>
      </c>
      <c r="DA27" s="295">
        <v>48</v>
      </c>
      <c r="DB27" s="278">
        <f t="shared" si="2"/>
        <v>1633.3</v>
      </c>
      <c r="DC27" s="278">
        <f t="shared" si="13"/>
        <v>1681.3</v>
      </c>
      <c r="DD27" s="278">
        <f t="shared" si="3"/>
        <v>566.9</v>
      </c>
      <c r="DE27" s="279">
        <f t="shared" si="14"/>
        <v>2248.2</v>
      </c>
      <c r="DF27" s="280">
        <f t="shared" si="10"/>
        <v>767.7319023646634</v>
      </c>
      <c r="DG27" s="281">
        <f t="shared" si="11"/>
        <v>574.1427130351875</v>
      </c>
      <c r="DH27" s="282">
        <f t="shared" si="12"/>
        <v>193.5891893294759</v>
      </c>
      <c r="DI27" s="215">
        <v>22</v>
      </c>
      <c r="DJ27" s="219" t="s">
        <v>80</v>
      </c>
    </row>
    <row r="28" spans="1:114" ht="18" customHeight="1">
      <c r="A28" s="220">
        <v>23</v>
      </c>
      <c r="B28" s="218" t="s">
        <v>37</v>
      </c>
      <c r="C28" s="229">
        <f>'4月'!C28</f>
        <v>5969</v>
      </c>
      <c r="D28" s="224">
        <f>'5月'!C28</f>
        <v>5964</v>
      </c>
      <c r="E28" s="225">
        <f>'6月'!C28</f>
        <v>5958</v>
      </c>
      <c r="F28" s="225">
        <f>'7月'!C28</f>
        <v>5948</v>
      </c>
      <c r="G28" s="225">
        <f>'8月'!C28</f>
        <v>5937</v>
      </c>
      <c r="H28" s="225">
        <f>'9月'!C28</f>
        <v>5924</v>
      </c>
      <c r="I28" s="225">
        <f>'10月'!C28</f>
        <v>5919</v>
      </c>
      <c r="J28" s="225">
        <f>'11月'!C28</f>
        <v>5921</v>
      </c>
      <c r="K28" s="225">
        <f>'12月'!C28</f>
        <v>5885</v>
      </c>
      <c r="L28" s="225">
        <f>'1月'!C28</f>
        <v>5874</v>
      </c>
      <c r="M28" s="225">
        <f>'2月'!C28</f>
        <v>5865</v>
      </c>
      <c r="N28" s="257">
        <f>'3月'!C28</f>
        <v>5860</v>
      </c>
      <c r="O28" s="232">
        <f>'4月'!Z28</f>
        <v>113.60000000000001</v>
      </c>
      <c r="P28" s="233">
        <f>'5月'!Z28</f>
        <v>105.39999999999999</v>
      </c>
      <c r="Q28" s="234">
        <f>'6月'!Z28</f>
        <v>102.50000000000001</v>
      </c>
      <c r="R28" s="234">
        <f>'7月'!Z28</f>
        <v>108.3</v>
      </c>
      <c r="S28" s="234">
        <f>'8月'!Z28</f>
        <v>120</v>
      </c>
      <c r="T28" s="234">
        <f>'9月'!Z28</f>
        <v>102.5</v>
      </c>
      <c r="U28" s="234">
        <f>'10月'!Z28</f>
        <v>102.10000000000001</v>
      </c>
      <c r="V28" s="234">
        <f>'11月'!Z28</f>
        <v>93.9</v>
      </c>
      <c r="W28" s="234">
        <f>'12月'!Z28</f>
        <v>100.1</v>
      </c>
      <c r="X28" s="234">
        <f>'1月'!Z28</f>
        <v>95</v>
      </c>
      <c r="Y28" s="234">
        <f>'2月'!Z28</f>
        <v>87.1</v>
      </c>
      <c r="Z28" s="234">
        <f>'3月'!Z28</f>
        <v>102.00000000000001</v>
      </c>
      <c r="AA28" s="254">
        <f t="shared" si="4"/>
        <v>1232.5</v>
      </c>
      <c r="AB28" s="239">
        <f>'4月'!D28</f>
        <v>113.60000000000001</v>
      </c>
      <c r="AC28" s="233">
        <f>'5月'!D28</f>
        <v>105.39999999999999</v>
      </c>
      <c r="AD28" s="234">
        <f>'6月'!D28</f>
        <v>102.50000000000001</v>
      </c>
      <c r="AE28" s="234">
        <f>'7月'!D28</f>
        <v>108.3</v>
      </c>
      <c r="AF28" s="234">
        <f>'8月'!D28</f>
        <v>120</v>
      </c>
      <c r="AG28" s="234">
        <f>'9月'!D28</f>
        <v>102.5</v>
      </c>
      <c r="AH28" s="234">
        <f>'10月'!D28</f>
        <v>102.10000000000001</v>
      </c>
      <c r="AI28" s="234">
        <f>'11月'!D28</f>
        <v>93.9</v>
      </c>
      <c r="AJ28" s="234">
        <f>'12月'!D28</f>
        <v>100.1</v>
      </c>
      <c r="AK28" s="234">
        <f>'1月'!AA28</f>
        <v>95</v>
      </c>
      <c r="AL28" s="234">
        <f>'2月'!AA28</f>
        <v>87.1</v>
      </c>
      <c r="AM28" s="234">
        <f>'3月'!AA28</f>
        <v>102.00000000000001</v>
      </c>
      <c r="AN28" s="261">
        <f t="shared" si="5"/>
        <v>1232.5</v>
      </c>
      <c r="AO28" s="239">
        <f>'4月'!Y28</f>
        <v>0</v>
      </c>
      <c r="AP28" s="233">
        <f>'5月'!Y28</f>
        <v>0</v>
      </c>
      <c r="AQ28" s="234">
        <f>'6月'!Y28</f>
        <v>0</v>
      </c>
      <c r="AR28" s="234">
        <f>'7月'!Y28</f>
        <v>0</v>
      </c>
      <c r="AS28" s="234">
        <f>'8月'!Y28</f>
        <v>0</v>
      </c>
      <c r="AT28" s="234">
        <f>'9月'!Y28</f>
        <v>0</v>
      </c>
      <c r="AU28" s="234">
        <f>'10月'!Y28</f>
        <v>0</v>
      </c>
      <c r="AV28" s="234">
        <f>'11月'!Y28</f>
        <v>0</v>
      </c>
      <c r="AW28" s="234">
        <f>'12月'!Y28</f>
        <v>0</v>
      </c>
      <c r="AX28" s="234">
        <f>'1月'!Y28</f>
        <v>0</v>
      </c>
      <c r="AY28" s="234">
        <f>'2月'!Y28</f>
        <v>0</v>
      </c>
      <c r="AZ28" s="234">
        <f>'3月'!Y28</f>
        <v>0</v>
      </c>
      <c r="BA28" s="263">
        <f t="shared" si="6"/>
        <v>0</v>
      </c>
      <c r="BB28" s="232">
        <f>'4月'!AG28</f>
        <v>634.3887865080695</v>
      </c>
      <c r="BC28" s="233">
        <f>'5月'!AG28</f>
        <v>570.0871898054996</v>
      </c>
      <c r="BD28" s="234">
        <f>'6月'!AG28</f>
        <v>573.4586550296522</v>
      </c>
      <c r="BE28" s="234">
        <f>'7月'!AG28</f>
        <v>587.3484174675141</v>
      </c>
      <c r="BF28" s="234">
        <f>'8月'!AG28</f>
        <v>652.0073676832549</v>
      </c>
      <c r="BG28" s="234">
        <f>'9月'!AG28</f>
        <v>576.7499437317127</v>
      </c>
      <c r="BH28" s="234">
        <f>'10月'!AG28</f>
        <v>556.4366256287843</v>
      </c>
      <c r="BI28" s="234">
        <f>'11月'!AG28</f>
        <v>528.6269211281879</v>
      </c>
      <c r="BJ28" s="234">
        <f>'12月'!AG28</f>
        <v>548.688574012662</v>
      </c>
      <c r="BK28" s="234">
        <f>'1月'!AG28</f>
        <v>521.7085681021889</v>
      </c>
      <c r="BL28" s="234">
        <f>'2月'!AG28</f>
        <v>512.0968927301055</v>
      </c>
      <c r="BM28" s="234">
        <f>'3月'!AG28</f>
        <v>561.4884949906418</v>
      </c>
      <c r="BN28" s="266">
        <f t="shared" si="7"/>
        <v>568.4480652933515</v>
      </c>
      <c r="BO28" s="241">
        <f>'4月'!AD28</f>
        <v>634.3887865080695</v>
      </c>
      <c r="BP28" s="234">
        <f>'5月'!AD28</f>
        <v>570.0871898054996</v>
      </c>
      <c r="BQ28" s="234">
        <f>'6月'!AD28</f>
        <v>573.4586550296522</v>
      </c>
      <c r="BR28" s="234">
        <f>'7月'!AD28</f>
        <v>587.3484174675141</v>
      </c>
      <c r="BS28" s="234">
        <f>'8月'!AD28</f>
        <v>652.0073676832549</v>
      </c>
      <c r="BT28" s="234">
        <f>'9月'!AD28</f>
        <v>576.7499437317127</v>
      </c>
      <c r="BU28" s="234">
        <f>'10月'!AD28</f>
        <v>556.4366256287843</v>
      </c>
      <c r="BV28" s="234">
        <f>'11月'!AD28</f>
        <v>528.6269211281879</v>
      </c>
      <c r="BW28" s="234">
        <f>'12月'!AD28</f>
        <v>548.688574012662</v>
      </c>
      <c r="BX28" s="234">
        <f>'1月'!AD28</f>
        <v>521.7085681021889</v>
      </c>
      <c r="BY28" s="234">
        <f>'2月'!AD28</f>
        <v>512.0968927301055</v>
      </c>
      <c r="BZ28" s="234">
        <f>'3月'!AD28</f>
        <v>561.4884949906418</v>
      </c>
      <c r="CA28" s="261">
        <f t="shared" si="8"/>
        <v>568.4480652933515</v>
      </c>
      <c r="CB28" s="241">
        <f>'4月'!AH28</f>
        <v>0</v>
      </c>
      <c r="CC28" s="234">
        <f>'5月'!AH28</f>
        <v>0</v>
      </c>
      <c r="CD28" s="234">
        <f>'6月'!AH28</f>
        <v>0</v>
      </c>
      <c r="CE28" s="234">
        <f>'7月'!AH28</f>
        <v>0</v>
      </c>
      <c r="CF28" s="234">
        <f>'8月'!AH28</f>
        <v>0</v>
      </c>
      <c r="CG28" s="234">
        <f>'9月'!AH28</f>
        <v>0</v>
      </c>
      <c r="CH28" s="234">
        <f>'10月'!AH28</f>
        <v>0</v>
      </c>
      <c r="CI28" s="234">
        <f>'11月'!AH28</f>
        <v>0</v>
      </c>
      <c r="CJ28" s="234">
        <f>'12月'!AH28</f>
        <v>0</v>
      </c>
      <c r="CK28" s="234">
        <f>'1月'!AH28</f>
        <v>0</v>
      </c>
      <c r="CL28" s="234">
        <f>'2月'!AH28</f>
        <v>0</v>
      </c>
      <c r="CM28" s="234">
        <f>'3月'!AH28</f>
        <v>0</v>
      </c>
      <c r="CN28" s="263">
        <f t="shared" si="9"/>
        <v>0</v>
      </c>
      <c r="CO28" s="249">
        <f>'4月'!AI28</f>
        <v>5.633802816901408</v>
      </c>
      <c r="CP28" s="250">
        <f>'5月'!AI28</f>
        <v>6.736242884250475</v>
      </c>
      <c r="CQ28" s="250">
        <f>'6月'!AI28</f>
        <v>4.780487804878048</v>
      </c>
      <c r="CR28" s="250">
        <f>'7月'!AI28</f>
        <v>3.878116343490305</v>
      </c>
      <c r="CS28" s="250">
        <f>'8月'!AI28</f>
        <v>3.5833333333333335</v>
      </c>
      <c r="CT28" s="250">
        <f>'9月'!AI28</f>
        <v>0.1951219512195122</v>
      </c>
      <c r="CU28" s="250">
        <f>'10月'!AI28</f>
        <v>8.325171400587658</v>
      </c>
      <c r="CV28" s="250">
        <f>'11月'!AI28</f>
        <v>4.685835995740149</v>
      </c>
      <c r="CW28" s="250">
        <f>'12月'!AI28</f>
        <v>0.4995004995004995</v>
      </c>
      <c r="CX28" s="250">
        <f>'1月'!AI28</f>
        <v>8.526315789473685</v>
      </c>
      <c r="CY28" s="250">
        <f>'2月'!AI28</f>
        <v>7.577497129735936</v>
      </c>
      <c r="CZ28" s="270">
        <f>'3月'!AI28</f>
        <v>5.588235294117646</v>
      </c>
      <c r="DA28" s="297">
        <v>0</v>
      </c>
      <c r="DB28" s="283">
        <f t="shared" si="2"/>
        <v>1232.5</v>
      </c>
      <c r="DC28" s="283">
        <f t="shared" si="13"/>
        <v>1232.5</v>
      </c>
      <c r="DD28" s="283">
        <f t="shared" si="3"/>
        <v>0</v>
      </c>
      <c r="DE28" s="284">
        <f t="shared" si="14"/>
        <v>1232.5</v>
      </c>
      <c r="DF28" s="285">
        <f t="shared" si="10"/>
        <v>568.4480652933515</v>
      </c>
      <c r="DG28" s="286">
        <f t="shared" si="11"/>
        <v>568.4480652933515</v>
      </c>
      <c r="DH28" s="287">
        <f t="shared" si="12"/>
        <v>0</v>
      </c>
      <c r="DI28" s="220">
        <v>23</v>
      </c>
      <c r="DJ28" s="218" t="s">
        <v>37</v>
      </c>
    </row>
    <row r="29" spans="1:114" s="111" customFormat="1" ht="18" customHeight="1">
      <c r="A29" s="215">
        <v>24</v>
      </c>
      <c r="B29" s="219" t="s">
        <v>81</v>
      </c>
      <c r="C29" s="226">
        <f>'4月'!C29</f>
        <v>12461</v>
      </c>
      <c r="D29" s="227">
        <f>'5月'!C29</f>
        <v>12461</v>
      </c>
      <c r="E29" s="228">
        <f>'6月'!C29</f>
        <v>12455</v>
      </c>
      <c r="F29" s="228">
        <f>'7月'!C29</f>
        <v>12455</v>
      </c>
      <c r="G29" s="228">
        <f>'8月'!C29</f>
        <v>12452</v>
      </c>
      <c r="H29" s="228">
        <f>'9月'!C29</f>
        <v>12421</v>
      </c>
      <c r="I29" s="228">
        <f>'10月'!C29</f>
        <v>12410</v>
      </c>
      <c r="J29" s="228">
        <f>'11月'!C29</f>
        <v>12413</v>
      </c>
      <c r="K29" s="228">
        <f>'12月'!C29</f>
        <v>12394</v>
      </c>
      <c r="L29" s="228">
        <f>'1月'!C29</f>
        <v>12394</v>
      </c>
      <c r="M29" s="228">
        <f>'2月'!C29</f>
        <v>12365</v>
      </c>
      <c r="N29" s="258">
        <f>'3月'!C29</f>
        <v>12320</v>
      </c>
      <c r="O29" s="235">
        <f>'4月'!Z29</f>
        <v>352.00000000000006</v>
      </c>
      <c r="P29" s="236">
        <f>'5月'!Z29</f>
        <v>345.59999999999997</v>
      </c>
      <c r="Q29" s="237">
        <f>'6月'!Z29</f>
        <v>374.7</v>
      </c>
      <c r="R29" s="237">
        <f>'7月'!Z29</f>
        <v>369.80000000000007</v>
      </c>
      <c r="S29" s="237">
        <f>'8月'!Z29</f>
        <v>402.09999999999997</v>
      </c>
      <c r="T29" s="237">
        <f>'9月'!Z29</f>
        <v>345.2</v>
      </c>
      <c r="U29" s="237">
        <f>'10月'!Z29</f>
        <v>365.9</v>
      </c>
      <c r="V29" s="237">
        <f>'11月'!Z29</f>
        <v>328.8</v>
      </c>
      <c r="W29" s="237">
        <f>'12月'!Z29</f>
        <v>357.09999999999997</v>
      </c>
      <c r="X29" s="237">
        <f>'1月'!Z29</f>
        <v>321.9</v>
      </c>
      <c r="Y29" s="237">
        <f>'2月'!Z29</f>
        <v>301.00000000000006</v>
      </c>
      <c r="Z29" s="237">
        <f>'3月'!Z29</f>
        <v>342.7</v>
      </c>
      <c r="AA29" s="254">
        <f t="shared" si="4"/>
        <v>4206.8</v>
      </c>
      <c r="AB29" s="240">
        <f>'4月'!D29</f>
        <v>265.70000000000005</v>
      </c>
      <c r="AC29" s="236">
        <f>'5月'!D29</f>
        <v>259.09999999999997</v>
      </c>
      <c r="AD29" s="237">
        <f>'6月'!D29</f>
        <v>270.5</v>
      </c>
      <c r="AE29" s="237">
        <f>'7月'!D29</f>
        <v>264.80000000000007</v>
      </c>
      <c r="AF29" s="237">
        <f>'8月'!D29</f>
        <v>308.9</v>
      </c>
      <c r="AG29" s="237">
        <f>'9月'!D29</f>
        <v>254.49999999999997</v>
      </c>
      <c r="AH29" s="237">
        <f>'10月'!D29</f>
        <v>267.7</v>
      </c>
      <c r="AI29" s="237">
        <f>'11月'!D29</f>
        <v>243.20000000000002</v>
      </c>
      <c r="AJ29" s="237">
        <f>'12月'!D29</f>
        <v>266.9</v>
      </c>
      <c r="AK29" s="237">
        <f>'1月'!AA29</f>
        <v>242.4</v>
      </c>
      <c r="AL29" s="237">
        <f>'2月'!AA29</f>
        <v>224.80000000000004</v>
      </c>
      <c r="AM29" s="237">
        <f>'3月'!AA29</f>
        <v>250.7</v>
      </c>
      <c r="AN29" s="261">
        <f t="shared" si="5"/>
        <v>3119.2000000000003</v>
      </c>
      <c r="AO29" s="240">
        <f>'4月'!Y29</f>
        <v>86.3</v>
      </c>
      <c r="AP29" s="236">
        <f>'5月'!Y29</f>
        <v>86.5</v>
      </c>
      <c r="AQ29" s="237">
        <f>'6月'!Y29</f>
        <v>104.2</v>
      </c>
      <c r="AR29" s="237">
        <f>'7月'!Y29</f>
        <v>105</v>
      </c>
      <c r="AS29" s="237">
        <f>'8月'!Y29</f>
        <v>93.2</v>
      </c>
      <c r="AT29" s="237">
        <f>'9月'!Y29</f>
        <v>90.7</v>
      </c>
      <c r="AU29" s="237">
        <f>'10月'!Y29</f>
        <v>98.2</v>
      </c>
      <c r="AV29" s="237">
        <f>'11月'!Y29</f>
        <v>85.6</v>
      </c>
      <c r="AW29" s="237">
        <f>'12月'!Y29</f>
        <v>90.2</v>
      </c>
      <c r="AX29" s="237">
        <f>'1月'!Y29</f>
        <v>79.5</v>
      </c>
      <c r="AY29" s="237">
        <f>'2月'!Y29</f>
        <v>76.2</v>
      </c>
      <c r="AZ29" s="237">
        <f>'3月'!Y29</f>
        <v>92</v>
      </c>
      <c r="BA29" s="263">
        <f t="shared" si="6"/>
        <v>1087.6000000000001</v>
      </c>
      <c r="BB29" s="235">
        <f>'4月'!AG29</f>
        <v>941.604472621245</v>
      </c>
      <c r="BC29" s="236">
        <f>'5月'!AG29</f>
        <v>894.6623141621212</v>
      </c>
      <c r="BD29" s="237">
        <f>'6月'!AG29</f>
        <v>1002.8101164191088</v>
      </c>
      <c r="BE29" s="237">
        <f>'7月'!AG29</f>
        <v>957.7705546418722</v>
      </c>
      <c r="BF29" s="237">
        <f>'8月'!AG29</f>
        <v>1041.6774608043274</v>
      </c>
      <c r="BG29" s="237">
        <f>'9月'!AG29</f>
        <v>926.3881061642916</v>
      </c>
      <c r="BH29" s="237">
        <f>'10月'!AG29</f>
        <v>951.1060279171325</v>
      </c>
      <c r="BI29" s="237">
        <f>'11月'!AG29</f>
        <v>882.9452992830097</v>
      </c>
      <c r="BJ29" s="237">
        <f>'12月'!AG29</f>
        <v>929.429953099054</v>
      </c>
      <c r="BK29" s="237">
        <f>'1月'!AG29</f>
        <v>837.8143430484052</v>
      </c>
      <c r="BL29" s="237">
        <f>'2月'!AG29</f>
        <v>839.4104605602579</v>
      </c>
      <c r="BM29" s="237">
        <f>'3月'!AG29</f>
        <v>897.3083368244659</v>
      </c>
      <c r="BN29" s="266">
        <f t="shared" si="7"/>
        <v>925.3674479541304</v>
      </c>
      <c r="BO29" s="242">
        <f>'4月'!AD29</f>
        <v>710.7508760666612</v>
      </c>
      <c r="BP29" s="237">
        <f>'5月'!AD29</f>
        <v>670.7378634242061</v>
      </c>
      <c r="BQ29" s="237">
        <f>'6月'!AD29</f>
        <v>723.9395155894553</v>
      </c>
      <c r="BR29" s="237">
        <f>'7月'!AD29</f>
        <v>685.8238044055374</v>
      </c>
      <c r="BS29" s="237">
        <f>'8月'!AD29</f>
        <v>800.2341896106856</v>
      </c>
      <c r="BT29" s="237">
        <f>'9月'!AD29</f>
        <v>682.9831199849716</v>
      </c>
      <c r="BU29" s="237">
        <f>'10月'!AD29</f>
        <v>695.8488211899872</v>
      </c>
      <c r="BV29" s="237">
        <f>'11月'!AD29</f>
        <v>653.078761513467</v>
      </c>
      <c r="BW29" s="237">
        <f>'12月'!AD29</f>
        <v>694.6649523442663</v>
      </c>
      <c r="BX29" s="237">
        <f>'1月'!AD29</f>
        <v>630.8984055760592</v>
      </c>
      <c r="BY29" s="237">
        <f>'2月'!AD29</f>
        <v>626.9085433021461</v>
      </c>
      <c r="BZ29" s="237">
        <f>'3月'!AD29</f>
        <v>656.4201927105153</v>
      </c>
      <c r="CA29" s="261">
        <f t="shared" si="8"/>
        <v>686.1286830033573</v>
      </c>
      <c r="CB29" s="242">
        <f>'4月'!AH29</f>
        <v>230.85359655458362</v>
      </c>
      <c r="CC29" s="237">
        <f>'5月'!AH29</f>
        <v>223.92445073791518</v>
      </c>
      <c r="CD29" s="237">
        <f>'6月'!AH29</f>
        <v>278.8706008296534</v>
      </c>
      <c r="CE29" s="237">
        <f>'7月'!AH29</f>
        <v>271.9467502363347</v>
      </c>
      <c r="CF29" s="237">
        <f>'8月'!AH29</f>
        <v>241.44327119364164</v>
      </c>
      <c r="CG29" s="237">
        <f>'9月'!AH29</f>
        <v>243.40498617931996</v>
      </c>
      <c r="CH29" s="237">
        <f>'10月'!AH29</f>
        <v>255.25720672714516</v>
      </c>
      <c r="CI29" s="237">
        <f>'11月'!AH29</f>
        <v>229.8665377695427</v>
      </c>
      <c r="CJ29" s="237">
        <f>'12月'!AH29</f>
        <v>234.7650007547877</v>
      </c>
      <c r="CK29" s="237">
        <f>'1月'!AH29</f>
        <v>206.91593747234614</v>
      </c>
      <c r="CL29" s="237">
        <f>'2月'!AH29</f>
        <v>212.50191725811175</v>
      </c>
      <c r="CM29" s="237">
        <f>'3月'!AH29</f>
        <v>240.88814411395057</v>
      </c>
      <c r="CN29" s="263">
        <f t="shared" si="9"/>
        <v>239.23876495077306</v>
      </c>
      <c r="CO29" s="247">
        <f>'4月'!AI29</f>
        <v>27.813323296951445</v>
      </c>
      <c r="CP29" s="248">
        <f>'5月'!AI29</f>
        <v>28.328830567348508</v>
      </c>
      <c r="CQ29" s="248">
        <f>'6月'!AI29</f>
        <v>26.617375231053604</v>
      </c>
      <c r="CR29" s="248">
        <f>'7月'!AI29</f>
        <v>24.131419939577043</v>
      </c>
      <c r="CS29" s="248">
        <f>'8月'!AI29</f>
        <v>25.056652638394308</v>
      </c>
      <c r="CT29" s="248">
        <f>'9月'!AI29</f>
        <v>23.379174852652262</v>
      </c>
      <c r="CU29" s="248">
        <f>'10月'!AI29</f>
        <v>28.688830780724693</v>
      </c>
      <c r="CV29" s="248">
        <f>'11月'!AI29</f>
        <v>23.848684210526315</v>
      </c>
      <c r="CW29" s="248">
        <f>'12月'!AI29</f>
        <v>23.379542899962534</v>
      </c>
      <c r="CX29" s="248">
        <f>'1月'!AI29</f>
        <v>19.55445544554456</v>
      </c>
      <c r="CY29" s="248">
        <f>'2月'!AI29</f>
        <v>24.021352313167256</v>
      </c>
      <c r="CZ29" s="269">
        <f>'3月'!AI29</f>
        <v>24.41164738731552</v>
      </c>
      <c r="DA29" s="295">
        <v>0</v>
      </c>
      <c r="DB29" s="278">
        <f t="shared" si="2"/>
        <v>3119.2000000000003</v>
      </c>
      <c r="DC29" s="278">
        <f t="shared" si="13"/>
        <v>3119.2000000000003</v>
      </c>
      <c r="DD29" s="278">
        <f t="shared" si="3"/>
        <v>1087.6000000000001</v>
      </c>
      <c r="DE29" s="279">
        <f t="shared" si="14"/>
        <v>4206.8</v>
      </c>
      <c r="DF29" s="280">
        <f t="shared" si="10"/>
        <v>925.3674479541304</v>
      </c>
      <c r="DG29" s="281">
        <f t="shared" si="11"/>
        <v>686.1286830033573</v>
      </c>
      <c r="DH29" s="282">
        <f t="shared" si="12"/>
        <v>239.23876495077306</v>
      </c>
      <c r="DI29" s="215">
        <v>24</v>
      </c>
      <c r="DJ29" s="219" t="s">
        <v>81</v>
      </c>
    </row>
    <row r="30" spans="1:114" ht="18" customHeight="1">
      <c r="A30" s="220">
        <v>25</v>
      </c>
      <c r="B30" s="218" t="s">
        <v>39</v>
      </c>
      <c r="C30" s="229">
        <f>'4月'!C30</f>
        <v>16566</v>
      </c>
      <c r="D30" s="224">
        <f>'5月'!C30</f>
        <v>16534</v>
      </c>
      <c r="E30" s="225">
        <f>'6月'!C30</f>
        <v>16520</v>
      </c>
      <c r="F30" s="225">
        <f>'7月'!C30</f>
        <v>16525</v>
      </c>
      <c r="G30" s="225">
        <f>'8月'!C30</f>
        <v>16494</v>
      </c>
      <c r="H30" s="225">
        <f>'9月'!C30</f>
        <v>16476</v>
      </c>
      <c r="I30" s="225">
        <f>'10月'!C30</f>
        <v>16476</v>
      </c>
      <c r="J30" s="225">
        <f>'11月'!C30</f>
        <v>16455</v>
      </c>
      <c r="K30" s="225">
        <f>'12月'!C30</f>
        <v>16446</v>
      </c>
      <c r="L30" s="225">
        <f>'1月'!C30</f>
        <v>16409</v>
      </c>
      <c r="M30" s="225">
        <f>'2月'!C30</f>
        <v>16388</v>
      </c>
      <c r="N30" s="257">
        <f>'3月'!C30</f>
        <v>16315</v>
      </c>
      <c r="O30" s="232">
        <f>'4月'!Z30</f>
        <v>412.9</v>
      </c>
      <c r="P30" s="233">
        <f>'5月'!Z30</f>
        <v>408.79999999999995</v>
      </c>
      <c r="Q30" s="234">
        <f>'6月'!Z30</f>
        <v>423.8</v>
      </c>
      <c r="R30" s="234">
        <f>'7月'!Z30</f>
        <v>446.19999999999993</v>
      </c>
      <c r="S30" s="234">
        <f>'8月'!Z30</f>
        <v>486.30000000000007</v>
      </c>
      <c r="T30" s="234">
        <f>'9月'!Z30</f>
        <v>419.70000000000005</v>
      </c>
      <c r="U30" s="234">
        <f>'10月'!Z30</f>
        <v>409.40000000000003</v>
      </c>
      <c r="V30" s="234">
        <f>'11月'!Z30</f>
        <v>380.00000000000006</v>
      </c>
      <c r="W30" s="234">
        <f>'12月'!Z30</f>
        <v>447.70000000000005</v>
      </c>
      <c r="X30" s="234">
        <f>'1月'!Z30</f>
        <v>374.5</v>
      </c>
      <c r="Y30" s="234">
        <f>'2月'!Z30</f>
        <v>344.20000000000005</v>
      </c>
      <c r="Z30" s="234">
        <f>'3月'!Z30</f>
        <v>399.9</v>
      </c>
      <c r="AA30" s="254">
        <f t="shared" si="4"/>
        <v>4953.4</v>
      </c>
      <c r="AB30" s="239">
        <f>'4月'!D30</f>
        <v>332.5</v>
      </c>
      <c r="AC30" s="233">
        <f>'5月'!D30</f>
        <v>329.2</v>
      </c>
      <c r="AD30" s="234">
        <f>'6月'!D30</f>
        <v>319.8</v>
      </c>
      <c r="AE30" s="234">
        <f>'7月'!D30</f>
        <v>339.29999999999995</v>
      </c>
      <c r="AF30" s="234">
        <f>'8月'!D30</f>
        <v>394.40000000000003</v>
      </c>
      <c r="AG30" s="234">
        <f>'9月'!D30</f>
        <v>340.3</v>
      </c>
      <c r="AH30" s="234">
        <f>'10月'!D30</f>
        <v>325.40000000000003</v>
      </c>
      <c r="AI30" s="234">
        <f>'11月'!D30</f>
        <v>299.70000000000005</v>
      </c>
      <c r="AJ30" s="234">
        <f>'12月'!D30</f>
        <v>352.1</v>
      </c>
      <c r="AK30" s="234">
        <f>'1月'!AA30</f>
        <v>297.8</v>
      </c>
      <c r="AL30" s="234">
        <f>'2月'!AA30</f>
        <v>275.90000000000003</v>
      </c>
      <c r="AM30" s="234">
        <f>'3月'!AA30</f>
        <v>315.59999999999997</v>
      </c>
      <c r="AN30" s="261">
        <f t="shared" si="5"/>
        <v>3922.0000000000005</v>
      </c>
      <c r="AO30" s="239">
        <f>'4月'!Y30</f>
        <v>80.4</v>
      </c>
      <c r="AP30" s="233">
        <f>'5月'!Y30</f>
        <v>79.6</v>
      </c>
      <c r="AQ30" s="234">
        <f>'6月'!Y30</f>
        <v>104</v>
      </c>
      <c r="AR30" s="234">
        <f>'7月'!Y30</f>
        <v>106.9</v>
      </c>
      <c r="AS30" s="234">
        <f>'8月'!Y30</f>
        <v>91.9</v>
      </c>
      <c r="AT30" s="234">
        <f>'9月'!Y30</f>
        <v>79.4</v>
      </c>
      <c r="AU30" s="234">
        <f>'10月'!Y30</f>
        <v>84</v>
      </c>
      <c r="AV30" s="234">
        <f>'11月'!Y30</f>
        <v>80.3</v>
      </c>
      <c r="AW30" s="234">
        <f>'12月'!Y30</f>
        <v>95.6</v>
      </c>
      <c r="AX30" s="234">
        <f>'1月'!Y30</f>
        <v>76.7</v>
      </c>
      <c r="AY30" s="234">
        <f>'2月'!Y30</f>
        <v>68.3</v>
      </c>
      <c r="AZ30" s="234">
        <f>'3月'!Y30</f>
        <v>84.3</v>
      </c>
      <c r="BA30" s="263">
        <f t="shared" si="6"/>
        <v>1031.3999999999999</v>
      </c>
      <c r="BB30" s="232">
        <f>'4月'!AG30</f>
        <v>830.8181415751136</v>
      </c>
      <c r="BC30" s="233">
        <f>'5月'!AG30</f>
        <v>797.574499467373</v>
      </c>
      <c r="BD30" s="234">
        <f>'6月'!AG30</f>
        <v>855.1251008878128</v>
      </c>
      <c r="BE30" s="234">
        <f>'7月'!AG30</f>
        <v>871.0165438485187</v>
      </c>
      <c r="BF30" s="234">
        <f>'8月'!AG30</f>
        <v>951.0789847334516</v>
      </c>
      <c r="BG30" s="234">
        <f>'9月'!AG30</f>
        <v>849.1138625880069</v>
      </c>
      <c r="BH30" s="234">
        <f>'10月'!AG30</f>
        <v>801.5569077994189</v>
      </c>
      <c r="BI30" s="234">
        <f>'11月'!AG30</f>
        <v>769.7761571963944</v>
      </c>
      <c r="BJ30" s="234">
        <f>'12月'!AG30</f>
        <v>878.1427388952311</v>
      </c>
      <c r="BK30" s="234">
        <f>'1月'!AG30</f>
        <v>736.2206814120498</v>
      </c>
      <c r="BL30" s="234">
        <f>'2月'!AG30</f>
        <v>724.247346670819</v>
      </c>
      <c r="BM30" s="234">
        <f>'3月'!AG30</f>
        <v>790.6834201654918</v>
      </c>
      <c r="BN30" s="266">
        <f t="shared" si="7"/>
        <v>821.4299454613233</v>
      </c>
      <c r="BO30" s="241">
        <f>'4月'!AD30</f>
        <v>669.041007686426</v>
      </c>
      <c r="BP30" s="234">
        <f>'5月'!AD30</f>
        <v>642.2737896885011</v>
      </c>
      <c r="BQ30" s="234">
        <f>'6月'!AD30</f>
        <v>645.278450363196</v>
      </c>
      <c r="BR30" s="234">
        <f>'7月'!AD30</f>
        <v>662.3395637108974</v>
      </c>
      <c r="BS30" s="234">
        <f>'8月'!AD30</f>
        <v>771.3459830945369</v>
      </c>
      <c r="BT30" s="234">
        <f>'9月'!AD30</f>
        <v>688.4761673545358</v>
      </c>
      <c r="BU30" s="234">
        <f>'10月'!AD30</f>
        <v>637.094816311507</v>
      </c>
      <c r="BV30" s="234">
        <f>'11月'!AD30</f>
        <v>607.1103008204195</v>
      </c>
      <c r="BW30" s="234">
        <f>'12月'!AD30</f>
        <v>690.6277828121752</v>
      </c>
      <c r="BX30" s="234">
        <f>'1月'!AD30</f>
        <v>585.4379677556966</v>
      </c>
      <c r="BY30" s="234">
        <f>'2月'!AD30</f>
        <v>580.5341166370685</v>
      </c>
      <c r="BZ30" s="234">
        <f>'3月'!AD30</f>
        <v>624.005219815527</v>
      </c>
      <c r="CA30" s="261">
        <f t="shared" si="8"/>
        <v>650.3912960995095</v>
      </c>
      <c r="CB30" s="241">
        <f>'4月'!AH30</f>
        <v>161.77713388868767</v>
      </c>
      <c r="CC30" s="234">
        <f>'5月'!AH30</f>
        <v>155.30070977887206</v>
      </c>
      <c r="CD30" s="234">
        <f>'6月'!AH30</f>
        <v>209.84665052461662</v>
      </c>
      <c r="CE30" s="234">
        <f>'7月'!AH30</f>
        <v>208.6769801376214</v>
      </c>
      <c r="CF30" s="234">
        <f>'8月'!AH30</f>
        <v>179.73300163891466</v>
      </c>
      <c r="CG30" s="234">
        <f>'9月'!AH30</f>
        <v>160.63769523347094</v>
      </c>
      <c r="CH30" s="234">
        <f>'10月'!AH30</f>
        <v>164.462091487912</v>
      </c>
      <c r="CI30" s="234">
        <f>'11月'!AH30</f>
        <v>162.66585637597487</v>
      </c>
      <c r="CJ30" s="234">
        <f>'12月'!AH30</f>
        <v>187.51495608305575</v>
      </c>
      <c r="CK30" s="234">
        <f>'1月'!AH30</f>
        <v>150.78271365635302</v>
      </c>
      <c r="CL30" s="234">
        <f>'2月'!AH30</f>
        <v>143.71323003375053</v>
      </c>
      <c r="CM30" s="234">
        <f>'3月'!AH30</f>
        <v>166.6782003499649</v>
      </c>
      <c r="CN30" s="263">
        <f t="shared" si="9"/>
        <v>171.0386493618139</v>
      </c>
      <c r="CO30" s="249">
        <f>'4月'!AI30</f>
        <v>8.87218045112782</v>
      </c>
      <c r="CP30" s="250">
        <f>'5月'!AI30</f>
        <v>8.718104495747266</v>
      </c>
      <c r="CQ30" s="250">
        <f>'6月'!AI30</f>
        <v>8.692933083176985</v>
      </c>
      <c r="CR30" s="250">
        <f>'7月'!AI30</f>
        <v>7.957559681697614</v>
      </c>
      <c r="CS30" s="250">
        <f>'8月'!AI30</f>
        <v>7.961460446247464</v>
      </c>
      <c r="CT30" s="250">
        <f>'9月'!AI30</f>
        <v>7.934175727299442</v>
      </c>
      <c r="CU30" s="250">
        <f>'10月'!AI30</f>
        <v>8.973570989551321</v>
      </c>
      <c r="CV30" s="250">
        <f>'11月'!AI30</f>
        <v>8.341675008341674</v>
      </c>
      <c r="CW30" s="250">
        <f>'12月'!AI30</f>
        <v>8.23629650667424</v>
      </c>
      <c r="CX30" s="250">
        <f>'1月'!AI30</f>
        <v>8.159838817998656</v>
      </c>
      <c r="CY30" s="250">
        <f>'2月'!AI30</f>
        <v>9.641174338528451</v>
      </c>
      <c r="CZ30" s="270">
        <f>'3月'!AI30</f>
        <v>8.016476552598226</v>
      </c>
      <c r="DA30" s="297">
        <v>354</v>
      </c>
      <c r="DB30" s="283">
        <f t="shared" si="2"/>
        <v>3922.0000000000005</v>
      </c>
      <c r="DC30" s="283">
        <f t="shared" si="13"/>
        <v>4276</v>
      </c>
      <c r="DD30" s="283">
        <f t="shared" si="3"/>
        <v>1031.3999999999999</v>
      </c>
      <c r="DE30" s="284">
        <f t="shared" si="14"/>
        <v>5307.4</v>
      </c>
      <c r="DF30" s="285">
        <f t="shared" si="10"/>
        <v>880.1343102800961</v>
      </c>
      <c r="DG30" s="286">
        <f t="shared" si="11"/>
        <v>709.0956609182822</v>
      </c>
      <c r="DH30" s="287">
        <f t="shared" si="12"/>
        <v>171.0386493618139</v>
      </c>
      <c r="DI30" s="220">
        <v>25</v>
      </c>
      <c r="DJ30" s="218" t="s">
        <v>39</v>
      </c>
    </row>
    <row r="31" spans="1:114" s="111" customFormat="1" ht="18" customHeight="1">
      <c r="A31" s="215">
        <v>26</v>
      </c>
      <c r="B31" s="219" t="s">
        <v>82</v>
      </c>
      <c r="C31" s="226">
        <f>'4月'!C31</f>
        <v>10170</v>
      </c>
      <c r="D31" s="227">
        <f>'5月'!C31</f>
        <v>10176</v>
      </c>
      <c r="E31" s="228">
        <f>'6月'!C31</f>
        <v>10173</v>
      </c>
      <c r="F31" s="228">
        <f>'7月'!C31</f>
        <v>10173</v>
      </c>
      <c r="G31" s="228">
        <f>'8月'!C31</f>
        <v>10140</v>
      </c>
      <c r="H31" s="228">
        <f>'9月'!C31</f>
        <v>10140</v>
      </c>
      <c r="I31" s="228">
        <f>'10月'!C31</f>
        <v>10076</v>
      </c>
      <c r="J31" s="228">
        <f>'11月'!C31</f>
        <v>10064</v>
      </c>
      <c r="K31" s="228">
        <f>'12月'!C31</f>
        <v>10069</v>
      </c>
      <c r="L31" s="228">
        <f>'1月'!C31</f>
        <v>10058</v>
      </c>
      <c r="M31" s="228">
        <f>'2月'!C31</f>
        <v>10045</v>
      </c>
      <c r="N31" s="258">
        <f>'3月'!C31</f>
        <v>9958</v>
      </c>
      <c r="O31" s="235">
        <f>'4月'!Z31</f>
        <v>223.8</v>
      </c>
      <c r="P31" s="236">
        <f>'5月'!Z31</f>
        <v>236.7</v>
      </c>
      <c r="Q31" s="237">
        <f>'6月'!Z31</f>
        <v>219.2</v>
      </c>
      <c r="R31" s="237">
        <f>'7月'!Z31</f>
        <v>253.00000000000006</v>
      </c>
      <c r="S31" s="237">
        <f>'8月'!Z31</f>
        <v>280.5</v>
      </c>
      <c r="T31" s="237">
        <f>'9月'!Z31</f>
        <v>233.8</v>
      </c>
      <c r="U31" s="237">
        <f>'10月'!Z31</f>
        <v>238.60000000000002</v>
      </c>
      <c r="V31" s="237">
        <f>'11月'!Z31</f>
        <v>245.1</v>
      </c>
      <c r="W31" s="237">
        <f>'12月'!Z31</f>
        <v>233.8</v>
      </c>
      <c r="X31" s="237">
        <f>'1月'!Z31</f>
        <v>190.09999999999997</v>
      </c>
      <c r="Y31" s="237">
        <f>'2月'!Z31</f>
        <v>175.3</v>
      </c>
      <c r="Z31" s="237">
        <f>'3月'!Z31</f>
        <v>221.90000000000003</v>
      </c>
      <c r="AA31" s="254">
        <f t="shared" si="4"/>
        <v>2751.8</v>
      </c>
      <c r="AB31" s="240">
        <f>'4月'!D31</f>
        <v>173.1</v>
      </c>
      <c r="AC31" s="236">
        <f>'5月'!D31</f>
        <v>184.29999999999998</v>
      </c>
      <c r="AD31" s="237">
        <f>'6月'!D31</f>
        <v>167.7</v>
      </c>
      <c r="AE31" s="237">
        <f>'7月'!D31</f>
        <v>173.70000000000005</v>
      </c>
      <c r="AF31" s="237">
        <f>'8月'!D31</f>
        <v>220.79999999999998</v>
      </c>
      <c r="AG31" s="237">
        <f>'9月'!D31</f>
        <v>178.60000000000002</v>
      </c>
      <c r="AH31" s="237">
        <f>'10月'!D31</f>
        <v>175.3</v>
      </c>
      <c r="AI31" s="237">
        <f>'11月'!D31</f>
        <v>154.7</v>
      </c>
      <c r="AJ31" s="237">
        <f>'12月'!D31</f>
        <v>168.8</v>
      </c>
      <c r="AK31" s="237">
        <f>'1月'!AA31</f>
        <v>148.8</v>
      </c>
      <c r="AL31" s="237">
        <f>'2月'!AA31</f>
        <v>133.39999999999998</v>
      </c>
      <c r="AM31" s="237">
        <f>'3月'!AA31</f>
        <v>164.50000000000003</v>
      </c>
      <c r="AN31" s="261">
        <f t="shared" si="5"/>
        <v>2043.6999999999998</v>
      </c>
      <c r="AO31" s="240">
        <f>'4月'!Y31</f>
        <v>50.7</v>
      </c>
      <c r="AP31" s="236">
        <f>'5月'!Y31</f>
        <v>52.4</v>
      </c>
      <c r="AQ31" s="237">
        <f>'6月'!Y31</f>
        <v>51.5</v>
      </c>
      <c r="AR31" s="237">
        <f>'7月'!Y31</f>
        <v>79.3</v>
      </c>
      <c r="AS31" s="237">
        <f>'8月'!Y31</f>
        <v>59.7</v>
      </c>
      <c r="AT31" s="237">
        <f>'9月'!Y31</f>
        <v>55.2</v>
      </c>
      <c r="AU31" s="237">
        <f>'10月'!Y31</f>
        <v>63.3</v>
      </c>
      <c r="AV31" s="237">
        <f>'11月'!Y31</f>
        <v>90.4</v>
      </c>
      <c r="AW31" s="237">
        <f>'12月'!Y31</f>
        <v>65</v>
      </c>
      <c r="AX31" s="237">
        <f>'1月'!Y31</f>
        <v>41.3</v>
      </c>
      <c r="AY31" s="237">
        <f>'2月'!Y31</f>
        <v>41.9</v>
      </c>
      <c r="AZ31" s="237">
        <f>'3月'!Y31</f>
        <v>57.4</v>
      </c>
      <c r="BA31" s="263">
        <f t="shared" si="6"/>
        <v>708.0999999999999</v>
      </c>
      <c r="BB31" s="235">
        <f>'4月'!AG31</f>
        <v>733.5299901671583</v>
      </c>
      <c r="BC31" s="236">
        <f>'5月'!AG31</f>
        <v>750.3423615337797</v>
      </c>
      <c r="BD31" s="237">
        <f>'6月'!AG31</f>
        <v>718.2410957108686</v>
      </c>
      <c r="BE31" s="237">
        <f>'7月'!AG31</f>
        <v>802.2501054340555</v>
      </c>
      <c r="BF31" s="237">
        <f>'8月'!AG31</f>
        <v>892.3458675319717</v>
      </c>
      <c r="BG31" s="237">
        <f>'9月'!AG31</f>
        <v>768.5733070348455</v>
      </c>
      <c r="BH31" s="237">
        <f>'10月'!AG31</f>
        <v>763.8719922140123</v>
      </c>
      <c r="BI31" s="237">
        <f>'11月'!AG31</f>
        <v>811.8044515103338</v>
      </c>
      <c r="BJ31" s="237">
        <f>'12月'!AG31</f>
        <v>749.0252739965208</v>
      </c>
      <c r="BK31" s="237">
        <f>'1月'!AG31</f>
        <v>609.6896067325639</v>
      </c>
      <c r="BL31" s="237">
        <f>'2月'!AG31</f>
        <v>601.7747721460325</v>
      </c>
      <c r="BM31" s="237">
        <f>'3月'!AG31</f>
        <v>718.825518791829</v>
      </c>
      <c r="BN31" s="266">
        <f t="shared" si="7"/>
        <v>741.4772421077591</v>
      </c>
      <c r="BO31" s="242">
        <f>'4月'!AD31</f>
        <v>567.3549655850541</v>
      </c>
      <c r="BP31" s="237">
        <f>'5月'!AD31</f>
        <v>584.2336173666057</v>
      </c>
      <c r="BQ31" s="237">
        <f>'6月'!AD31</f>
        <v>549.4937579868277</v>
      </c>
      <c r="BR31" s="237">
        <f>'7月'!AD31</f>
        <v>550.7938470904959</v>
      </c>
      <c r="BS31" s="237">
        <f>'8月'!AD31</f>
        <v>702.4241267417445</v>
      </c>
      <c r="BT31" s="237">
        <f>'9月'!AD31</f>
        <v>587.1137409598949</v>
      </c>
      <c r="BU31" s="237">
        <f>'10月'!AD31</f>
        <v>561.218609535274</v>
      </c>
      <c r="BV31" s="237">
        <f>'11月'!AD31</f>
        <v>512.3873873873873</v>
      </c>
      <c r="BW31" s="237">
        <f>'12月'!AD31</f>
        <v>540.784714502193</v>
      </c>
      <c r="BX31" s="237">
        <f>'1月'!AD31</f>
        <v>477.23205408629946</v>
      </c>
      <c r="BY31" s="237">
        <f>'2月'!AD31</f>
        <v>457.9392732702836</v>
      </c>
      <c r="BZ31" s="237">
        <f>'3月'!AD31</f>
        <v>532.883271028643</v>
      </c>
      <c r="CA31" s="261">
        <f t="shared" si="8"/>
        <v>550.6784794300556</v>
      </c>
      <c r="CB31" s="242">
        <f>'4月'!AH31</f>
        <v>166.17502458210424</v>
      </c>
      <c r="CC31" s="237">
        <f>'5月'!AH31</f>
        <v>166.10874416717385</v>
      </c>
      <c r="CD31" s="237">
        <f>'6月'!AH31</f>
        <v>168.7473377240408</v>
      </c>
      <c r="CE31" s="237">
        <f>'7月'!AH31</f>
        <v>251.45625834355965</v>
      </c>
      <c r="CF31" s="237">
        <f>'8月'!AH31</f>
        <v>189.92174079022715</v>
      </c>
      <c r="CG31" s="237">
        <f>'9月'!AH31</f>
        <v>181.4595660749507</v>
      </c>
      <c r="CH31" s="237">
        <f>'10月'!AH31</f>
        <v>202.65338267873835</v>
      </c>
      <c r="CI31" s="237">
        <f>'11月'!AH31</f>
        <v>299.4170641229465</v>
      </c>
      <c r="CJ31" s="237">
        <f>'12月'!AH31</f>
        <v>208.24055949432784</v>
      </c>
      <c r="CK31" s="237">
        <f>'1月'!AH31</f>
        <v>132.45755264626456</v>
      </c>
      <c r="CL31" s="237">
        <f>'2月'!AH31</f>
        <v>143.83549887574878</v>
      </c>
      <c r="CM31" s="237">
        <f>'3月'!AH31</f>
        <v>185.94224776318603</v>
      </c>
      <c r="CN31" s="263">
        <f t="shared" si="9"/>
        <v>190.7987626777034</v>
      </c>
      <c r="CO31" s="247">
        <f>'4月'!AI31</f>
        <v>17.735413056036972</v>
      </c>
      <c r="CP31" s="248">
        <f>'5月'!AI31</f>
        <v>17.308735756918068</v>
      </c>
      <c r="CQ31" s="248">
        <f>'6月'!AI31</f>
        <v>17.352415026833633</v>
      </c>
      <c r="CR31" s="248">
        <f>'7月'!AI31</f>
        <v>16.292458261370175</v>
      </c>
      <c r="CS31" s="248">
        <f>'8月'!AI31</f>
        <v>15.1268115942029</v>
      </c>
      <c r="CT31" s="248">
        <f>'9月'!AI31</f>
        <v>15.285554311310188</v>
      </c>
      <c r="CU31" s="248">
        <f>'10月'!AI31</f>
        <v>15.915573302909298</v>
      </c>
      <c r="CV31" s="248">
        <f>'11月'!AI31</f>
        <v>16.289592760180998</v>
      </c>
      <c r="CW31" s="248">
        <f>'12月'!AI31</f>
        <v>16.765402843601894</v>
      </c>
      <c r="CX31" s="248">
        <f>'1月'!AI31</f>
        <v>17.00268817204301</v>
      </c>
      <c r="CY31" s="248">
        <f>'2月'!AI31</f>
        <v>16.641679160419795</v>
      </c>
      <c r="CZ31" s="269">
        <f>'3月'!AI31</f>
        <v>15.987841945288752</v>
      </c>
      <c r="DA31" s="295">
        <v>940</v>
      </c>
      <c r="DB31" s="278">
        <f t="shared" si="2"/>
        <v>2043.6999999999998</v>
      </c>
      <c r="DC31" s="278">
        <f t="shared" si="13"/>
        <v>2983.7</v>
      </c>
      <c r="DD31" s="278">
        <f t="shared" si="3"/>
        <v>708.0999999999999</v>
      </c>
      <c r="DE31" s="279">
        <f t="shared" si="14"/>
        <v>3691.7999999999997</v>
      </c>
      <c r="DF31" s="280">
        <f t="shared" si="10"/>
        <v>994.7618585701814</v>
      </c>
      <c r="DG31" s="281">
        <f t="shared" si="11"/>
        <v>803.9630958924779</v>
      </c>
      <c r="DH31" s="282">
        <f t="shared" si="12"/>
        <v>190.7987626777034</v>
      </c>
      <c r="DI31" s="215">
        <v>26</v>
      </c>
      <c r="DJ31" s="219" t="s">
        <v>82</v>
      </c>
    </row>
    <row r="32" spans="1:114" ht="18" customHeight="1">
      <c r="A32" s="220">
        <v>27</v>
      </c>
      <c r="B32" s="218" t="s">
        <v>40</v>
      </c>
      <c r="C32" s="229">
        <f>'4月'!C32</f>
        <v>3661</v>
      </c>
      <c r="D32" s="224">
        <f>'5月'!C32</f>
        <v>3653</v>
      </c>
      <c r="E32" s="225">
        <f>'6月'!C32</f>
        <v>3657</v>
      </c>
      <c r="F32" s="225">
        <f>'7月'!C32</f>
        <v>3649</v>
      </c>
      <c r="G32" s="225">
        <f>'8月'!C32</f>
        <v>3641</v>
      </c>
      <c r="H32" s="225">
        <f>'9月'!C32</f>
        <v>3636</v>
      </c>
      <c r="I32" s="225">
        <f>'10月'!C32</f>
        <v>3633</v>
      </c>
      <c r="J32" s="225">
        <f>'11月'!C32</f>
        <v>3628</v>
      </c>
      <c r="K32" s="225">
        <f>'12月'!C32</f>
        <v>3625</v>
      </c>
      <c r="L32" s="225">
        <f>'1月'!C32</f>
        <v>3623</v>
      </c>
      <c r="M32" s="225">
        <f>'2月'!C32</f>
        <v>3619</v>
      </c>
      <c r="N32" s="257">
        <f>'3月'!C32</f>
        <v>3601</v>
      </c>
      <c r="O32" s="232">
        <f>'4月'!Z32</f>
        <v>85.9</v>
      </c>
      <c r="P32" s="233">
        <f>'5月'!Z32</f>
        <v>85.80000000000001</v>
      </c>
      <c r="Q32" s="234">
        <f>'6月'!Z32</f>
        <v>82.1</v>
      </c>
      <c r="R32" s="234">
        <f>'7月'!Z32</f>
        <v>88.2</v>
      </c>
      <c r="S32" s="234">
        <f>'8月'!Z32</f>
        <v>103.39999999999999</v>
      </c>
      <c r="T32" s="234">
        <f>'9月'!Z32</f>
        <v>82.29999999999998</v>
      </c>
      <c r="U32" s="234">
        <f>'10月'!Z32</f>
        <v>89</v>
      </c>
      <c r="V32" s="234">
        <f>'11月'!Z32</f>
        <v>80.2</v>
      </c>
      <c r="W32" s="234">
        <f>'12月'!Z32</f>
        <v>86</v>
      </c>
      <c r="X32" s="234">
        <f>'1月'!Z32</f>
        <v>128</v>
      </c>
      <c r="Y32" s="234">
        <f>'2月'!Z32</f>
        <v>71.9</v>
      </c>
      <c r="Z32" s="234">
        <f>'3月'!Z32</f>
        <v>79.30000000000001</v>
      </c>
      <c r="AA32" s="254">
        <f t="shared" si="4"/>
        <v>1062.1</v>
      </c>
      <c r="AB32" s="239">
        <f>'4月'!D32</f>
        <v>67.7</v>
      </c>
      <c r="AC32" s="233">
        <f>'5月'!D32</f>
        <v>64.2</v>
      </c>
      <c r="AD32" s="234">
        <f>'6月'!D32</f>
        <v>61.8</v>
      </c>
      <c r="AE32" s="234">
        <f>'7月'!D32</f>
        <v>67</v>
      </c>
      <c r="AF32" s="234">
        <f>'8月'!D32</f>
        <v>81.1</v>
      </c>
      <c r="AG32" s="234">
        <f>'9月'!D32</f>
        <v>58.89999999999999</v>
      </c>
      <c r="AH32" s="234">
        <f>'10月'!D32</f>
        <v>66.10000000000001</v>
      </c>
      <c r="AI32" s="234">
        <f>'11月'!D32</f>
        <v>59.4</v>
      </c>
      <c r="AJ32" s="234">
        <f>'12月'!D32</f>
        <v>63.7</v>
      </c>
      <c r="AK32" s="234">
        <f>'1月'!AA32</f>
        <v>51.50000000000001</v>
      </c>
      <c r="AL32" s="234">
        <f>'2月'!AA32</f>
        <v>55.00000000000001</v>
      </c>
      <c r="AM32" s="234">
        <f>'3月'!AA32</f>
        <v>60.2</v>
      </c>
      <c r="AN32" s="261">
        <f t="shared" si="5"/>
        <v>756.6</v>
      </c>
      <c r="AO32" s="239">
        <f>'4月'!Y32</f>
        <v>18.2</v>
      </c>
      <c r="AP32" s="233">
        <f>'5月'!Y32</f>
        <v>21.6</v>
      </c>
      <c r="AQ32" s="234">
        <f>'6月'!Y32</f>
        <v>20.3</v>
      </c>
      <c r="AR32" s="234">
        <f>'7月'!Y32</f>
        <v>21.2</v>
      </c>
      <c r="AS32" s="234">
        <f>'8月'!Y32</f>
        <v>22.3</v>
      </c>
      <c r="AT32" s="234">
        <f>'9月'!Y32</f>
        <v>23.4</v>
      </c>
      <c r="AU32" s="234">
        <f>'10月'!Y32</f>
        <v>22.9</v>
      </c>
      <c r="AV32" s="234">
        <f>'11月'!Y32</f>
        <v>20.8</v>
      </c>
      <c r="AW32" s="234">
        <f>'12月'!Y32</f>
        <v>22.3</v>
      </c>
      <c r="AX32" s="234">
        <f>'1月'!Y32</f>
        <v>76.5</v>
      </c>
      <c r="AY32" s="234">
        <f>'2月'!Y32</f>
        <v>16.9</v>
      </c>
      <c r="AZ32" s="234">
        <f>'3月'!Y32</f>
        <v>19.1</v>
      </c>
      <c r="BA32" s="263">
        <f t="shared" si="6"/>
        <v>305.5</v>
      </c>
      <c r="BB32" s="232">
        <f>'4月'!AG32</f>
        <v>782.1178184466904</v>
      </c>
      <c r="BC32" s="233">
        <f>'5月'!AG32</f>
        <v>757.6627252898634</v>
      </c>
      <c r="BD32" s="234">
        <f>'6月'!AG32</f>
        <v>748.3365235621181</v>
      </c>
      <c r="BE32" s="234">
        <f>'7月'!AG32</f>
        <v>779.7098630645603</v>
      </c>
      <c r="BF32" s="234">
        <f>'8月'!AG32</f>
        <v>916.0900497027579</v>
      </c>
      <c r="BG32" s="234">
        <f>'9月'!AG32</f>
        <v>754.4921158782544</v>
      </c>
      <c r="BH32" s="234">
        <f>'10月'!AG32</f>
        <v>790.2471076067943</v>
      </c>
      <c r="BI32" s="234">
        <f>'11月'!AG32</f>
        <v>736.8614479970599</v>
      </c>
      <c r="BJ32" s="234">
        <f>'12月'!AG32</f>
        <v>765.2947719688542</v>
      </c>
      <c r="BK32" s="234">
        <f>'1月'!AG32</f>
        <v>1139.6721661784477</v>
      </c>
      <c r="BL32" s="234">
        <f>'2月'!AG32</f>
        <v>685.0816095130109</v>
      </c>
      <c r="BM32" s="234">
        <f>'3月'!AG32</f>
        <v>710.3761499941775</v>
      </c>
      <c r="BN32" s="266">
        <f t="shared" si="7"/>
        <v>798.105766860839</v>
      </c>
      <c r="BO32" s="241">
        <f>'4月'!AD32</f>
        <v>616.4071747245744</v>
      </c>
      <c r="BP32" s="234">
        <f>'5月'!AD32</f>
        <v>566.9224587833244</v>
      </c>
      <c r="BQ32" s="234">
        <f>'6月'!AD32</f>
        <v>563.3032540333606</v>
      </c>
      <c r="BR32" s="234">
        <f>'7月'!AD32</f>
        <v>592.2966079968883</v>
      </c>
      <c r="BS32" s="234">
        <f>'8月'!AD32</f>
        <v>718.5193716720859</v>
      </c>
      <c r="BT32" s="234">
        <f>'9月'!AD32</f>
        <v>539.9706637330398</v>
      </c>
      <c r="BU32" s="234">
        <f>'10月'!AD32</f>
        <v>586.9138630652709</v>
      </c>
      <c r="BV32" s="234">
        <f>'11月'!AD32</f>
        <v>545.7552370452039</v>
      </c>
      <c r="BW32" s="234">
        <f>'12月'!AD32</f>
        <v>566.8520578420467</v>
      </c>
      <c r="BX32" s="234">
        <f>'1月'!AD32</f>
        <v>458.5399731108599</v>
      </c>
      <c r="BY32" s="234">
        <f>'2月'!AD32</f>
        <v>524.0540823813018</v>
      </c>
      <c r="BZ32" s="234">
        <f>'3月'!AD32</f>
        <v>539.2767242074334</v>
      </c>
      <c r="CA32" s="261">
        <f t="shared" si="8"/>
        <v>568.5404606034374</v>
      </c>
      <c r="CB32" s="241">
        <f>'4月'!AH32</f>
        <v>165.71064372211598</v>
      </c>
      <c r="CC32" s="234">
        <f>'5月'!AH32</f>
        <v>190.74026650653903</v>
      </c>
      <c r="CD32" s="234">
        <f>'6月'!AH32</f>
        <v>185.03326952875764</v>
      </c>
      <c r="CE32" s="234">
        <f>'7月'!AH32</f>
        <v>187.41325506767208</v>
      </c>
      <c r="CF32" s="234">
        <f>'8月'!AH32</f>
        <v>197.5706780306722</v>
      </c>
      <c r="CG32" s="234">
        <f>'9月'!AH32</f>
        <v>214.5214521452145</v>
      </c>
      <c r="CH32" s="234">
        <f>'10月'!AH32</f>
        <v>203.33324454152347</v>
      </c>
      <c r="CI32" s="234">
        <f>'11月'!AH32</f>
        <v>191.10621095185596</v>
      </c>
      <c r="CJ32" s="234">
        <f>'12月'!AH32</f>
        <v>198.44271412680754</v>
      </c>
      <c r="CK32" s="234">
        <f>'1月'!AH32</f>
        <v>681.1321930675879</v>
      </c>
      <c r="CL32" s="234">
        <f>'2月'!AH32</f>
        <v>161.0275271317091</v>
      </c>
      <c r="CM32" s="234">
        <f>'3月'!AH32</f>
        <v>171.09942578674384</v>
      </c>
      <c r="CN32" s="263">
        <f t="shared" si="9"/>
        <v>229.56530625740166</v>
      </c>
      <c r="CO32" s="249">
        <f>'4月'!AI32</f>
        <v>13.44165435745938</v>
      </c>
      <c r="CP32" s="250">
        <f>'5月'!AI32</f>
        <v>16.1993769470405</v>
      </c>
      <c r="CQ32" s="250">
        <f>'6月'!AI32</f>
        <v>15.372168284789645</v>
      </c>
      <c r="CR32" s="250">
        <f>'7月'!AI32</f>
        <v>14.626865671641793</v>
      </c>
      <c r="CS32" s="250">
        <f>'8月'!AI32</f>
        <v>14.180024660912455</v>
      </c>
      <c r="CT32" s="250">
        <f>'9月'!AI32</f>
        <v>14.091680814940581</v>
      </c>
      <c r="CU32" s="250">
        <f>'10月'!AI32</f>
        <v>16.338880484114974</v>
      </c>
      <c r="CV32" s="250">
        <f>'11月'!AI32</f>
        <v>13.2996632996633</v>
      </c>
      <c r="CW32" s="250">
        <f>'12月'!AI32</f>
        <v>12.401883830455258</v>
      </c>
      <c r="CX32" s="250">
        <f>'1月'!AI32</f>
        <v>12.815533980582522</v>
      </c>
      <c r="CY32" s="250">
        <f>'2月'!AI32</f>
        <v>17.09090909090909</v>
      </c>
      <c r="CZ32" s="270">
        <f>'3月'!AI32</f>
        <v>13.787375415282392</v>
      </c>
      <c r="DA32" s="297">
        <v>0</v>
      </c>
      <c r="DB32" s="283">
        <f t="shared" si="2"/>
        <v>756.6</v>
      </c>
      <c r="DC32" s="283">
        <f t="shared" si="13"/>
        <v>756.6</v>
      </c>
      <c r="DD32" s="283">
        <f t="shared" si="3"/>
        <v>305.5</v>
      </c>
      <c r="DE32" s="284">
        <f t="shared" si="14"/>
        <v>1062.1</v>
      </c>
      <c r="DF32" s="285">
        <f t="shared" si="10"/>
        <v>798.105766860839</v>
      </c>
      <c r="DG32" s="286">
        <f t="shared" si="11"/>
        <v>568.5404606034374</v>
      </c>
      <c r="DH32" s="287">
        <f t="shared" si="12"/>
        <v>229.56530625740166</v>
      </c>
      <c r="DI32" s="220">
        <v>27</v>
      </c>
      <c r="DJ32" s="218" t="s">
        <v>40</v>
      </c>
    </row>
    <row r="33" spans="1:114" s="111" customFormat="1" ht="18" customHeight="1">
      <c r="A33" s="215">
        <v>28</v>
      </c>
      <c r="B33" s="219" t="s">
        <v>83</v>
      </c>
      <c r="C33" s="226">
        <f>'4月'!C33</f>
        <v>2872</v>
      </c>
      <c r="D33" s="227">
        <f>'5月'!C33</f>
        <v>2870</v>
      </c>
      <c r="E33" s="228">
        <f>'6月'!C33</f>
        <v>2870</v>
      </c>
      <c r="F33" s="228">
        <f>'7月'!C33</f>
        <v>2864</v>
      </c>
      <c r="G33" s="228">
        <f>'8月'!C33</f>
        <v>2871</v>
      </c>
      <c r="H33" s="228">
        <f>'9月'!C33</f>
        <v>2868</v>
      </c>
      <c r="I33" s="228">
        <f>'10月'!C33</f>
        <v>2864</v>
      </c>
      <c r="J33" s="228">
        <f>'11月'!C33</f>
        <v>2858</v>
      </c>
      <c r="K33" s="228">
        <f>'12月'!C33</f>
        <v>2859</v>
      </c>
      <c r="L33" s="228">
        <f>'1月'!C33</f>
        <v>2858</v>
      </c>
      <c r="M33" s="228">
        <f>'2月'!C33</f>
        <v>2860</v>
      </c>
      <c r="N33" s="258">
        <f>'3月'!C33</f>
        <v>2844</v>
      </c>
      <c r="O33" s="235">
        <f>'4月'!Z33</f>
        <v>93.30000000000001</v>
      </c>
      <c r="P33" s="236">
        <f>'5月'!Z33</f>
        <v>87.00000000000001</v>
      </c>
      <c r="Q33" s="237">
        <f>'6月'!Z33</f>
        <v>78.1</v>
      </c>
      <c r="R33" s="237">
        <f>'7月'!Z33</f>
        <v>87.10000000000001</v>
      </c>
      <c r="S33" s="237">
        <f>'8月'!Z33</f>
        <v>105.10000000000001</v>
      </c>
      <c r="T33" s="237">
        <f>'9月'!Z33</f>
        <v>74.89999999999999</v>
      </c>
      <c r="U33" s="237">
        <f>'10月'!Z33</f>
        <v>89.4</v>
      </c>
      <c r="V33" s="237">
        <f>'11月'!Z33</f>
        <v>77.8</v>
      </c>
      <c r="W33" s="237">
        <f>'12月'!Z33</f>
        <v>76.7</v>
      </c>
      <c r="X33" s="237">
        <f>'1月'!Z33</f>
        <v>72.4</v>
      </c>
      <c r="Y33" s="237">
        <f>'2月'!Z33</f>
        <v>68.8</v>
      </c>
      <c r="Z33" s="237">
        <f>'3月'!Z33</f>
        <v>78.30000000000001</v>
      </c>
      <c r="AA33" s="254">
        <f t="shared" si="4"/>
        <v>988.8999999999999</v>
      </c>
      <c r="AB33" s="240">
        <f>'4月'!D33</f>
        <v>73.10000000000001</v>
      </c>
      <c r="AC33" s="236">
        <f>'5月'!D33</f>
        <v>73.50000000000001</v>
      </c>
      <c r="AD33" s="237">
        <f>'6月'!D33</f>
        <v>64.3</v>
      </c>
      <c r="AE33" s="237">
        <f>'7月'!D33</f>
        <v>71.4</v>
      </c>
      <c r="AF33" s="237">
        <f>'8月'!D33</f>
        <v>82.10000000000001</v>
      </c>
      <c r="AG33" s="237">
        <f>'9月'!D33</f>
        <v>62.29999999999999</v>
      </c>
      <c r="AH33" s="237">
        <f>'10月'!D33</f>
        <v>72.2</v>
      </c>
      <c r="AI33" s="237">
        <f>'11月'!D33</f>
        <v>62.5</v>
      </c>
      <c r="AJ33" s="237">
        <f>'12月'!D33</f>
        <v>62.5</v>
      </c>
      <c r="AK33" s="237">
        <f>'1月'!AA33</f>
        <v>61.300000000000004</v>
      </c>
      <c r="AL33" s="237">
        <f>'2月'!AA33</f>
        <v>57</v>
      </c>
      <c r="AM33" s="237">
        <f>'3月'!AA33</f>
        <v>62.900000000000006</v>
      </c>
      <c r="AN33" s="261">
        <f t="shared" si="5"/>
        <v>805.1</v>
      </c>
      <c r="AO33" s="240">
        <f>'4月'!Y33</f>
        <v>20.2</v>
      </c>
      <c r="AP33" s="236">
        <f>'5月'!Y33</f>
        <v>13.5</v>
      </c>
      <c r="AQ33" s="237">
        <f>'6月'!Y33</f>
        <v>13.8</v>
      </c>
      <c r="AR33" s="237">
        <f>'7月'!Y33</f>
        <v>15.7</v>
      </c>
      <c r="AS33" s="237">
        <f>'8月'!Y33</f>
        <v>23</v>
      </c>
      <c r="AT33" s="237">
        <f>'9月'!Y33</f>
        <v>12.6</v>
      </c>
      <c r="AU33" s="237">
        <f>'10月'!Y33</f>
        <v>17.2</v>
      </c>
      <c r="AV33" s="237">
        <f>'11月'!Y33</f>
        <v>15.3</v>
      </c>
      <c r="AW33" s="237">
        <f>'12月'!Y33</f>
        <v>14.2</v>
      </c>
      <c r="AX33" s="237">
        <f>'1月'!Y33</f>
        <v>11.1</v>
      </c>
      <c r="AY33" s="237">
        <f>'2月'!Y33</f>
        <v>11.8</v>
      </c>
      <c r="AZ33" s="237">
        <f>'3月'!Y33</f>
        <v>15.4</v>
      </c>
      <c r="BA33" s="263">
        <f t="shared" si="6"/>
        <v>183.8</v>
      </c>
      <c r="BB33" s="235">
        <f>'4月'!AG33</f>
        <v>1082.8690807799446</v>
      </c>
      <c r="BC33" s="236">
        <f>'5月'!AG33</f>
        <v>977.8577048443298</v>
      </c>
      <c r="BD33" s="237">
        <f>'6月'!AG33</f>
        <v>907.0847851335656</v>
      </c>
      <c r="BE33" s="237">
        <f>'7月'!AG33</f>
        <v>981.0326184898181</v>
      </c>
      <c r="BF33" s="237">
        <f>'8月'!AG33</f>
        <v>1180.8856080268763</v>
      </c>
      <c r="BG33" s="237">
        <f>'9月'!AG33</f>
        <v>870.5253370525336</v>
      </c>
      <c r="BH33" s="237">
        <f>'10月'!AG33</f>
        <v>1006.9381870607317</v>
      </c>
      <c r="BI33" s="237">
        <f>'11月'!AG33</f>
        <v>907.394448332167</v>
      </c>
      <c r="BJ33" s="237">
        <f>'12月'!AG33</f>
        <v>865.4052285369349</v>
      </c>
      <c r="BK33" s="237">
        <f>'1月'!AG33</f>
        <v>817.1742025779364</v>
      </c>
      <c r="BL33" s="237">
        <f>'2月'!AG33</f>
        <v>829.5153122739329</v>
      </c>
      <c r="BM33" s="237">
        <f>'3月'!AG33</f>
        <v>888.1175990200084</v>
      </c>
      <c r="BN33" s="266">
        <f t="shared" si="7"/>
        <v>942.0894589630442</v>
      </c>
      <c r="BO33" s="242">
        <f>'4月'!AD33</f>
        <v>848.4215413184774</v>
      </c>
      <c r="BP33" s="237">
        <f>'5月'!AD33</f>
        <v>826.1211644374511</v>
      </c>
      <c r="BQ33" s="237">
        <f>'6月'!AD33</f>
        <v>746.8060394889662</v>
      </c>
      <c r="BR33" s="237">
        <f>'7月'!AD33</f>
        <v>804.1989547666248</v>
      </c>
      <c r="BS33" s="237">
        <f>'8月'!AD33</f>
        <v>922.4615453758947</v>
      </c>
      <c r="BT33" s="237">
        <f>'9月'!AD33</f>
        <v>724.0818224081821</v>
      </c>
      <c r="BU33" s="237">
        <f>'10月'!AD33</f>
        <v>813.2095873130295</v>
      </c>
      <c r="BV33" s="237">
        <f>'11月'!AD33</f>
        <v>728.9479822719851</v>
      </c>
      <c r="BW33" s="237">
        <f>'12月'!AD33</f>
        <v>705.1867898769026</v>
      </c>
      <c r="BX33" s="237">
        <f>'1月'!AD33</f>
        <v>691.889207431319</v>
      </c>
      <c r="BY33" s="237">
        <f>'2月'!AD33</f>
        <v>687.2437906920666</v>
      </c>
      <c r="BZ33" s="237">
        <f>'3月'!AD33</f>
        <v>713.4431287146682</v>
      </c>
      <c r="CA33" s="261">
        <f t="shared" si="8"/>
        <v>766.9898103055384</v>
      </c>
      <c r="CB33" s="242">
        <f>'4月'!AH33</f>
        <v>234.44753946146702</v>
      </c>
      <c r="CC33" s="237">
        <f>'5月'!AH33</f>
        <v>151.73654040687873</v>
      </c>
      <c r="CD33" s="237">
        <f>'6月'!AH33</f>
        <v>160.27874564459933</v>
      </c>
      <c r="CE33" s="237">
        <f>'7月'!AH33</f>
        <v>176.83366372319335</v>
      </c>
      <c r="CF33" s="237">
        <f>'8月'!AH33</f>
        <v>258.42406265098145</v>
      </c>
      <c r="CG33" s="237">
        <f>'9月'!AH33</f>
        <v>146.44351464435144</v>
      </c>
      <c r="CH33" s="237">
        <f>'10月'!AH33</f>
        <v>193.7285997477023</v>
      </c>
      <c r="CI33" s="237">
        <f>'11月'!AH33</f>
        <v>178.44646606018196</v>
      </c>
      <c r="CJ33" s="237">
        <f>'12月'!AH33</f>
        <v>160.21843866003226</v>
      </c>
      <c r="CK33" s="237">
        <f>'1月'!AH33</f>
        <v>125.28499514661729</v>
      </c>
      <c r="CL33" s="237">
        <f>'2月'!AH33</f>
        <v>142.2715215818664</v>
      </c>
      <c r="CM33" s="237">
        <f>'3月'!AH33</f>
        <v>174.67447030534007</v>
      </c>
      <c r="CN33" s="263">
        <f t="shared" si="9"/>
        <v>175.09964865750587</v>
      </c>
      <c r="CO33" s="247">
        <f>'4月'!AI33</f>
        <v>8.481532147742815</v>
      </c>
      <c r="CP33" s="248">
        <f>'5月'!AI33</f>
        <v>7.3469387755102025</v>
      </c>
      <c r="CQ33" s="248">
        <f>'6月'!AI33</f>
        <v>8.242612752721618</v>
      </c>
      <c r="CR33" s="248">
        <f>'7月'!AI33</f>
        <v>8.26330532212885</v>
      </c>
      <c r="CS33" s="248">
        <f>'8月'!AI33</f>
        <v>8.038976857490864</v>
      </c>
      <c r="CT33" s="248">
        <f>'9月'!AI33</f>
        <v>7.704654895666133</v>
      </c>
      <c r="CU33" s="248">
        <f>'10月'!AI33</f>
        <v>7.894736842105261</v>
      </c>
      <c r="CV33" s="248">
        <f>'11月'!AI33</f>
        <v>6.24</v>
      </c>
      <c r="CW33" s="248">
        <f>'12月'!AI33</f>
        <v>7.519999999999999</v>
      </c>
      <c r="CX33" s="248">
        <f>'1月'!AI33</f>
        <v>7.830342577487764</v>
      </c>
      <c r="CY33" s="248">
        <f>'2月'!AI33</f>
        <v>7.894736842105263</v>
      </c>
      <c r="CZ33" s="269">
        <f>'3月'!AI33</f>
        <v>6.6772655007949115</v>
      </c>
      <c r="DA33" s="295">
        <v>19</v>
      </c>
      <c r="DB33" s="278">
        <f t="shared" si="2"/>
        <v>805.1</v>
      </c>
      <c r="DC33" s="278">
        <f t="shared" si="13"/>
        <v>824.1</v>
      </c>
      <c r="DD33" s="278">
        <f t="shared" si="3"/>
        <v>183.8</v>
      </c>
      <c r="DE33" s="279">
        <f t="shared" si="14"/>
        <v>1007.9000000000001</v>
      </c>
      <c r="DF33" s="280">
        <f t="shared" si="10"/>
        <v>960.1900755272044</v>
      </c>
      <c r="DG33" s="281">
        <f t="shared" si="11"/>
        <v>785.0904268696985</v>
      </c>
      <c r="DH33" s="282">
        <f t="shared" si="12"/>
        <v>175.09964865750587</v>
      </c>
      <c r="DI33" s="215">
        <v>28</v>
      </c>
      <c r="DJ33" s="219" t="s">
        <v>83</v>
      </c>
    </row>
    <row r="34" spans="1:114" ht="18" customHeight="1">
      <c r="A34" s="220">
        <v>29</v>
      </c>
      <c r="B34" s="218" t="s">
        <v>41</v>
      </c>
      <c r="C34" s="229">
        <f>'4月'!C34</f>
        <v>9869</v>
      </c>
      <c r="D34" s="224">
        <f>'5月'!C34</f>
        <v>9846</v>
      </c>
      <c r="E34" s="225">
        <f>'6月'!C34</f>
        <v>9836</v>
      </c>
      <c r="F34" s="225">
        <f>'7月'!C34</f>
        <v>9837</v>
      </c>
      <c r="G34" s="225">
        <f>'8月'!C34</f>
        <v>9832</v>
      </c>
      <c r="H34" s="225">
        <f>'9月'!C34</f>
        <v>9821</v>
      </c>
      <c r="I34" s="225">
        <f>'10月'!C34</f>
        <v>9801</v>
      </c>
      <c r="J34" s="225">
        <f>'11月'!C34</f>
        <v>9781</v>
      </c>
      <c r="K34" s="225">
        <f>'12月'!C34</f>
        <v>9765</v>
      </c>
      <c r="L34" s="225">
        <f>'1月'!C34</f>
        <v>9757</v>
      </c>
      <c r="M34" s="225">
        <f>'2月'!C34</f>
        <v>9739</v>
      </c>
      <c r="N34" s="257">
        <f>'3月'!C34</f>
        <v>9668</v>
      </c>
      <c r="O34" s="232">
        <f>'4月'!Z34</f>
        <v>177.8</v>
      </c>
      <c r="P34" s="233">
        <f>'5月'!Z34</f>
        <v>167.1</v>
      </c>
      <c r="Q34" s="234">
        <f>'6月'!Z34</f>
        <v>202.29999999999998</v>
      </c>
      <c r="R34" s="234">
        <f>'7月'!Z34</f>
        <v>173.5</v>
      </c>
      <c r="S34" s="234">
        <f>'8月'!Z34</f>
        <v>200.7</v>
      </c>
      <c r="T34" s="234">
        <f>'9月'!Z34</f>
        <v>196.6</v>
      </c>
      <c r="U34" s="234">
        <f>'10月'!Z34</f>
        <v>164.69999999999996</v>
      </c>
      <c r="V34" s="234">
        <f>'11月'!Z34</f>
        <v>153.5</v>
      </c>
      <c r="W34" s="234">
        <f>'12月'!Z34</f>
        <v>187.99999999999997</v>
      </c>
      <c r="X34" s="234">
        <f>'1月'!Z34</f>
        <v>151.8</v>
      </c>
      <c r="Y34" s="234">
        <f>'2月'!Z34</f>
        <v>135.6</v>
      </c>
      <c r="Z34" s="234">
        <f>'3月'!Z34</f>
        <v>200.29999999999998</v>
      </c>
      <c r="AA34" s="254">
        <f t="shared" si="4"/>
        <v>2111.8999999999996</v>
      </c>
      <c r="AB34" s="239">
        <f>'4月'!D34</f>
        <v>147</v>
      </c>
      <c r="AC34" s="233">
        <f>'5月'!D34</f>
        <v>138.5</v>
      </c>
      <c r="AD34" s="234">
        <f>'6月'!D34</f>
        <v>169.7</v>
      </c>
      <c r="AE34" s="234">
        <f>'7月'!D34</f>
        <v>141.5</v>
      </c>
      <c r="AF34" s="234">
        <f>'8月'!D34</f>
        <v>169.1</v>
      </c>
      <c r="AG34" s="234">
        <f>'9月'!D34</f>
        <v>170</v>
      </c>
      <c r="AH34" s="234">
        <f>'10月'!D34</f>
        <v>134.59999999999997</v>
      </c>
      <c r="AI34" s="234">
        <f>'11月'!D34</f>
        <v>125.7</v>
      </c>
      <c r="AJ34" s="234">
        <f>'12月'!D34</f>
        <v>157.89999999999998</v>
      </c>
      <c r="AK34" s="234">
        <f>'1月'!AA34</f>
        <v>124.5</v>
      </c>
      <c r="AL34" s="234">
        <f>'2月'!AA34</f>
        <v>108.30000000000001</v>
      </c>
      <c r="AM34" s="234">
        <f>'3月'!AA34</f>
        <v>168.3</v>
      </c>
      <c r="AN34" s="261">
        <f t="shared" si="5"/>
        <v>1755.1</v>
      </c>
      <c r="AO34" s="239">
        <f>'4月'!Y34</f>
        <v>30.8</v>
      </c>
      <c r="AP34" s="233">
        <f>'5月'!Y34</f>
        <v>28.6</v>
      </c>
      <c r="AQ34" s="234">
        <f>'6月'!Y34</f>
        <v>32.6</v>
      </c>
      <c r="AR34" s="234">
        <f>'7月'!Y34</f>
        <v>32</v>
      </c>
      <c r="AS34" s="234">
        <f>'8月'!Y34</f>
        <v>31.6</v>
      </c>
      <c r="AT34" s="234">
        <f>'9月'!Y34</f>
        <v>26.6</v>
      </c>
      <c r="AU34" s="234">
        <f>'10月'!Y34</f>
        <v>30.1</v>
      </c>
      <c r="AV34" s="234">
        <f>'11月'!Y34</f>
        <v>27.8</v>
      </c>
      <c r="AW34" s="234">
        <f>'12月'!Y34</f>
        <v>30.1</v>
      </c>
      <c r="AX34" s="234">
        <f>'1月'!Y34</f>
        <v>27.3</v>
      </c>
      <c r="AY34" s="234">
        <f>'2月'!Y34</f>
        <v>27.3</v>
      </c>
      <c r="AZ34" s="234">
        <f>'3月'!Y34</f>
        <v>32</v>
      </c>
      <c r="BA34" s="263">
        <f t="shared" si="6"/>
        <v>356.8</v>
      </c>
      <c r="BB34" s="232">
        <f>'4月'!AG34</f>
        <v>600.5336575809775</v>
      </c>
      <c r="BC34" s="233">
        <f>'5月'!AG34</f>
        <v>547.4631912091369</v>
      </c>
      <c r="BD34" s="234">
        <f>'6月'!AG34</f>
        <v>685.5767927341736</v>
      </c>
      <c r="BE34" s="234">
        <f>'7月'!AG34</f>
        <v>568.9513259681191</v>
      </c>
      <c r="BF34" s="234">
        <f>'8月'!AG34</f>
        <v>658.4818499173206</v>
      </c>
      <c r="BG34" s="234">
        <f>'9月'!AG34</f>
        <v>667.2776024165902</v>
      </c>
      <c r="BH34" s="234">
        <f>'10月'!AG34</f>
        <v>542.0776681773748</v>
      </c>
      <c r="BI34" s="234">
        <f>'11月'!AG34</f>
        <v>523.1230617182973</v>
      </c>
      <c r="BJ34" s="234">
        <f>'12月'!AG34</f>
        <v>621.0461985696115</v>
      </c>
      <c r="BK34" s="234">
        <f>'1月'!AG34</f>
        <v>501.8729315925374</v>
      </c>
      <c r="BL34" s="234">
        <f>'2月'!AG34</f>
        <v>480.11726758040015</v>
      </c>
      <c r="BM34" s="234">
        <f>'3月'!AG34</f>
        <v>668.3171620377167</v>
      </c>
      <c r="BN34" s="266">
        <f t="shared" si="7"/>
        <v>587.5388024880331</v>
      </c>
      <c r="BO34" s="241">
        <f>'4月'!AD34</f>
        <v>496.5042050866349</v>
      </c>
      <c r="BP34" s="234">
        <f>'5月'!AD34</f>
        <v>453.76213035586744</v>
      </c>
      <c r="BQ34" s="234">
        <f>'6月'!AD34</f>
        <v>575.0982784329673</v>
      </c>
      <c r="BR34" s="234">
        <f>'7月'!AD34</f>
        <v>464.0150583544025</v>
      </c>
      <c r="BS34" s="234">
        <f>'8月'!AD34</f>
        <v>554.8045880469303</v>
      </c>
      <c r="BT34" s="234">
        <f>'9月'!AD34</f>
        <v>576.9948749278757</v>
      </c>
      <c r="BU34" s="234">
        <f>'10月'!AD34</f>
        <v>443.0094361668164</v>
      </c>
      <c r="BV34" s="234">
        <f>'11月'!AD34</f>
        <v>428.3815560781107</v>
      </c>
      <c r="BW34" s="234">
        <f>'12月'!AD34</f>
        <v>521.6127380539451</v>
      </c>
      <c r="BX34" s="234">
        <f>'1月'!AD34</f>
        <v>411.61515140494663</v>
      </c>
      <c r="BY34" s="234">
        <f>'2月'!AD34</f>
        <v>383.45649025779755</v>
      </c>
      <c r="BZ34" s="234">
        <f>'3月'!AD34</f>
        <v>561.5465719967436</v>
      </c>
      <c r="CA34" s="261">
        <f t="shared" si="8"/>
        <v>488.2756533201131</v>
      </c>
      <c r="CB34" s="241">
        <f>'4月'!AH34</f>
        <v>104.02945249434256</v>
      </c>
      <c r="CC34" s="234">
        <f>'5月'!AH34</f>
        <v>93.70106085326938</v>
      </c>
      <c r="CD34" s="234">
        <f>'6月'!AH34</f>
        <v>110.47851430120646</v>
      </c>
      <c r="CE34" s="234">
        <f>'7月'!AH34</f>
        <v>104.9362676137165</v>
      </c>
      <c r="CF34" s="234">
        <f>'8月'!AH34</f>
        <v>103.6772618703903</v>
      </c>
      <c r="CG34" s="234">
        <f>'9月'!AH34</f>
        <v>90.28272748871466</v>
      </c>
      <c r="CH34" s="234">
        <f>'10月'!AH34</f>
        <v>99.0682320105585</v>
      </c>
      <c r="CI34" s="234">
        <f>'11月'!AH34</f>
        <v>94.74150564018676</v>
      </c>
      <c r="CJ34" s="234">
        <f>'12月'!AH34</f>
        <v>99.43346051566655</v>
      </c>
      <c r="CK34" s="234">
        <f>'1月'!AH34</f>
        <v>90.25778018759071</v>
      </c>
      <c r="CL34" s="234">
        <f>'2月'!AH34</f>
        <v>96.66077732260268</v>
      </c>
      <c r="CM34" s="234">
        <f>'3月'!AH34</f>
        <v>106.7705900409732</v>
      </c>
      <c r="CN34" s="263">
        <f t="shared" si="9"/>
        <v>99.26314916791999</v>
      </c>
      <c r="CO34" s="249">
        <f>'4月'!AI34</f>
        <v>25.646258503401356</v>
      </c>
      <c r="CP34" s="250">
        <f>'5月'!AI34</f>
        <v>22.815884476534297</v>
      </c>
      <c r="CQ34" s="250">
        <f>'6月'!AI34</f>
        <v>18.090748379493224</v>
      </c>
      <c r="CR34" s="250">
        <f>'7月'!AI34</f>
        <v>21.978798586572438</v>
      </c>
      <c r="CS34" s="250">
        <f>'8月'!AI34</f>
        <v>19.81076286221171</v>
      </c>
      <c r="CT34" s="250">
        <f>'9月'!AI34</f>
        <v>17.352941176470587</v>
      </c>
      <c r="CU34" s="250">
        <f>'10月'!AI34</f>
        <v>20.430906389301636</v>
      </c>
      <c r="CV34" s="250">
        <f>'11月'!AI34</f>
        <v>24.264120922832138</v>
      </c>
      <c r="CW34" s="250">
        <f>'12月'!AI34</f>
        <v>19.632678910702978</v>
      </c>
      <c r="CX34" s="250">
        <f>'1月'!AI34</f>
        <v>20.401606425702813</v>
      </c>
      <c r="CY34" s="250">
        <f>'2月'!AI34</f>
        <v>21.329639889196674</v>
      </c>
      <c r="CZ34" s="270">
        <f>'3月'!AI34</f>
        <v>19.191919191919187</v>
      </c>
      <c r="DA34" s="297">
        <v>14</v>
      </c>
      <c r="DB34" s="283">
        <f t="shared" si="2"/>
        <v>1755.1</v>
      </c>
      <c r="DC34" s="283">
        <f t="shared" si="13"/>
        <v>1769.1</v>
      </c>
      <c r="DD34" s="283">
        <f t="shared" si="3"/>
        <v>356.8</v>
      </c>
      <c r="DE34" s="284">
        <f t="shared" si="14"/>
        <v>2125.9</v>
      </c>
      <c r="DF34" s="285">
        <f t="shared" si="10"/>
        <v>591.4336569957429</v>
      </c>
      <c r="DG34" s="286">
        <f t="shared" si="11"/>
        <v>492.170507827823</v>
      </c>
      <c r="DH34" s="287">
        <f t="shared" si="12"/>
        <v>99.26314916791999</v>
      </c>
      <c r="DI34" s="220">
        <v>29</v>
      </c>
      <c r="DJ34" s="218" t="s">
        <v>41</v>
      </c>
    </row>
    <row r="35" spans="1:114" s="111" customFormat="1" ht="18" customHeight="1">
      <c r="A35" s="215">
        <v>30</v>
      </c>
      <c r="B35" s="219" t="s">
        <v>84</v>
      </c>
      <c r="C35" s="226">
        <f>'4月'!C35</f>
        <v>4448</v>
      </c>
      <c r="D35" s="227">
        <f>'5月'!C35</f>
        <v>4449</v>
      </c>
      <c r="E35" s="228">
        <f>'6月'!C35</f>
        <v>4454</v>
      </c>
      <c r="F35" s="228">
        <f>'7月'!C35</f>
        <v>4459</v>
      </c>
      <c r="G35" s="228">
        <f>'8月'!C35</f>
        <v>4456</v>
      </c>
      <c r="H35" s="228">
        <f>'9月'!C35</f>
        <v>4450</v>
      </c>
      <c r="I35" s="228">
        <f>'10月'!C35</f>
        <v>4439</v>
      </c>
      <c r="J35" s="228">
        <f>'11月'!C35</f>
        <v>4433</v>
      </c>
      <c r="K35" s="228">
        <f>'12月'!C35</f>
        <v>4435</v>
      </c>
      <c r="L35" s="228">
        <f>'1月'!C35</f>
        <v>4433</v>
      </c>
      <c r="M35" s="228">
        <f>'2月'!C35</f>
        <v>4428</v>
      </c>
      <c r="N35" s="258">
        <f>'3月'!C35</f>
        <v>4408</v>
      </c>
      <c r="O35" s="235">
        <f>'4月'!Z35</f>
        <v>115</v>
      </c>
      <c r="P35" s="236">
        <f>'5月'!Z35</f>
        <v>103.29999999999998</v>
      </c>
      <c r="Q35" s="237">
        <f>'6月'!Z35</f>
        <v>106.9</v>
      </c>
      <c r="R35" s="237">
        <f>'7月'!Z35</f>
        <v>119.20000000000002</v>
      </c>
      <c r="S35" s="237">
        <f>'8月'!Z35</f>
        <v>135.6</v>
      </c>
      <c r="T35" s="237">
        <f>'9月'!Z35</f>
        <v>106.10000000000001</v>
      </c>
      <c r="U35" s="237">
        <f>'10月'!Z35</f>
        <v>101.1</v>
      </c>
      <c r="V35" s="237">
        <f>'11月'!Z35</f>
        <v>100.5</v>
      </c>
      <c r="W35" s="237">
        <f>'12月'!Z35</f>
        <v>102.89999999999999</v>
      </c>
      <c r="X35" s="237">
        <f>'1月'!Z35</f>
        <v>96.60000000000001</v>
      </c>
      <c r="Y35" s="237">
        <f>'2月'!Z35</f>
        <v>92.5</v>
      </c>
      <c r="Z35" s="237">
        <f>'3月'!Z35</f>
        <v>115.80000000000001</v>
      </c>
      <c r="AA35" s="254">
        <f t="shared" si="4"/>
        <v>1295.5</v>
      </c>
      <c r="AB35" s="240">
        <f>'4月'!D35</f>
        <v>87.89999999999999</v>
      </c>
      <c r="AC35" s="236">
        <f>'5月'!D35</f>
        <v>81.19999999999999</v>
      </c>
      <c r="AD35" s="237">
        <f>'6月'!D35</f>
        <v>82.3</v>
      </c>
      <c r="AE35" s="237">
        <f>'7月'!D35</f>
        <v>86.80000000000001</v>
      </c>
      <c r="AF35" s="237">
        <f>'8月'!D35</f>
        <v>101</v>
      </c>
      <c r="AG35" s="237">
        <f>'9月'!D35</f>
        <v>82.4</v>
      </c>
      <c r="AH35" s="237">
        <f>'10月'!D35</f>
        <v>73.1</v>
      </c>
      <c r="AI35" s="237">
        <f>'11月'!D35</f>
        <v>74.89999999999999</v>
      </c>
      <c r="AJ35" s="237">
        <f>'12月'!D35</f>
        <v>80.69999999999999</v>
      </c>
      <c r="AK35" s="237">
        <f>'1月'!AA35</f>
        <v>73.4</v>
      </c>
      <c r="AL35" s="237">
        <f>'2月'!AA35</f>
        <v>67.6</v>
      </c>
      <c r="AM35" s="237">
        <f>'3月'!AA35</f>
        <v>83.7</v>
      </c>
      <c r="AN35" s="261">
        <f t="shared" si="5"/>
        <v>975</v>
      </c>
      <c r="AO35" s="240">
        <f>'4月'!Y35</f>
        <v>27.1</v>
      </c>
      <c r="AP35" s="236">
        <f>'5月'!Y35</f>
        <v>22.1</v>
      </c>
      <c r="AQ35" s="237">
        <f>'6月'!Y35</f>
        <v>24.6</v>
      </c>
      <c r="AR35" s="237">
        <f>'7月'!Y35</f>
        <v>32.4</v>
      </c>
      <c r="AS35" s="237">
        <f>'8月'!Y35</f>
        <v>34.6</v>
      </c>
      <c r="AT35" s="237">
        <f>'9月'!Y35</f>
        <v>23.7</v>
      </c>
      <c r="AU35" s="237">
        <f>'10月'!Y35</f>
        <v>28</v>
      </c>
      <c r="AV35" s="237">
        <f>'11月'!Y35</f>
        <v>25.6</v>
      </c>
      <c r="AW35" s="237">
        <f>'12月'!Y35</f>
        <v>22.2</v>
      </c>
      <c r="AX35" s="237">
        <f>'1月'!Y35</f>
        <v>23.2</v>
      </c>
      <c r="AY35" s="237">
        <f>'2月'!Y35</f>
        <v>24.9</v>
      </c>
      <c r="AZ35" s="237">
        <f>'3月'!Y35</f>
        <v>32.1</v>
      </c>
      <c r="BA35" s="263">
        <f t="shared" si="6"/>
        <v>320.5</v>
      </c>
      <c r="BB35" s="235">
        <f>'4月'!AG35</f>
        <v>861.810551558753</v>
      </c>
      <c r="BC35" s="236">
        <f>'5月'!AG35</f>
        <v>748.9903494079858</v>
      </c>
      <c r="BD35" s="237">
        <f>'6月'!AG35</f>
        <v>800.0299356383777</v>
      </c>
      <c r="BE35" s="237">
        <f>'7月'!AG35</f>
        <v>862.3371362015208</v>
      </c>
      <c r="BF35" s="237">
        <f>'8月'!AG35</f>
        <v>981.6412810563502</v>
      </c>
      <c r="BG35" s="237">
        <f>'9月'!AG35</f>
        <v>794.7565543071162</v>
      </c>
      <c r="BH35" s="237">
        <f>'10月'!AG35</f>
        <v>734.6903182204651</v>
      </c>
      <c r="BI35" s="237">
        <f>'11月'!AG35</f>
        <v>755.6959169862396</v>
      </c>
      <c r="BJ35" s="237">
        <f>'12月'!AG35</f>
        <v>748.4452849401753</v>
      </c>
      <c r="BK35" s="237">
        <f>'1月'!AG35</f>
        <v>702.9391004417021</v>
      </c>
      <c r="BL35" s="237">
        <f>'2月'!AG35</f>
        <v>720.3376631467464</v>
      </c>
      <c r="BM35" s="237">
        <f>'3月'!AG35</f>
        <v>847.4328200925005</v>
      </c>
      <c r="BN35" s="266">
        <f t="shared" si="7"/>
        <v>795.4196598514153</v>
      </c>
      <c r="BO35" s="242">
        <f>'4月'!AD35</f>
        <v>658.7230215827337</v>
      </c>
      <c r="BP35" s="237">
        <f>'5月'!AD35</f>
        <v>588.7513685569064</v>
      </c>
      <c r="BQ35" s="237">
        <f>'6月'!AD35</f>
        <v>615.9257596168238</v>
      </c>
      <c r="BR35" s="237">
        <f>'7月'!AD35</f>
        <v>627.9434850863422</v>
      </c>
      <c r="BS35" s="237">
        <f>'8月'!AD35</f>
        <v>731.1634910522963</v>
      </c>
      <c r="BT35" s="237">
        <f>'9月'!AD35</f>
        <v>617.2284644194757</v>
      </c>
      <c r="BU35" s="237">
        <f>'10月'!AD35</f>
        <v>531.2152548161821</v>
      </c>
      <c r="BV35" s="237">
        <f>'11月'!AD35</f>
        <v>563.2002406195953</v>
      </c>
      <c r="BW35" s="237">
        <f>'12月'!AD35</f>
        <v>586.9731243408371</v>
      </c>
      <c r="BX35" s="237">
        <f>'1月'!AD35</f>
        <v>534.1172874991814</v>
      </c>
      <c r="BY35" s="237">
        <f>'2月'!AD35</f>
        <v>526.4305516618384</v>
      </c>
      <c r="BZ35" s="237">
        <f>'3月'!AD35</f>
        <v>612.5226860254083</v>
      </c>
      <c r="CA35" s="261">
        <f t="shared" si="8"/>
        <v>598.6369497144963</v>
      </c>
      <c r="CB35" s="242">
        <f>'4月'!AH35</f>
        <v>203.0875299760192</v>
      </c>
      <c r="CC35" s="237">
        <f>'5月'!AH35</f>
        <v>160.23898085107928</v>
      </c>
      <c r="CD35" s="237">
        <f>'6月'!AH35</f>
        <v>184.10417602155368</v>
      </c>
      <c r="CE35" s="237">
        <f>'7月'!AH35</f>
        <v>234.39365111517844</v>
      </c>
      <c r="CF35" s="237">
        <f>'8月'!AH35</f>
        <v>250.47779000405396</v>
      </c>
      <c r="CG35" s="237">
        <f>'9月'!AH35</f>
        <v>177.52808988764045</v>
      </c>
      <c r="CH35" s="237">
        <f>'10月'!AH35</f>
        <v>203.47506340428316</v>
      </c>
      <c r="CI35" s="237">
        <f>'11月'!AH35</f>
        <v>192.49567636664412</v>
      </c>
      <c r="CJ35" s="237">
        <f>'12月'!AH35</f>
        <v>161.4721605993381</v>
      </c>
      <c r="CK35" s="237">
        <f>'1月'!AH35</f>
        <v>168.82181294252052</v>
      </c>
      <c r="CL35" s="237">
        <f>'2月'!AH35</f>
        <v>193.90711148490794</v>
      </c>
      <c r="CM35" s="237">
        <f>'3月'!AH35</f>
        <v>234.91013406709212</v>
      </c>
      <c r="CN35" s="263">
        <f t="shared" si="9"/>
        <v>196.78271013691904</v>
      </c>
      <c r="CO35" s="247">
        <f>'4月'!AI35</f>
        <v>12.059158134243459</v>
      </c>
      <c r="CP35" s="248">
        <f>'5月'!AI35</f>
        <v>12.068965517241379</v>
      </c>
      <c r="CQ35" s="248">
        <f>'6月'!AI35</f>
        <v>13.730255164034022</v>
      </c>
      <c r="CR35" s="248">
        <f>'7月'!AI35</f>
        <v>10.023041474654375</v>
      </c>
      <c r="CS35" s="248">
        <f>'8月'!AI35</f>
        <v>11.584158415841584</v>
      </c>
      <c r="CT35" s="248">
        <f>'9月'!AI35</f>
        <v>10.072815533980583</v>
      </c>
      <c r="CU35" s="248">
        <f>'10月'!AI35</f>
        <v>11.080711354309166</v>
      </c>
      <c r="CV35" s="248">
        <f>'11月'!AI35</f>
        <v>11.481975967957277</v>
      </c>
      <c r="CW35" s="248">
        <f>'12月'!AI35</f>
        <v>11.276332094175963</v>
      </c>
      <c r="CX35" s="248">
        <f>'1月'!AI35</f>
        <v>10.08174386920981</v>
      </c>
      <c r="CY35" s="248">
        <f>'2月'!AI35</f>
        <v>12.721893491124261</v>
      </c>
      <c r="CZ35" s="269">
        <f>'3月'!AI35</f>
        <v>9.19952210274791</v>
      </c>
      <c r="DA35" s="295">
        <v>28</v>
      </c>
      <c r="DB35" s="278">
        <f t="shared" si="2"/>
        <v>975</v>
      </c>
      <c r="DC35" s="278">
        <f t="shared" si="13"/>
        <v>1003</v>
      </c>
      <c r="DD35" s="278">
        <f t="shared" si="3"/>
        <v>320.5</v>
      </c>
      <c r="DE35" s="279">
        <f t="shared" si="14"/>
        <v>1323.5</v>
      </c>
      <c r="DF35" s="280">
        <f t="shared" si="10"/>
        <v>812.6112850739853</v>
      </c>
      <c r="DG35" s="281">
        <f t="shared" si="11"/>
        <v>615.8285749370664</v>
      </c>
      <c r="DH35" s="282">
        <f t="shared" si="12"/>
        <v>196.78271013691904</v>
      </c>
      <c r="DI35" s="215">
        <v>30</v>
      </c>
      <c r="DJ35" s="219" t="s">
        <v>84</v>
      </c>
    </row>
    <row r="36" spans="1:114" ht="18" customHeight="1">
      <c r="A36" s="220">
        <v>31</v>
      </c>
      <c r="B36" s="218" t="s">
        <v>43</v>
      </c>
      <c r="C36" s="229">
        <f>'4月'!C36</f>
        <v>6197</v>
      </c>
      <c r="D36" s="224">
        <f>'5月'!C36</f>
        <v>6180</v>
      </c>
      <c r="E36" s="225">
        <f>'6月'!C36</f>
        <v>6171</v>
      </c>
      <c r="F36" s="225">
        <f>'7月'!C36</f>
        <v>6172</v>
      </c>
      <c r="G36" s="225">
        <f>'8月'!C36</f>
        <v>6177</v>
      </c>
      <c r="H36" s="225">
        <f>'9月'!C36</f>
        <v>6172</v>
      </c>
      <c r="I36" s="225">
        <f>'10月'!C36</f>
        <v>6166</v>
      </c>
      <c r="J36" s="225">
        <f>'11月'!C36</f>
        <v>6161</v>
      </c>
      <c r="K36" s="225">
        <f>'12月'!C36</f>
        <v>6153</v>
      </c>
      <c r="L36" s="225">
        <f>'1月'!C36</f>
        <v>6145</v>
      </c>
      <c r="M36" s="225">
        <f>'2月'!C36</f>
        <v>6129</v>
      </c>
      <c r="N36" s="257">
        <f>'3月'!C36</f>
        <v>6110</v>
      </c>
      <c r="O36" s="232">
        <f>'4月'!Z36</f>
        <v>153.9</v>
      </c>
      <c r="P36" s="233">
        <f>'5月'!Z36</f>
        <v>137.89999999999998</v>
      </c>
      <c r="Q36" s="234">
        <f>'6月'!Z36</f>
        <v>123.80000000000001</v>
      </c>
      <c r="R36" s="234">
        <f>'7月'!Z36</f>
        <v>144.8</v>
      </c>
      <c r="S36" s="234">
        <f>'8月'!Z36</f>
        <v>141.5</v>
      </c>
      <c r="T36" s="234">
        <f>'9月'!Z36</f>
        <v>133.4</v>
      </c>
      <c r="U36" s="234">
        <f>'10月'!Z36</f>
        <v>132.10000000000002</v>
      </c>
      <c r="V36" s="234">
        <f>'11月'!Z36</f>
        <v>116.30000000000001</v>
      </c>
      <c r="W36" s="234">
        <f>'12月'!Z36</f>
        <v>124.2</v>
      </c>
      <c r="X36" s="234">
        <f>'1月'!Z36</f>
        <v>122</v>
      </c>
      <c r="Y36" s="234">
        <f>'2月'!Z36</f>
        <v>104.1</v>
      </c>
      <c r="Z36" s="234">
        <f>'3月'!Z36</f>
        <v>131.3</v>
      </c>
      <c r="AA36" s="254">
        <f t="shared" si="4"/>
        <v>1565.3</v>
      </c>
      <c r="AB36" s="239">
        <f>'4月'!D36</f>
        <v>125</v>
      </c>
      <c r="AC36" s="233">
        <f>'5月'!D36</f>
        <v>111.49999999999999</v>
      </c>
      <c r="AD36" s="234">
        <f>'6月'!D36</f>
        <v>92.9</v>
      </c>
      <c r="AE36" s="234">
        <f>'7月'!D36</f>
        <v>114</v>
      </c>
      <c r="AF36" s="234">
        <f>'8月'!D36</f>
        <v>112.60000000000001</v>
      </c>
      <c r="AG36" s="234">
        <f>'9月'!D36</f>
        <v>106.1</v>
      </c>
      <c r="AH36" s="234">
        <f>'10月'!D36</f>
        <v>105.30000000000001</v>
      </c>
      <c r="AI36" s="234">
        <f>'11月'!D36</f>
        <v>91.30000000000001</v>
      </c>
      <c r="AJ36" s="234">
        <f>'12月'!D36</f>
        <v>93.2</v>
      </c>
      <c r="AK36" s="234">
        <f>'1月'!AA36</f>
        <v>95.4</v>
      </c>
      <c r="AL36" s="234">
        <f>'2月'!AA36</f>
        <v>76.5</v>
      </c>
      <c r="AM36" s="234">
        <f>'3月'!AA36</f>
        <v>103.10000000000001</v>
      </c>
      <c r="AN36" s="261">
        <f t="shared" si="5"/>
        <v>1226.9</v>
      </c>
      <c r="AO36" s="239">
        <f>'4月'!Y36</f>
        <v>28.9</v>
      </c>
      <c r="AP36" s="233">
        <f>'5月'!Y36</f>
        <v>26.4</v>
      </c>
      <c r="AQ36" s="234">
        <f>'6月'!Y36</f>
        <v>30.9</v>
      </c>
      <c r="AR36" s="234">
        <f>'7月'!Y36</f>
        <v>30.8</v>
      </c>
      <c r="AS36" s="234">
        <f>'8月'!Y36</f>
        <v>28.9</v>
      </c>
      <c r="AT36" s="234">
        <f>'9月'!Y36</f>
        <v>27.3</v>
      </c>
      <c r="AU36" s="234">
        <f>'10月'!Y36</f>
        <v>26.8</v>
      </c>
      <c r="AV36" s="234">
        <f>'11月'!Y36</f>
        <v>25</v>
      </c>
      <c r="AW36" s="234">
        <f>'12月'!Y36</f>
        <v>31</v>
      </c>
      <c r="AX36" s="234">
        <f>'1月'!Y36</f>
        <v>26.6</v>
      </c>
      <c r="AY36" s="234">
        <f>'2月'!Y36</f>
        <v>27.6</v>
      </c>
      <c r="AZ36" s="234">
        <f>'3月'!Y36</f>
        <v>28.2</v>
      </c>
      <c r="BA36" s="263">
        <f t="shared" si="6"/>
        <v>338.40000000000003</v>
      </c>
      <c r="BB36" s="232">
        <f>'4月'!AG36</f>
        <v>827.8199128610619</v>
      </c>
      <c r="BC36" s="233">
        <f>'5月'!AG36</f>
        <v>719.8037373421024</v>
      </c>
      <c r="BD36" s="234">
        <f>'6月'!AG36</f>
        <v>668.7192783449469</v>
      </c>
      <c r="BE36" s="234">
        <f>'7月'!AG36</f>
        <v>756.799698952606</v>
      </c>
      <c r="BF36" s="234">
        <f>'8月'!AG36</f>
        <v>738.9535582049957</v>
      </c>
      <c r="BG36" s="234">
        <f>'9月'!AG36</f>
        <v>720.4579822855908</v>
      </c>
      <c r="BH36" s="234">
        <f>'10月'!AG36</f>
        <v>691.0947652579705</v>
      </c>
      <c r="BI36" s="234">
        <f>'11月'!AG36</f>
        <v>629.2268571119407</v>
      </c>
      <c r="BJ36" s="234">
        <f>'12月'!AG36</f>
        <v>651.1379185605763</v>
      </c>
      <c r="BK36" s="234">
        <f>'1月'!AG36</f>
        <v>640.436756870259</v>
      </c>
      <c r="BL36" s="234">
        <f>'2月'!AG36</f>
        <v>585.6836633078468</v>
      </c>
      <c r="BM36" s="234">
        <f>'3月'!AG36</f>
        <v>693.2052161976665</v>
      </c>
      <c r="BN36" s="266">
        <f t="shared" si="7"/>
        <v>692.9319436623709</v>
      </c>
      <c r="BO36" s="241">
        <f>'4月'!AD36</f>
        <v>672.3683502770158</v>
      </c>
      <c r="BP36" s="234">
        <f>'5月'!AD36</f>
        <v>582.0022966906774</v>
      </c>
      <c r="BQ36" s="234">
        <f>'6月'!AD36</f>
        <v>501.8095392426943</v>
      </c>
      <c r="BR36" s="234">
        <f>'7月'!AD36</f>
        <v>595.8229674074385</v>
      </c>
      <c r="BS36" s="234">
        <f>'8月'!AD36</f>
        <v>588.0294745857422</v>
      </c>
      <c r="BT36" s="234">
        <f>'9月'!AD36</f>
        <v>573.0179304385396</v>
      </c>
      <c r="BU36" s="234">
        <f>'10月'!AD36</f>
        <v>550.8878030406078</v>
      </c>
      <c r="BV36" s="234">
        <f>'11月'!AD36</f>
        <v>493.9674295298382</v>
      </c>
      <c r="BW36" s="234">
        <f>'12月'!AD36</f>
        <v>488.6155717378881</v>
      </c>
      <c r="BX36" s="234">
        <f>'1月'!AD36</f>
        <v>500.8005459460878</v>
      </c>
      <c r="BY36" s="234">
        <f>'2月'!AD36</f>
        <v>430.4015393184465</v>
      </c>
      <c r="BZ36" s="234">
        <f>'3月'!AD36</f>
        <v>544.3218415078402</v>
      </c>
      <c r="CA36" s="261">
        <f t="shared" si="8"/>
        <v>543.1279637637276</v>
      </c>
      <c r="CB36" s="241">
        <f>'4月'!AH36</f>
        <v>155.45156258404606</v>
      </c>
      <c r="CC36" s="234">
        <f>'5月'!AH36</f>
        <v>137.801440651425</v>
      </c>
      <c r="CD36" s="234">
        <f>'6月'!AH36</f>
        <v>166.90973910225247</v>
      </c>
      <c r="CE36" s="234">
        <f>'7月'!AH36</f>
        <v>160.97673154516755</v>
      </c>
      <c r="CF36" s="234">
        <f>'8月'!AH36</f>
        <v>150.9240836192535</v>
      </c>
      <c r="CG36" s="234">
        <f>'9月'!AH36</f>
        <v>147.44005184705122</v>
      </c>
      <c r="CH36" s="234">
        <f>'10月'!AH36</f>
        <v>140.20696221736264</v>
      </c>
      <c r="CI36" s="234">
        <f>'11月'!AH36</f>
        <v>135.25942758210246</v>
      </c>
      <c r="CJ36" s="234">
        <f>'12月'!AH36</f>
        <v>162.5223468226881</v>
      </c>
      <c r="CK36" s="234">
        <f>'1月'!AH36</f>
        <v>139.63621092417125</v>
      </c>
      <c r="CL36" s="234">
        <f>'2月'!AH36</f>
        <v>155.2821239894003</v>
      </c>
      <c r="CM36" s="234">
        <f>'3月'!AH36</f>
        <v>148.88337468982627</v>
      </c>
      <c r="CN36" s="263">
        <f t="shared" si="9"/>
        <v>149.80397989864326</v>
      </c>
      <c r="CO36" s="249">
        <f>'4月'!AI36</f>
        <v>11.92</v>
      </c>
      <c r="CP36" s="250">
        <f>'5月'!AI36</f>
        <v>11.031390134529149</v>
      </c>
      <c r="CQ36" s="250">
        <f>'6月'!AI36</f>
        <v>10.548977395048437</v>
      </c>
      <c r="CR36" s="250">
        <f>'7月'!AI36</f>
        <v>11.491228070175438</v>
      </c>
      <c r="CS36" s="250">
        <f>'8月'!AI36</f>
        <v>9.680284191829484</v>
      </c>
      <c r="CT36" s="250">
        <f>'9月'!AI36</f>
        <v>13.854853911404335</v>
      </c>
      <c r="CU36" s="250">
        <f>'10月'!AI36</f>
        <v>10.351377018043683</v>
      </c>
      <c r="CV36" s="250">
        <f>'11月'!AI36</f>
        <v>11.39101861993428</v>
      </c>
      <c r="CW36" s="250">
        <f>'12月'!AI36</f>
        <v>11.802575107296137</v>
      </c>
      <c r="CX36" s="250">
        <f>'1月'!AI36</f>
        <v>9.11949685534591</v>
      </c>
      <c r="CY36" s="250">
        <f>'2月'!AI36</f>
        <v>10.849673202614381</v>
      </c>
      <c r="CZ36" s="270">
        <f>'3月'!AI36</f>
        <v>9.893307468477206</v>
      </c>
      <c r="DA36" s="297">
        <v>0</v>
      </c>
      <c r="DB36" s="283">
        <f t="shared" si="2"/>
        <v>1226.9</v>
      </c>
      <c r="DC36" s="283">
        <f t="shared" si="13"/>
        <v>1226.9</v>
      </c>
      <c r="DD36" s="283">
        <f t="shared" si="3"/>
        <v>338.40000000000003</v>
      </c>
      <c r="DE36" s="284">
        <f t="shared" si="14"/>
        <v>1565.3000000000002</v>
      </c>
      <c r="DF36" s="285">
        <f t="shared" si="10"/>
        <v>692.9319436623709</v>
      </c>
      <c r="DG36" s="286">
        <f t="shared" si="11"/>
        <v>543.1279637637276</v>
      </c>
      <c r="DH36" s="287">
        <f t="shared" si="12"/>
        <v>149.80397989864326</v>
      </c>
      <c r="DI36" s="220">
        <v>31</v>
      </c>
      <c r="DJ36" s="218" t="s">
        <v>43</v>
      </c>
    </row>
    <row r="37" spans="1:114" s="111" customFormat="1" ht="18" customHeight="1">
      <c r="A37" s="215">
        <v>32</v>
      </c>
      <c r="B37" s="219" t="s">
        <v>85</v>
      </c>
      <c r="C37" s="226">
        <f>'4月'!C37</f>
        <v>17977</v>
      </c>
      <c r="D37" s="227">
        <f>'5月'!C37</f>
        <v>17888</v>
      </c>
      <c r="E37" s="228">
        <f>'6月'!C37</f>
        <v>17890</v>
      </c>
      <c r="F37" s="228">
        <f>'7月'!C37</f>
        <v>17886</v>
      </c>
      <c r="G37" s="228">
        <f>'8月'!C37</f>
        <v>17931</v>
      </c>
      <c r="H37" s="228">
        <f>'9月'!C37</f>
        <v>17890</v>
      </c>
      <c r="I37" s="228">
        <f>'10月'!C37</f>
        <v>17848</v>
      </c>
      <c r="J37" s="228">
        <f>'11月'!C37</f>
        <v>17824</v>
      </c>
      <c r="K37" s="228">
        <f>'12月'!C37</f>
        <v>17803</v>
      </c>
      <c r="L37" s="228">
        <f>'1月'!C37</f>
        <v>17785</v>
      </c>
      <c r="M37" s="228">
        <f>'2月'!C37</f>
        <v>17755</v>
      </c>
      <c r="N37" s="258">
        <f>'3月'!C37</f>
        <v>17674</v>
      </c>
      <c r="O37" s="235">
        <f>'4月'!Z37</f>
        <v>402</v>
      </c>
      <c r="P37" s="236">
        <f>'5月'!Z37</f>
        <v>428.2</v>
      </c>
      <c r="Q37" s="237">
        <f>'6月'!Z37</f>
        <v>395.9</v>
      </c>
      <c r="R37" s="237">
        <f>'7月'!Z37</f>
        <v>391.20000000000005</v>
      </c>
      <c r="S37" s="237">
        <f>'8月'!Z37</f>
        <v>440.50000000000006</v>
      </c>
      <c r="T37" s="237">
        <f>'9月'!Z37</f>
        <v>396.70000000000005</v>
      </c>
      <c r="U37" s="237">
        <f>'10月'!Z37</f>
        <v>365.9</v>
      </c>
      <c r="V37" s="237">
        <f>'11月'!Z37</f>
        <v>353.79999999999995</v>
      </c>
      <c r="W37" s="237">
        <f>'12月'!Z37</f>
        <v>380.79999999999995</v>
      </c>
      <c r="X37" s="237">
        <f>'1月'!Z37</f>
        <v>329.59999999999997</v>
      </c>
      <c r="Y37" s="237">
        <f>'2月'!Z37</f>
        <v>297.7</v>
      </c>
      <c r="Z37" s="237">
        <f>'3月'!Z37</f>
        <v>374.8</v>
      </c>
      <c r="AA37" s="254">
        <f t="shared" si="4"/>
        <v>4557.1</v>
      </c>
      <c r="AB37" s="240">
        <f>'4月'!D37</f>
        <v>332.2</v>
      </c>
      <c r="AC37" s="236">
        <f>'5月'!D37</f>
        <v>352.5</v>
      </c>
      <c r="AD37" s="237">
        <f>'6月'!D37</f>
        <v>317.4</v>
      </c>
      <c r="AE37" s="237">
        <f>'7月'!D37</f>
        <v>317.3</v>
      </c>
      <c r="AF37" s="237">
        <f>'8月'!D37</f>
        <v>370.00000000000006</v>
      </c>
      <c r="AG37" s="237">
        <f>'9月'!D37</f>
        <v>332.90000000000003</v>
      </c>
      <c r="AH37" s="237">
        <f>'10月'!D37</f>
        <v>299.3</v>
      </c>
      <c r="AI37" s="237">
        <f>'11月'!D37</f>
        <v>288.4</v>
      </c>
      <c r="AJ37" s="237">
        <f>'12月'!D37</f>
        <v>309.4</v>
      </c>
      <c r="AK37" s="237">
        <f>'1月'!AA37</f>
        <v>269.59999999999997</v>
      </c>
      <c r="AL37" s="237">
        <f>'2月'!AA37</f>
        <v>240.5</v>
      </c>
      <c r="AM37" s="237">
        <f>'3月'!AA37</f>
        <v>305.1</v>
      </c>
      <c r="AN37" s="261">
        <f t="shared" si="5"/>
        <v>3734.6000000000004</v>
      </c>
      <c r="AO37" s="240">
        <f>'4月'!Y37</f>
        <v>69.8</v>
      </c>
      <c r="AP37" s="236">
        <f>'5月'!Y37</f>
        <v>75.7</v>
      </c>
      <c r="AQ37" s="237">
        <f>'6月'!Y37</f>
        <v>78.5</v>
      </c>
      <c r="AR37" s="237">
        <f>'7月'!Y37</f>
        <v>73.9</v>
      </c>
      <c r="AS37" s="237">
        <f>'8月'!Y37</f>
        <v>70.5</v>
      </c>
      <c r="AT37" s="237">
        <f>'9月'!Y37</f>
        <v>63.8</v>
      </c>
      <c r="AU37" s="237">
        <f>'10月'!Y37</f>
        <v>66.6</v>
      </c>
      <c r="AV37" s="237">
        <f>'11月'!Y37</f>
        <v>65.4</v>
      </c>
      <c r="AW37" s="237">
        <f>'12月'!Y37</f>
        <v>71.4</v>
      </c>
      <c r="AX37" s="237">
        <f>'1月'!Y37</f>
        <v>60</v>
      </c>
      <c r="AY37" s="237">
        <f>'2月'!Y37</f>
        <v>57.2</v>
      </c>
      <c r="AZ37" s="237">
        <f>'3月'!Y37</f>
        <v>69.7</v>
      </c>
      <c r="BA37" s="263">
        <f t="shared" si="6"/>
        <v>822.5</v>
      </c>
      <c r="BB37" s="235">
        <f>'4月'!AG37</f>
        <v>745.396896033821</v>
      </c>
      <c r="BC37" s="236">
        <f>'5月'!AG37</f>
        <v>772.188239367534</v>
      </c>
      <c r="BD37" s="237">
        <f>'6月'!AG37</f>
        <v>737.65604620831</v>
      </c>
      <c r="BE37" s="237">
        <f>'7月'!AG37</f>
        <v>705.5437123286189</v>
      </c>
      <c r="BF37" s="237">
        <f>'8月'!AG37</f>
        <v>792.4643031261413</v>
      </c>
      <c r="BG37" s="237">
        <f>'9月'!AG37</f>
        <v>739.1466368548538</v>
      </c>
      <c r="BH37" s="237">
        <f>'10月'!AG37</f>
        <v>661.3192406124839</v>
      </c>
      <c r="BI37" s="237">
        <f>'11月'!AG37</f>
        <v>661.654697785757</v>
      </c>
      <c r="BJ37" s="237">
        <f>'12月'!AG37</f>
        <v>689.9888202966879</v>
      </c>
      <c r="BK37" s="237">
        <f>'1月'!AG37</f>
        <v>597.8216510832797</v>
      </c>
      <c r="BL37" s="237">
        <f>'2月'!AG37</f>
        <v>578.1761329979898</v>
      </c>
      <c r="BM37" s="237">
        <f>'3月'!AG37</f>
        <v>684.0739267084508</v>
      </c>
      <c r="BN37" s="266">
        <f t="shared" si="7"/>
        <v>695.9805978856829</v>
      </c>
      <c r="BO37" s="242">
        <f>'4月'!AD37</f>
        <v>615.9722608518292</v>
      </c>
      <c r="BP37" s="237">
        <f>'5月'!AD37</f>
        <v>635.6757458595418</v>
      </c>
      <c r="BQ37" s="237">
        <f>'6月'!AD37</f>
        <v>591.3918390162102</v>
      </c>
      <c r="BR37" s="237">
        <f>'7月'!AD37</f>
        <v>572.2623208636778</v>
      </c>
      <c r="BS37" s="237">
        <f>'8月'!AD37</f>
        <v>665.6340344078826</v>
      </c>
      <c r="BT37" s="237">
        <f>'9月'!AD37</f>
        <v>620.2720327929943</v>
      </c>
      <c r="BU37" s="237">
        <f>'10月'!AD37</f>
        <v>540.9479330836743</v>
      </c>
      <c r="BV37" s="237">
        <f>'11月'!AD37</f>
        <v>539.3476959904248</v>
      </c>
      <c r="BW37" s="237">
        <f>'12月'!AD37</f>
        <v>560.6159164910589</v>
      </c>
      <c r="BX37" s="237">
        <f>'1月'!AD37</f>
        <v>488.99489421132336</v>
      </c>
      <c r="BY37" s="237">
        <f>'2月'!AD37</f>
        <v>467.0855222909525</v>
      </c>
      <c r="BZ37" s="237">
        <f>'3月'!AD37</f>
        <v>556.859538523875</v>
      </c>
      <c r="CA37" s="261">
        <f t="shared" si="8"/>
        <v>570.3647365350487</v>
      </c>
      <c r="CB37" s="242">
        <f>'4月'!AH37</f>
        <v>129.4246351819918</v>
      </c>
      <c r="CC37" s="237">
        <f>'5月'!AH37</f>
        <v>136.5124935079924</v>
      </c>
      <c r="CD37" s="237">
        <f>'6月'!AH37</f>
        <v>146.2642071920999</v>
      </c>
      <c r="CE37" s="237">
        <f>'7月'!AH37</f>
        <v>133.28139146494104</v>
      </c>
      <c r="CF37" s="237">
        <f>'8月'!AH37</f>
        <v>126.83026871825872</v>
      </c>
      <c r="CG37" s="237">
        <f>'9月'!AH37</f>
        <v>118.8746040618595</v>
      </c>
      <c r="CH37" s="237">
        <f>'10月'!AH37</f>
        <v>120.37130752880958</v>
      </c>
      <c r="CI37" s="237">
        <f>'11月'!AH37</f>
        <v>122.30700179533213</v>
      </c>
      <c r="CJ37" s="237">
        <f>'12月'!AH37</f>
        <v>129.37290380562902</v>
      </c>
      <c r="CK37" s="237">
        <f>'1月'!AH37</f>
        <v>108.82675687195625</v>
      </c>
      <c r="CL37" s="237">
        <f>'2月'!AH37</f>
        <v>111.09061070703736</v>
      </c>
      <c r="CM37" s="237">
        <f>'3月'!AH37</f>
        <v>127.21438818457585</v>
      </c>
      <c r="CN37" s="263">
        <f t="shared" si="9"/>
        <v>125.61586135063398</v>
      </c>
      <c r="CO37" s="247">
        <f>'4月'!AI37</f>
        <v>11.408789885611078</v>
      </c>
      <c r="CP37" s="248">
        <f>'5月'!AI37</f>
        <v>10.893617021276597</v>
      </c>
      <c r="CQ37" s="248">
        <f>'6月'!AI37</f>
        <v>9.546313799621927</v>
      </c>
      <c r="CR37" s="248">
        <f>'7月'!AI37</f>
        <v>9.927513394264103</v>
      </c>
      <c r="CS37" s="248">
        <f>'8月'!AI37</f>
        <v>10.702702702702702</v>
      </c>
      <c r="CT37" s="248">
        <f>'9月'!AI37</f>
        <v>9.191949534394713</v>
      </c>
      <c r="CU37" s="248">
        <f>'10月'!AI37</f>
        <v>9.72268626795857</v>
      </c>
      <c r="CV37" s="248">
        <f>'11月'!AI37</f>
        <v>9.708737864077671</v>
      </c>
      <c r="CW37" s="248">
        <f>'12月'!AI37</f>
        <v>10.310277957336782</v>
      </c>
      <c r="CX37" s="248">
        <f>'1月'!AI37</f>
        <v>9.977744807121663</v>
      </c>
      <c r="CY37" s="248">
        <f>'2月'!AI37</f>
        <v>10.81081081081081</v>
      </c>
      <c r="CZ37" s="269">
        <f>'3月'!AI37</f>
        <v>9.767289413307111</v>
      </c>
      <c r="DA37" s="295">
        <v>0</v>
      </c>
      <c r="DB37" s="278">
        <f t="shared" si="2"/>
        <v>3734.6000000000004</v>
      </c>
      <c r="DC37" s="278">
        <f t="shared" si="13"/>
        <v>3734.6000000000004</v>
      </c>
      <c r="DD37" s="278">
        <f t="shared" si="3"/>
        <v>822.5</v>
      </c>
      <c r="DE37" s="279">
        <f t="shared" si="14"/>
        <v>4557.1</v>
      </c>
      <c r="DF37" s="280">
        <f t="shared" si="10"/>
        <v>695.9805978856829</v>
      </c>
      <c r="DG37" s="281">
        <f t="shared" si="11"/>
        <v>570.3647365350487</v>
      </c>
      <c r="DH37" s="282">
        <f t="shared" si="12"/>
        <v>125.61586135063398</v>
      </c>
      <c r="DI37" s="215">
        <v>32</v>
      </c>
      <c r="DJ37" s="219" t="s">
        <v>85</v>
      </c>
    </row>
    <row r="38" spans="1:114" ht="18" customHeight="1">
      <c r="A38" s="220">
        <v>33</v>
      </c>
      <c r="B38" s="218" t="s">
        <v>44</v>
      </c>
      <c r="C38" s="229">
        <f>'4月'!C38</f>
        <v>13526</v>
      </c>
      <c r="D38" s="224">
        <f>'5月'!C38</f>
        <v>13520</v>
      </c>
      <c r="E38" s="225">
        <f>'6月'!C38</f>
        <v>13519</v>
      </c>
      <c r="F38" s="225">
        <f>'7月'!C38</f>
        <v>13521</v>
      </c>
      <c r="G38" s="225">
        <f>'8月'!C38</f>
        <v>13491</v>
      </c>
      <c r="H38" s="225">
        <f>'9月'!C38</f>
        <v>13460</v>
      </c>
      <c r="I38" s="225">
        <f>'10月'!C38</f>
        <v>13454</v>
      </c>
      <c r="J38" s="225">
        <f>'11月'!C38</f>
        <v>13421</v>
      </c>
      <c r="K38" s="225">
        <f>'12月'!C38</f>
        <v>13405</v>
      </c>
      <c r="L38" s="225">
        <f>'1月'!C38</f>
        <v>13368</v>
      </c>
      <c r="M38" s="225">
        <f>'2月'!C38</f>
        <v>13337</v>
      </c>
      <c r="N38" s="257">
        <f>'3月'!C38</f>
        <v>13256</v>
      </c>
      <c r="O38" s="232">
        <f>'4月'!Z38</f>
        <v>278.4</v>
      </c>
      <c r="P38" s="233">
        <f>'5月'!Z38</f>
        <v>278</v>
      </c>
      <c r="Q38" s="234">
        <f>'6月'!Z38</f>
        <v>270.4</v>
      </c>
      <c r="R38" s="234">
        <f>'7月'!Z38</f>
        <v>269.9</v>
      </c>
      <c r="S38" s="234">
        <f>'8月'!Z38</f>
        <v>304.20000000000005</v>
      </c>
      <c r="T38" s="234">
        <f>'9月'!Z38</f>
        <v>261.3</v>
      </c>
      <c r="U38" s="234">
        <f>'10月'!Z38</f>
        <v>270.6</v>
      </c>
      <c r="V38" s="234">
        <f>'11月'!Z38</f>
        <v>246.80000000000004</v>
      </c>
      <c r="W38" s="234">
        <f>'12月'!Z38</f>
        <v>260.9</v>
      </c>
      <c r="X38" s="234">
        <f>'1月'!Z38</f>
        <v>233.40000000000006</v>
      </c>
      <c r="Y38" s="234">
        <f>'2月'!Z38</f>
        <v>211.1</v>
      </c>
      <c r="Z38" s="234">
        <f>'3月'!Z38</f>
        <v>263.09999999999997</v>
      </c>
      <c r="AA38" s="254">
        <f t="shared" si="4"/>
        <v>3148.1</v>
      </c>
      <c r="AB38" s="239">
        <f>'4月'!D38</f>
        <v>211.2</v>
      </c>
      <c r="AC38" s="233">
        <f>'5月'!D38</f>
        <v>217.79999999999998</v>
      </c>
      <c r="AD38" s="234">
        <f>'6月'!D38</f>
        <v>199.2</v>
      </c>
      <c r="AE38" s="234">
        <f>'7月'!D38</f>
        <v>202</v>
      </c>
      <c r="AF38" s="234">
        <f>'8月'!D38</f>
        <v>241.00000000000003</v>
      </c>
      <c r="AG38" s="234">
        <f>'9月'!D38</f>
        <v>196.8</v>
      </c>
      <c r="AH38" s="234">
        <f>'10月'!D38</f>
        <v>205.1</v>
      </c>
      <c r="AI38" s="234">
        <f>'11月'!D38</f>
        <v>188.40000000000003</v>
      </c>
      <c r="AJ38" s="234">
        <f>'12月'!D38</f>
        <v>196</v>
      </c>
      <c r="AK38" s="234">
        <f>'1月'!AA38</f>
        <v>176.50000000000006</v>
      </c>
      <c r="AL38" s="234">
        <f>'2月'!AA38</f>
        <v>155.10000000000002</v>
      </c>
      <c r="AM38" s="234">
        <f>'3月'!AA38</f>
        <v>200.29999999999998</v>
      </c>
      <c r="AN38" s="261">
        <f t="shared" si="5"/>
        <v>2389.4</v>
      </c>
      <c r="AO38" s="239">
        <f>'4月'!Y38</f>
        <v>67.2</v>
      </c>
      <c r="AP38" s="233">
        <f>'5月'!Y38</f>
        <v>60.2</v>
      </c>
      <c r="AQ38" s="234">
        <f>'6月'!Y38</f>
        <v>71.2</v>
      </c>
      <c r="AR38" s="234">
        <f>'7月'!Y38</f>
        <v>67.9</v>
      </c>
      <c r="AS38" s="234">
        <f>'8月'!Y38</f>
        <v>63.2</v>
      </c>
      <c r="AT38" s="234">
        <f>'9月'!Y38</f>
        <v>64.5</v>
      </c>
      <c r="AU38" s="234">
        <f>'10月'!Y38</f>
        <v>65.5</v>
      </c>
      <c r="AV38" s="234">
        <f>'11月'!Y38</f>
        <v>58.4</v>
      </c>
      <c r="AW38" s="234">
        <f>'12月'!Y38</f>
        <v>64.9</v>
      </c>
      <c r="AX38" s="234">
        <f>'1月'!Y38</f>
        <v>56.9</v>
      </c>
      <c r="AY38" s="234">
        <f>'2月'!Y38</f>
        <v>56</v>
      </c>
      <c r="AZ38" s="234">
        <f>'3月'!Y38</f>
        <v>62.8</v>
      </c>
      <c r="BA38" s="263">
        <f t="shared" si="6"/>
        <v>758.6999999999999</v>
      </c>
      <c r="BB38" s="232">
        <f>'4月'!AG38</f>
        <v>686.086056483809</v>
      </c>
      <c r="BC38" s="233">
        <f>'5月'!AG38</f>
        <v>663.2945218553158</v>
      </c>
      <c r="BD38" s="234">
        <f>'6月'!AG38</f>
        <v>666.7159799787953</v>
      </c>
      <c r="BE38" s="234">
        <f>'7月'!AG38</f>
        <v>643.9206872940778</v>
      </c>
      <c r="BF38" s="234">
        <f>'8月'!AG38</f>
        <v>727.3666315177861</v>
      </c>
      <c r="BG38" s="234">
        <f>'9月'!AG38</f>
        <v>647.1025260029719</v>
      </c>
      <c r="BH38" s="234">
        <f>'10月'!AG38</f>
        <v>648.8057275207757</v>
      </c>
      <c r="BI38" s="234">
        <f>'11月'!AG38</f>
        <v>612.9697240642774</v>
      </c>
      <c r="BJ38" s="234">
        <f>'12月'!AG38</f>
        <v>627.8350639506202</v>
      </c>
      <c r="BK38" s="234">
        <f>'1月'!AG38</f>
        <v>563.2130653848383</v>
      </c>
      <c r="BL38" s="234">
        <f>'2月'!AG38</f>
        <v>545.7981813621942</v>
      </c>
      <c r="BM38" s="234">
        <f>'3月'!AG38</f>
        <v>640.2456830260672</v>
      </c>
      <c r="BN38" s="266">
        <f t="shared" si="7"/>
        <v>639.0316582628959</v>
      </c>
      <c r="BO38" s="241">
        <f>'4月'!AD38</f>
        <v>520.4790773325446</v>
      </c>
      <c r="BP38" s="234">
        <f>'5月'!AD38</f>
        <v>519.660240503913</v>
      </c>
      <c r="BQ38" s="234">
        <f>'6月'!AD38</f>
        <v>491.1605888009468</v>
      </c>
      <c r="BR38" s="234">
        <f>'7月'!AD38</f>
        <v>481.92656107226276</v>
      </c>
      <c r="BS38" s="234">
        <f>'8月'!AD38</f>
        <v>576.2503556731967</v>
      </c>
      <c r="BT38" s="234">
        <f>'9月'!AD38</f>
        <v>487.3699851411591</v>
      </c>
      <c r="BU38" s="234">
        <f>'10月'!AD38</f>
        <v>491.75925615118655</v>
      </c>
      <c r="BV38" s="234">
        <f>'11月'!AD38</f>
        <v>467.92340362119074</v>
      </c>
      <c r="BW38" s="234">
        <f>'12月'!AD38</f>
        <v>471.65838457003287</v>
      </c>
      <c r="BX38" s="234">
        <f>'1月'!AD38</f>
        <v>425.90876624003414</v>
      </c>
      <c r="BY38" s="234">
        <f>'2月'!AD38</f>
        <v>401.0104117919297</v>
      </c>
      <c r="BZ38" s="234">
        <f>'3月'!AD38</f>
        <v>487.4238324215936</v>
      </c>
      <c r="CA38" s="261">
        <f t="shared" si="8"/>
        <v>485.0234250034509</v>
      </c>
      <c r="CB38" s="241">
        <f>'4月'!AH38</f>
        <v>165.60697915126426</v>
      </c>
      <c r="CC38" s="234">
        <f>'5月'!AH38</f>
        <v>143.63428135140296</v>
      </c>
      <c r="CD38" s="234">
        <f>'6月'!AH38</f>
        <v>175.55539117784846</v>
      </c>
      <c r="CE38" s="234">
        <f>'7月'!AH38</f>
        <v>161.9941262218151</v>
      </c>
      <c r="CF38" s="234">
        <f>'8月'!AH38</f>
        <v>151.11627584458935</v>
      </c>
      <c r="CG38" s="234">
        <f>'9月'!AH38</f>
        <v>159.7325408618128</v>
      </c>
      <c r="CH38" s="234">
        <f>'10月'!AH38</f>
        <v>157.0464713695891</v>
      </c>
      <c r="CI38" s="234">
        <f>'11月'!AH38</f>
        <v>145.04632044308673</v>
      </c>
      <c r="CJ38" s="234">
        <f>'12月'!AH38</f>
        <v>156.17667938058742</v>
      </c>
      <c r="CK38" s="234">
        <f>'1月'!AH38</f>
        <v>137.30429914480416</v>
      </c>
      <c r="CL38" s="234">
        <f>'2月'!AH38</f>
        <v>144.78776957026471</v>
      </c>
      <c r="CM38" s="234">
        <f>'3月'!AH38</f>
        <v>152.8218506044737</v>
      </c>
      <c r="CN38" s="263">
        <f t="shared" si="9"/>
        <v>154.0082332594451</v>
      </c>
      <c r="CO38" s="249">
        <f>'4月'!AI38</f>
        <v>17.329545454545457</v>
      </c>
      <c r="CP38" s="250">
        <f>'5月'!AI38</f>
        <v>16.62075298438935</v>
      </c>
      <c r="CQ38" s="250">
        <f>'6月'!AI38</f>
        <v>18.674698795180728</v>
      </c>
      <c r="CR38" s="250">
        <f>'7月'!AI38</f>
        <v>17.821782178217823</v>
      </c>
      <c r="CS38" s="250">
        <f>'8月'!AI38</f>
        <v>16.97095435684647</v>
      </c>
      <c r="CT38" s="250">
        <f>'9月'!AI38</f>
        <v>16.666666666666664</v>
      </c>
      <c r="CU38" s="250">
        <f>'10月'!AI38</f>
        <v>16.47976596782058</v>
      </c>
      <c r="CV38" s="250">
        <f>'11月'!AI38</f>
        <v>14.012738853503182</v>
      </c>
      <c r="CW38" s="250">
        <f>'12月'!AI38</f>
        <v>16.938775510204085</v>
      </c>
      <c r="CX38" s="250">
        <f>'1月'!AI38</f>
        <v>15.750708215297445</v>
      </c>
      <c r="CY38" s="250">
        <f>'2月'!AI38</f>
        <v>15.66731141199226</v>
      </c>
      <c r="CZ38" s="270">
        <f>'3月'!AI38</f>
        <v>18.172740888667</v>
      </c>
      <c r="DA38" s="297">
        <v>293</v>
      </c>
      <c r="DB38" s="283">
        <f t="shared" si="2"/>
        <v>2389.4</v>
      </c>
      <c r="DC38" s="283">
        <f t="shared" si="13"/>
        <v>2682.4</v>
      </c>
      <c r="DD38" s="283">
        <f t="shared" si="3"/>
        <v>758.6999999999999</v>
      </c>
      <c r="DE38" s="284">
        <f t="shared" si="14"/>
        <v>3441.1</v>
      </c>
      <c r="DF38" s="285">
        <f t="shared" si="10"/>
        <v>698.5076202307584</v>
      </c>
      <c r="DG38" s="286">
        <f t="shared" si="11"/>
        <v>544.4993869713136</v>
      </c>
      <c r="DH38" s="287">
        <f t="shared" si="12"/>
        <v>154.0082332594451</v>
      </c>
      <c r="DI38" s="220">
        <v>33</v>
      </c>
      <c r="DJ38" s="218" t="s">
        <v>44</v>
      </c>
    </row>
    <row r="39" spans="95:106" ht="13.5"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B39" s="20"/>
    </row>
    <row r="40" spans="95:106" ht="13.5"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B40" s="20"/>
    </row>
    <row r="41" spans="95:106" ht="13.5"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B41" s="20"/>
    </row>
    <row r="42" spans="95:106" ht="13.5"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B42" s="20"/>
    </row>
    <row r="43" spans="95:106" ht="13.5"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B43" s="20"/>
    </row>
    <row r="44" spans="95:106" ht="13.5"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B44" s="20"/>
    </row>
    <row r="45" ht="13.5">
      <c r="DB45" s="20"/>
    </row>
    <row r="46" ht="13.5">
      <c r="DB46" s="20"/>
    </row>
    <row r="47" ht="13.5">
      <c r="DB47" s="20"/>
    </row>
    <row r="48" ht="13.5">
      <c r="DB48" s="20"/>
    </row>
    <row r="49" ht="13.5">
      <c r="DB49" s="20"/>
    </row>
    <row r="50" ht="13.5">
      <c r="DB50" s="20"/>
    </row>
    <row r="51" ht="13.5">
      <c r="DB51" s="20"/>
    </row>
  </sheetData>
  <sheetProtection/>
  <mergeCells count="20">
    <mergeCell ref="DA3:DC3"/>
    <mergeCell ref="DD3:DD4"/>
    <mergeCell ref="DF2:DF4"/>
    <mergeCell ref="DG2:DG4"/>
    <mergeCell ref="A1:B4"/>
    <mergeCell ref="A5:B5"/>
    <mergeCell ref="C1:N3"/>
    <mergeCell ref="O1:AA3"/>
    <mergeCell ref="DE3:DE4"/>
    <mergeCell ref="DA2:DE2"/>
    <mergeCell ref="DI1:DJ4"/>
    <mergeCell ref="DI5:DJ5"/>
    <mergeCell ref="DH2:DH4"/>
    <mergeCell ref="DA1:DH1"/>
    <mergeCell ref="CB1:CN3"/>
    <mergeCell ref="AB1:AN3"/>
    <mergeCell ref="AO1:BA3"/>
    <mergeCell ref="BB1:BN3"/>
    <mergeCell ref="BO1:CA3"/>
    <mergeCell ref="CO1:CZ3"/>
  </mergeCells>
  <printOptions/>
  <pageMargins left="0.2362204724409449" right="0.2362204724409449" top="0.7480314960629921" bottom="0.7480314960629921" header="0.31496062992125984" footer="0.31496062992125984"/>
  <pageSetup fitToWidth="0" horizontalDpi="600" verticalDpi="600" orientation="landscape" paperSize="9" scale="65" r:id="rId3"/>
  <headerFooter alignWithMargins="0">
    <oddHeader>&amp;L&amp;14平成27年度市町村ごみ排出量（速報値）月例報告　年間実績&amp;R資料２</oddHeader>
  </headerFooter>
  <colBreaks count="4" manualBreakCount="4">
    <brk id="27" max="38" man="1"/>
    <brk id="53" max="38" man="1"/>
    <brk id="79" max="38" man="1"/>
    <brk id="104" max="38" man="1"/>
  </col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H39"/>
  <sheetViews>
    <sheetView view="pageBreakPreview" zoomScale="75" zoomScaleSheetLayoutView="75" zoomScalePageLayoutView="0" workbookViewId="0" topLeftCell="A1">
      <selection activeCell="P18" sqref="P18"/>
    </sheetView>
  </sheetViews>
  <sheetFormatPr defaultColWidth="9.00390625" defaultRowHeight="15" customHeight="1"/>
  <cols>
    <col min="1" max="1" width="3.75390625" style="8" customWidth="1"/>
    <col min="2" max="2" width="11.625" style="1" customWidth="1"/>
    <col min="3" max="3" width="10.625" style="8" customWidth="1"/>
    <col min="4" max="4" width="10.625" style="11" customWidth="1"/>
    <col min="5" max="6" width="10.625" style="9" customWidth="1"/>
    <col min="7" max="20" width="10.625" style="1" customWidth="1"/>
    <col min="21" max="21" width="12.00390625" style="1" bestFit="1" customWidth="1"/>
    <col min="22" max="29" width="10.625" style="1" customWidth="1"/>
    <col min="30" max="32" width="10.625" style="10" customWidth="1"/>
    <col min="33" max="34" width="9.00390625" style="10" customWidth="1"/>
    <col min="35" max="16384" width="9.00390625" style="1" customWidth="1"/>
  </cols>
  <sheetData>
    <row r="1" spans="1:112" ht="15" customHeight="1">
      <c r="A1" s="419" t="s">
        <v>135</v>
      </c>
      <c r="B1" s="420"/>
      <c r="C1" s="425" t="s">
        <v>0</v>
      </c>
      <c r="D1" s="112"/>
      <c r="E1" s="113"/>
      <c r="F1" s="113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5"/>
      <c r="AA1" s="403" t="s">
        <v>1</v>
      </c>
      <c r="AB1" s="404"/>
      <c r="AC1" s="405"/>
      <c r="AD1" s="409" t="s">
        <v>2</v>
      </c>
      <c r="AE1" s="409"/>
      <c r="AF1" s="409"/>
      <c r="AG1" s="413" t="s">
        <v>3</v>
      </c>
      <c r="AH1" s="416" t="s">
        <v>4</v>
      </c>
      <c r="AI1" s="388" t="s">
        <v>5</v>
      </c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</row>
    <row r="2" spans="1:112" ht="19.5" customHeight="1">
      <c r="A2" s="421"/>
      <c r="B2" s="422"/>
      <c r="C2" s="426"/>
      <c r="D2" s="391" t="s">
        <v>1</v>
      </c>
      <c r="E2" s="392"/>
      <c r="F2" s="393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  <c r="U2" s="395"/>
      <c r="V2" s="395"/>
      <c r="W2" s="395"/>
      <c r="X2" s="396"/>
      <c r="Y2" s="397" t="s">
        <v>6</v>
      </c>
      <c r="Z2" s="399" t="s">
        <v>7</v>
      </c>
      <c r="AA2" s="406"/>
      <c r="AB2" s="407"/>
      <c r="AC2" s="408"/>
      <c r="AD2" s="410"/>
      <c r="AE2" s="410"/>
      <c r="AF2" s="410"/>
      <c r="AG2" s="414"/>
      <c r="AH2" s="417"/>
      <c r="AI2" s="389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  <c r="CY2" s="70"/>
      <c r="CZ2" s="70"/>
      <c r="DA2" s="70"/>
      <c r="DB2" s="70"/>
      <c r="DC2" s="70"/>
      <c r="DD2" s="70"/>
      <c r="DE2" s="70"/>
      <c r="DF2" s="70"/>
      <c r="DG2" s="70"/>
      <c r="DH2" s="70"/>
    </row>
    <row r="3" spans="1:112" ht="19.5" customHeight="1">
      <c r="A3" s="421"/>
      <c r="B3" s="422"/>
      <c r="C3" s="426"/>
      <c r="D3" s="394"/>
      <c r="E3" s="392"/>
      <c r="F3" s="392"/>
      <c r="G3" s="401" t="s">
        <v>8</v>
      </c>
      <c r="H3" s="402"/>
      <c r="I3" s="402"/>
      <c r="J3" s="401" t="s">
        <v>9</v>
      </c>
      <c r="K3" s="402"/>
      <c r="L3" s="402"/>
      <c r="M3" s="401" t="s">
        <v>10</v>
      </c>
      <c r="N3" s="402"/>
      <c r="O3" s="402"/>
      <c r="P3" s="401" t="s">
        <v>11</v>
      </c>
      <c r="Q3" s="402"/>
      <c r="R3" s="402"/>
      <c r="S3" s="401" t="s">
        <v>12</v>
      </c>
      <c r="T3" s="402"/>
      <c r="U3" s="402"/>
      <c r="V3" s="401" t="s">
        <v>13</v>
      </c>
      <c r="W3" s="402"/>
      <c r="X3" s="402"/>
      <c r="Y3" s="397"/>
      <c r="Z3" s="399"/>
      <c r="AA3" s="406"/>
      <c r="AB3" s="407"/>
      <c r="AC3" s="408"/>
      <c r="AD3" s="410"/>
      <c r="AE3" s="410"/>
      <c r="AF3" s="410"/>
      <c r="AG3" s="414"/>
      <c r="AH3" s="417"/>
      <c r="AI3" s="389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  <c r="DD3" s="70"/>
      <c r="DE3" s="70"/>
      <c r="DF3" s="70"/>
      <c r="DG3" s="70"/>
      <c r="DH3" s="70"/>
    </row>
    <row r="4" spans="1:112" ht="19.5" customHeight="1" thickBot="1">
      <c r="A4" s="423"/>
      <c r="B4" s="424"/>
      <c r="C4" s="427"/>
      <c r="D4" s="116" t="s">
        <v>14</v>
      </c>
      <c r="E4" s="2" t="s">
        <v>15</v>
      </c>
      <c r="F4" s="2" t="s">
        <v>16</v>
      </c>
      <c r="G4" s="117" t="s">
        <v>14</v>
      </c>
      <c r="H4" s="2" t="s">
        <v>15</v>
      </c>
      <c r="I4" s="2" t="s">
        <v>16</v>
      </c>
      <c r="J4" s="117" t="s">
        <v>14</v>
      </c>
      <c r="K4" s="2" t="s">
        <v>15</v>
      </c>
      <c r="L4" s="2" t="s">
        <v>16</v>
      </c>
      <c r="M4" s="117" t="s">
        <v>14</v>
      </c>
      <c r="N4" s="2" t="s">
        <v>15</v>
      </c>
      <c r="O4" s="2" t="s">
        <v>16</v>
      </c>
      <c r="P4" s="117" t="s">
        <v>14</v>
      </c>
      <c r="Q4" s="2" t="s">
        <v>15</v>
      </c>
      <c r="R4" s="2" t="s">
        <v>16</v>
      </c>
      <c r="S4" s="117" t="s">
        <v>14</v>
      </c>
      <c r="T4" s="2" t="s">
        <v>15</v>
      </c>
      <c r="U4" s="2" t="s">
        <v>16</v>
      </c>
      <c r="V4" s="117" t="s">
        <v>14</v>
      </c>
      <c r="W4" s="2" t="s">
        <v>15</v>
      </c>
      <c r="X4" s="2" t="s">
        <v>16</v>
      </c>
      <c r="Y4" s="398"/>
      <c r="Z4" s="400"/>
      <c r="AA4" s="118" t="s">
        <v>14</v>
      </c>
      <c r="AB4" s="3" t="s">
        <v>17</v>
      </c>
      <c r="AC4" s="4" t="s">
        <v>18</v>
      </c>
      <c r="AD4" s="119"/>
      <c r="AE4" s="5" t="s">
        <v>17</v>
      </c>
      <c r="AF4" s="6" t="s">
        <v>18</v>
      </c>
      <c r="AG4" s="415"/>
      <c r="AH4" s="418"/>
      <c r="AI4" s="39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/>
      <c r="DA4" s="70"/>
      <c r="DB4" s="70"/>
      <c r="DC4" s="70"/>
      <c r="DD4" s="70"/>
      <c r="DE4" s="70"/>
      <c r="DF4" s="70"/>
      <c r="DG4" s="70"/>
      <c r="DH4" s="70"/>
    </row>
    <row r="5" spans="1:112" s="7" customFormat="1" ht="39.75" customHeight="1" thickBot="1">
      <c r="A5" s="411" t="s">
        <v>19</v>
      </c>
      <c r="B5" s="412"/>
      <c r="C5" s="120">
        <f>SUM(C6:C38)</f>
        <v>1289473</v>
      </c>
      <c r="D5" s="160">
        <f>SUM(E5:F5)</f>
        <v>23141.8</v>
      </c>
      <c r="E5" s="12">
        <f>SUM(E6:E38)</f>
        <v>21628.6</v>
      </c>
      <c r="F5" s="12">
        <f>SUM(F6:F38)</f>
        <v>1513.1999999999998</v>
      </c>
      <c r="G5" s="121">
        <f aca="true" t="shared" si="0" ref="G5:AC5">SUM(G6:G38)</f>
        <v>591.8</v>
      </c>
      <c r="H5" s="13">
        <f t="shared" si="0"/>
        <v>591.8</v>
      </c>
      <c r="I5" s="13">
        <f t="shared" si="0"/>
        <v>0</v>
      </c>
      <c r="J5" s="121">
        <f t="shared" si="0"/>
        <v>17397.600000000002</v>
      </c>
      <c r="K5" s="13">
        <f t="shared" si="0"/>
        <v>16484.4</v>
      </c>
      <c r="L5" s="13">
        <f t="shared" si="0"/>
        <v>913.1999999999999</v>
      </c>
      <c r="M5" s="121">
        <f t="shared" si="0"/>
        <v>1130.6999999999998</v>
      </c>
      <c r="N5" s="13">
        <f t="shared" si="0"/>
        <v>908.8000000000001</v>
      </c>
      <c r="O5" s="13">
        <f t="shared" si="0"/>
        <v>221.89999999999995</v>
      </c>
      <c r="P5" s="121">
        <f t="shared" si="0"/>
        <v>3548.8</v>
      </c>
      <c r="Q5" s="13">
        <f t="shared" si="0"/>
        <v>3377.9000000000005</v>
      </c>
      <c r="R5" s="13">
        <f t="shared" si="0"/>
        <v>170.9</v>
      </c>
      <c r="S5" s="121">
        <f t="shared" si="0"/>
        <v>0</v>
      </c>
      <c r="T5" s="13">
        <f t="shared" si="0"/>
        <v>0</v>
      </c>
      <c r="U5" s="13">
        <f t="shared" si="0"/>
        <v>0</v>
      </c>
      <c r="V5" s="121">
        <f t="shared" si="0"/>
        <v>472.9</v>
      </c>
      <c r="W5" s="13">
        <f t="shared" si="0"/>
        <v>265.7</v>
      </c>
      <c r="X5" s="13">
        <f t="shared" si="0"/>
        <v>207.2</v>
      </c>
      <c r="Y5" s="122">
        <f t="shared" si="0"/>
        <v>11464.600000000002</v>
      </c>
      <c r="Z5" s="161">
        <f t="shared" si="0"/>
        <v>34606.4</v>
      </c>
      <c r="AA5" s="162">
        <f t="shared" si="0"/>
        <v>23141.800000000003</v>
      </c>
      <c r="AB5" s="14">
        <f t="shared" si="0"/>
        <v>19593</v>
      </c>
      <c r="AC5" s="15">
        <f t="shared" si="0"/>
        <v>3548.8</v>
      </c>
      <c r="AD5" s="123">
        <f>AA5/C5/31*1000000</f>
        <v>578.9261794697175</v>
      </c>
      <c r="AE5" s="16">
        <f>AB5/C5/31*1000000</f>
        <v>490.147725516173</v>
      </c>
      <c r="AF5" s="17">
        <f>AC5/C5/31*1000000</f>
        <v>88.77845395354436</v>
      </c>
      <c r="AG5" s="124">
        <f>Z5/C5/31*1000000</f>
        <v>865.7300182872908</v>
      </c>
      <c r="AH5" s="125">
        <f>Y5/C5/31*1000000</f>
        <v>286.8038388175735</v>
      </c>
      <c r="AI5" s="126">
        <f>AC5*100/AA5</f>
        <v>15.335021476289656</v>
      </c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</row>
    <row r="6" spans="1:112" s="43" customFormat="1" ht="19.5" customHeight="1" thickTop="1">
      <c r="A6" s="36">
        <v>1</v>
      </c>
      <c r="B6" s="37" t="s">
        <v>20</v>
      </c>
      <c r="C6" s="163">
        <v>294106</v>
      </c>
      <c r="D6" s="164">
        <f>G6+J6+M6+P6+S6+V6</f>
        <v>5135.900000000001</v>
      </c>
      <c r="E6" s="38">
        <f>H6+K6+N6+Q6+T6+W6</f>
        <v>5085.700000000001</v>
      </c>
      <c r="F6" s="38">
        <f>I6+L6+O6+R6+U6+X6</f>
        <v>50.2</v>
      </c>
      <c r="G6" s="165">
        <f aca="true" t="shared" si="1" ref="G6:G38">SUM(H6:I6)</f>
        <v>0</v>
      </c>
      <c r="H6" s="38">
        <v>0</v>
      </c>
      <c r="I6" s="38">
        <v>0</v>
      </c>
      <c r="J6" s="165">
        <f>SUM(K6:L6)</f>
        <v>3884</v>
      </c>
      <c r="K6" s="38">
        <v>3850.5</v>
      </c>
      <c r="L6" s="38">
        <v>33.5</v>
      </c>
      <c r="M6" s="165">
        <f>SUM(N6:O6)</f>
        <v>299.5</v>
      </c>
      <c r="N6" s="38">
        <v>297.8</v>
      </c>
      <c r="O6" s="38">
        <v>1.7</v>
      </c>
      <c r="P6" s="165">
        <f>SUM(Q6:R6)</f>
        <v>870.3000000000001</v>
      </c>
      <c r="Q6" s="38">
        <v>868.1</v>
      </c>
      <c r="R6" s="38">
        <v>2.2</v>
      </c>
      <c r="S6" s="165">
        <f>SUM(T6:U6)</f>
        <v>0</v>
      </c>
      <c r="T6" s="38">
        <v>0</v>
      </c>
      <c r="U6" s="38">
        <v>0</v>
      </c>
      <c r="V6" s="165">
        <f>SUM(W6:X6)</f>
        <v>82.1</v>
      </c>
      <c r="W6" s="38">
        <v>69.3</v>
      </c>
      <c r="X6" s="38">
        <v>12.8</v>
      </c>
      <c r="Y6" s="166">
        <v>3459.5</v>
      </c>
      <c r="Z6" s="167">
        <f aca="true" t="shared" si="2" ref="Z6:Z38">D6+Y6</f>
        <v>8595.400000000001</v>
      </c>
      <c r="AA6" s="168">
        <f aca="true" t="shared" si="3" ref="AA6:AA38">SUM(AB6:AC6)</f>
        <v>5135.900000000001</v>
      </c>
      <c r="AB6" s="39">
        <f aca="true" t="shared" si="4" ref="AB6:AB38">G6+J6+M6+S6+V6</f>
        <v>4265.6</v>
      </c>
      <c r="AC6" s="40">
        <f aca="true" t="shared" si="5" ref="AC6:AC38">P6</f>
        <v>870.3000000000001</v>
      </c>
      <c r="AD6" s="169">
        <f aca="true" t="shared" si="6" ref="AD6:AD38">AA6/C6/31*1000000</f>
        <v>563.3145653213029</v>
      </c>
      <c r="AE6" s="41">
        <f aca="true" t="shared" si="7" ref="AE6:AE38">AB6/C6/31*1000000</f>
        <v>467.8585271976771</v>
      </c>
      <c r="AF6" s="42">
        <f aca="true" t="shared" si="8" ref="AF6:AF38">AC6/C6/31*1000000</f>
        <v>95.45603812362583</v>
      </c>
      <c r="AG6" s="170">
        <f aca="true" t="shared" si="9" ref="AG6:AG38">Z6/C6/31*1000000</f>
        <v>942.7586235640739</v>
      </c>
      <c r="AH6" s="171">
        <f aca="true" t="shared" si="10" ref="AH6:AH38">Y6/C6/31*1000000</f>
        <v>379.44405824277095</v>
      </c>
      <c r="AI6" s="172">
        <f aca="true" t="shared" si="11" ref="AI6:AI38">AC6*100/AA6</f>
        <v>16.945423392200002</v>
      </c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</row>
    <row r="7" spans="1:112" s="46" customFormat="1" ht="19.5" customHeight="1">
      <c r="A7" s="44">
        <v>2</v>
      </c>
      <c r="B7" s="45" t="s">
        <v>21</v>
      </c>
      <c r="C7" s="173">
        <v>56031</v>
      </c>
      <c r="D7" s="164">
        <f aca="true" t="shared" si="12" ref="D7:F38">G7+J7+M7+P7+S7+V7</f>
        <v>1312</v>
      </c>
      <c r="E7" s="38">
        <f t="shared" si="12"/>
        <v>1052.6</v>
      </c>
      <c r="F7" s="38">
        <f t="shared" si="12"/>
        <v>259.40000000000003</v>
      </c>
      <c r="G7" s="165">
        <f>SUM(H7:I7)</f>
        <v>0</v>
      </c>
      <c r="H7" s="38">
        <v>0</v>
      </c>
      <c r="I7" s="38">
        <v>0</v>
      </c>
      <c r="J7" s="165">
        <f>SUM(K7:L7)</f>
        <v>986.8</v>
      </c>
      <c r="K7" s="38">
        <v>875</v>
      </c>
      <c r="L7" s="38">
        <v>111.8</v>
      </c>
      <c r="M7" s="165">
        <f>SUM(N7:O7)</f>
        <v>69.4</v>
      </c>
      <c r="N7" s="38">
        <v>30.4</v>
      </c>
      <c r="O7" s="38">
        <v>39</v>
      </c>
      <c r="P7" s="165">
        <f>SUM(Q7:R7)</f>
        <v>208.2</v>
      </c>
      <c r="Q7" s="38">
        <v>147.2</v>
      </c>
      <c r="R7" s="38">
        <v>61</v>
      </c>
      <c r="S7" s="165">
        <f>SUM(T7:U7)</f>
        <v>0</v>
      </c>
      <c r="T7" s="38">
        <v>0</v>
      </c>
      <c r="U7" s="38">
        <v>0</v>
      </c>
      <c r="V7" s="165">
        <f>SUM(W7:X7)</f>
        <v>47.6</v>
      </c>
      <c r="W7" s="38">
        <v>0</v>
      </c>
      <c r="X7" s="38">
        <v>47.6</v>
      </c>
      <c r="Y7" s="166">
        <v>514.2</v>
      </c>
      <c r="Z7" s="167">
        <f>D7+Y7</f>
        <v>1826.2</v>
      </c>
      <c r="AA7" s="168">
        <f>SUM(AB7:AC7)</f>
        <v>1312</v>
      </c>
      <c r="AB7" s="39">
        <f>G7+J7+M7+S7+V7</f>
        <v>1103.8</v>
      </c>
      <c r="AC7" s="40">
        <f>P7</f>
        <v>208.2</v>
      </c>
      <c r="AD7" s="169">
        <f t="shared" si="6"/>
        <v>755.3422327847314</v>
      </c>
      <c r="AE7" s="41">
        <f t="shared" si="7"/>
        <v>635.4777107833739</v>
      </c>
      <c r="AF7" s="42">
        <f t="shared" si="8"/>
        <v>119.86452200135753</v>
      </c>
      <c r="AG7" s="170">
        <f t="shared" si="9"/>
        <v>1051.3765133471622</v>
      </c>
      <c r="AH7" s="171">
        <f t="shared" si="10"/>
        <v>296.0342805624306</v>
      </c>
      <c r="AI7" s="172">
        <f>AC7*100/AA7</f>
        <v>15.86890243902439</v>
      </c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</row>
    <row r="8" spans="1:112" s="46" customFormat="1" ht="19.5" customHeight="1">
      <c r="A8" s="44">
        <v>3</v>
      </c>
      <c r="B8" s="47" t="s">
        <v>22</v>
      </c>
      <c r="C8" s="173">
        <v>38421</v>
      </c>
      <c r="D8" s="164">
        <f t="shared" si="12"/>
        <v>849.9999999999999</v>
      </c>
      <c r="E8" s="38">
        <f t="shared" si="12"/>
        <v>734.9</v>
      </c>
      <c r="F8" s="38">
        <f t="shared" si="12"/>
        <v>115.1</v>
      </c>
      <c r="G8" s="165">
        <f>SUM(H8:I8)</f>
        <v>0</v>
      </c>
      <c r="H8" s="38">
        <v>0</v>
      </c>
      <c r="I8" s="38">
        <v>0</v>
      </c>
      <c r="J8" s="165">
        <f>SUM(K8:L8)</f>
        <v>732.8</v>
      </c>
      <c r="K8" s="38">
        <v>661.5</v>
      </c>
      <c r="L8" s="38">
        <v>71.3</v>
      </c>
      <c r="M8" s="165">
        <f>SUM(N8:O8)</f>
        <v>93.9</v>
      </c>
      <c r="N8" s="38">
        <v>61.1</v>
      </c>
      <c r="O8" s="38">
        <v>32.8</v>
      </c>
      <c r="P8" s="165">
        <f>SUM(Q8:R8)</f>
        <v>23.3</v>
      </c>
      <c r="Q8" s="38">
        <v>12.3</v>
      </c>
      <c r="R8" s="38">
        <v>11</v>
      </c>
      <c r="S8" s="165">
        <f>SUM(T8:U8)</f>
        <v>0</v>
      </c>
      <c r="T8" s="38">
        <v>0</v>
      </c>
      <c r="U8" s="38">
        <v>0</v>
      </c>
      <c r="V8" s="165">
        <f>SUM(W8:X8)</f>
        <v>0</v>
      </c>
      <c r="W8" s="38">
        <v>0</v>
      </c>
      <c r="X8" s="38">
        <v>0</v>
      </c>
      <c r="Y8" s="166">
        <v>82</v>
      </c>
      <c r="Z8" s="167">
        <f>D8+Y8</f>
        <v>931.9999999999999</v>
      </c>
      <c r="AA8" s="168">
        <f>SUM(AB8:AC8)</f>
        <v>849.9999999999999</v>
      </c>
      <c r="AB8" s="39">
        <f>G8+J8+M8+S8+V8</f>
        <v>826.6999999999999</v>
      </c>
      <c r="AC8" s="40">
        <f>P8</f>
        <v>23.3</v>
      </c>
      <c r="AD8" s="169">
        <f t="shared" si="6"/>
        <v>713.6554186176746</v>
      </c>
      <c r="AE8" s="41">
        <f t="shared" si="7"/>
        <v>694.092864201449</v>
      </c>
      <c r="AF8" s="42">
        <f t="shared" si="8"/>
        <v>19.56255441622567</v>
      </c>
      <c r="AG8" s="170">
        <f t="shared" si="9"/>
        <v>782.5021766490268</v>
      </c>
      <c r="AH8" s="171">
        <f t="shared" si="10"/>
        <v>68.84675803135214</v>
      </c>
      <c r="AI8" s="172">
        <f>AC8*100/AA8</f>
        <v>2.7411764705882358</v>
      </c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</row>
    <row r="9" spans="1:112" s="43" customFormat="1" ht="19.5" customHeight="1">
      <c r="A9" s="48">
        <v>4</v>
      </c>
      <c r="B9" s="47" t="s">
        <v>23</v>
      </c>
      <c r="C9" s="173">
        <v>98956</v>
      </c>
      <c r="D9" s="174">
        <f t="shared" si="12"/>
        <v>1444.7</v>
      </c>
      <c r="E9" s="38">
        <f t="shared" si="12"/>
        <v>1420.5000000000002</v>
      </c>
      <c r="F9" s="38">
        <f t="shared" si="12"/>
        <v>24.2</v>
      </c>
      <c r="G9" s="175">
        <f t="shared" si="1"/>
        <v>0</v>
      </c>
      <c r="H9" s="49">
        <v>0</v>
      </c>
      <c r="I9" s="49">
        <v>0</v>
      </c>
      <c r="J9" s="175">
        <f aca="true" t="shared" si="13" ref="J9:J38">SUM(K9:L9)</f>
        <v>1236.9</v>
      </c>
      <c r="K9" s="49">
        <v>1220.9</v>
      </c>
      <c r="L9" s="49">
        <v>16</v>
      </c>
      <c r="M9" s="175">
        <f aca="true" t="shared" si="14" ref="M9:M38">SUM(N9:O9)</f>
        <v>87.60000000000001</v>
      </c>
      <c r="N9" s="49">
        <v>81.7</v>
      </c>
      <c r="O9" s="49">
        <v>5.9</v>
      </c>
      <c r="P9" s="175">
        <f aca="true" t="shared" si="15" ref="P9:P38">SUM(Q9:R9)</f>
        <v>117.9</v>
      </c>
      <c r="Q9" s="49">
        <v>117.9</v>
      </c>
      <c r="R9" s="49">
        <v>0</v>
      </c>
      <c r="S9" s="175">
        <f aca="true" t="shared" si="16" ref="S9:S38">SUM(T9:U9)</f>
        <v>0</v>
      </c>
      <c r="T9" s="49">
        <v>0</v>
      </c>
      <c r="U9" s="49">
        <v>0</v>
      </c>
      <c r="V9" s="175">
        <f aca="true" t="shared" si="17" ref="V9:V38">SUM(W9:X9)</f>
        <v>2.3</v>
      </c>
      <c r="W9" s="49">
        <v>0</v>
      </c>
      <c r="X9" s="49">
        <v>2.3</v>
      </c>
      <c r="Y9" s="176">
        <v>1071.2</v>
      </c>
      <c r="Z9" s="177">
        <f t="shared" si="2"/>
        <v>2515.9</v>
      </c>
      <c r="AA9" s="178">
        <f t="shared" si="3"/>
        <v>1444.7</v>
      </c>
      <c r="AB9" s="50">
        <f t="shared" si="4"/>
        <v>1326.8</v>
      </c>
      <c r="AC9" s="51">
        <f t="shared" si="5"/>
        <v>117.9</v>
      </c>
      <c r="AD9" s="179">
        <f t="shared" si="6"/>
        <v>470.9489652618499</v>
      </c>
      <c r="AE9" s="52">
        <f t="shared" si="7"/>
        <v>432.5154614171955</v>
      </c>
      <c r="AF9" s="53">
        <f t="shared" si="8"/>
        <v>38.433503844654325</v>
      </c>
      <c r="AG9" s="180">
        <f t="shared" si="9"/>
        <v>820.142937428039</v>
      </c>
      <c r="AH9" s="181">
        <f t="shared" si="10"/>
        <v>349.1939721661892</v>
      </c>
      <c r="AI9" s="182">
        <f t="shared" si="11"/>
        <v>8.160863847165501</v>
      </c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</row>
    <row r="10" spans="1:112" s="43" customFormat="1" ht="19.5" customHeight="1">
      <c r="A10" s="48">
        <v>5</v>
      </c>
      <c r="B10" s="47" t="s">
        <v>136</v>
      </c>
      <c r="C10" s="173">
        <v>93696</v>
      </c>
      <c r="D10" s="174">
        <f t="shared" si="12"/>
        <v>1459.1000000000001</v>
      </c>
      <c r="E10" s="38">
        <f t="shared" si="12"/>
        <v>1390.4</v>
      </c>
      <c r="F10" s="38">
        <f t="shared" si="12"/>
        <v>68.7</v>
      </c>
      <c r="G10" s="175">
        <f t="shared" si="1"/>
        <v>0</v>
      </c>
      <c r="H10" s="49">
        <v>0</v>
      </c>
      <c r="I10" s="49">
        <v>0</v>
      </c>
      <c r="J10" s="175">
        <f t="shared" si="13"/>
        <v>1047.4</v>
      </c>
      <c r="K10" s="49">
        <v>1000.7</v>
      </c>
      <c r="L10" s="49">
        <v>46.7</v>
      </c>
      <c r="M10" s="175">
        <f t="shared" si="14"/>
        <v>90.5</v>
      </c>
      <c r="N10" s="49">
        <v>68.5</v>
      </c>
      <c r="O10" s="49">
        <v>22</v>
      </c>
      <c r="P10" s="175">
        <f t="shared" si="15"/>
        <v>321.2</v>
      </c>
      <c r="Q10" s="49">
        <v>321.2</v>
      </c>
      <c r="R10" s="49">
        <v>0</v>
      </c>
      <c r="S10" s="175">
        <f t="shared" si="16"/>
        <v>0</v>
      </c>
      <c r="T10" s="49">
        <v>0</v>
      </c>
      <c r="U10" s="49">
        <v>0</v>
      </c>
      <c r="V10" s="175">
        <f t="shared" si="17"/>
        <v>0</v>
      </c>
      <c r="W10" s="49">
        <v>0</v>
      </c>
      <c r="X10" s="49">
        <v>0</v>
      </c>
      <c r="Y10" s="176">
        <v>773.2</v>
      </c>
      <c r="Z10" s="177">
        <f t="shared" si="2"/>
        <v>2232.3</v>
      </c>
      <c r="AA10" s="178">
        <f t="shared" si="3"/>
        <v>1459.1000000000001</v>
      </c>
      <c r="AB10" s="50">
        <f t="shared" si="4"/>
        <v>1137.9</v>
      </c>
      <c r="AC10" s="51">
        <f t="shared" si="5"/>
        <v>321.2</v>
      </c>
      <c r="AD10" s="179">
        <f t="shared" si="6"/>
        <v>502.3452648510489</v>
      </c>
      <c r="AE10" s="52">
        <f t="shared" si="7"/>
        <v>391.7611382866209</v>
      </c>
      <c r="AF10" s="53">
        <f t="shared" si="8"/>
        <v>110.58412656442799</v>
      </c>
      <c r="AG10" s="180">
        <f t="shared" si="9"/>
        <v>768.5459082496034</v>
      </c>
      <c r="AH10" s="181">
        <f t="shared" si="10"/>
        <v>266.2006433985546</v>
      </c>
      <c r="AI10" s="182">
        <f t="shared" si="11"/>
        <v>22.0135700089096</v>
      </c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</row>
    <row r="11" spans="1:112" s="43" customFormat="1" ht="19.5" customHeight="1">
      <c r="A11" s="48">
        <v>6</v>
      </c>
      <c r="B11" s="47" t="s">
        <v>137</v>
      </c>
      <c r="C11" s="173">
        <v>36722</v>
      </c>
      <c r="D11" s="174">
        <f t="shared" si="12"/>
        <v>775.3999999999999</v>
      </c>
      <c r="E11" s="38">
        <f t="shared" si="12"/>
        <v>672.9</v>
      </c>
      <c r="F11" s="38">
        <f t="shared" si="12"/>
        <v>102.5</v>
      </c>
      <c r="G11" s="175">
        <f>SUM(H11:I11)</f>
        <v>0</v>
      </c>
      <c r="H11" s="54">
        <v>0</v>
      </c>
      <c r="I11" s="49">
        <v>0</v>
      </c>
      <c r="J11" s="175">
        <f t="shared" si="13"/>
        <v>630.6999999999999</v>
      </c>
      <c r="K11" s="49">
        <v>561.4</v>
      </c>
      <c r="L11" s="49">
        <v>69.3</v>
      </c>
      <c r="M11" s="175">
        <f t="shared" si="14"/>
        <v>57.3</v>
      </c>
      <c r="N11" s="49">
        <v>31.3</v>
      </c>
      <c r="O11" s="49">
        <v>26</v>
      </c>
      <c r="P11" s="175">
        <f t="shared" si="15"/>
        <v>87.4</v>
      </c>
      <c r="Q11" s="68">
        <v>80.2</v>
      </c>
      <c r="R11" s="49">
        <v>7.2</v>
      </c>
      <c r="S11" s="175">
        <f t="shared" si="16"/>
        <v>0</v>
      </c>
      <c r="T11" s="49">
        <v>0</v>
      </c>
      <c r="U11" s="49">
        <v>0</v>
      </c>
      <c r="V11" s="175">
        <f t="shared" si="17"/>
        <v>0</v>
      </c>
      <c r="W11" s="49">
        <v>0</v>
      </c>
      <c r="X11" s="49">
        <v>0</v>
      </c>
      <c r="Y11" s="176">
        <v>325.1</v>
      </c>
      <c r="Z11" s="177">
        <f t="shared" si="2"/>
        <v>1100.5</v>
      </c>
      <c r="AA11" s="178">
        <f t="shared" si="3"/>
        <v>775.3999999999999</v>
      </c>
      <c r="AB11" s="50">
        <f t="shared" si="4"/>
        <v>687.9999999999999</v>
      </c>
      <c r="AC11" s="51">
        <f t="shared" si="5"/>
        <v>87.4</v>
      </c>
      <c r="AD11" s="179">
        <f t="shared" si="6"/>
        <v>681.1421825011286</v>
      </c>
      <c r="AE11" s="52">
        <f t="shared" si="7"/>
        <v>604.3665483115509</v>
      </c>
      <c r="AF11" s="53">
        <f t="shared" si="8"/>
        <v>76.77563418957784</v>
      </c>
      <c r="AG11" s="180">
        <f t="shared" si="9"/>
        <v>966.7229453733456</v>
      </c>
      <c r="AH11" s="181">
        <f t="shared" si="10"/>
        <v>285.5807628722169</v>
      </c>
      <c r="AI11" s="182">
        <f t="shared" si="11"/>
        <v>11.271601753933457</v>
      </c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</row>
    <row r="12" spans="1:112" s="43" customFormat="1" ht="19.5" customHeight="1">
      <c r="A12" s="48">
        <v>7</v>
      </c>
      <c r="B12" s="47" t="s">
        <v>26</v>
      </c>
      <c r="C12" s="173">
        <v>28692</v>
      </c>
      <c r="D12" s="174">
        <f>G12+J12+M12+P12+S12+V12</f>
        <v>484.7</v>
      </c>
      <c r="E12" s="38">
        <f>H12+K12+N12+Q12+T12+W12</f>
        <v>452.6</v>
      </c>
      <c r="F12" s="38">
        <f>I12+L12+O12+R12+U12+X12</f>
        <v>32.1</v>
      </c>
      <c r="G12" s="175">
        <f>SUM(H12:I12)</f>
        <v>0</v>
      </c>
      <c r="H12" s="54">
        <v>0</v>
      </c>
      <c r="I12" s="49">
        <v>0</v>
      </c>
      <c r="J12" s="175">
        <f>SUM(K12:L12)</f>
        <v>338.59999999999997</v>
      </c>
      <c r="K12" s="49">
        <v>325.7</v>
      </c>
      <c r="L12" s="49">
        <v>12.9</v>
      </c>
      <c r="M12" s="175">
        <f>SUM(N12:O12)</f>
        <v>27.5</v>
      </c>
      <c r="N12" s="49">
        <v>24.6</v>
      </c>
      <c r="O12" s="49">
        <v>2.9</v>
      </c>
      <c r="P12" s="175">
        <f>SUM(Q12:R12)</f>
        <v>104.80000000000001</v>
      </c>
      <c r="Q12" s="49">
        <v>95.4</v>
      </c>
      <c r="R12" s="49">
        <v>9.4</v>
      </c>
      <c r="S12" s="175">
        <f>SUM(T12:U12)</f>
        <v>0</v>
      </c>
      <c r="T12" s="49">
        <v>0</v>
      </c>
      <c r="U12" s="49">
        <v>0</v>
      </c>
      <c r="V12" s="175">
        <f>SUM(W12:X12)</f>
        <v>13.8</v>
      </c>
      <c r="W12" s="49">
        <v>6.9</v>
      </c>
      <c r="X12" s="49">
        <v>6.9</v>
      </c>
      <c r="Y12" s="176">
        <v>225.5</v>
      </c>
      <c r="Z12" s="177">
        <f>D12+Y12</f>
        <v>710.2</v>
      </c>
      <c r="AA12" s="178">
        <f>SUM(AB12:AC12)</f>
        <v>484.7</v>
      </c>
      <c r="AB12" s="50">
        <f>G12+J12+M12+S12+V12</f>
        <v>379.9</v>
      </c>
      <c r="AC12" s="51">
        <f>P12</f>
        <v>104.80000000000001</v>
      </c>
      <c r="AD12" s="179">
        <f t="shared" si="6"/>
        <v>544.9422790662115</v>
      </c>
      <c r="AE12" s="52">
        <f t="shared" si="7"/>
        <v>427.11692143027386</v>
      </c>
      <c r="AF12" s="53">
        <f t="shared" si="8"/>
        <v>117.82535763593765</v>
      </c>
      <c r="AG12" s="180">
        <f t="shared" si="9"/>
        <v>798.4691697809437</v>
      </c>
      <c r="AH12" s="181">
        <f t="shared" si="10"/>
        <v>253.5268907147322</v>
      </c>
      <c r="AI12" s="182">
        <f>AC12*100/AA12</f>
        <v>21.621621621621625</v>
      </c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</row>
    <row r="13" spans="1:112" s="43" customFormat="1" ht="19.5" customHeight="1">
      <c r="A13" s="48">
        <v>8</v>
      </c>
      <c r="B13" s="47" t="s">
        <v>138</v>
      </c>
      <c r="C13" s="173">
        <v>122633</v>
      </c>
      <c r="D13" s="174">
        <f t="shared" si="12"/>
        <v>2152</v>
      </c>
      <c r="E13" s="38">
        <f t="shared" si="12"/>
        <v>2047.7</v>
      </c>
      <c r="F13" s="38">
        <f t="shared" si="12"/>
        <v>104.3</v>
      </c>
      <c r="G13" s="175">
        <f t="shared" si="1"/>
        <v>0</v>
      </c>
      <c r="H13" s="49">
        <v>0</v>
      </c>
      <c r="I13" s="49">
        <v>0</v>
      </c>
      <c r="J13" s="175">
        <f>SUM(K13:L13)</f>
        <v>1732.7</v>
      </c>
      <c r="K13" s="49">
        <v>1663.4</v>
      </c>
      <c r="L13" s="49">
        <v>69.3</v>
      </c>
      <c r="M13" s="175">
        <f t="shared" si="14"/>
        <v>122.3</v>
      </c>
      <c r="N13" s="49">
        <v>110.1</v>
      </c>
      <c r="O13" s="49">
        <v>12.2</v>
      </c>
      <c r="P13" s="175">
        <f t="shared" si="15"/>
        <v>274.5</v>
      </c>
      <c r="Q13" s="49">
        <v>274.2</v>
      </c>
      <c r="R13" s="49">
        <v>0.3</v>
      </c>
      <c r="S13" s="175">
        <f t="shared" si="16"/>
        <v>0</v>
      </c>
      <c r="T13" s="49">
        <v>0</v>
      </c>
      <c r="U13" s="49">
        <v>0</v>
      </c>
      <c r="V13" s="175">
        <f t="shared" si="17"/>
        <v>22.5</v>
      </c>
      <c r="W13" s="49">
        <v>0</v>
      </c>
      <c r="X13" s="49">
        <v>22.5</v>
      </c>
      <c r="Y13" s="176">
        <v>816.1</v>
      </c>
      <c r="Z13" s="177">
        <f t="shared" si="2"/>
        <v>2968.1</v>
      </c>
      <c r="AA13" s="178">
        <f t="shared" si="3"/>
        <v>2152</v>
      </c>
      <c r="AB13" s="50">
        <f t="shared" si="4"/>
        <v>1877.5</v>
      </c>
      <c r="AC13" s="51">
        <f t="shared" si="5"/>
        <v>274.5</v>
      </c>
      <c r="AD13" s="179">
        <f t="shared" si="6"/>
        <v>566.0740162819932</v>
      </c>
      <c r="AE13" s="52">
        <f t="shared" si="7"/>
        <v>493.8680137404472</v>
      </c>
      <c r="AF13" s="53">
        <f t="shared" si="8"/>
        <v>72.20600254154607</v>
      </c>
      <c r="AG13" s="180">
        <f t="shared" si="9"/>
        <v>780.7454868617956</v>
      </c>
      <c r="AH13" s="181">
        <f t="shared" si="10"/>
        <v>214.67147057980236</v>
      </c>
      <c r="AI13" s="182">
        <f t="shared" si="11"/>
        <v>12.75557620817844</v>
      </c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</row>
    <row r="14" spans="1:112" s="46" customFormat="1" ht="17.25" customHeight="1">
      <c r="A14" s="44">
        <v>9</v>
      </c>
      <c r="B14" s="47" t="s">
        <v>139</v>
      </c>
      <c r="C14" s="173">
        <v>20199</v>
      </c>
      <c r="D14" s="174">
        <f t="shared" si="12"/>
        <v>416.09999999999997</v>
      </c>
      <c r="E14" s="38">
        <f>H14+K14+N14+Q14+T14+W14</f>
        <v>321</v>
      </c>
      <c r="F14" s="38">
        <f t="shared" si="12"/>
        <v>95.10000000000001</v>
      </c>
      <c r="G14" s="175">
        <f t="shared" si="1"/>
        <v>0</v>
      </c>
      <c r="H14" s="54">
        <v>0</v>
      </c>
      <c r="I14" s="54">
        <v>0</v>
      </c>
      <c r="J14" s="175">
        <f t="shared" si="13"/>
        <v>339</v>
      </c>
      <c r="K14" s="54">
        <v>264.3</v>
      </c>
      <c r="L14" s="54">
        <v>74.7</v>
      </c>
      <c r="M14" s="175">
        <f t="shared" si="14"/>
        <v>10.4</v>
      </c>
      <c r="N14" s="54">
        <v>3.9</v>
      </c>
      <c r="O14" s="54">
        <v>6.5</v>
      </c>
      <c r="P14" s="175">
        <f t="shared" si="15"/>
        <v>66.7</v>
      </c>
      <c r="Q14" s="54">
        <v>52.8</v>
      </c>
      <c r="R14" s="54">
        <v>13.9</v>
      </c>
      <c r="S14" s="175">
        <v>0</v>
      </c>
      <c r="T14" s="54">
        <v>0</v>
      </c>
      <c r="U14" s="54">
        <v>0</v>
      </c>
      <c r="V14" s="175">
        <f t="shared" si="17"/>
        <v>0</v>
      </c>
      <c r="W14" s="54">
        <v>0</v>
      </c>
      <c r="X14" s="54">
        <v>0</v>
      </c>
      <c r="Y14" s="176">
        <v>98.4</v>
      </c>
      <c r="Z14" s="177">
        <f t="shared" si="2"/>
        <v>514.5</v>
      </c>
      <c r="AA14" s="178">
        <f t="shared" si="3"/>
        <v>416.09999999999997</v>
      </c>
      <c r="AB14" s="50">
        <f>G14+J14+M14+S14+V14</f>
        <v>349.4</v>
      </c>
      <c r="AC14" s="51">
        <f>P14</f>
        <v>66.7</v>
      </c>
      <c r="AD14" s="183">
        <f t="shared" si="6"/>
        <v>664.5170872400263</v>
      </c>
      <c r="AE14" s="52">
        <f t="shared" si="7"/>
        <v>557.996323676196</v>
      </c>
      <c r="AF14" s="53">
        <f t="shared" si="8"/>
        <v>106.52076356383023</v>
      </c>
      <c r="AG14" s="180">
        <f t="shared" si="9"/>
        <v>821.663161223248</v>
      </c>
      <c r="AH14" s="184">
        <f t="shared" si="10"/>
        <v>157.1460739832218</v>
      </c>
      <c r="AI14" s="182">
        <f>AC14*100/AA14</f>
        <v>16.029800528719058</v>
      </c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</row>
    <row r="15" spans="1:112" s="46" customFormat="1" ht="19.5" customHeight="1">
      <c r="A15" s="44">
        <v>10</v>
      </c>
      <c r="B15" s="47" t="s">
        <v>28</v>
      </c>
      <c r="C15" s="173">
        <v>35846</v>
      </c>
      <c r="D15" s="174">
        <f t="shared" si="12"/>
        <v>800.5</v>
      </c>
      <c r="E15" s="38">
        <f t="shared" si="12"/>
        <v>708.8</v>
      </c>
      <c r="F15" s="38">
        <f t="shared" si="12"/>
        <v>91.69999999999999</v>
      </c>
      <c r="G15" s="175">
        <f t="shared" si="1"/>
        <v>591.8</v>
      </c>
      <c r="H15" s="54">
        <v>591.8</v>
      </c>
      <c r="I15" s="54">
        <v>0</v>
      </c>
      <c r="J15" s="175">
        <f t="shared" si="13"/>
        <v>86.6</v>
      </c>
      <c r="K15" s="54">
        <v>0</v>
      </c>
      <c r="L15" s="54">
        <v>86.6</v>
      </c>
      <c r="M15" s="175">
        <f t="shared" si="14"/>
        <v>1.1</v>
      </c>
      <c r="N15" s="54">
        <v>0</v>
      </c>
      <c r="O15" s="54">
        <v>1.1</v>
      </c>
      <c r="P15" s="175">
        <f t="shared" si="15"/>
        <v>111.8</v>
      </c>
      <c r="Q15" s="54">
        <v>111.8</v>
      </c>
      <c r="R15" s="54">
        <v>0</v>
      </c>
      <c r="S15" s="175">
        <f t="shared" si="16"/>
        <v>0</v>
      </c>
      <c r="T15" s="54">
        <v>0</v>
      </c>
      <c r="U15" s="54">
        <v>0</v>
      </c>
      <c r="V15" s="175">
        <f t="shared" si="17"/>
        <v>9.2</v>
      </c>
      <c r="W15" s="54">
        <v>5.2</v>
      </c>
      <c r="X15" s="54">
        <v>4</v>
      </c>
      <c r="Y15" s="176">
        <v>489.1</v>
      </c>
      <c r="Z15" s="177">
        <f t="shared" si="2"/>
        <v>1289.6</v>
      </c>
      <c r="AA15" s="178">
        <f t="shared" si="3"/>
        <v>800.5</v>
      </c>
      <c r="AB15" s="50">
        <f>G15+J15+M15+S15+V15</f>
        <v>688.7</v>
      </c>
      <c r="AC15" s="51">
        <f>P15</f>
        <v>111.8</v>
      </c>
      <c r="AD15" s="179">
        <f t="shared" si="6"/>
        <v>720.375513171938</v>
      </c>
      <c r="AE15" s="52">
        <f t="shared" si="7"/>
        <v>619.7659162042645</v>
      </c>
      <c r="AF15" s="53">
        <f t="shared" si="8"/>
        <v>100.60959696767354</v>
      </c>
      <c r="AG15" s="180">
        <f t="shared" si="9"/>
        <v>1160.5200022317692</v>
      </c>
      <c r="AH15" s="181">
        <f t="shared" si="10"/>
        <v>440.1444890598312</v>
      </c>
      <c r="AI15" s="182">
        <f>AC15*100/AA15</f>
        <v>13.966271080574641</v>
      </c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</row>
    <row r="16" spans="1:112" s="43" customFormat="1" ht="19.5" customHeight="1">
      <c r="A16" s="48">
        <v>11</v>
      </c>
      <c r="B16" s="47" t="s">
        <v>140</v>
      </c>
      <c r="C16" s="173">
        <v>28501</v>
      </c>
      <c r="D16" s="174">
        <f t="shared" si="12"/>
        <v>559.4000000000001</v>
      </c>
      <c r="E16" s="38">
        <f t="shared" si="12"/>
        <v>526.8000000000001</v>
      </c>
      <c r="F16" s="38">
        <f t="shared" si="12"/>
        <v>32.6</v>
      </c>
      <c r="G16" s="175">
        <f t="shared" si="1"/>
        <v>0</v>
      </c>
      <c r="H16" s="49">
        <v>0</v>
      </c>
      <c r="I16" s="49">
        <v>0</v>
      </c>
      <c r="J16" s="175">
        <f t="shared" si="13"/>
        <v>436.40000000000003</v>
      </c>
      <c r="K16" s="49">
        <v>426.8</v>
      </c>
      <c r="L16" s="49">
        <v>9.6</v>
      </c>
      <c r="M16" s="175">
        <f t="shared" si="14"/>
        <v>23.2</v>
      </c>
      <c r="N16" s="49">
        <v>19</v>
      </c>
      <c r="O16" s="49">
        <v>4.2</v>
      </c>
      <c r="P16" s="175">
        <f t="shared" si="15"/>
        <v>64.1</v>
      </c>
      <c r="Q16" s="49">
        <v>63.1</v>
      </c>
      <c r="R16" s="49">
        <v>1</v>
      </c>
      <c r="S16" s="175">
        <f t="shared" si="16"/>
        <v>0</v>
      </c>
      <c r="T16" s="49">
        <v>0</v>
      </c>
      <c r="U16" s="49">
        <v>0</v>
      </c>
      <c r="V16" s="175">
        <f t="shared" si="17"/>
        <v>35.7</v>
      </c>
      <c r="W16" s="49">
        <v>17.9</v>
      </c>
      <c r="X16" s="49">
        <v>17.8</v>
      </c>
      <c r="Y16" s="176">
        <v>203.8</v>
      </c>
      <c r="Z16" s="177">
        <f t="shared" si="2"/>
        <v>763.2</v>
      </c>
      <c r="AA16" s="178">
        <f t="shared" si="3"/>
        <v>559.4</v>
      </c>
      <c r="AB16" s="50">
        <f t="shared" si="4"/>
        <v>495.3</v>
      </c>
      <c r="AC16" s="51">
        <f t="shared" si="5"/>
        <v>64.1</v>
      </c>
      <c r="AD16" s="179">
        <f t="shared" si="6"/>
        <v>633.1413385608428</v>
      </c>
      <c r="AE16" s="52">
        <f t="shared" si="7"/>
        <v>560.5915355544967</v>
      </c>
      <c r="AF16" s="53">
        <f t="shared" si="8"/>
        <v>72.54980300634612</v>
      </c>
      <c r="AG16" s="180">
        <f t="shared" si="9"/>
        <v>863.8067028774317</v>
      </c>
      <c r="AH16" s="181">
        <f t="shared" si="10"/>
        <v>230.6653643165888</v>
      </c>
      <c r="AI16" s="182">
        <f t="shared" si="11"/>
        <v>11.458705756167321</v>
      </c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</row>
    <row r="17" spans="1:112" s="43" customFormat="1" ht="19.5" customHeight="1">
      <c r="A17" s="48">
        <v>12</v>
      </c>
      <c r="B17" s="47" t="s">
        <v>141</v>
      </c>
      <c r="C17" s="173">
        <v>27180</v>
      </c>
      <c r="D17" s="174">
        <f t="shared" si="12"/>
        <v>561.3000000000001</v>
      </c>
      <c r="E17" s="38">
        <f t="shared" si="12"/>
        <v>464.7</v>
      </c>
      <c r="F17" s="38">
        <f t="shared" si="12"/>
        <v>96.6</v>
      </c>
      <c r="G17" s="175">
        <f t="shared" si="1"/>
        <v>0</v>
      </c>
      <c r="H17" s="49">
        <v>0</v>
      </c>
      <c r="I17" s="49">
        <v>0</v>
      </c>
      <c r="J17" s="175">
        <f t="shared" si="13"/>
        <v>445.1</v>
      </c>
      <c r="K17" s="49">
        <v>388.5</v>
      </c>
      <c r="L17" s="49">
        <v>56.6</v>
      </c>
      <c r="M17" s="175">
        <f t="shared" si="14"/>
        <v>0</v>
      </c>
      <c r="N17" s="49">
        <v>0</v>
      </c>
      <c r="O17" s="49">
        <v>0</v>
      </c>
      <c r="P17" s="175">
        <f t="shared" si="15"/>
        <v>116.2</v>
      </c>
      <c r="Q17" s="49">
        <v>76.2</v>
      </c>
      <c r="R17" s="49">
        <v>40</v>
      </c>
      <c r="S17" s="175">
        <f t="shared" si="16"/>
        <v>0</v>
      </c>
      <c r="T17" s="49">
        <v>0</v>
      </c>
      <c r="U17" s="49">
        <v>0</v>
      </c>
      <c r="V17" s="175">
        <f t="shared" si="17"/>
        <v>0</v>
      </c>
      <c r="W17" s="49">
        <v>0</v>
      </c>
      <c r="X17" s="49">
        <v>0</v>
      </c>
      <c r="Y17" s="176">
        <v>264.4</v>
      </c>
      <c r="Z17" s="177">
        <f t="shared" si="2"/>
        <v>825.7</v>
      </c>
      <c r="AA17" s="178">
        <f t="shared" si="3"/>
        <v>561.3000000000001</v>
      </c>
      <c r="AB17" s="50">
        <f t="shared" si="4"/>
        <v>445.1</v>
      </c>
      <c r="AC17" s="51">
        <f t="shared" si="5"/>
        <v>116.2</v>
      </c>
      <c r="AD17" s="179">
        <f t="shared" si="6"/>
        <v>666.1681976785588</v>
      </c>
      <c r="AE17" s="52">
        <f t="shared" si="7"/>
        <v>528.2584443020248</v>
      </c>
      <c r="AF17" s="53">
        <f t="shared" si="8"/>
        <v>137.90975337653398</v>
      </c>
      <c r="AG17" s="180">
        <f t="shared" si="9"/>
        <v>979.9662940017566</v>
      </c>
      <c r="AH17" s="181">
        <f t="shared" si="10"/>
        <v>313.7980963231978</v>
      </c>
      <c r="AI17" s="182">
        <f t="shared" si="11"/>
        <v>20.701941920541596</v>
      </c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</row>
    <row r="18" spans="1:112" s="43" customFormat="1" ht="19.5" customHeight="1">
      <c r="A18" s="48">
        <v>13</v>
      </c>
      <c r="B18" s="47" t="s">
        <v>142</v>
      </c>
      <c r="C18" s="173">
        <v>121280</v>
      </c>
      <c r="D18" s="174">
        <f t="shared" si="12"/>
        <v>1968.5</v>
      </c>
      <c r="E18" s="38">
        <f t="shared" si="12"/>
        <v>1861.7</v>
      </c>
      <c r="F18" s="38">
        <f t="shared" si="12"/>
        <v>106.80000000000001</v>
      </c>
      <c r="G18" s="175">
        <f t="shared" si="1"/>
        <v>0</v>
      </c>
      <c r="H18" s="49">
        <v>0</v>
      </c>
      <c r="I18" s="49">
        <v>0</v>
      </c>
      <c r="J18" s="175">
        <f t="shared" si="13"/>
        <v>1608.6000000000001</v>
      </c>
      <c r="K18" s="49">
        <v>1533.7</v>
      </c>
      <c r="L18" s="49">
        <v>74.9</v>
      </c>
      <c r="M18" s="175">
        <f t="shared" si="14"/>
        <v>104.6</v>
      </c>
      <c r="N18" s="49">
        <v>72.7</v>
      </c>
      <c r="O18" s="49">
        <v>31.9</v>
      </c>
      <c r="P18" s="175">
        <f t="shared" si="15"/>
        <v>255.3</v>
      </c>
      <c r="Q18" s="49">
        <v>255.3</v>
      </c>
      <c r="R18" s="49">
        <v>0</v>
      </c>
      <c r="S18" s="175">
        <f t="shared" si="16"/>
        <v>0</v>
      </c>
      <c r="T18" s="49">
        <v>0</v>
      </c>
      <c r="U18" s="49">
        <v>0</v>
      </c>
      <c r="V18" s="175">
        <v>0</v>
      </c>
      <c r="W18" s="49">
        <v>0</v>
      </c>
      <c r="X18" s="49">
        <v>0</v>
      </c>
      <c r="Y18" s="176">
        <v>1056.1</v>
      </c>
      <c r="Z18" s="177">
        <f t="shared" si="2"/>
        <v>3024.6</v>
      </c>
      <c r="AA18" s="178">
        <f t="shared" si="3"/>
        <v>1968.5</v>
      </c>
      <c r="AB18" s="50">
        <f t="shared" si="4"/>
        <v>1713.2</v>
      </c>
      <c r="AC18" s="51">
        <f t="shared" si="5"/>
        <v>255.3</v>
      </c>
      <c r="AD18" s="179">
        <f t="shared" si="6"/>
        <v>523.5817941952506</v>
      </c>
      <c r="AE18" s="52">
        <f t="shared" si="7"/>
        <v>455.67707890033194</v>
      </c>
      <c r="AF18" s="53">
        <f t="shared" si="8"/>
        <v>67.90471529491872</v>
      </c>
      <c r="AG18" s="170">
        <f t="shared" si="9"/>
        <v>804.4833602859818</v>
      </c>
      <c r="AH18" s="181">
        <f t="shared" si="10"/>
        <v>280.9015660907311</v>
      </c>
      <c r="AI18" s="182">
        <f t="shared" si="11"/>
        <v>12.969265938531876</v>
      </c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</row>
    <row r="19" spans="1:112" s="43" customFormat="1" ht="19.5" customHeight="1">
      <c r="A19" s="48">
        <v>14</v>
      </c>
      <c r="B19" s="47" t="s">
        <v>70</v>
      </c>
      <c r="C19" s="173">
        <v>55156</v>
      </c>
      <c r="D19" s="174">
        <f t="shared" si="12"/>
        <v>1137.1000000000001</v>
      </c>
      <c r="E19" s="38">
        <f t="shared" si="12"/>
        <v>1073.1000000000001</v>
      </c>
      <c r="F19" s="38">
        <f t="shared" si="12"/>
        <v>64</v>
      </c>
      <c r="G19" s="175">
        <f t="shared" si="1"/>
        <v>0</v>
      </c>
      <c r="H19" s="49">
        <v>0</v>
      </c>
      <c r="I19" s="49">
        <v>0</v>
      </c>
      <c r="J19" s="175">
        <f t="shared" si="13"/>
        <v>883</v>
      </c>
      <c r="K19" s="49">
        <v>861.2</v>
      </c>
      <c r="L19" s="49">
        <v>21.8</v>
      </c>
      <c r="M19" s="175">
        <f t="shared" si="14"/>
        <v>0</v>
      </c>
      <c r="N19" s="49">
        <v>0</v>
      </c>
      <c r="O19" s="49">
        <v>0</v>
      </c>
      <c r="P19" s="175">
        <f t="shared" si="15"/>
        <v>183.39999999999998</v>
      </c>
      <c r="Q19" s="49">
        <v>171.7</v>
      </c>
      <c r="R19" s="49">
        <v>11.7</v>
      </c>
      <c r="S19" s="175">
        <f t="shared" si="16"/>
        <v>0</v>
      </c>
      <c r="T19" s="49">
        <v>0</v>
      </c>
      <c r="U19" s="49">
        <v>0</v>
      </c>
      <c r="V19" s="175">
        <f t="shared" si="17"/>
        <v>70.7</v>
      </c>
      <c r="W19" s="49">
        <v>40.2</v>
      </c>
      <c r="X19" s="49">
        <v>30.5</v>
      </c>
      <c r="Y19" s="176">
        <v>304.5</v>
      </c>
      <c r="Z19" s="177">
        <f t="shared" si="2"/>
        <v>1441.6000000000001</v>
      </c>
      <c r="AA19" s="178">
        <f t="shared" si="3"/>
        <v>1137.1</v>
      </c>
      <c r="AB19" s="50">
        <f t="shared" si="4"/>
        <v>953.7</v>
      </c>
      <c r="AC19" s="51">
        <f t="shared" si="5"/>
        <v>183.39999999999998</v>
      </c>
      <c r="AD19" s="179">
        <f t="shared" si="6"/>
        <v>665.0345413244311</v>
      </c>
      <c r="AE19" s="52">
        <f t="shared" si="7"/>
        <v>557.7727922444025</v>
      </c>
      <c r="AF19" s="53">
        <f t="shared" si="8"/>
        <v>107.26174908002872</v>
      </c>
      <c r="AG19" s="170">
        <f t="shared" si="9"/>
        <v>843.1217964763873</v>
      </c>
      <c r="AH19" s="181">
        <f t="shared" si="10"/>
        <v>178.0872551519561</v>
      </c>
      <c r="AI19" s="182">
        <f t="shared" si="11"/>
        <v>16.12874857092604</v>
      </c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</row>
    <row r="20" spans="1:112" s="43" customFormat="1" ht="19.5" customHeight="1">
      <c r="A20" s="48">
        <v>15</v>
      </c>
      <c r="B20" s="47" t="s">
        <v>71</v>
      </c>
      <c r="C20" s="173">
        <v>17352</v>
      </c>
      <c r="D20" s="174">
        <f t="shared" si="12"/>
        <v>390.90000000000003</v>
      </c>
      <c r="E20" s="38">
        <f t="shared" si="12"/>
        <v>370.3</v>
      </c>
      <c r="F20" s="38">
        <f t="shared" si="12"/>
        <v>20.6</v>
      </c>
      <c r="G20" s="175">
        <f>SUM(H20:I20)</f>
        <v>0</v>
      </c>
      <c r="H20" s="49">
        <v>0</v>
      </c>
      <c r="I20" s="49">
        <v>0</v>
      </c>
      <c r="J20" s="175">
        <f>SUM(K20:L20)</f>
        <v>310.90000000000003</v>
      </c>
      <c r="K20" s="49">
        <v>303.1</v>
      </c>
      <c r="L20" s="49">
        <v>7.8</v>
      </c>
      <c r="M20" s="175">
        <f>SUM(N20:O20)</f>
        <v>0</v>
      </c>
      <c r="N20" s="49">
        <v>0</v>
      </c>
      <c r="O20" s="49">
        <v>0</v>
      </c>
      <c r="P20" s="175">
        <f>SUM(Q20:R20)</f>
        <v>56.5</v>
      </c>
      <c r="Q20" s="49">
        <v>56.5</v>
      </c>
      <c r="R20" s="49">
        <v>0</v>
      </c>
      <c r="S20" s="175">
        <f>SUM(T20:U20)</f>
        <v>0</v>
      </c>
      <c r="T20" s="49">
        <v>0</v>
      </c>
      <c r="U20" s="49">
        <v>0</v>
      </c>
      <c r="V20" s="175">
        <f>SUM(W20:X20)</f>
        <v>23.5</v>
      </c>
      <c r="W20" s="49">
        <v>10.7</v>
      </c>
      <c r="X20" s="49">
        <v>12.8</v>
      </c>
      <c r="Y20" s="176">
        <v>142.4</v>
      </c>
      <c r="Z20" s="177">
        <f>D20+Y20</f>
        <v>533.3000000000001</v>
      </c>
      <c r="AA20" s="178">
        <f>SUM(AB20:AC20)</f>
        <v>390.90000000000003</v>
      </c>
      <c r="AB20" s="50">
        <f>G20+J20+M20+S20+V20</f>
        <v>334.40000000000003</v>
      </c>
      <c r="AC20" s="51">
        <f>P20</f>
        <v>56.5</v>
      </c>
      <c r="AD20" s="179">
        <f t="shared" si="6"/>
        <v>726.6987908802928</v>
      </c>
      <c r="AE20" s="52">
        <f t="shared" si="7"/>
        <v>621.6630229479915</v>
      </c>
      <c r="AF20" s="53">
        <f t="shared" si="8"/>
        <v>105.0357679323012</v>
      </c>
      <c r="AG20" s="180">
        <f t="shared" si="9"/>
        <v>991.4261068724996</v>
      </c>
      <c r="AH20" s="181">
        <f t="shared" si="10"/>
        <v>264.7273159922069</v>
      </c>
      <c r="AI20" s="182">
        <f>AC20*100/AA20</f>
        <v>14.453824507546686</v>
      </c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</row>
    <row r="21" spans="1:112" s="43" customFormat="1" ht="19.5" customHeight="1">
      <c r="A21" s="48">
        <v>16</v>
      </c>
      <c r="B21" s="47" t="s">
        <v>72</v>
      </c>
      <c r="C21" s="173">
        <v>6686</v>
      </c>
      <c r="D21" s="174">
        <f t="shared" si="12"/>
        <v>106</v>
      </c>
      <c r="E21" s="38">
        <f t="shared" si="12"/>
        <v>104.5</v>
      </c>
      <c r="F21" s="38">
        <f t="shared" si="12"/>
        <v>1.5</v>
      </c>
      <c r="G21" s="175">
        <f>SUM(H21:I21)</f>
        <v>0</v>
      </c>
      <c r="H21" s="49">
        <v>0</v>
      </c>
      <c r="I21" s="49">
        <v>0</v>
      </c>
      <c r="J21" s="175">
        <f>SUM(K21:L21)</f>
        <v>65.2</v>
      </c>
      <c r="K21" s="49">
        <v>65.2</v>
      </c>
      <c r="L21" s="49">
        <v>0</v>
      </c>
      <c r="M21" s="175">
        <f>SUM(N21:O21)</f>
        <v>6.4</v>
      </c>
      <c r="N21" s="49">
        <v>4.9</v>
      </c>
      <c r="O21" s="49">
        <v>1.5</v>
      </c>
      <c r="P21" s="175">
        <f>SUM(Q21:R21)</f>
        <v>34.4</v>
      </c>
      <c r="Q21" s="49">
        <v>34.4</v>
      </c>
      <c r="R21" s="49">
        <v>0</v>
      </c>
      <c r="S21" s="175">
        <f>SUM(T21:U21)</f>
        <v>0</v>
      </c>
      <c r="T21" s="49">
        <v>0</v>
      </c>
      <c r="U21" s="49">
        <v>0</v>
      </c>
      <c r="V21" s="175">
        <f>SUM(W21:X21)</f>
        <v>0</v>
      </c>
      <c r="W21" s="49">
        <v>0</v>
      </c>
      <c r="X21" s="49">
        <v>0</v>
      </c>
      <c r="Y21" s="176">
        <v>35.9</v>
      </c>
      <c r="Z21" s="177">
        <f t="shared" si="2"/>
        <v>141.9</v>
      </c>
      <c r="AA21" s="178">
        <f t="shared" si="3"/>
        <v>106</v>
      </c>
      <c r="AB21" s="50">
        <f t="shared" si="4"/>
        <v>71.60000000000001</v>
      </c>
      <c r="AC21" s="51">
        <f t="shared" si="5"/>
        <v>34.4</v>
      </c>
      <c r="AD21" s="179">
        <f t="shared" si="6"/>
        <v>511.42010749471694</v>
      </c>
      <c r="AE21" s="52">
        <f t="shared" si="7"/>
        <v>345.4498084586956</v>
      </c>
      <c r="AF21" s="53">
        <f t="shared" si="8"/>
        <v>165.97029903602132</v>
      </c>
      <c r="AG21" s="180">
        <f t="shared" si="9"/>
        <v>684.6274835235881</v>
      </c>
      <c r="AH21" s="181">
        <f t="shared" si="10"/>
        <v>173.20737602887112</v>
      </c>
      <c r="AI21" s="182">
        <f t="shared" si="11"/>
        <v>32.45283018867924</v>
      </c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</row>
    <row r="22" spans="1:112" s="43" customFormat="1" ht="19.5" customHeight="1">
      <c r="A22" s="48">
        <v>17</v>
      </c>
      <c r="B22" s="47" t="s">
        <v>73</v>
      </c>
      <c r="C22" s="173">
        <v>14270</v>
      </c>
      <c r="D22" s="174">
        <f t="shared" si="12"/>
        <v>263</v>
      </c>
      <c r="E22" s="38">
        <f t="shared" si="12"/>
        <v>251.6</v>
      </c>
      <c r="F22" s="38">
        <f t="shared" si="12"/>
        <v>11.4</v>
      </c>
      <c r="G22" s="175">
        <f t="shared" si="1"/>
        <v>0</v>
      </c>
      <c r="H22" s="49">
        <v>0</v>
      </c>
      <c r="I22" s="49">
        <v>0</v>
      </c>
      <c r="J22" s="175">
        <f t="shared" si="13"/>
        <v>213.8</v>
      </c>
      <c r="K22" s="49">
        <v>205</v>
      </c>
      <c r="L22" s="49">
        <v>8.8</v>
      </c>
      <c r="M22" s="175">
        <f>SUM(N22:O22)</f>
        <v>9.799999999999999</v>
      </c>
      <c r="N22" s="49">
        <v>8.2</v>
      </c>
      <c r="O22" s="49">
        <v>1.6</v>
      </c>
      <c r="P22" s="175">
        <f t="shared" si="15"/>
        <v>39</v>
      </c>
      <c r="Q22" s="49">
        <v>38.4</v>
      </c>
      <c r="R22" s="49">
        <v>0.6</v>
      </c>
      <c r="S22" s="175">
        <f t="shared" si="16"/>
        <v>0</v>
      </c>
      <c r="T22" s="49">
        <v>0</v>
      </c>
      <c r="U22" s="49">
        <v>0</v>
      </c>
      <c r="V22" s="175">
        <f t="shared" si="17"/>
        <v>0.4</v>
      </c>
      <c r="W22" s="49">
        <v>0</v>
      </c>
      <c r="X22" s="49">
        <v>0.4</v>
      </c>
      <c r="Y22" s="176">
        <v>58.7</v>
      </c>
      <c r="Z22" s="177">
        <f t="shared" si="2"/>
        <v>321.7</v>
      </c>
      <c r="AA22" s="178">
        <f t="shared" si="3"/>
        <v>263</v>
      </c>
      <c r="AB22" s="50">
        <f t="shared" si="4"/>
        <v>224.00000000000003</v>
      </c>
      <c r="AC22" s="51">
        <f t="shared" si="5"/>
        <v>39</v>
      </c>
      <c r="AD22" s="179">
        <f t="shared" si="6"/>
        <v>594.5249451816353</v>
      </c>
      <c r="AE22" s="52">
        <f t="shared" si="7"/>
        <v>506.36345140945366</v>
      </c>
      <c r="AF22" s="53">
        <f t="shared" si="8"/>
        <v>88.16149377218166</v>
      </c>
      <c r="AG22" s="180">
        <f t="shared" si="9"/>
        <v>727.2192960643805</v>
      </c>
      <c r="AH22" s="181">
        <f t="shared" si="10"/>
        <v>132.69435088274523</v>
      </c>
      <c r="AI22" s="182">
        <f>AC22*100/AA22</f>
        <v>14.828897338403042</v>
      </c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</row>
    <row r="23" spans="1:112" s="43" customFormat="1" ht="19.5" customHeight="1">
      <c r="A23" s="48">
        <v>18</v>
      </c>
      <c r="B23" s="47" t="s">
        <v>129</v>
      </c>
      <c r="C23" s="173">
        <v>33669</v>
      </c>
      <c r="D23" s="174">
        <f t="shared" si="12"/>
        <v>547.4</v>
      </c>
      <c r="E23" s="38">
        <f t="shared" si="12"/>
        <v>495.40000000000003</v>
      </c>
      <c r="F23" s="38">
        <f t="shared" si="12"/>
        <v>52</v>
      </c>
      <c r="G23" s="175">
        <v>0</v>
      </c>
      <c r="H23" s="49">
        <v>0</v>
      </c>
      <c r="I23" s="55">
        <v>0</v>
      </c>
      <c r="J23" s="175">
        <f t="shared" si="13"/>
        <v>346.40000000000003</v>
      </c>
      <c r="K23" s="49">
        <v>311.1</v>
      </c>
      <c r="L23" s="68">
        <v>35.3</v>
      </c>
      <c r="M23" s="175">
        <f t="shared" si="14"/>
        <v>0</v>
      </c>
      <c r="N23" s="49">
        <v>0</v>
      </c>
      <c r="O23" s="49">
        <v>0</v>
      </c>
      <c r="P23" s="175">
        <f t="shared" si="15"/>
        <v>150.7</v>
      </c>
      <c r="Q23" s="49">
        <v>148.7</v>
      </c>
      <c r="R23" s="49">
        <v>2</v>
      </c>
      <c r="S23" s="175">
        <v>0</v>
      </c>
      <c r="T23" s="49">
        <v>0</v>
      </c>
      <c r="U23" s="49">
        <v>0</v>
      </c>
      <c r="V23" s="175">
        <f t="shared" si="17"/>
        <v>50.3</v>
      </c>
      <c r="W23" s="49">
        <v>35.6</v>
      </c>
      <c r="X23" s="49">
        <v>14.7</v>
      </c>
      <c r="Y23" s="176">
        <v>325.8</v>
      </c>
      <c r="Z23" s="177">
        <f t="shared" si="2"/>
        <v>873.2</v>
      </c>
      <c r="AA23" s="178">
        <f t="shared" si="3"/>
        <v>547.4000000000001</v>
      </c>
      <c r="AB23" s="50">
        <f t="shared" si="4"/>
        <v>396.70000000000005</v>
      </c>
      <c r="AC23" s="51">
        <f t="shared" si="5"/>
        <v>150.7</v>
      </c>
      <c r="AD23" s="179">
        <f t="shared" si="6"/>
        <v>524.4606170699764</v>
      </c>
      <c r="AE23" s="52">
        <f t="shared" si="7"/>
        <v>380.0758618773467</v>
      </c>
      <c r="AF23" s="53">
        <f t="shared" si="8"/>
        <v>144.38475519262957</v>
      </c>
      <c r="AG23" s="180">
        <f t="shared" si="9"/>
        <v>836.6076193377846</v>
      </c>
      <c r="AH23" s="181">
        <f t="shared" si="10"/>
        <v>312.1470022678083</v>
      </c>
      <c r="AI23" s="182">
        <f t="shared" si="11"/>
        <v>27.530142491779312</v>
      </c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</row>
    <row r="24" spans="1:112" s="43" customFormat="1" ht="19.5" customHeight="1">
      <c r="A24" s="48">
        <v>19</v>
      </c>
      <c r="B24" s="47" t="s">
        <v>130</v>
      </c>
      <c r="C24" s="173">
        <v>27102</v>
      </c>
      <c r="D24" s="174">
        <f t="shared" si="12"/>
        <v>488.90000000000003</v>
      </c>
      <c r="E24" s="38">
        <f t="shared" si="12"/>
        <v>455.4</v>
      </c>
      <c r="F24" s="38">
        <f t="shared" si="12"/>
        <v>33.5</v>
      </c>
      <c r="G24" s="175">
        <v>0</v>
      </c>
      <c r="H24" s="49">
        <v>0</v>
      </c>
      <c r="I24" s="49">
        <v>0</v>
      </c>
      <c r="J24" s="175">
        <f t="shared" si="13"/>
        <v>311.5</v>
      </c>
      <c r="K24" s="49">
        <v>290.3</v>
      </c>
      <c r="L24" s="49">
        <v>21.2</v>
      </c>
      <c r="M24" s="175">
        <f t="shared" si="14"/>
        <v>0</v>
      </c>
      <c r="N24" s="49">
        <v>0</v>
      </c>
      <c r="O24" s="49">
        <v>0</v>
      </c>
      <c r="P24" s="175">
        <f t="shared" si="15"/>
        <v>137.6</v>
      </c>
      <c r="Q24" s="49">
        <v>136.1</v>
      </c>
      <c r="R24" s="49">
        <v>1.5</v>
      </c>
      <c r="S24" s="175">
        <v>0</v>
      </c>
      <c r="T24" s="49">
        <v>0</v>
      </c>
      <c r="U24" s="49">
        <v>0</v>
      </c>
      <c r="V24" s="175">
        <f t="shared" si="17"/>
        <v>39.8</v>
      </c>
      <c r="W24" s="49">
        <v>29</v>
      </c>
      <c r="X24" s="49">
        <v>10.8</v>
      </c>
      <c r="Y24" s="176">
        <v>480.2</v>
      </c>
      <c r="Z24" s="177">
        <f t="shared" si="2"/>
        <v>969.1</v>
      </c>
      <c r="AA24" s="178">
        <f t="shared" si="3"/>
        <v>488.9</v>
      </c>
      <c r="AB24" s="50">
        <f t="shared" si="4"/>
        <v>351.3</v>
      </c>
      <c r="AC24" s="51">
        <f t="shared" si="5"/>
        <v>137.6</v>
      </c>
      <c r="AD24" s="179">
        <f t="shared" si="6"/>
        <v>581.9115837183781</v>
      </c>
      <c r="AE24" s="52">
        <f t="shared" si="7"/>
        <v>418.13364565405243</v>
      </c>
      <c r="AF24" s="53">
        <f t="shared" si="8"/>
        <v>163.77793806432567</v>
      </c>
      <c r="AG24" s="180">
        <f t="shared" si="9"/>
        <v>1153.468021643445</v>
      </c>
      <c r="AH24" s="181">
        <f t="shared" si="10"/>
        <v>571.5564379250667</v>
      </c>
      <c r="AI24" s="182">
        <f t="shared" si="11"/>
        <v>28.14481489057067</v>
      </c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</row>
    <row r="25" spans="1:112" s="43" customFormat="1" ht="19.5" customHeight="1">
      <c r="A25" s="48">
        <v>20</v>
      </c>
      <c r="B25" s="47" t="s">
        <v>34</v>
      </c>
      <c r="C25" s="173">
        <v>6110</v>
      </c>
      <c r="D25" s="174">
        <f t="shared" si="12"/>
        <v>83.9</v>
      </c>
      <c r="E25" s="38">
        <f t="shared" si="12"/>
        <v>83.8</v>
      </c>
      <c r="F25" s="38">
        <f t="shared" si="12"/>
        <v>0.1</v>
      </c>
      <c r="G25" s="175">
        <f t="shared" si="1"/>
        <v>0</v>
      </c>
      <c r="H25" s="49">
        <v>0</v>
      </c>
      <c r="I25" s="49">
        <v>0</v>
      </c>
      <c r="J25" s="175">
        <f t="shared" si="13"/>
        <v>65.2</v>
      </c>
      <c r="K25" s="49">
        <v>65.2</v>
      </c>
      <c r="L25" s="49">
        <v>0</v>
      </c>
      <c r="M25" s="175">
        <f t="shared" si="14"/>
        <v>3.7</v>
      </c>
      <c r="N25" s="49">
        <v>3.6</v>
      </c>
      <c r="O25" s="49">
        <v>0.1</v>
      </c>
      <c r="P25" s="175">
        <f t="shared" si="15"/>
        <v>15</v>
      </c>
      <c r="Q25" s="49">
        <v>15</v>
      </c>
      <c r="R25" s="49">
        <v>0</v>
      </c>
      <c r="S25" s="175">
        <f t="shared" si="16"/>
        <v>0</v>
      </c>
      <c r="T25" s="49">
        <v>0</v>
      </c>
      <c r="U25" s="49">
        <v>0</v>
      </c>
      <c r="V25" s="175">
        <f t="shared" si="17"/>
        <v>0</v>
      </c>
      <c r="W25" s="49">
        <v>0</v>
      </c>
      <c r="X25" s="49">
        <v>0</v>
      </c>
      <c r="Y25" s="176">
        <v>53.7</v>
      </c>
      <c r="Z25" s="177">
        <f t="shared" si="2"/>
        <v>137.60000000000002</v>
      </c>
      <c r="AA25" s="178">
        <f t="shared" si="3"/>
        <v>83.9</v>
      </c>
      <c r="AB25" s="50">
        <f t="shared" si="4"/>
        <v>68.9</v>
      </c>
      <c r="AC25" s="51">
        <f t="shared" si="5"/>
        <v>15</v>
      </c>
      <c r="AD25" s="179">
        <f t="shared" si="6"/>
        <v>442.9544374637031</v>
      </c>
      <c r="AE25" s="52">
        <f t="shared" si="7"/>
        <v>363.76115305422104</v>
      </c>
      <c r="AF25" s="53">
        <f t="shared" si="8"/>
        <v>79.19328440948208</v>
      </c>
      <c r="AG25" s="180">
        <f t="shared" si="9"/>
        <v>726.466395649649</v>
      </c>
      <c r="AH25" s="181">
        <f t="shared" si="10"/>
        <v>283.51195818594584</v>
      </c>
      <c r="AI25" s="182">
        <f t="shared" si="11"/>
        <v>17.878426698450536</v>
      </c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</row>
    <row r="26" spans="1:112" s="43" customFormat="1" ht="19.5" customHeight="1">
      <c r="A26" s="48">
        <v>21</v>
      </c>
      <c r="B26" s="47" t="s">
        <v>35</v>
      </c>
      <c r="C26" s="173">
        <v>16021</v>
      </c>
      <c r="D26" s="174">
        <f t="shared" si="12"/>
        <v>216.60000000000002</v>
      </c>
      <c r="E26" s="38">
        <f t="shared" si="12"/>
        <v>192.5</v>
      </c>
      <c r="F26" s="38">
        <f t="shared" si="12"/>
        <v>24.1</v>
      </c>
      <c r="G26" s="175">
        <f t="shared" si="1"/>
        <v>0</v>
      </c>
      <c r="H26" s="49">
        <v>0</v>
      </c>
      <c r="I26" s="49">
        <v>0</v>
      </c>
      <c r="J26" s="175">
        <f t="shared" si="13"/>
        <v>165.6</v>
      </c>
      <c r="K26" s="49">
        <v>147</v>
      </c>
      <c r="L26" s="49">
        <v>18.6</v>
      </c>
      <c r="M26" s="175">
        <f t="shared" si="14"/>
        <v>8.3</v>
      </c>
      <c r="N26" s="49">
        <v>2.8</v>
      </c>
      <c r="O26" s="49">
        <v>5.5</v>
      </c>
      <c r="P26" s="175">
        <f t="shared" si="15"/>
        <v>42.7</v>
      </c>
      <c r="Q26" s="49">
        <v>42.7</v>
      </c>
      <c r="R26" s="49">
        <v>0</v>
      </c>
      <c r="S26" s="175">
        <f t="shared" si="16"/>
        <v>0</v>
      </c>
      <c r="T26" s="49">
        <v>0</v>
      </c>
      <c r="U26" s="49">
        <v>0</v>
      </c>
      <c r="V26" s="175">
        <f t="shared" si="17"/>
        <v>0</v>
      </c>
      <c r="W26" s="49">
        <v>0</v>
      </c>
      <c r="X26" s="49">
        <v>0</v>
      </c>
      <c r="Y26" s="176">
        <v>129.8</v>
      </c>
      <c r="Z26" s="177">
        <f t="shared" si="2"/>
        <v>346.40000000000003</v>
      </c>
      <c r="AA26" s="178">
        <f t="shared" si="3"/>
        <v>216.60000000000002</v>
      </c>
      <c r="AB26" s="50">
        <f t="shared" si="4"/>
        <v>173.9</v>
      </c>
      <c r="AC26" s="51">
        <f t="shared" si="5"/>
        <v>42.7</v>
      </c>
      <c r="AD26" s="179">
        <f t="shared" si="6"/>
        <v>436.1211393916453</v>
      </c>
      <c r="AE26" s="52">
        <f t="shared" si="7"/>
        <v>350.14527303881397</v>
      </c>
      <c r="AF26" s="53">
        <f t="shared" si="8"/>
        <v>85.97586635283128</v>
      </c>
      <c r="AG26" s="180">
        <f t="shared" si="9"/>
        <v>697.4716652136008</v>
      </c>
      <c r="AH26" s="181">
        <f t="shared" si="10"/>
        <v>261.3505258219555</v>
      </c>
      <c r="AI26" s="182">
        <f t="shared" si="11"/>
        <v>19.713758079409047</v>
      </c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</row>
    <row r="27" spans="1:112" s="43" customFormat="1" ht="19.5" customHeight="1">
      <c r="A27" s="44">
        <v>22</v>
      </c>
      <c r="B27" s="47" t="s">
        <v>36</v>
      </c>
      <c r="C27" s="173">
        <v>8005</v>
      </c>
      <c r="D27" s="174">
        <f t="shared" si="12"/>
        <v>137.1</v>
      </c>
      <c r="E27" s="38">
        <f t="shared" si="12"/>
        <v>130.6</v>
      </c>
      <c r="F27" s="38">
        <f t="shared" si="12"/>
        <v>6.5</v>
      </c>
      <c r="G27" s="175">
        <f t="shared" si="1"/>
        <v>0</v>
      </c>
      <c r="H27" s="49">
        <v>0</v>
      </c>
      <c r="I27" s="49">
        <v>0</v>
      </c>
      <c r="J27" s="175">
        <f t="shared" si="13"/>
        <v>108.1</v>
      </c>
      <c r="K27" s="49">
        <v>104</v>
      </c>
      <c r="L27" s="49">
        <v>4.1</v>
      </c>
      <c r="M27" s="175">
        <f t="shared" si="14"/>
        <v>9</v>
      </c>
      <c r="N27" s="49">
        <v>7.8</v>
      </c>
      <c r="O27" s="49">
        <v>1.2</v>
      </c>
      <c r="P27" s="175">
        <f t="shared" si="15"/>
        <v>18.8</v>
      </c>
      <c r="Q27" s="49">
        <v>18.8</v>
      </c>
      <c r="R27" s="49">
        <v>0</v>
      </c>
      <c r="S27" s="175">
        <f t="shared" si="16"/>
        <v>0</v>
      </c>
      <c r="T27" s="49">
        <v>0</v>
      </c>
      <c r="U27" s="49">
        <v>0</v>
      </c>
      <c r="V27" s="175">
        <f t="shared" si="17"/>
        <v>1.2</v>
      </c>
      <c r="W27" s="49">
        <v>0</v>
      </c>
      <c r="X27" s="49">
        <v>1.2</v>
      </c>
      <c r="Y27" s="176">
        <v>48.1</v>
      </c>
      <c r="Z27" s="177">
        <f t="shared" si="2"/>
        <v>185.2</v>
      </c>
      <c r="AA27" s="178">
        <f t="shared" si="3"/>
        <v>137.1</v>
      </c>
      <c r="AB27" s="50">
        <f t="shared" si="4"/>
        <v>118.3</v>
      </c>
      <c r="AC27" s="51">
        <f t="shared" si="5"/>
        <v>18.8</v>
      </c>
      <c r="AD27" s="179">
        <f t="shared" si="6"/>
        <v>552.4772823436965</v>
      </c>
      <c r="AE27" s="52">
        <f t="shared" si="7"/>
        <v>476.71818016965204</v>
      </c>
      <c r="AF27" s="53">
        <f t="shared" si="8"/>
        <v>75.75910217404444</v>
      </c>
      <c r="AG27" s="180">
        <f t="shared" si="9"/>
        <v>746.3077512038847</v>
      </c>
      <c r="AH27" s="181">
        <f t="shared" si="10"/>
        <v>193.8304688601882</v>
      </c>
      <c r="AI27" s="182">
        <f t="shared" si="11"/>
        <v>13.712618526622904</v>
      </c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</row>
    <row r="28" spans="1:112" s="46" customFormat="1" ht="19.5" customHeight="1">
      <c r="A28" s="48">
        <v>23</v>
      </c>
      <c r="B28" s="47" t="s">
        <v>37</v>
      </c>
      <c r="C28" s="173">
        <v>5885</v>
      </c>
      <c r="D28" s="174">
        <f t="shared" si="12"/>
        <v>100.1</v>
      </c>
      <c r="E28" s="38">
        <f t="shared" si="12"/>
        <v>95.10000000000001</v>
      </c>
      <c r="F28" s="38">
        <f t="shared" si="12"/>
        <v>5</v>
      </c>
      <c r="G28" s="175">
        <f t="shared" si="1"/>
        <v>0</v>
      </c>
      <c r="H28" s="54">
        <v>0</v>
      </c>
      <c r="I28" s="54">
        <v>0</v>
      </c>
      <c r="J28" s="175">
        <f t="shared" si="13"/>
        <v>88</v>
      </c>
      <c r="K28" s="54">
        <v>84.9</v>
      </c>
      <c r="L28" s="54">
        <v>3.1</v>
      </c>
      <c r="M28" s="175">
        <f t="shared" si="14"/>
        <v>11.6</v>
      </c>
      <c r="N28" s="54">
        <v>10.2</v>
      </c>
      <c r="O28" s="54">
        <v>1.4</v>
      </c>
      <c r="P28" s="175">
        <f t="shared" si="15"/>
        <v>0.5</v>
      </c>
      <c r="Q28" s="83">
        <v>0</v>
      </c>
      <c r="R28" s="54">
        <v>0.5</v>
      </c>
      <c r="S28" s="175">
        <f t="shared" si="16"/>
        <v>0</v>
      </c>
      <c r="T28" s="54">
        <v>0</v>
      </c>
      <c r="U28" s="54">
        <v>0</v>
      </c>
      <c r="V28" s="175">
        <f t="shared" si="17"/>
        <v>0</v>
      </c>
      <c r="W28" s="54">
        <v>0</v>
      </c>
      <c r="X28" s="54">
        <v>0</v>
      </c>
      <c r="Y28" s="176">
        <v>0</v>
      </c>
      <c r="Z28" s="177">
        <f t="shared" si="2"/>
        <v>100.1</v>
      </c>
      <c r="AA28" s="178">
        <f t="shared" si="3"/>
        <v>100.1</v>
      </c>
      <c r="AB28" s="50">
        <f t="shared" si="4"/>
        <v>99.6</v>
      </c>
      <c r="AC28" s="51">
        <f t="shared" si="5"/>
        <v>0.5</v>
      </c>
      <c r="AD28" s="179">
        <f t="shared" si="6"/>
        <v>548.688574012662</v>
      </c>
      <c r="AE28" s="52">
        <f t="shared" si="7"/>
        <v>545.9478718447666</v>
      </c>
      <c r="AF28" s="53">
        <f t="shared" si="8"/>
        <v>2.7407021678954147</v>
      </c>
      <c r="AG28" s="180">
        <f t="shared" si="9"/>
        <v>548.688574012662</v>
      </c>
      <c r="AH28" s="181">
        <f t="shared" si="10"/>
        <v>0</v>
      </c>
      <c r="AI28" s="182">
        <f t="shared" si="11"/>
        <v>0.4995004995004995</v>
      </c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4"/>
      <c r="BF28" s="73"/>
      <c r="BG28" s="73"/>
      <c r="BH28" s="74"/>
      <c r="BI28" s="74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</row>
    <row r="29" spans="1:112" s="46" customFormat="1" ht="19.5" customHeight="1">
      <c r="A29" s="48">
        <v>24</v>
      </c>
      <c r="B29" s="47" t="s">
        <v>38</v>
      </c>
      <c r="C29" s="173">
        <v>12394</v>
      </c>
      <c r="D29" s="174">
        <f>G29+J29+M29+P29+S29+V29</f>
        <v>266.9</v>
      </c>
      <c r="E29" s="38">
        <f>H29+K29+N29+Q29+T29+W29</f>
        <v>253.89999999999998</v>
      </c>
      <c r="F29" s="38">
        <f>L29+I29+O29+R29+U29+X29</f>
        <v>13</v>
      </c>
      <c r="G29" s="175">
        <f>SUM(H29:I29)</f>
        <v>0</v>
      </c>
      <c r="H29" s="54">
        <v>0</v>
      </c>
      <c r="I29" s="54">
        <v>0</v>
      </c>
      <c r="J29" s="175">
        <f>SUM(K29:L29)</f>
        <v>191.2</v>
      </c>
      <c r="K29" s="54">
        <v>182.1</v>
      </c>
      <c r="L29" s="54">
        <v>9.1</v>
      </c>
      <c r="M29" s="175">
        <f>SUM(N29:O29)</f>
        <v>8.3</v>
      </c>
      <c r="N29" s="54">
        <v>6.2</v>
      </c>
      <c r="O29" s="54">
        <v>2.1</v>
      </c>
      <c r="P29" s="175">
        <f>SUM(Q29:R29)</f>
        <v>62.4</v>
      </c>
      <c r="Q29" s="54">
        <v>60.6</v>
      </c>
      <c r="R29" s="54">
        <v>1.8</v>
      </c>
      <c r="S29" s="175">
        <f>SUM(T29:U29)</f>
        <v>0</v>
      </c>
      <c r="T29" s="54">
        <v>0</v>
      </c>
      <c r="U29" s="54">
        <v>0</v>
      </c>
      <c r="V29" s="175">
        <f>SUM(W29:X29)</f>
        <v>5</v>
      </c>
      <c r="W29" s="54">
        <v>5</v>
      </c>
      <c r="X29" s="54">
        <v>0</v>
      </c>
      <c r="Y29" s="176">
        <v>90.2</v>
      </c>
      <c r="Z29" s="177">
        <f>D29+Y29</f>
        <v>357.09999999999997</v>
      </c>
      <c r="AA29" s="185">
        <f>SUM(AB29:AC29)</f>
        <v>266.9</v>
      </c>
      <c r="AB29" s="49">
        <f>G29+J29+M29+S29+V29</f>
        <v>204.5</v>
      </c>
      <c r="AC29" s="56">
        <f>P29</f>
        <v>62.4</v>
      </c>
      <c r="AD29" s="179">
        <f t="shared" si="6"/>
        <v>694.6649523442663</v>
      </c>
      <c r="AE29" s="52">
        <f t="shared" si="7"/>
        <v>532.2554617999343</v>
      </c>
      <c r="AF29" s="53">
        <f t="shared" si="8"/>
        <v>162.40949054433207</v>
      </c>
      <c r="AG29" s="180">
        <f t="shared" si="9"/>
        <v>929.429953099054</v>
      </c>
      <c r="AH29" s="181">
        <f t="shared" si="10"/>
        <v>234.7650007547877</v>
      </c>
      <c r="AI29" s="182">
        <f>AC29*100/AA29</f>
        <v>23.379542899962534</v>
      </c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</row>
    <row r="30" spans="1:112" s="46" customFormat="1" ht="19.5" customHeight="1">
      <c r="A30" s="48">
        <v>25</v>
      </c>
      <c r="B30" s="47" t="s">
        <v>39</v>
      </c>
      <c r="C30" s="173">
        <v>16446</v>
      </c>
      <c r="D30" s="174">
        <f t="shared" si="12"/>
        <v>352.1</v>
      </c>
      <c r="E30" s="38">
        <f t="shared" si="12"/>
        <v>329.4</v>
      </c>
      <c r="F30" s="38">
        <f t="shared" si="12"/>
        <v>22.7</v>
      </c>
      <c r="G30" s="175">
        <f t="shared" si="1"/>
        <v>0</v>
      </c>
      <c r="H30" s="54">
        <v>0</v>
      </c>
      <c r="I30" s="54">
        <v>0</v>
      </c>
      <c r="J30" s="175">
        <f t="shared" si="13"/>
        <v>299.5</v>
      </c>
      <c r="K30" s="54">
        <v>289.5</v>
      </c>
      <c r="L30" s="54">
        <v>10</v>
      </c>
      <c r="M30" s="175">
        <f t="shared" si="14"/>
        <v>15.5</v>
      </c>
      <c r="N30" s="83">
        <v>10.9</v>
      </c>
      <c r="O30" s="54">
        <v>4.6</v>
      </c>
      <c r="P30" s="175">
        <f t="shared" si="15"/>
        <v>29</v>
      </c>
      <c r="Q30" s="54">
        <v>29</v>
      </c>
      <c r="R30" s="54">
        <v>0</v>
      </c>
      <c r="S30" s="175">
        <f t="shared" si="16"/>
        <v>0</v>
      </c>
      <c r="T30" s="54">
        <v>0</v>
      </c>
      <c r="U30" s="54">
        <v>0</v>
      </c>
      <c r="V30" s="175">
        <f t="shared" si="17"/>
        <v>8.1</v>
      </c>
      <c r="W30" s="54">
        <v>0</v>
      </c>
      <c r="X30" s="54">
        <v>8.1</v>
      </c>
      <c r="Y30" s="176">
        <v>95.6</v>
      </c>
      <c r="Z30" s="177">
        <f t="shared" si="2"/>
        <v>447.70000000000005</v>
      </c>
      <c r="AA30" s="178">
        <f t="shared" si="3"/>
        <v>352.1</v>
      </c>
      <c r="AB30" s="50">
        <f t="shared" si="4"/>
        <v>323.1</v>
      </c>
      <c r="AC30" s="51">
        <f t="shared" si="5"/>
        <v>29</v>
      </c>
      <c r="AD30" s="179">
        <f t="shared" si="6"/>
        <v>690.6277828121752</v>
      </c>
      <c r="AE30" s="52">
        <f t="shared" si="7"/>
        <v>633.7456308622943</v>
      </c>
      <c r="AF30" s="53">
        <f t="shared" si="8"/>
        <v>56.882151949880935</v>
      </c>
      <c r="AG30" s="180">
        <f t="shared" si="9"/>
        <v>878.1427388952311</v>
      </c>
      <c r="AH30" s="181">
        <f t="shared" si="10"/>
        <v>187.51495608305575</v>
      </c>
      <c r="AI30" s="182">
        <f t="shared" si="11"/>
        <v>8.23629650667424</v>
      </c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</row>
    <row r="31" spans="1:112" s="46" customFormat="1" ht="19.5" customHeight="1">
      <c r="A31" s="48">
        <v>26</v>
      </c>
      <c r="B31" s="47" t="s">
        <v>131</v>
      </c>
      <c r="C31" s="173">
        <v>10069</v>
      </c>
      <c r="D31" s="174">
        <f t="shared" si="12"/>
        <v>168.8</v>
      </c>
      <c r="E31" s="38">
        <f t="shared" si="12"/>
        <v>164.8</v>
      </c>
      <c r="F31" s="38">
        <f t="shared" si="12"/>
        <v>4</v>
      </c>
      <c r="G31" s="175">
        <f t="shared" si="1"/>
        <v>0</v>
      </c>
      <c r="H31" s="54">
        <v>0</v>
      </c>
      <c r="I31" s="54">
        <v>0</v>
      </c>
      <c r="J31" s="175">
        <f t="shared" si="13"/>
        <v>129</v>
      </c>
      <c r="K31" s="54">
        <v>128.5</v>
      </c>
      <c r="L31" s="54">
        <v>0.5</v>
      </c>
      <c r="M31" s="175">
        <f t="shared" si="14"/>
        <v>9.1</v>
      </c>
      <c r="N31" s="54">
        <v>8</v>
      </c>
      <c r="O31" s="54">
        <v>1.1</v>
      </c>
      <c r="P31" s="175">
        <f t="shared" si="15"/>
        <v>28.3</v>
      </c>
      <c r="Q31" s="54">
        <v>28.3</v>
      </c>
      <c r="R31" s="54">
        <v>0</v>
      </c>
      <c r="S31" s="175">
        <f t="shared" si="16"/>
        <v>0</v>
      </c>
      <c r="T31" s="54">
        <v>0</v>
      </c>
      <c r="U31" s="54">
        <v>0</v>
      </c>
      <c r="V31" s="175">
        <f t="shared" si="17"/>
        <v>2.4</v>
      </c>
      <c r="W31" s="54">
        <v>0</v>
      </c>
      <c r="X31" s="54">
        <v>2.4</v>
      </c>
      <c r="Y31" s="176">
        <v>65</v>
      </c>
      <c r="Z31" s="177">
        <f t="shared" si="2"/>
        <v>233.8</v>
      </c>
      <c r="AA31" s="142">
        <f t="shared" si="3"/>
        <v>168.8</v>
      </c>
      <c r="AB31" s="50">
        <f t="shared" si="4"/>
        <v>140.5</v>
      </c>
      <c r="AC31" s="51">
        <f t="shared" si="5"/>
        <v>28.3</v>
      </c>
      <c r="AD31" s="179">
        <f t="shared" si="6"/>
        <v>540.784714502193</v>
      </c>
      <c r="AE31" s="52">
        <f t="shared" si="7"/>
        <v>450.1199785992779</v>
      </c>
      <c r="AF31" s="53">
        <f t="shared" si="8"/>
        <v>90.66473590291504</v>
      </c>
      <c r="AG31" s="180">
        <f t="shared" si="9"/>
        <v>749.0252739965208</v>
      </c>
      <c r="AH31" s="181">
        <f t="shared" si="10"/>
        <v>208.24055949432784</v>
      </c>
      <c r="AI31" s="182">
        <f t="shared" si="11"/>
        <v>16.765402843601894</v>
      </c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3"/>
      <c r="DE31" s="73"/>
      <c r="DF31" s="73"/>
      <c r="DG31" s="73"/>
      <c r="DH31" s="73"/>
    </row>
    <row r="32" spans="1:112" s="46" customFormat="1" ht="19.5" customHeight="1">
      <c r="A32" s="48">
        <v>27</v>
      </c>
      <c r="B32" s="47" t="s">
        <v>40</v>
      </c>
      <c r="C32" s="173">
        <v>3625</v>
      </c>
      <c r="D32" s="174">
        <f t="shared" si="12"/>
        <v>63.7</v>
      </c>
      <c r="E32" s="38">
        <f t="shared" si="12"/>
        <v>62.800000000000004</v>
      </c>
      <c r="F32" s="38">
        <f t="shared" si="12"/>
        <v>0.9</v>
      </c>
      <c r="G32" s="175">
        <f>SUM(H32:I32)</f>
        <v>0</v>
      </c>
      <c r="H32" s="54">
        <v>0</v>
      </c>
      <c r="I32" s="54">
        <v>0</v>
      </c>
      <c r="J32" s="175">
        <f>SUM(K32:L32)</f>
        <v>51.900000000000006</v>
      </c>
      <c r="K32" s="54">
        <v>51.7</v>
      </c>
      <c r="L32" s="54">
        <v>0.2</v>
      </c>
      <c r="M32" s="175">
        <f>SUM(N32:O32)</f>
        <v>3.3000000000000003</v>
      </c>
      <c r="N32" s="54">
        <v>3.2</v>
      </c>
      <c r="O32" s="54">
        <v>0.1</v>
      </c>
      <c r="P32" s="175">
        <f>SUM(Q32:R32)</f>
        <v>7.9</v>
      </c>
      <c r="Q32" s="54">
        <v>7.9</v>
      </c>
      <c r="R32" s="54">
        <v>0</v>
      </c>
      <c r="S32" s="175">
        <f>SUM(T32:U32)</f>
        <v>0</v>
      </c>
      <c r="T32" s="54">
        <v>0</v>
      </c>
      <c r="U32" s="54">
        <v>0</v>
      </c>
      <c r="V32" s="175">
        <f>SUM(W32:X32)</f>
        <v>0.6</v>
      </c>
      <c r="W32" s="54">
        <v>0</v>
      </c>
      <c r="X32" s="54">
        <v>0.6</v>
      </c>
      <c r="Y32" s="176">
        <v>22.3</v>
      </c>
      <c r="Z32" s="177">
        <f>D32+Y32</f>
        <v>86</v>
      </c>
      <c r="AA32" s="178">
        <f>SUM(AB32:AC32)</f>
        <v>63.7</v>
      </c>
      <c r="AB32" s="50">
        <f>G32+J32+M32+S32+V32</f>
        <v>55.800000000000004</v>
      </c>
      <c r="AC32" s="51">
        <f>P32</f>
        <v>7.9</v>
      </c>
      <c r="AD32" s="179">
        <f t="shared" si="6"/>
        <v>566.8520578420467</v>
      </c>
      <c r="AE32" s="52">
        <f t="shared" si="7"/>
        <v>496.55172413793105</v>
      </c>
      <c r="AF32" s="53">
        <f t="shared" si="8"/>
        <v>70.30033370411569</v>
      </c>
      <c r="AG32" s="180">
        <f t="shared" si="9"/>
        <v>765.2947719688542</v>
      </c>
      <c r="AH32" s="181">
        <f t="shared" si="10"/>
        <v>198.44271412680754</v>
      </c>
      <c r="AI32" s="182">
        <f>AC32*100/AA32</f>
        <v>12.401883830455258</v>
      </c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</row>
    <row r="33" spans="1:112" s="43" customFormat="1" ht="19.5" customHeight="1">
      <c r="A33" s="44">
        <v>28</v>
      </c>
      <c r="B33" s="47" t="s">
        <v>132</v>
      </c>
      <c r="C33" s="173">
        <v>2859</v>
      </c>
      <c r="D33" s="174">
        <f t="shared" si="12"/>
        <v>62.5</v>
      </c>
      <c r="E33" s="38">
        <f t="shared" si="12"/>
        <v>60.4</v>
      </c>
      <c r="F33" s="38">
        <f t="shared" si="12"/>
        <v>2.1</v>
      </c>
      <c r="G33" s="175">
        <f t="shared" si="1"/>
        <v>0</v>
      </c>
      <c r="H33" s="54">
        <v>0</v>
      </c>
      <c r="I33" s="54">
        <v>0</v>
      </c>
      <c r="J33" s="175">
        <f t="shared" si="13"/>
        <v>53.599999999999994</v>
      </c>
      <c r="K33" s="49">
        <v>51.8</v>
      </c>
      <c r="L33" s="49">
        <v>1.8</v>
      </c>
      <c r="M33" s="175">
        <f t="shared" si="14"/>
        <v>4.2</v>
      </c>
      <c r="N33" s="49">
        <v>4</v>
      </c>
      <c r="O33" s="49">
        <v>0.2</v>
      </c>
      <c r="P33" s="175">
        <f t="shared" si="15"/>
        <v>4.699999999999999</v>
      </c>
      <c r="Q33" s="68">
        <v>4.6</v>
      </c>
      <c r="R33" s="49">
        <v>0.1</v>
      </c>
      <c r="S33" s="175">
        <v>0</v>
      </c>
      <c r="T33" s="49">
        <v>0</v>
      </c>
      <c r="U33" s="49">
        <v>0</v>
      </c>
      <c r="V33" s="175">
        <f>SUM(W33:X33)</f>
        <v>0</v>
      </c>
      <c r="W33" s="49">
        <v>0</v>
      </c>
      <c r="X33" s="49">
        <v>0</v>
      </c>
      <c r="Y33" s="176">
        <v>14.2</v>
      </c>
      <c r="Z33" s="177">
        <f>D33+Y33</f>
        <v>76.7</v>
      </c>
      <c r="AA33" s="178">
        <f>SUM(AB33:AC33)</f>
        <v>62.5</v>
      </c>
      <c r="AB33" s="50">
        <f t="shared" si="4"/>
        <v>57.8</v>
      </c>
      <c r="AC33" s="51">
        <f t="shared" si="5"/>
        <v>4.699999999999999</v>
      </c>
      <c r="AD33" s="179">
        <f t="shared" si="6"/>
        <v>705.1867898769026</v>
      </c>
      <c r="AE33" s="52">
        <f t="shared" si="7"/>
        <v>652.1567432781595</v>
      </c>
      <c r="AF33" s="53">
        <f t="shared" si="8"/>
        <v>53.03004659874306</v>
      </c>
      <c r="AG33" s="180">
        <f t="shared" si="9"/>
        <v>865.4052285369349</v>
      </c>
      <c r="AH33" s="181">
        <f t="shared" si="10"/>
        <v>160.21843866003226</v>
      </c>
      <c r="AI33" s="182">
        <f t="shared" si="11"/>
        <v>7.519999999999999</v>
      </c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</row>
    <row r="34" spans="1:112" s="43" customFormat="1" ht="19.5" customHeight="1">
      <c r="A34" s="48">
        <v>29</v>
      </c>
      <c r="B34" s="47" t="s">
        <v>41</v>
      </c>
      <c r="C34" s="173">
        <v>9765</v>
      </c>
      <c r="D34" s="174">
        <f t="shared" si="12"/>
        <v>157.89999999999998</v>
      </c>
      <c r="E34" s="38">
        <f t="shared" si="12"/>
        <v>154.4</v>
      </c>
      <c r="F34" s="38">
        <f t="shared" si="12"/>
        <v>3.5</v>
      </c>
      <c r="G34" s="175">
        <f t="shared" si="1"/>
        <v>0</v>
      </c>
      <c r="H34" s="54">
        <v>0</v>
      </c>
      <c r="I34" s="54">
        <v>0</v>
      </c>
      <c r="J34" s="175">
        <f t="shared" si="13"/>
        <v>89.3</v>
      </c>
      <c r="K34" s="49">
        <v>89</v>
      </c>
      <c r="L34" s="49">
        <v>0.3</v>
      </c>
      <c r="M34" s="175">
        <f t="shared" si="14"/>
        <v>6.6</v>
      </c>
      <c r="N34" s="49">
        <v>6</v>
      </c>
      <c r="O34" s="54">
        <v>0.6</v>
      </c>
      <c r="P34" s="175">
        <f t="shared" si="15"/>
        <v>31</v>
      </c>
      <c r="Q34" s="49">
        <v>30</v>
      </c>
      <c r="R34" s="49">
        <v>1</v>
      </c>
      <c r="S34" s="175">
        <f t="shared" si="16"/>
        <v>0</v>
      </c>
      <c r="T34" s="49">
        <v>0</v>
      </c>
      <c r="U34" s="49">
        <v>0</v>
      </c>
      <c r="V34" s="175">
        <f t="shared" si="17"/>
        <v>31</v>
      </c>
      <c r="W34" s="49">
        <v>29.4</v>
      </c>
      <c r="X34" s="49">
        <v>1.6</v>
      </c>
      <c r="Y34" s="176">
        <v>30.1</v>
      </c>
      <c r="Z34" s="177">
        <f t="shared" si="2"/>
        <v>187.99999999999997</v>
      </c>
      <c r="AA34" s="178">
        <f>SUM(AB34:AC34)</f>
        <v>157.89999999999998</v>
      </c>
      <c r="AB34" s="50">
        <f t="shared" si="4"/>
        <v>126.89999999999999</v>
      </c>
      <c r="AC34" s="51">
        <f t="shared" si="5"/>
        <v>31</v>
      </c>
      <c r="AD34" s="179">
        <f t="shared" si="6"/>
        <v>521.6127380539451</v>
      </c>
      <c r="AE34" s="52">
        <f t="shared" si="7"/>
        <v>419.2061840344878</v>
      </c>
      <c r="AF34" s="53">
        <f t="shared" si="8"/>
        <v>102.40655401945725</v>
      </c>
      <c r="AG34" s="180">
        <f t="shared" si="9"/>
        <v>621.0461985696115</v>
      </c>
      <c r="AH34" s="181">
        <f t="shared" si="10"/>
        <v>99.43346051566655</v>
      </c>
      <c r="AI34" s="182">
        <f t="shared" si="11"/>
        <v>19.632678910702978</v>
      </c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</row>
    <row r="35" spans="1:112" s="46" customFormat="1" ht="19.5" customHeight="1">
      <c r="A35" s="48">
        <v>30</v>
      </c>
      <c r="B35" s="47" t="s">
        <v>42</v>
      </c>
      <c r="C35" s="173">
        <v>4435</v>
      </c>
      <c r="D35" s="174">
        <f>G35+J35+M35+P35+S35+V35</f>
        <v>80.69999999999999</v>
      </c>
      <c r="E35" s="38">
        <f>H35+K35+N35+Q35+T35+W35</f>
        <v>72.6</v>
      </c>
      <c r="F35" s="38">
        <f>I35+L35+O35+R35+U35+X35</f>
        <v>8.100000000000001</v>
      </c>
      <c r="G35" s="175">
        <f>SUM(H35:I35)</f>
        <v>0</v>
      </c>
      <c r="H35" s="54">
        <v>0</v>
      </c>
      <c r="I35" s="54">
        <v>0</v>
      </c>
      <c r="J35" s="175">
        <f>SUM(K35:L35)</f>
        <v>65.8</v>
      </c>
      <c r="K35" s="49">
        <v>59.4</v>
      </c>
      <c r="L35" s="49">
        <v>6.4</v>
      </c>
      <c r="M35" s="175">
        <f>SUM(N35:O35)</f>
        <v>5.800000000000001</v>
      </c>
      <c r="N35" s="49">
        <v>4.4</v>
      </c>
      <c r="O35" s="54">
        <v>1.4</v>
      </c>
      <c r="P35" s="175">
        <f>SUM(Q35:R35)</f>
        <v>9.100000000000001</v>
      </c>
      <c r="Q35" s="49">
        <v>8.8</v>
      </c>
      <c r="R35" s="49">
        <v>0.3</v>
      </c>
      <c r="S35" s="175">
        <f>SUM(T35:U35)</f>
        <v>0</v>
      </c>
      <c r="T35" s="49">
        <v>0</v>
      </c>
      <c r="U35" s="49">
        <v>0</v>
      </c>
      <c r="V35" s="175">
        <f>SUM(W35:X35)</f>
        <v>0</v>
      </c>
      <c r="W35" s="49">
        <v>0</v>
      </c>
      <c r="X35" s="49">
        <v>0</v>
      </c>
      <c r="Y35" s="176">
        <v>22.2</v>
      </c>
      <c r="Z35" s="177">
        <f>D35+Y35</f>
        <v>102.89999999999999</v>
      </c>
      <c r="AA35" s="178">
        <f t="shared" si="3"/>
        <v>80.69999999999999</v>
      </c>
      <c r="AB35" s="50">
        <f>G35+J35+M35+S35+V35</f>
        <v>71.6</v>
      </c>
      <c r="AC35" s="51">
        <f>P35</f>
        <v>9.100000000000001</v>
      </c>
      <c r="AD35" s="179">
        <f t="shared" si="6"/>
        <v>586.9731243408371</v>
      </c>
      <c r="AE35" s="52">
        <f t="shared" si="7"/>
        <v>520.784085536604</v>
      </c>
      <c r="AF35" s="53">
        <f t="shared" si="8"/>
        <v>66.18903880423319</v>
      </c>
      <c r="AG35" s="180">
        <f t="shared" si="9"/>
        <v>748.4452849401753</v>
      </c>
      <c r="AH35" s="181">
        <f t="shared" si="10"/>
        <v>161.4721605993381</v>
      </c>
      <c r="AI35" s="182">
        <f>AC35*100/AA35</f>
        <v>11.276332094175963</v>
      </c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3"/>
      <c r="DF35" s="73"/>
      <c r="DG35" s="73"/>
      <c r="DH35" s="73"/>
    </row>
    <row r="36" spans="1:112" s="43" customFormat="1" ht="19.5" customHeight="1">
      <c r="A36" s="48">
        <v>31</v>
      </c>
      <c r="B36" s="47" t="s">
        <v>133</v>
      </c>
      <c r="C36" s="173">
        <v>6153</v>
      </c>
      <c r="D36" s="174">
        <f t="shared" si="12"/>
        <v>93.2</v>
      </c>
      <c r="E36" s="38">
        <f t="shared" si="12"/>
        <v>88.9</v>
      </c>
      <c r="F36" s="38">
        <f t="shared" si="12"/>
        <v>4.3</v>
      </c>
      <c r="G36" s="175">
        <f t="shared" si="1"/>
        <v>0</v>
      </c>
      <c r="H36" s="54">
        <v>0</v>
      </c>
      <c r="I36" s="49">
        <v>0</v>
      </c>
      <c r="J36" s="175">
        <f t="shared" si="13"/>
        <v>71.89999999999999</v>
      </c>
      <c r="K36" s="49">
        <v>70.6</v>
      </c>
      <c r="L36" s="49">
        <v>1.3</v>
      </c>
      <c r="M36" s="175">
        <f t="shared" si="14"/>
        <v>2.9</v>
      </c>
      <c r="N36" s="49">
        <v>2.9</v>
      </c>
      <c r="O36" s="49">
        <v>0</v>
      </c>
      <c r="P36" s="175">
        <f t="shared" si="15"/>
        <v>11</v>
      </c>
      <c r="Q36" s="49">
        <v>10</v>
      </c>
      <c r="R36" s="49">
        <v>1</v>
      </c>
      <c r="S36" s="175">
        <f t="shared" si="16"/>
        <v>0</v>
      </c>
      <c r="T36" s="49">
        <v>0</v>
      </c>
      <c r="U36" s="49">
        <v>0</v>
      </c>
      <c r="V36" s="175">
        <f>SUM(W36:X36)</f>
        <v>7.4</v>
      </c>
      <c r="W36" s="49">
        <v>5.4</v>
      </c>
      <c r="X36" s="49">
        <v>2</v>
      </c>
      <c r="Y36" s="176">
        <v>31</v>
      </c>
      <c r="Z36" s="177">
        <f t="shared" si="2"/>
        <v>124.2</v>
      </c>
      <c r="AA36" s="178">
        <f t="shared" si="3"/>
        <v>93.2</v>
      </c>
      <c r="AB36" s="50">
        <f t="shared" si="4"/>
        <v>82.2</v>
      </c>
      <c r="AC36" s="51">
        <f t="shared" si="5"/>
        <v>11</v>
      </c>
      <c r="AD36" s="179">
        <f t="shared" si="6"/>
        <v>488.6155717378881</v>
      </c>
      <c r="AE36" s="52">
        <f t="shared" si="7"/>
        <v>430.9463518975795</v>
      </c>
      <c r="AF36" s="53">
        <f t="shared" si="8"/>
        <v>57.66921984030869</v>
      </c>
      <c r="AG36" s="180">
        <f t="shared" si="9"/>
        <v>651.1379185605763</v>
      </c>
      <c r="AH36" s="181">
        <f t="shared" si="10"/>
        <v>162.5223468226881</v>
      </c>
      <c r="AI36" s="182">
        <f t="shared" si="11"/>
        <v>11.802575107296137</v>
      </c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</row>
    <row r="37" spans="1:112" s="43" customFormat="1" ht="19.5" customHeight="1">
      <c r="A37" s="48">
        <v>32</v>
      </c>
      <c r="B37" s="47" t="s">
        <v>134</v>
      </c>
      <c r="C37" s="173">
        <v>17803</v>
      </c>
      <c r="D37" s="174">
        <f t="shared" si="12"/>
        <v>309.4</v>
      </c>
      <c r="E37" s="38">
        <f t="shared" si="12"/>
        <v>268.5</v>
      </c>
      <c r="F37" s="38">
        <f t="shared" si="12"/>
        <v>40.9</v>
      </c>
      <c r="G37" s="175">
        <f t="shared" si="1"/>
        <v>0</v>
      </c>
      <c r="H37" s="49">
        <v>0</v>
      </c>
      <c r="I37" s="49">
        <v>0</v>
      </c>
      <c r="J37" s="175">
        <f t="shared" si="13"/>
        <v>246.1</v>
      </c>
      <c r="K37" s="49">
        <v>221.6</v>
      </c>
      <c r="L37" s="49">
        <v>24.5</v>
      </c>
      <c r="M37" s="175">
        <f t="shared" si="14"/>
        <v>31.4</v>
      </c>
      <c r="N37" s="49">
        <v>18</v>
      </c>
      <c r="O37" s="49">
        <v>13.4</v>
      </c>
      <c r="P37" s="175">
        <f t="shared" si="15"/>
        <v>31.9</v>
      </c>
      <c r="Q37" s="49">
        <v>28.9</v>
      </c>
      <c r="R37" s="49">
        <v>3</v>
      </c>
      <c r="S37" s="175">
        <f t="shared" si="16"/>
        <v>0</v>
      </c>
      <c r="T37" s="49">
        <v>0</v>
      </c>
      <c r="U37" s="49">
        <v>0</v>
      </c>
      <c r="V37" s="175">
        <f t="shared" si="17"/>
        <v>0</v>
      </c>
      <c r="W37" s="49">
        <v>0</v>
      </c>
      <c r="X37" s="49">
        <v>0</v>
      </c>
      <c r="Y37" s="176">
        <v>71.4</v>
      </c>
      <c r="Z37" s="177">
        <f t="shared" si="2"/>
        <v>380.79999999999995</v>
      </c>
      <c r="AA37" s="178">
        <f t="shared" si="3"/>
        <v>309.4</v>
      </c>
      <c r="AB37" s="50">
        <f t="shared" si="4"/>
        <v>277.5</v>
      </c>
      <c r="AC37" s="51">
        <f t="shared" si="5"/>
        <v>31.9</v>
      </c>
      <c r="AD37" s="179">
        <f t="shared" si="6"/>
        <v>560.6159164910589</v>
      </c>
      <c r="AE37" s="52">
        <f t="shared" si="7"/>
        <v>502.81485722775966</v>
      </c>
      <c r="AF37" s="53">
        <f t="shared" si="8"/>
        <v>57.80105926329922</v>
      </c>
      <c r="AG37" s="180">
        <f t="shared" si="9"/>
        <v>689.9888202966879</v>
      </c>
      <c r="AH37" s="181">
        <f t="shared" si="10"/>
        <v>129.37290380562902</v>
      </c>
      <c r="AI37" s="182">
        <f t="shared" si="11"/>
        <v>10.310277957336782</v>
      </c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2"/>
      <c r="DE37" s="72"/>
      <c r="DF37" s="72"/>
      <c r="DG37" s="72"/>
      <c r="DH37" s="72"/>
    </row>
    <row r="38" spans="1:112" s="43" customFormat="1" ht="19.5" customHeight="1" thickBot="1">
      <c r="A38" s="57">
        <v>33</v>
      </c>
      <c r="B38" s="58" t="s">
        <v>44</v>
      </c>
      <c r="C38" s="186">
        <v>13405</v>
      </c>
      <c r="D38" s="187">
        <f t="shared" si="12"/>
        <v>196</v>
      </c>
      <c r="E38" s="59">
        <f t="shared" si="12"/>
        <v>180.3</v>
      </c>
      <c r="F38" s="59">
        <f t="shared" si="12"/>
        <v>15.7</v>
      </c>
      <c r="G38" s="188">
        <f t="shared" si="1"/>
        <v>0</v>
      </c>
      <c r="H38" s="59">
        <v>0</v>
      </c>
      <c r="I38" s="59">
        <v>0</v>
      </c>
      <c r="J38" s="188">
        <f t="shared" si="13"/>
        <v>136</v>
      </c>
      <c r="K38" s="59">
        <v>130.8</v>
      </c>
      <c r="L38" s="59">
        <v>5.2</v>
      </c>
      <c r="M38" s="188">
        <f t="shared" si="14"/>
        <v>7.5</v>
      </c>
      <c r="N38" s="59">
        <v>6.6</v>
      </c>
      <c r="O38" s="59">
        <v>0.9</v>
      </c>
      <c r="P38" s="188">
        <f t="shared" si="15"/>
        <v>33.2</v>
      </c>
      <c r="Q38" s="59">
        <v>31.8</v>
      </c>
      <c r="R38" s="59">
        <v>1.4</v>
      </c>
      <c r="S38" s="188">
        <f t="shared" si="16"/>
        <v>0</v>
      </c>
      <c r="T38" s="59">
        <v>0</v>
      </c>
      <c r="U38" s="59">
        <v>0</v>
      </c>
      <c r="V38" s="188">
        <f t="shared" si="17"/>
        <v>19.299999999999997</v>
      </c>
      <c r="W38" s="59">
        <v>11.1</v>
      </c>
      <c r="X38" s="59">
        <v>8.2</v>
      </c>
      <c r="Y38" s="189">
        <v>64.9</v>
      </c>
      <c r="Z38" s="190">
        <f t="shared" si="2"/>
        <v>260.9</v>
      </c>
      <c r="AA38" s="191">
        <f t="shared" si="3"/>
        <v>196</v>
      </c>
      <c r="AB38" s="60">
        <f t="shared" si="4"/>
        <v>162.8</v>
      </c>
      <c r="AC38" s="61">
        <f t="shared" si="5"/>
        <v>33.2</v>
      </c>
      <c r="AD38" s="192">
        <f t="shared" si="6"/>
        <v>471.65838457003287</v>
      </c>
      <c r="AE38" s="62">
        <f t="shared" si="7"/>
        <v>391.76522963265995</v>
      </c>
      <c r="AF38" s="63">
        <f t="shared" si="8"/>
        <v>79.89315493737293</v>
      </c>
      <c r="AG38" s="193">
        <f t="shared" si="9"/>
        <v>627.8350639506202</v>
      </c>
      <c r="AH38" s="194">
        <f t="shared" si="10"/>
        <v>156.17667938058742</v>
      </c>
      <c r="AI38" s="195">
        <f t="shared" si="11"/>
        <v>16.938775510204085</v>
      </c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2"/>
      <c r="CM38" s="72"/>
      <c r="CN38" s="72"/>
      <c r="CO38" s="72"/>
      <c r="CP38" s="72"/>
      <c r="CQ38" s="72"/>
      <c r="CR38" s="72"/>
      <c r="CS38" s="72"/>
      <c r="CT38" s="72"/>
      <c r="CU38" s="72"/>
      <c r="CV38" s="72"/>
      <c r="CW38" s="72"/>
      <c r="CX38" s="72"/>
      <c r="CY38" s="72"/>
      <c r="CZ38" s="72"/>
      <c r="DA38" s="72"/>
      <c r="DB38" s="72"/>
      <c r="DC38" s="72"/>
      <c r="DD38" s="72"/>
      <c r="DE38" s="72"/>
      <c r="DF38" s="72"/>
      <c r="DG38" s="72"/>
      <c r="DH38" s="72"/>
    </row>
    <row r="39" spans="1:112" ht="15" customHeight="1">
      <c r="A39" s="75"/>
      <c r="B39" s="70"/>
      <c r="C39" s="69"/>
      <c r="D39" s="76"/>
      <c r="E39" s="77"/>
      <c r="F39" s="77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8"/>
      <c r="AE39" s="78"/>
      <c r="AF39" s="78"/>
      <c r="AG39" s="78"/>
      <c r="AH39" s="78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70"/>
      <c r="CM39" s="70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70"/>
      <c r="DB39" s="70"/>
      <c r="DC39" s="70"/>
      <c r="DD39" s="70"/>
      <c r="DE39" s="70"/>
      <c r="DF39" s="70"/>
      <c r="DG39" s="70"/>
      <c r="DH39" s="70"/>
    </row>
  </sheetData>
  <sheetProtection/>
  <mergeCells count="18">
    <mergeCell ref="A5:B5"/>
    <mergeCell ref="AG1:AG4"/>
    <mergeCell ref="AH1:AH4"/>
    <mergeCell ref="AI1:AI4"/>
    <mergeCell ref="D2:F3"/>
    <mergeCell ref="G2:X2"/>
    <mergeCell ref="Y2:Y4"/>
    <mergeCell ref="Z2:Z4"/>
    <mergeCell ref="G3:I3"/>
    <mergeCell ref="J3:L3"/>
    <mergeCell ref="AD1:AF3"/>
    <mergeCell ref="P3:R3"/>
    <mergeCell ref="S3:U3"/>
    <mergeCell ref="V3:X3"/>
    <mergeCell ref="M3:O3"/>
    <mergeCell ref="A1:B4"/>
    <mergeCell ref="C1:C4"/>
    <mergeCell ref="AA1:AC3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68" r:id="rId3"/>
  <colBreaks count="1" manualBreakCount="1">
    <brk id="18" max="65535" man="1"/>
  </col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H60"/>
  <sheetViews>
    <sheetView view="pageBreakPreview" zoomScale="75" zoomScaleSheetLayoutView="75" zoomScalePageLayoutView="0" workbookViewId="0" topLeftCell="R1">
      <selection activeCell="AJ7" sqref="AJ7"/>
    </sheetView>
  </sheetViews>
  <sheetFormatPr defaultColWidth="9.00390625" defaultRowHeight="15" customHeight="1"/>
  <cols>
    <col min="1" max="1" width="3.75390625" style="32" customWidth="1"/>
    <col min="2" max="2" width="11.625" style="25" customWidth="1"/>
    <col min="3" max="3" width="10.625" style="32" customWidth="1"/>
    <col min="4" max="4" width="10.625" style="33" customWidth="1"/>
    <col min="5" max="6" width="10.625" style="34" customWidth="1"/>
    <col min="7" max="29" width="10.625" style="25" customWidth="1"/>
    <col min="30" max="32" width="10.625" style="35" customWidth="1"/>
    <col min="33" max="34" width="9.00390625" style="35" customWidth="1"/>
    <col min="35" max="16384" width="9.00390625" style="25" customWidth="1"/>
  </cols>
  <sheetData>
    <row r="1" spans="1:112" ht="15" customHeight="1">
      <c r="A1" s="419" t="s">
        <v>201</v>
      </c>
      <c r="B1" s="420"/>
      <c r="C1" s="425" t="s">
        <v>0</v>
      </c>
      <c r="D1" s="112"/>
      <c r="E1" s="113"/>
      <c r="F1" s="113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5"/>
      <c r="AA1" s="403" t="s">
        <v>1</v>
      </c>
      <c r="AB1" s="404"/>
      <c r="AC1" s="405"/>
      <c r="AD1" s="409" t="s">
        <v>2</v>
      </c>
      <c r="AE1" s="409"/>
      <c r="AF1" s="409"/>
      <c r="AG1" s="413" t="s">
        <v>3</v>
      </c>
      <c r="AH1" s="416" t="s">
        <v>4</v>
      </c>
      <c r="AI1" s="388" t="s">
        <v>5</v>
      </c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</row>
    <row r="2" spans="1:112" ht="19.5" customHeight="1">
      <c r="A2" s="421"/>
      <c r="B2" s="422"/>
      <c r="C2" s="426"/>
      <c r="D2" s="391" t="s">
        <v>1</v>
      </c>
      <c r="E2" s="392"/>
      <c r="F2" s="393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  <c r="U2" s="395"/>
      <c r="V2" s="395"/>
      <c r="W2" s="395"/>
      <c r="X2" s="396"/>
      <c r="Y2" s="397" t="s">
        <v>6</v>
      </c>
      <c r="Z2" s="399" t="s">
        <v>7</v>
      </c>
      <c r="AA2" s="406"/>
      <c r="AB2" s="407"/>
      <c r="AC2" s="408"/>
      <c r="AD2" s="410"/>
      <c r="AE2" s="410"/>
      <c r="AF2" s="410"/>
      <c r="AG2" s="414"/>
      <c r="AH2" s="417"/>
      <c r="AI2" s="389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  <c r="CY2" s="70"/>
      <c r="CZ2" s="70"/>
      <c r="DA2" s="70"/>
      <c r="DB2" s="70"/>
      <c r="DC2" s="70"/>
      <c r="DD2" s="70"/>
      <c r="DE2" s="70"/>
      <c r="DF2" s="70"/>
      <c r="DG2" s="70"/>
      <c r="DH2" s="70"/>
    </row>
    <row r="3" spans="1:112" ht="19.5" customHeight="1">
      <c r="A3" s="421"/>
      <c r="B3" s="422"/>
      <c r="C3" s="426"/>
      <c r="D3" s="394"/>
      <c r="E3" s="392"/>
      <c r="F3" s="392"/>
      <c r="G3" s="401" t="s">
        <v>8</v>
      </c>
      <c r="H3" s="402"/>
      <c r="I3" s="402"/>
      <c r="J3" s="401" t="s">
        <v>9</v>
      </c>
      <c r="K3" s="402"/>
      <c r="L3" s="402"/>
      <c r="M3" s="401" t="s">
        <v>10</v>
      </c>
      <c r="N3" s="402"/>
      <c r="O3" s="402"/>
      <c r="P3" s="401" t="s">
        <v>11</v>
      </c>
      <c r="Q3" s="402"/>
      <c r="R3" s="402"/>
      <c r="S3" s="401" t="s">
        <v>12</v>
      </c>
      <c r="T3" s="402"/>
      <c r="U3" s="402"/>
      <c r="V3" s="401" t="s">
        <v>13</v>
      </c>
      <c r="W3" s="402"/>
      <c r="X3" s="402"/>
      <c r="Y3" s="397"/>
      <c r="Z3" s="399"/>
      <c r="AA3" s="406"/>
      <c r="AB3" s="407"/>
      <c r="AC3" s="408"/>
      <c r="AD3" s="410"/>
      <c r="AE3" s="410"/>
      <c r="AF3" s="410"/>
      <c r="AG3" s="414"/>
      <c r="AH3" s="417"/>
      <c r="AI3" s="389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  <c r="DD3" s="70"/>
      <c r="DE3" s="70"/>
      <c r="DF3" s="70"/>
      <c r="DG3" s="70"/>
      <c r="DH3" s="70"/>
    </row>
    <row r="4" spans="1:112" ht="19.5" customHeight="1" thickBot="1">
      <c r="A4" s="423"/>
      <c r="B4" s="424"/>
      <c r="C4" s="427"/>
      <c r="D4" s="116" t="s">
        <v>14</v>
      </c>
      <c r="E4" s="2" t="s">
        <v>15</v>
      </c>
      <c r="F4" s="2" t="s">
        <v>16</v>
      </c>
      <c r="G4" s="117" t="s">
        <v>14</v>
      </c>
      <c r="H4" s="2" t="s">
        <v>15</v>
      </c>
      <c r="I4" s="2" t="s">
        <v>16</v>
      </c>
      <c r="J4" s="117" t="s">
        <v>14</v>
      </c>
      <c r="K4" s="2" t="s">
        <v>15</v>
      </c>
      <c r="L4" s="2" t="s">
        <v>16</v>
      </c>
      <c r="M4" s="117" t="s">
        <v>14</v>
      </c>
      <c r="N4" s="2" t="s">
        <v>15</v>
      </c>
      <c r="O4" s="2" t="s">
        <v>16</v>
      </c>
      <c r="P4" s="117" t="s">
        <v>14</v>
      </c>
      <c r="Q4" s="2" t="s">
        <v>15</v>
      </c>
      <c r="R4" s="2" t="s">
        <v>16</v>
      </c>
      <c r="S4" s="117" t="s">
        <v>14</v>
      </c>
      <c r="T4" s="2" t="s">
        <v>15</v>
      </c>
      <c r="U4" s="2" t="s">
        <v>16</v>
      </c>
      <c r="V4" s="117" t="s">
        <v>14</v>
      </c>
      <c r="W4" s="2" t="s">
        <v>15</v>
      </c>
      <c r="X4" s="2" t="s">
        <v>16</v>
      </c>
      <c r="Y4" s="398"/>
      <c r="Z4" s="400"/>
      <c r="AA4" s="118" t="s">
        <v>14</v>
      </c>
      <c r="AB4" s="3" t="s">
        <v>17</v>
      </c>
      <c r="AC4" s="4" t="s">
        <v>18</v>
      </c>
      <c r="AD4" s="119"/>
      <c r="AE4" s="5" t="s">
        <v>17</v>
      </c>
      <c r="AF4" s="6" t="s">
        <v>18</v>
      </c>
      <c r="AG4" s="415"/>
      <c r="AH4" s="418"/>
      <c r="AI4" s="39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/>
      <c r="DA4" s="70"/>
      <c r="DB4" s="70"/>
      <c r="DC4" s="70"/>
      <c r="DD4" s="70"/>
      <c r="DE4" s="70"/>
      <c r="DF4" s="70"/>
      <c r="DG4" s="70"/>
      <c r="DH4" s="70"/>
    </row>
    <row r="5" spans="1:112" s="26" customFormat="1" ht="39.75" customHeight="1" thickBot="1">
      <c r="A5" s="411" t="s">
        <v>19</v>
      </c>
      <c r="B5" s="412"/>
      <c r="C5" s="120">
        <f>SUM(C6:C38)</f>
        <v>1288544</v>
      </c>
      <c r="D5" s="160">
        <f>SUM(E5:F5)</f>
        <v>20494.09999999999</v>
      </c>
      <c r="E5" s="12">
        <f>SUM(E6:E38)</f>
        <v>19694.499999999993</v>
      </c>
      <c r="F5" s="12">
        <f>SUM(F6:F38)</f>
        <v>799.6000000000003</v>
      </c>
      <c r="G5" s="121">
        <f aca="true" t="shared" si="0" ref="G5:AC5">SUM(G6:G38)</f>
        <v>560.7</v>
      </c>
      <c r="H5" s="13">
        <f t="shared" si="0"/>
        <v>560.7</v>
      </c>
      <c r="I5" s="13">
        <f t="shared" si="0"/>
        <v>0</v>
      </c>
      <c r="J5" s="121">
        <f t="shared" si="0"/>
        <v>15462.700000000003</v>
      </c>
      <c r="K5" s="13">
        <f t="shared" si="0"/>
        <v>14969.899999999996</v>
      </c>
      <c r="L5" s="13">
        <f t="shared" si="0"/>
        <v>492.79999999999995</v>
      </c>
      <c r="M5" s="121">
        <f t="shared" si="0"/>
        <v>832.2000000000003</v>
      </c>
      <c r="N5" s="13">
        <f t="shared" si="0"/>
        <v>726.1999999999998</v>
      </c>
      <c r="O5" s="13">
        <f t="shared" si="0"/>
        <v>106.00000000000001</v>
      </c>
      <c r="P5" s="121">
        <f t="shared" si="0"/>
        <v>3408.9000000000015</v>
      </c>
      <c r="Q5" s="13">
        <f t="shared" si="0"/>
        <v>3295.0000000000005</v>
      </c>
      <c r="R5" s="13">
        <f t="shared" si="0"/>
        <v>113.90000000000002</v>
      </c>
      <c r="S5" s="121">
        <f t="shared" si="0"/>
        <v>0</v>
      </c>
      <c r="T5" s="13">
        <f t="shared" si="0"/>
        <v>0</v>
      </c>
      <c r="U5" s="13">
        <f t="shared" si="0"/>
        <v>0</v>
      </c>
      <c r="V5" s="121">
        <f t="shared" si="0"/>
        <v>229.60000000000002</v>
      </c>
      <c r="W5" s="13">
        <f t="shared" si="0"/>
        <v>142.7</v>
      </c>
      <c r="X5" s="13">
        <f t="shared" si="0"/>
        <v>86.89999999999999</v>
      </c>
      <c r="Y5" s="122">
        <f t="shared" si="0"/>
        <v>9838.800000000001</v>
      </c>
      <c r="Z5" s="161">
        <f t="shared" si="0"/>
        <v>30332.9</v>
      </c>
      <c r="AA5" s="162">
        <f t="shared" si="0"/>
        <v>20494.099999999995</v>
      </c>
      <c r="AB5" s="14">
        <f t="shared" si="0"/>
        <v>17085.2</v>
      </c>
      <c r="AC5" s="15">
        <f t="shared" si="0"/>
        <v>3408.9000000000015</v>
      </c>
      <c r="AD5" s="123">
        <f>AA5/C5/31*1000000</f>
        <v>513.0597014925372</v>
      </c>
      <c r="AE5" s="16">
        <f>AB5/C5/31*1000000</f>
        <v>427.7195686534319</v>
      </c>
      <c r="AF5" s="17">
        <f>AC5/C5/31*1000000</f>
        <v>85.34013283910546</v>
      </c>
      <c r="AG5" s="124">
        <f>Z5/C5/31*1000000</f>
        <v>759.3692145253018</v>
      </c>
      <c r="AH5" s="125">
        <f>Y5/C5/31*1000000</f>
        <v>246.3095130327644</v>
      </c>
      <c r="AI5" s="126">
        <f>AC5*100/AA5</f>
        <v>16.633567709731103</v>
      </c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</row>
    <row r="6" spans="1:112" s="27" customFormat="1" ht="19.5" customHeight="1" thickTop="1">
      <c r="A6" s="85">
        <v>1</v>
      </c>
      <c r="B6" s="86" t="s">
        <v>20</v>
      </c>
      <c r="C6" s="127">
        <v>293928</v>
      </c>
      <c r="D6" s="128">
        <f>G6+J6+M6+P6+S6+V6</f>
        <v>4823.200000000001</v>
      </c>
      <c r="E6" s="84">
        <f>H6+K6+N6+Q6+T6+W6</f>
        <v>4796.9</v>
      </c>
      <c r="F6" s="84">
        <f>I6+L6+O6+R6+U6+X6</f>
        <v>26.299999999999997</v>
      </c>
      <c r="G6" s="129">
        <f aca="true" t="shared" si="1" ref="G6:G38">SUM(H6:I6)</f>
        <v>0</v>
      </c>
      <c r="H6" s="84">
        <v>0</v>
      </c>
      <c r="I6" s="84">
        <v>0</v>
      </c>
      <c r="J6" s="129">
        <f>SUM(K6:L6)</f>
        <v>3554.5</v>
      </c>
      <c r="K6" s="84">
        <v>3536.6</v>
      </c>
      <c r="L6" s="84">
        <v>17.9</v>
      </c>
      <c r="M6" s="129">
        <f>SUM(N6:O6)</f>
        <v>264.3</v>
      </c>
      <c r="N6" s="84">
        <v>263.7</v>
      </c>
      <c r="O6" s="84">
        <v>0.6</v>
      </c>
      <c r="P6" s="129">
        <f>SUM(Q6:R6)</f>
        <v>946.4000000000001</v>
      </c>
      <c r="Q6" s="84">
        <v>945.2</v>
      </c>
      <c r="R6" s="84">
        <v>1.2</v>
      </c>
      <c r="S6" s="129">
        <f>SUM(T6:U6)</f>
        <v>0</v>
      </c>
      <c r="T6" s="84">
        <v>0</v>
      </c>
      <c r="U6" s="84">
        <v>0</v>
      </c>
      <c r="V6" s="129">
        <f>SUM(W6:X6)</f>
        <v>58</v>
      </c>
      <c r="W6" s="84">
        <v>51.4</v>
      </c>
      <c r="X6" s="84">
        <v>6.6</v>
      </c>
      <c r="Y6" s="130">
        <v>3126.2</v>
      </c>
      <c r="Z6" s="131">
        <f aca="true" t="shared" si="2" ref="Z6:Z38">D6+Y6</f>
        <v>7949.400000000001</v>
      </c>
      <c r="AA6" s="132">
        <f aca="true" t="shared" si="3" ref="AA6:AA38">SUM(AB6:AC6)</f>
        <v>4823.200000000001</v>
      </c>
      <c r="AB6" s="87">
        <f aca="true" t="shared" si="4" ref="AB6:AB38">G6+J6+M6+S6+V6</f>
        <v>3876.8</v>
      </c>
      <c r="AC6" s="88">
        <f aca="true" t="shared" si="5" ref="AC6:AC38">P6</f>
        <v>946.4000000000001</v>
      </c>
      <c r="AD6" s="133">
        <f aca="true" t="shared" si="6" ref="AD6:AD38">AA6/C6/31*1000000</f>
        <v>529.3374458173212</v>
      </c>
      <c r="AE6" s="89">
        <f aca="true" t="shared" si="7" ref="AE6:AE38">AB6/C6/31*1000000</f>
        <v>425.4717635479745</v>
      </c>
      <c r="AF6" s="90">
        <f aca="true" t="shared" si="8" ref="AF6:AF38">AC6/C6/31*1000000</f>
        <v>103.86568226934665</v>
      </c>
      <c r="AG6" s="134">
        <f aca="true" t="shared" si="9" ref="AG6:AG38">Z6/C6/31*1000000</f>
        <v>872.4322217159172</v>
      </c>
      <c r="AH6" s="135">
        <f aca="true" t="shared" si="10" ref="AH6:AH38">Y6/C6/31*1000000</f>
        <v>343.09477589859614</v>
      </c>
      <c r="AI6" s="136">
        <f aca="true" t="shared" si="11" ref="AI6:AI38">AC6*100/AA6</f>
        <v>19.621827832144636</v>
      </c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</row>
    <row r="7" spans="1:112" s="28" customFormat="1" ht="19.5" customHeight="1">
      <c r="A7" s="91">
        <v>2</v>
      </c>
      <c r="B7" s="92" t="s">
        <v>21</v>
      </c>
      <c r="C7" s="137">
        <v>56013</v>
      </c>
      <c r="D7" s="128">
        <f aca="true" t="shared" si="12" ref="D7:F38">G7+J7+M7+P7+S7+V7</f>
        <v>1047.7</v>
      </c>
      <c r="E7" s="84">
        <f t="shared" si="12"/>
        <v>904.1</v>
      </c>
      <c r="F7" s="84">
        <f t="shared" si="12"/>
        <v>143.60000000000002</v>
      </c>
      <c r="G7" s="129">
        <f>SUM(H7:I7)</f>
        <v>0</v>
      </c>
      <c r="H7" s="84">
        <v>0</v>
      </c>
      <c r="I7" s="84">
        <v>0</v>
      </c>
      <c r="J7" s="129">
        <f>SUM(K7:L7)</f>
        <v>806.3000000000001</v>
      </c>
      <c r="K7" s="84">
        <v>736.1</v>
      </c>
      <c r="L7" s="84">
        <v>70.2</v>
      </c>
      <c r="M7" s="129">
        <f>SUM(N7:O7)</f>
        <v>44.900000000000006</v>
      </c>
      <c r="N7" s="84">
        <v>27.3</v>
      </c>
      <c r="O7" s="84">
        <v>17.6</v>
      </c>
      <c r="P7" s="129">
        <f>SUM(Q7:R7)</f>
        <v>172</v>
      </c>
      <c r="Q7" s="84">
        <v>139.5</v>
      </c>
      <c r="R7" s="84">
        <v>32.5</v>
      </c>
      <c r="S7" s="129">
        <f>SUM(T7:U7)</f>
        <v>0</v>
      </c>
      <c r="T7" s="84">
        <v>0</v>
      </c>
      <c r="U7" s="84">
        <v>0</v>
      </c>
      <c r="V7" s="129">
        <f>SUM(W7:X7)</f>
        <v>24.5</v>
      </c>
      <c r="W7" s="84">
        <v>1.2</v>
      </c>
      <c r="X7" s="84">
        <v>23.3</v>
      </c>
      <c r="Y7" s="130">
        <v>414.9</v>
      </c>
      <c r="Z7" s="131">
        <f>D7+Y7</f>
        <v>1462.6</v>
      </c>
      <c r="AA7" s="132">
        <f>SUM(AB7:AC7)</f>
        <v>1047.7</v>
      </c>
      <c r="AB7" s="87">
        <f>G7+J7+M7+S7+V7</f>
        <v>875.7</v>
      </c>
      <c r="AC7" s="88">
        <f>P7</f>
        <v>172</v>
      </c>
      <c r="AD7" s="133">
        <f t="shared" si="6"/>
        <v>603.3737559771552</v>
      </c>
      <c r="AE7" s="89">
        <f t="shared" si="7"/>
        <v>504.31840995437125</v>
      </c>
      <c r="AF7" s="90">
        <f t="shared" si="8"/>
        <v>99.0553460227839</v>
      </c>
      <c r="AG7" s="134">
        <f t="shared" si="9"/>
        <v>842.3159830983935</v>
      </c>
      <c r="AH7" s="135">
        <f t="shared" si="10"/>
        <v>238.94222712123852</v>
      </c>
      <c r="AI7" s="136">
        <f>AC7*100/AA7</f>
        <v>16.416913238522476</v>
      </c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</row>
    <row r="8" spans="1:112" s="28" customFormat="1" ht="19.5" customHeight="1">
      <c r="A8" s="91">
        <v>3</v>
      </c>
      <c r="B8" s="93" t="s">
        <v>22</v>
      </c>
      <c r="C8" s="137">
        <v>38397</v>
      </c>
      <c r="D8" s="128">
        <f t="shared" si="12"/>
        <v>717.4</v>
      </c>
      <c r="E8" s="84">
        <f t="shared" si="12"/>
        <v>673.3</v>
      </c>
      <c r="F8" s="84">
        <f t="shared" si="12"/>
        <v>44.1</v>
      </c>
      <c r="G8" s="129">
        <f>SUM(H8:I8)</f>
        <v>0</v>
      </c>
      <c r="H8" s="84">
        <v>0</v>
      </c>
      <c r="I8" s="84">
        <v>0</v>
      </c>
      <c r="J8" s="129">
        <f>SUM(K8:L8)</f>
        <v>633.4</v>
      </c>
      <c r="K8" s="84">
        <v>610.1</v>
      </c>
      <c r="L8" s="84">
        <v>23.3</v>
      </c>
      <c r="M8" s="129">
        <f>SUM(N8:O8)</f>
        <v>64</v>
      </c>
      <c r="N8" s="84">
        <v>48.4</v>
      </c>
      <c r="O8" s="84">
        <v>15.6</v>
      </c>
      <c r="P8" s="129">
        <f>SUM(Q8:R8)</f>
        <v>20</v>
      </c>
      <c r="Q8" s="84">
        <v>14.8</v>
      </c>
      <c r="R8" s="84">
        <v>5.2</v>
      </c>
      <c r="S8" s="129">
        <f>SUM(T8:U8)</f>
        <v>0</v>
      </c>
      <c r="T8" s="84">
        <v>0</v>
      </c>
      <c r="U8" s="84">
        <v>0</v>
      </c>
      <c r="V8" s="129">
        <f>SUM(W8:X8)</f>
        <v>0</v>
      </c>
      <c r="W8" s="84">
        <v>0</v>
      </c>
      <c r="X8" s="84">
        <v>0</v>
      </c>
      <c r="Y8" s="130">
        <v>72</v>
      </c>
      <c r="Z8" s="131">
        <f>D8+Y8</f>
        <v>789.4</v>
      </c>
      <c r="AA8" s="132">
        <f>SUM(AB8:AC8)</f>
        <v>717.4</v>
      </c>
      <c r="AB8" s="87">
        <f>G8+J8+M8+S8+V8</f>
        <v>697.4</v>
      </c>
      <c r="AC8" s="88">
        <f>P8</f>
        <v>20</v>
      </c>
      <c r="AD8" s="133">
        <f t="shared" si="6"/>
        <v>602.701655959345</v>
      </c>
      <c r="AE8" s="89">
        <f t="shared" si="7"/>
        <v>585.8992680039687</v>
      </c>
      <c r="AF8" s="90">
        <f t="shared" si="8"/>
        <v>16.802387955376222</v>
      </c>
      <c r="AG8" s="134">
        <f t="shared" si="9"/>
        <v>663.1902525986993</v>
      </c>
      <c r="AH8" s="135">
        <f t="shared" si="10"/>
        <v>60.48859663935439</v>
      </c>
      <c r="AI8" s="136">
        <f>AC8*100/AA8</f>
        <v>2.7878449958182325</v>
      </c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</row>
    <row r="9" spans="1:112" s="27" customFormat="1" ht="19.5" customHeight="1">
      <c r="A9" s="94">
        <v>4</v>
      </c>
      <c r="B9" s="93" t="s">
        <v>23</v>
      </c>
      <c r="C9" s="137">
        <v>98843</v>
      </c>
      <c r="D9" s="138">
        <f t="shared" si="12"/>
        <v>1351.5</v>
      </c>
      <c r="E9" s="84">
        <f t="shared" si="12"/>
        <v>1338</v>
      </c>
      <c r="F9" s="84">
        <f t="shared" si="12"/>
        <v>13.5</v>
      </c>
      <c r="G9" s="139">
        <f t="shared" si="1"/>
        <v>0</v>
      </c>
      <c r="H9" s="68">
        <v>0</v>
      </c>
      <c r="I9" s="68">
        <v>0</v>
      </c>
      <c r="J9" s="139">
        <f aca="true" t="shared" si="13" ref="J9:J38">SUM(K9:L9)</f>
        <v>1151.5</v>
      </c>
      <c r="K9" s="68">
        <v>1141</v>
      </c>
      <c r="L9" s="68">
        <v>10.5</v>
      </c>
      <c r="M9" s="139">
        <f aca="true" t="shared" si="14" ref="M9:M38">SUM(N9:O9)</f>
        <v>67.5</v>
      </c>
      <c r="N9" s="68">
        <v>65.3</v>
      </c>
      <c r="O9" s="68">
        <v>2.2</v>
      </c>
      <c r="P9" s="139">
        <f aca="true" t="shared" si="15" ref="P9:P38">SUM(Q9:R9)</f>
        <v>131.7</v>
      </c>
      <c r="Q9" s="68">
        <v>131.7</v>
      </c>
      <c r="R9" s="68">
        <v>0</v>
      </c>
      <c r="S9" s="139">
        <f aca="true" t="shared" si="16" ref="S9:S38">SUM(T9:U9)</f>
        <v>0</v>
      </c>
      <c r="T9" s="68">
        <v>0</v>
      </c>
      <c r="U9" s="68">
        <v>0</v>
      </c>
      <c r="V9" s="139">
        <f aca="true" t="shared" si="17" ref="V9:V38">SUM(W9:X9)</f>
        <v>0.8</v>
      </c>
      <c r="W9" s="68">
        <v>0</v>
      </c>
      <c r="X9" s="68">
        <v>0.8</v>
      </c>
      <c r="Y9" s="140">
        <v>949</v>
      </c>
      <c r="Z9" s="141">
        <f t="shared" si="2"/>
        <v>2300.5</v>
      </c>
      <c r="AA9" s="142">
        <f t="shared" si="3"/>
        <v>1351.5</v>
      </c>
      <c r="AB9" s="95">
        <f t="shared" si="4"/>
        <v>1219.8</v>
      </c>
      <c r="AC9" s="96">
        <f t="shared" si="5"/>
        <v>131.7</v>
      </c>
      <c r="AD9" s="143">
        <f t="shared" si="6"/>
        <v>441.0709326259663</v>
      </c>
      <c r="AE9" s="97">
        <f t="shared" si="7"/>
        <v>398.0897696020375</v>
      </c>
      <c r="AF9" s="98">
        <f t="shared" si="8"/>
        <v>42.98116302392879</v>
      </c>
      <c r="AG9" s="144">
        <f t="shared" si="9"/>
        <v>750.7833374073514</v>
      </c>
      <c r="AH9" s="145">
        <f t="shared" si="10"/>
        <v>309.71240478138515</v>
      </c>
      <c r="AI9" s="146">
        <f t="shared" si="11"/>
        <v>9.744728079911209</v>
      </c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</row>
    <row r="10" spans="1:112" s="27" customFormat="1" ht="19.5" customHeight="1">
      <c r="A10" s="94">
        <v>5</v>
      </c>
      <c r="B10" s="93" t="s">
        <v>143</v>
      </c>
      <c r="C10" s="137">
        <v>93660</v>
      </c>
      <c r="D10" s="138">
        <f t="shared" si="12"/>
        <v>1286.1000000000001</v>
      </c>
      <c r="E10" s="84">
        <f t="shared" si="12"/>
        <v>1262</v>
      </c>
      <c r="F10" s="84">
        <f t="shared" si="12"/>
        <v>24.1</v>
      </c>
      <c r="G10" s="139">
        <f t="shared" si="1"/>
        <v>0</v>
      </c>
      <c r="H10" s="68">
        <v>0</v>
      </c>
      <c r="I10" s="68">
        <v>0</v>
      </c>
      <c r="J10" s="139">
        <f t="shared" si="13"/>
        <v>937.6</v>
      </c>
      <c r="K10" s="68">
        <v>920</v>
      </c>
      <c r="L10" s="68">
        <v>17.6</v>
      </c>
      <c r="M10" s="139">
        <f t="shared" si="14"/>
        <v>41.2</v>
      </c>
      <c r="N10" s="68">
        <v>34.7</v>
      </c>
      <c r="O10" s="68">
        <v>6.5</v>
      </c>
      <c r="P10" s="139">
        <f t="shared" si="15"/>
        <v>307.3</v>
      </c>
      <c r="Q10" s="68">
        <v>307.3</v>
      </c>
      <c r="R10" s="68">
        <v>0</v>
      </c>
      <c r="S10" s="139">
        <f t="shared" si="16"/>
        <v>0</v>
      </c>
      <c r="T10" s="68">
        <v>0</v>
      </c>
      <c r="U10" s="68">
        <v>0</v>
      </c>
      <c r="V10" s="139">
        <f t="shared" si="17"/>
        <v>0</v>
      </c>
      <c r="W10" s="68">
        <v>0</v>
      </c>
      <c r="X10" s="68">
        <v>0</v>
      </c>
      <c r="Y10" s="140">
        <v>640.5</v>
      </c>
      <c r="Z10" s="141">
        <f t="shared" si="2"/>
        <v>1926.6000000000001</v>
      </c>
      <c r="AA10" s="142">
        <f t="shared" si="3"/>
        <v>1286.1000000000001</v>
      </c>
      <c r="AB10" s="95">
        <f t="shared" si="4"/>
        <v>978.8000000000001</v>
      </c>
      <c r="AC10" s="96">
        <f t="shared" si="5"/>
        <v>307.3</v>
      </c>
      <c r="AD10" s="143">
        <f t="shared" si="6"/>
        <v>442.954268355686</v>
      </c>
      <c r="AE10" s="97">
        <f t="shared" si="7"/>
        <v>337.1150282766079</v>
      </c>
      <c r="AF10" s="98">
        <f t="shared" si="8"/>
        <v>105.83924007907807</v>
      </c>
      <c r="AG10" s="144">
        <f t="shared" si="9"/>
        <v>663.553140046703</v>
      </c>
      <c r="AH10" s="145">
        <f t="shared" si="10"/>
        <v>220.5988716910169</v>
      </c>
      <c r="AI10" s="146">
        <f t="shared" si="11"/>
        <v>23.89394292823264</v>
      </c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</row>
    <row r="11" spans="1:112" s="27" customFormat="1" ht="19.5" customHeight="1">
      <c r="A11" s="94">
        <v>6</v>
      </c>
      <c r="B11" s="93" t="s">
        <v>144</v>
      </c>
      <c r="C11" s="137">
        <v>36710</v>
      </c>
      <c r="D11" s="138">
        <f t="shared" si="12"/>
        <v>697</v>
      </c>
      <c r="E11" s="84">
        <f t="shared" si="12"/>
        <v>622.5</v>
      </c>
      <c r="F11" s="84">
        <f t="shared" si="12"/>
        <v>74.5</v>
      </c>
      <c r="G11" s="139">
        <f>SUM(H11:I11)</f>
        <v>0</v>
      </c>
      <c r="H11" s="83">
        <v>0</v>
      </c>
      <c r="I11" s="68">
        <v>0</v>
      </c>
      <c r="J11" s="139">
        <f t="shared" si="13"/>
        <v>566.2</v>
      </c>
      <c r="K11" s="68">
        <v>516.2</v>
      </c>
      <c r="L11" s="68">
        <v>50</v>
      </c>
      <c r="M11" s="139">
        <f t="shared" si="14"/>
        <v>45</v>
      </c>
      <c r="N11" s="68">
        <v>26.9</v>
      </c>
      <c r="O11" s="68">
        <v>18.1</v>
      </c>
      <c r="P11" s="139">
        <f t="shared" si="15"/>
        <v>85.80000000000001</v>
      </c>
      <c r="Q11" s="68">
        <v>79.4</v>
      </c>
      <c r="R11" s="68">
        <v>6.4</v>
      </c>
      <c r="S11" s="139">
        <f t="shared" si="16"/>
        <v>0</v>
      </c>
      <c r="T11" s="68">
        <v>0</v>
      </c>
      <c r="U11" s="68">
        <v>0</v>
      </c>
      <c r="V11" s="139">
        <f t="shared" si="17"/>
        <v>0</v>
      </c>
      <c r="W11" s="68">
        <v>0</v>
      </c>
      <c r="X11" s="68">
        <v>0</v>
      </c>
      <c r="Y11" s="140">
        <v>264.9</v>
      </c>
      <c r="Z11" s="141">
        <f t="shared" si="2"/>
        <v>961.9</v>
      </c>
      <c r="AA11" s="142">
        <f t="shared" si="3"/>
        <v>697</v>
      </c>
      <c r="AB11" s="95">
        <f t="shared" si="4"/>
        <v>611.2</v>
      </c>
      <c r="AC11" s="96">
        <f t="shared" si="5"/>
        <v>85.80000000000001</v>
      </c>
      <c r="AD11" s="143">
        <f t="shared" si="6"/>
        <v>612.4726496252231</v>
      </c>
      <c r="AE11" s="97">
        <f t="shared" si="7"/>
        <v>537.0778815651885</v>
      </c>
      <c r="AF11" s="98">
        <f t="shared" si="8"/>
        <v>75.39476806003464</v>
      </c>
      <c r="AG11" s="144">
        <f t="shared" si="9"/>
        <v>845.2474055588264</v>
      </c>
      <c r="AH11" s="145">
        <f t="shared" si="10"/>
        <v>232.7747559336034</v>
      </c>
      <c r="AI11" s="146">
        <f t="shared" si="11"/>
        <v>12.309899569583933</v>
      </c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</row>
    <row r="12" spans="1:112" s="27" customFormat="1" ht="19.5" customHeight="1">
      <c r="A12" s="94">
        <v>7</v>
      </c>
      <c r="B12" s="93" t="s">
        <v>26</v>
      </c>
      <c r="C12" s="137">
        <v>28670</v>
      </c>
      <c r="D12" s="138">
        <f>G12+J12+M12+P12+S12+V12</f>
        <v>426.8</v>
      </c>
      <c r="E12" s="84">
        <f>H12+K12+N12+Q12+T12+W12</f>
        <v>406.9</v>
      </c>
      <c r="F12" s="84">
        <f>I12+L12+O12+R12+U12+X12</f>
        <v>19.9</v>
      </c>
      <c r="G12" s="139">
        <f>SUM(H12:I12)</f>
        <v>0</v>
      </c>
      <c r="H12" s="83">
        <v>0</v>
      </c>
      <c r="I12" s="68">
        <v>0</v>
      </c>
      <c r="J12" s="139">
        <f>SUM(K12:L12)</f>
        <v>286.8</v>
      </c>
      <c r="K12" s="68">
        <v>278.8</v>
      </c>
      <c r="L12" s="68">
        <v>8</v>
      </c>
      <c r="M12" s="139">
        <f>SUM(N12:O12)</f>
        <v>14.2</v>
      </c>
      <c r="N12" s="68">
        <v>12.6</v>
      </c>
      <c r="O12" s="68">
        <v>1.6</v>
      </c>
      <c r="P12" s="139">
        <f>SUM(Q12:R12)</f>
        <v>119.5</v>
      </c>
      <c r="Q12" s="68">
        <v>112.6</v>
      </c>
      <c r="R12" s="68">
        <v>6.9</v>
      </c>
      <c r="S12" s="139">
        <f>SUM(T12:U12)</f>
        <v>0</v>
      </c>
      <c r="T12" s="68">
        <v>0</v>
      </c>
      <c r="U12" s="68">
        <v>0</v>
      </c>
      <c r="V12" s="139">
        <f>SUM(W12:X12)</f>
        <v>6.3</v>
      </c>
      <c r="W12" s="68">
        <v>2.9</v>
      </c>
      <c r="X12" s="68">
        <v>3.4</v>
      </c>
      <c r="Y12" s="140">
        <v>186.3</v>
      </c>
      <c r="Z12" s="141">
        <f>D12+Y12</f>
        <v>613.1</v>
      </c>
      <c r="AA12" s="142">
        <f>SUM(AB12:AC12)</f>
        <v>426.8</v>
      </c>
      <c r="AB12" s="95">
        <f>G12+J12+M12+S12+V12</f>
        <v>307.3</v>
      </c>
      <c r="AC12" s="96">
        <f>P12</f>
        <v>119.5</v>
      </c>
      <c r="AD12" s="143">
        <f t="shared" si="6"/>
        <v>480.2142286530824</v>
      </c>
      <c r="AE12" s="97">
        <f t="shared" si="7"/>
        <v>345.7587452321748</v>
      </c>
      <c r="AF12" s="98">
        <f t="shared" si="8"/>
        <v>134.45548342090757</v>
      </c>
      <c r="AG12" s="144">
        <f t="shared" si="9"/>
        <v>689.8297647310327</v>
      </c>
      <c r="AH12" s="145">
        <f t="shared" si="10"/>
        <v>209.61553607795042</v>
      </c>
      <c r="AI12" s="146">
        <f>AC12*100/AA12</f>
        <v>27.999062792877226</v>
      </c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</row>
    <row r="13" spans="1:112" s="27" customFormat="1" ht="19.5" customHeight="1">
      <c r="A13" s="94">
        <v>8</v>
      </c>
      <c r="B13" s="93" t="s">
        <v>145</v>
      </c>
      <c r="C13" s="137">
        <v>122504</v>
      </c>
      <c r="D13" s="138">
        <f t="shared" si="12"/>
        <v>1831.6</v>
      </c>
      <c r="E13" s="84">
        <f t="shared" si="12"/>
        <v>1783.3999999999999</v>
      </c>
      <c r="F13" s="84">
        <f t="shared" si="12"/>
        <v>48.2</v>
      </c>
      <c r="G13" s="139">
        <f t="shared" si="1"/>
        <v>0</v>
      </c>
      <c r="H13" s="68">
        <v>0</v>
      </c>
      <c r="I13" s="68">
        <v>0</v>
      </c>
      <c r="J13" s="139">
        <f>SUM(K13:L13)</f>
        <v>1503.4</v>
      </c>
      <c r="K13" s="68">
        <v>1468</v>
      </c>
      <c r="L13" s="68">
        <v>35.4</v>
      </c>
      <c r="M13" s="139">
        <f t="shared" si="14"/>
        <v>84.5</v>
      </c>
      <c r="N13" s="68">
        <v>80.3</v>
      </c>
      <c r="O13" s="68">
        <v>4.2</v>
      </c>
      <c r="P13" s="139">
        <f t="shared" si="15"/>
        <v>235.1</v>
      </c>
      <c r="Q13" s="68">
        <v>235.1</v>
      </c>
      <c r="R13" s="68">
        <v>0</v>
      </c>
      <c r="S13" s="139">
        <f t="shared" si="16"/>
        <v>0</v>
      </c>
      <c r="T13" s="68">
        <v>0</v>
      </c>
      <c r="U13" s="68">
        <v>0</v>
      </c>
      <c r="V13" s="139">
        <f t="shared" si="17"/>
        <v>8.6</v>
      </c>
      <c r="W13" s="68">
        <v>0</v>
      </c>
      <c r="X13" s="68">
        <v>8.6</v>
      </c>
      <c r="Y13" s="140">
        <v>696.3</v>
      </c>
      <c r="Z13" s="141">
        <f t="shared" si="2"/>
        <v>2527.8999999999996</v>
      </c>
      <c r="AA13" s="142">
        <f t="shared" si="3"/>
        <v>1831.6</v>
      </c>
      <c r="AB13" s="95">
        <f t="shared" si="4"/>
        <v>1596.5</v>
      </c>
      <c r="AC13" s="96">
        <f t="shared" si="5"/>
        <v>235.1</v>
      </c>
      <c r="AD13" s="143">
        <f t="shared" si="6"/>
        <v>482.30156539983943</v>
      </c>
      <c r="AE13" s="97">
        <f t="shared" si="7"/>
        <v>420.3944361000457</v>
      </c>
      <c r="AF13" s="98">
        <f t="shared" si="8"/>
        <v>61.90712929979376</v>
      </c>
      <c r="AG13" s="144">
        <f t="shared" si="9"/>
        <v>665.6530504336395</v>
      </c>
      <c r="AH13" s="145">
        <f t="shared" si="10"/>
        <v>183.35148503380006</v>
      </c>
      <c r="AI13" s="146">
        <f t="shared" si="11"/>
        <v>12.83577200262066</v>
      </c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</row>
    <row r="14" spans="1:112" s="28" customFormat="1" ht="19.5" customHeight="1">
      <c r="A14" s="91">
        <v>9</v>
      </c>
      <c r="B14" s="93" t="s">
        <v>146</v>
      </c>
      <c r="C14" s="137">
        <v>20179</v>
      </c>
      <c r="D14" s="138">
        <f t="shared" si="12"/>
        <v>331.3</v>
      </c>
      <c r="E14" s="84">
        <f>H14+K14+N14+Q14+T14+W14</f>
        <v>272.6</v>
      </c>
      <c r="F14" s="84">
        <f t="shared" si="12"/>
        <v>58.699999999999996</v>
      </c>
      <c r="G14" s="139">
        <f t="shared" si="1"/>
        <v>0</v>
      </c>
      <c r="H14" s="83">
        <v>0</v>
      </c>
      <c r="I14" s="83">
        <v>0</v>
      </c>
      <c r="J14" s="139">
        <f t="shared" si="13"/>
        <v>262.3</v>
      </c>
      <c r="K14" s="83">
        <v>219.5</v>
      </c>
      <c r="L14" s="83">
        <v>42.8</v>
      </c>
      <c r="M14" s="139">
        <f t="shared" si="14"/>
        <v>10.3</v>
      </c>
      <c r="N14" s="83">
        <v>5.5</v>
      </c>
      <c r="O14" s="83">
        <v>4.8</v>
      </c>
      <c r="P14" s="139">
        <f t="shared" si="15"/>
        <v>58.7</v>
      </c>
      <c r="Q14" s="83">
        <v>47.6</v>
      </c>
      <c r="R14" s="83">
        <v>11.1</v>
      </c>
      <c r="S14" s="139">
        <v>0</v>
      </c>
      <c r="T14" s="83">
        <v>0</v>
      </c>
      <c r="U14" s="83">
        <v>0</v>
      </c>
      <c r="V14" s="139">
        <f t="shared" si="17"/>
        <v>0</v>
      </c>
      <c r="W14" s="83">
        <v>0</v>
      </c>
      <c r="X14" s="83">
        <v>0</v>
      </c>
      <c r="Y14" s="140">
        <v>90.3</v>
      </c>
      <c r="Z14" s="141">
        <f t="shared" si="2"/>
        <v>421.6</v>
      </c>
      <c r="AA14" s="142">
        <f t="shared" si="3"/>
        <v>331.3</v>
      </c>
      <c r="AB14" s="95">
        <f>G14+J14+M14+S14+V14</f>
        <v>272.6</v>
      </c>
      <c r="AC14" s="96">
        <f>P14</f>
        <v>58.7</v>
      </c>
      <c r="AD14" s="147">
        <f t="shared" si="6"/>
        <v>529.6147863716511</v>
      </c>
      <c r="AE14" s="97">
        <f t="shared" si="7"/>
        <v>435.77721329584097</v>
      </c>
      <c r="AF14" s="98">
        <f t="shared" si="8"/>
        <v>93.83757307581021</v>
      </c>
      <c r="AG14" s="144">
        <f t="shared" si="9"/>
        <v>673.9679865206402</v>
      </c>
      <c r="AH14" s="148">
        <f t="shared" si="10"/>
        <v>144.35320014898912</v>
      </c>
      <c r="AI14" s="146">
        <f>AC14*100/AA14</f>
        <v>17.71808028976758</v>
      </c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</row>
    <row r="15" spans="1:112" s="28" customFormat="1" ht="19.5" customHeight="1">
      <c r="A15" s="91">
        <v>10</v>
      </c>
      <c r="B15" s="93" t="s">
        <v>28</v>
      </c>
      <c r="C15" s="137">
        <v>35824</v>
      </c>
      <c r="D15" s="138">
        <f t="shared" si="12"/>
        <v>726.9000000000001</v>
      </c>
      <c r="E15" s="84">
        <f t="shared" si="12"/>
        <v>673</v>
      </c>
      <c r="F15" s="84">
        <f t="shared" si="12"/>
        <v>53.9</v>
      </c>
      <c r="G15" s="139">
        <f t="shared" si="1"/>
        <v>560.7</v>
      </c>
      <c r="H15" s="83">
        <v>560.7</v>
      </c>
      <c r="I15" s="83">
        <v>0</v>
      </c>
      <c r="J15" s="139">
        <f t="shared" si="13"/>
        <v>51.7</v>
      </c>
      <c r="K15" s="83">
        <v>0</v>
      </c>
      <c r="L15" s="83">
        <v>51.7</v>
      </c>
      <c r="M15" s="139">
        <f t="shared" si="14"/>
        <v>0.9</v>
      </c>
      <c r="N15" s="83">
        <v>0</v>
      </c>
      <c r="O15" s="83">
        <v>0.9</v>
      </c>
      <c r="P15" s="139">
        <f t="shared" si="15"/>
        <v>109.4</v>
      </c>
      <c r="Q15" s="83">
        <v>109.4</v>
      </c>
      <c r="R15" s="83">
        <v>0</v>
      </c>
      <c r="S15" s="139">
        <f t="shared" si="16"/>
        <v>0</v>
      </c>
      <c r="T15" s="83">
        <v>0</v>
      </c>
      <c r="U15" s="83">
        <v>0</v>
      </c>
      <c r="V15" s="139">
        <f t="shared" si="17"/>
        <v>4.2</v>
      </c>
      <c r="W15" s="83">
        <v>2.9</v>
      </c>
      <c r="X15" s="83">
        <v>1.3</v>
      </c>
      <c r="Y15" s="140">
        <v>398.2</v>
      </c>
      <c r="Z15" s="141">
        <f t="shared" si="2"/>
        <v>1125.1000000000001</v>
      </c>
      <c r="AA15" s="142">
        <f t="shared" si="3"/>
        <v>726.9000000000001</v>
      </c>
      <c r="AB15" s="95">
        <f>G15+J15+M15+S15+V15</f>
        <v>617.5000000000001</v>
      </c>
      <c r="AC15" s="96">
        <f>P15</f>
        <v>109.4</v>
      </c>
      <c r="AD15" s="143">
        <f t="shared" si="6"/>
        <v>654.5440792980738</v>
      </c>
      <c r="AE15" s="97">
        <f t="shared" si="7"/>
        <v>556.0337996513422</v>
      </c>
      <c r="AF15" s="98">
        <f t="shared" si="8"/>
        <v>98.51027964673169</v>
      </c>
      <c r="AG15" s="144">
        <f t="shared" si="9"/>
        <v>1013.1070898586639</v>
      </c>
      <c r="AH15" s="145">
        <f t="shared" si="10"/>
        <v>358.5630105605901</v>
      </c>
      <c r="AI15" s="146">
        <f>AC15*100/AA15</f>
        <v>15.050213234282568</v>
      </c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</row>
    <row r="16" spans="1:112" s="27" customFormat="1" ht="19.5" customHeight="1">
      <c r="A16" s="94">
        <v>11</v>
      </c>
      <c r="B16" s="93" t="s">
        <v>147</v>
      </c>
      <c r="C16" s="137">
        <v>28458</v>
      </c>
      <c r="D16" s="138">
        <f t="shared" si="12"/>
        <v>483.09999999999997</v>
      </c>
      <c r="E16" s="84">
        <f t="shared" si="12"/>
        <v>476.7</v>
      </c>
      <c r="F16" s="84">
        <f t="shared" si="12"/>
        <v>6.4</v>
      </c>
      <c r="G16" s="139">
        <f t="shared" si="1"/>
        <v>0</v>
      </c>
      <c r="H16" s="68">
        <v>0</v>
      </c>
      <c r="I16" s="68">
        <v>0</v>
      </c>
      <c r="J16" s="139">
        <f t="shared" si="13"/>
        <v>400.4</v>
      </c>
      <c r="K16" s="68">
        <v>398.5</v>
      </c>
      <c r="L16" s="68">
        <v>1.9</v>
      </c>
      <c r="M16" s="139">
        <f t="shared" si="14"/>
        <v>13.700000000000001</v>
      </c>
      <c r="N16" s="68">
        <v>12.8</v>
      </c>
      <c r="O16" s="68">
        <v>0.9</v>
      </c>
      <c r="P16" s="139">
        <f t="shared" si="15"/>
        <v>60.1</v>
      </c>
      <c r="Q16" s="68">
        <v>59.5</v>
      </c>
      <c r="R16" s="68">
        <v>0.6</v>
      </c>
      <c r="S16" s="139">
        <f t="shared" si="16"/>
        <v>0</v>
      </c>
      <c r="T16" s="68">
        <v>0</v>
      </c>
      <c r="U16" s="68">
        <v>0</v>
      </c>
      <c r="V16" s="139">
        <f t="shared" si="17"/>
        <v>8.9</v>
      </c>
      <c r="W16" s="68">
        <v>5.9</v>
      </c>
      <c r="X16" s="68">
        <v>3</v>
      </c>
      <c r="Y16" s="140">
        <v>154.2</v>
      </c>
      <c r="Z16" s="141">
        <f t="shared" si="2"/>
        <v>637.3</v>
      </c>
      <c r="AA16" s="142">
        <f t="shared" si="3"/>
        <v>483.09999999999997</v>
      </c>
      <c r="AB16" s="95">
        <f t="shared" si="4"/>
        <v>422.99999999999994</v>
      </c>
      <c r="AC16" s="96">
        <f t="shared" si="5"/>
        <v>60.1</v>
      </c>
      <c r="AD16" s="143">
        <f t="shared" si="6"/>
        <v>547.6094935604025</v>
      </c>
      <c r="AE16" s="97">
        <f t="shared" si="7"/>
        <v>479.4841974250678</v>
      </c>
      <c r="AF16" s="98">
        <f t="shared" si="8"/>
        <v>68.1252961353347</v>
      </c>
      <c r="AG16" s="144">
        <f t="shared" si="9"/>
        <v>722.4001868061365</v>
      </c>
      <c r="AH16" s="145">
        <f t="shared" si="10"/>
        <v>174.79069324573393</v>
      </c>
      <c r="AI16" s="146">
        <f t="shared" si="11"/>
        <v>12.440488511695301</v>
      </c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</row>
    <row r="17" spans="1:112" s="27" customFormat="1" ht="19.5" customHeight="1">
      <c r="A17" s="94">
        <v>12</v>
      </c>
      <c r="B17" s="93" t="s">
        <v>148</v>
      </c>
      <c r="C17" s="137">
        <v>27147</v>
      </c>
      <c r="D17" s="138">
        <f t="shared" si="12"/>
        <v>516.4</v>
      </c>
      <c r="E17" s="84">
        <f t="shared" si="12"/>
        <v>445.7</v>
      </c>
      <c r="F17" s="84">
        <f t="shared" si="12"/>
        <v>70.7</v>
      </c>
      <c r="G17" s="139">
        <f t="shared" si="1"/>
        <v>0</v>
      </c>
      <c r="H17" s="68">
        <v>0</v>
      </c>
      <c r="I17" s="68">
        <v>0</v>
      </c>
      <c r="J17" s="139">
        <f t="shared" si="13"/>
        <v>400.2</v>
      </c>
      <c r="K17" s="68">
        <v>369.5</v>
      </c>
      <c r="L17" s="68">
        <v>30.7</v>
      </c>
      <c r="M17" s="139">
        <f t="shared" si="14"/>
        <v>0</v>
      </c>
      <c r="N17" s="68">
        <v>0</v>
      </c>
      <c r="O17" s="68">
        <v>0</v>
      </c>
      <c r="P17" s="139">
        <f t="shared" si="15"/>
        <v>116.2</v>
      </c>
      <c r="Q17" s="68">
        <v>76.2</v>
      </c>
      <c r="R17" s="68">
        <v>40</v>
      </c>
      <c r="S17" s="139">
        <f t="shared" si="16"/>
        <v>0</v>
      </c>
      <c r="T17" s="68">
        <v>0</v>
      </c>
      <c r="U17" s="68">
        <v>0</v>
      </c>
      <c r="V17" s="139">
        <f t="shared" si="17"/>
        <v>0</v>
      </c>
      <c r="W17" s="68">
        <v>0</v>
      </c>
      <c r="X17" s="68">
        <v>0</v>
      </c>
      <c r="Y17" s="140">
        <v>264.4</v>
      </c>
      <c r="Z17" s="141">
        <f t="shared" si="2"/>
        <v>780.8</v>
      </c>
      <c r="AA17" s="142">
        <f t="shared" si="3"/>
        <v>516.4</v>
      </c>
      <c r="AB17" s="95">
        <f t="shared" si="4"/>
        <v>400.2</v>
      </c>
      <c r="AC17" s="96">
        <f t="shared" si="5"/>
        <v>116.2</v>
      </c>
      <c r="AD17" s="143">
        <f t="shared" si="6"/>
        <v>613.6245079061786</v>
      </c>
      <c r="AE17" s="97">
        <f t="shared" si="7"/>
        <v>475.5471108908844</v>
      </c>
      <c r="AF17" s="98">
        <f t="shared" si="8"/>
        <v>138.07739701529428</v>
      </c>
      <c r="AG17" s="144">
        <f t="shared" si="9"/>
        <v>927.8040584297914</v>
      </c>
      <c r="AH17" s="145">
        <f t="shared" si="10"/>
        <v>314.17955052361276</v>
      </c>
      <c r="AI17" s="146">
        <f t="shared" si="11"/>
        <v>22.501936483346245</v>
      </c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</row>
    <row r="18" spans="1:112" s="27" customFormat="1" ht="19.5" customHeight="1">
      <c r="A18" s="94">
        <v>13</v>
      </c>
      <c r="B18" s="93" t="s">
        <v>149</v>
      </c>
      <c r="C18" s="137">
        <v>121188</v>
      </c>
      <c r="D18" s="138">
        <f t="shared" si="12"/>
        <v>1813.2</v>
      </c>
      <c r="E18" s="84">
        <f t="shared" si="12"/>
        <v>1760.6000000000001</v>
      </c>
      <c r="F18" s="84">
        <f t="shared" si="12"/>
        <v>52.599999999999994</v>
      </c>
      <c r="G18" s="139">
        <f t="shared" si="1"/>
        <v>0</v>
      </c>
      <c r="H18" s="68">
        <v>0</v>
      </c>
      <c r="I18" s="68">
        <v>0</v>
      </c>
      <c r="J18" s="139">
        <f t="shared" si="13"/>
        <v>1490.2</v>
      </c>
      <c r="K18" s="68">
        <v>1452.9</v>
      </c>
      <c r="L18" s="68">
        <v>37.3</v>
      </c>
      <c r="M18" s="139">
        <f t="shared" si="14"/>
        <v>79.7</v>
      </c>
      <c r="N18" s="68">
        <v>64.4</v>
      </c>
      <c r="O18" s="68">
        <v>15.3</v>
      </c>
      <c r="P18" s="139">
        <f t="shared" si="15"/>
        <v>243.3</v>
      </c>
      <c r="Q18" s="68">
        <v>243.3</v>
      </c>
      <c r="R18" s="68">
        <v>0</v>
      </c>
      <c r="S18" s="139">
        <f t="shared" si="16"/>
        <v>0</v>
      </c>
      <c r="T18" s="68">
        <v>0</v>
      </c>
      <c r="U18" s="68">
        <v>0</v>
      </c>
      <c r="V18" s="139">
        <v>0</v>
      </c>
      <c r="W18" s="68">
        <v>0</v>
      </c>
      <c r="X18" s="68">
        <v>0</v>
      </c>
      <c r="Y18" s="140">
        <v>821</v>
      </c>
      <c r="Z18" s="141">
        <f t="shared" si="2"/>
        <v>2634.2</v>
      </c>
      <c r="AA18" s="142">
        <f t="shared" si="3"/>
        <v>1813.2</v>
      </c>
      <c r="AB18" s="95">
        <f t="shared" si="4"/>
        <v>1569.9</v>
      </c>
      <c r="AC18" s="96">
        <f t="shared" si="5"/>
        <v>243.3</v>
      </c>
      <c r="AD18" s="143">
        <f t="shared" si="6"/>
        <v>482.6412068904938</v>
      </c>
      <c r="AE18" s="97">
        <f t="shared" si="7"/>
        <v>417.8791256879474</v>
      </c>
      <c r="AF18" s="98">
        <f t="shared" si="8"/>
        <v>64.7620812025464</v>
      </c>
      <c r="AG18" s="134">
        <f t="shared" si="9"/>
        <v>701.1766309237473</v>
      </c>
      <c r="AH18" s="145">
        <f t="shared" si="10"/>
        <v>218.53542403325358</v>
      </c>
      <c r="AI18" s="146">
        <f t="shared" si="11"/>
        <v>13.41826604897419</v>
      </c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</row>
    <row r="19" spans="1:112" s="27" customFormat="1" ht="19.5" customHeight="1">
      <c r="A19" s="94">
        <v>14</v>
      </c>
      <c r="B19" s="93" t="s">
        <v>70</v>
      </c>
      <c r="C19" s="137">
        <v>55208</v>
      </c>
      <c r="D19" s="138">
        <f t="shared" si="12"/>
        <v>932.4999999999999</v>
      </c>
      <c r="E19" s="84">
        <f t="shared" si="12"/>
        <v>901.3</v>
      </c>
      <c r="F19" s="84">
        <f t="shared" si="12"/>
        <v>31.2</v>
      </c>
      <c r="G19" s="139">
        <f t="shared" si="1"/>
        <v>0</v>
      </c>
      <c r="H19" s="68">
        <v>0</v>
      </c>
      <c r="I19" s="68">
        <v>0</v>
      </c>
      <c r="J19" s="139">
        <f t="shared" si="13"/>
        <v>730.8</v>
      </c>
      <c r="K19" s="68">
        <v>716.9</v>
      </c>
      <c r="L19" s="68">
        <v>13.9</v>
      </c>
      <c r="M19" s="139">
        <f t="shared" si="14"/>
        <v>0</v>
      </c>
      <c r="N19" s="68">
        <v>0</v>
      </c>
      <c r="O19" s="68">
        <v>0</v>
      </c>
      <c r="P19" s="139">
        <f t="shared" si="15"/>
        <v>169.8</v>
      </c>
      <c r="Q19" s="68">
        <v>166</v>
      </c>
      <c r="R19" s="68">
        <v>3.8</v>
      </c>
      <c r="S19" s="139">
        <f t="shared" si="16"/>
        <v>0</v>
      </c>
      <c r="T19" s="68">
        <v>0</v>
      </c>
      <c r="U19" s="68">
        <v>0</v>
      </c>
      <c r="V19" s="139">
        <f t="shared" si="17"/>
        <v>31.9</v>
      </c>
      <c r="W19" s="68">
        <v>18.4</v>
      </c>
      <c r="X19" s="68">
        <v>13.5</v>
      </c>
      <c r="Y19" s="140">
        <v>226.2</v>
      </c>
      <c r="Z19" s="141">
        <f t="shared" si="2"/>
        <v>1158.6999999999998</v>
      </c>
      <c r="AA19" s="142">
        <f t="shared" si="3"/>
        <v>932.5</v>
      </c>
      <c r="AB19" s="95">
        <f t="shared" si="4"/>
        <v>762.6999999999999</v>
      </c>
      <c r="AC19" s="96">
        <f t="shared" si="5"/>
        <v>169.8</v>
      </c>
      <c r="AD19" s="143">
        <f t="shared" si="6"/>
        <v>544.8602586815375</v>
      </c>
      <c r="AE19" s="97">
        <f t="shared" si="7"/>
        <v>445.6460260551298</v>
      </c>
      <c r="AF19" s="98">
        <f t="shared" si="8"/>
        <v>99.2142326264076</v>
      </c>
      <c r="AG19" s="134">
        <f t="shared" si="9"/>
        <v>677.0290420743136</v>
      </c>
      <c r="AH19" s="145">
        <f t="shared" si="10"/>
        <v>132.16878339277616</v>
      </c>
      <c r="AI19" s="146">
        <f t="shared" si="11"/>
        <v>18.20911528150134</v>
      </c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</row>
    <row r="20" spans="1:112" s="27" customFormat="1" ht="19.5" customHeight="1">
      <c r="A20" s="94">
        <v>15</v>
      </c>
      <c r="B20" s="93" t="s">
        <v>71</v>
      </c>
      <c r="C20" s="137">
        <v>17325</v>
      </c>
      <c r="D20" s="138">
        <f t="shared" si="12"/>
        <v>315.2</v>
      </c>
      <c r="E20" s="84">
        <f t="shared" si="12"/>
        <v>306.8</v>
      </c>
      <c r="F20" s="84">
        <f t="shared" si="12"/>
        <v>8.4</v>
      </c>
      <c r="G20" s="139">
        <f>SUM(H20:I20)</f>
        <v>0</v>
      </c>
      <c r="H20" s="68">
        <v>0</v>
      </c>
      <c r="I20" s="68">
        <v>0</v>
      </c>
      <c r="J20" s="139">
        <f>SUM(K20:L20)</f>
        <v>250.89999999999998</v>
      </c>
      <c r="K20" s="68">
        <v>247.7</v>
      </c>
      <c r="L20" s="68">
        <v>3.2</v>
      </c>
      <c r="M20" s="139">
        <f>SUM(N20:O20)</f>
        <v>0</v>
      </c>
      <c r="N20" s="68">
        <v>0</v>
      </c>
      <c r="O20" s="68">
        <v>0</v>
      </c>
      <c r="P20" s="139">
        <f>SUM(Q20:R20)</f>
        <v>54.3</v>
      </c>
      <c r="Q20" s="68">
        <v>54.3</v>
      </c>
      <c r="R20" s="68">
        <v>0</v>
      </c>
      <c r="S20" s="139">
        <f>SUM(T20:U20)</f>
        <v>0</v>
      </c>
      <c r="T20" s="68">
        <v>0</v>
      </c>
      <c r="U20" s="68">
        <v>0</v>
      </c>
      <c r="V20" s="139">
        <f>SUM(W20:X20)</f>
        <v>10</v>
      </c>
      <c r="W20" s="68">
        <v>4.8</v>
      </c>
      <c r="X20" s="68">
        <v>5.2</v>
      </c>
      <c r="Y20" s="140">
        <v>121.2</v>
      </c>
      <c r="Z20" s="141">
        <f>D20+Y20</f>
        <v>436.4</v>
      </c>
      <c r="AA20" s="142">
        <f>SUM(AB20:AC20)</f>
        <v>315.2</v>
      </c>
      <c r="AB20" s="95">
        <f>G20+J20+M20+S20+V20</f>
        <v>260.9</v>
      </c>
      <c r="AC20" s="96">
        <f>P20</f>
        <v>54.3</v>
      </c>
      <c r="AD20" s="143">
        <f t="shared" si="6"/>
        <v>586.8826513987804</v>
      </c>
      <c r="AE20" s="97">
        <f t="shared" si="7"/>
        <v>485.779453521389</v>
      </c>
      <c r="AF20" s="98">
        <f t="shared" si="8"/>
        <v>101.10319787739142</v>
      </c>
      <c r="AG20" s="144">
        <f t="shared" si="9"/>
        <v>812.549457710748</v>
      </c>
      <c r="AH20" s="145">
        <f t="shared" si="10"/>
        <v>225.66680631196763</v>
      </c>
      <c r="AI20" s="146">
        <f>AC20*100/AA20</f>
        <v>17.227157360406093</v>
      </c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</row>
    <row r="21" spans="1:112" s="27" customFormat="1" ht="19.5" customHeight="1">
      <c r="A21" s="94">
        <v>16</v>
      </c>
      <c r="B21" s="93" t="s">
        <v>72</v>
      </c>
      <c r="C21" s="137">
        <v>6658</v>
      </c>
      <c r="D21" s="138">
        <f t="shared" si="12"/>
        <v>88.6</v>
      </c>
      <c r="E21" s="84">
        <f t="shared" si="12"/>
        <v>88.6</v>
      </c>
      <c r="F21" s="84">
        <f t="shared" si="12"/>
        <v>0</v>
      </c>
      <c r="G21" s="139">
        <f>SUM(H21:I21)</f>
        <v>0</v>
      </c>
      <c r="H21" s="68">
        <v>0</v>
      </c>
      <c r="I21" s="68">
        <v>0</v>
      </c>
      <c r="J21" s="139">
        <f>SUM(K21:L21)</f>
        <v>55.5</v>
      </c>
      <c r="K21" s="68">
        <v>55.5</v>
      </c>
      <c r="L21" s="68">
        <v>0</v>
      </c>
      <c r="M21" s="139">
        <f>SUM(N21:O21)</f>
        <v>2.3</v>
      </c>
      <c r="N21" s="68">
        <v>2.3</v>
      </c>
      <c r="O21" s="68">
        <v>0</v>
      </c>
      <c r="P21" s="139">
        <f>SUM(Q21:R21)</f>
        <v>30.8</v>
      </c>
      <c r="Q21" s="68">
        <v>30.8</v>
      </c>
      <c r="R21" s="68">
        <v>0</v>
      </c>
      <c r="S21" s="139">
        <f>SUM(T21:U21)</f>
        <v>0</v>
      </c>
      <c r="T21" s="68">
        <v>0</v>
      </c>
      <c r="U21" s="68">
        <v>0</v>
      </c>
      <c r="V21" s="139">
        <f>SUM(W21:X21)</f>
        <v>0</v>
      </c>
      <c r="W21" s="68">
        <v>0</v>
      </c>
      <c r="X21" s="68">
        <v>0</v>
      </c>
      <c r="Y21" s="140">
        <v>32.9</v>
      </c>
      <c r="Z21" s="141">
        <f t="shared" si="2"/>
        <v>121.5</v>
      </c>
      <c r="AA21" s="142">
        <f t="shared" si="3"/>
        <v>88.6</v>
      </c>
      <c r="AB21" s="95">
        <f t="shared" si="4"/>
        <v>57.8</v>
      </c>
      <c r="AC21" s="96">
        <f t="shared" si="5"/>
        <v>30.8</v>
      </c>
      <c r="AD21" s="143">
        <f t="shared" si="6"/>
        <v>429.267725462456</v>
      </c>
      <c r="AE21" s="97">
        <f t="shared" si="7"/>
        <v>280.0414732700898</v>
      </c>
      <c r="AF21" s="98">
        <f t="shared" si="8"/>
        <v>149.22625219236622</v>
      </c>
      <c r="AG21" s="144">
        <f t="shared" si="9"/>
        <v>588.6684948497564</v>
      </c>
      <c r="AH21" s="145">
        <f t="shared" si="10"/>
        <v>159.40076938730027</v>
      </c>
      <c r="AI21" s="146">
        <f t="shared" si="11"/>
        <v>34.762979683972915</v>
      </c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</row>
    <row r="22" spans="1:112" s="27" customFormat="1" ht="19.5" customHeight="1">
      <c r="A22" s="94">
        <v>17</v>
      </c>
      <c r="B22" s="93" t="s">
        <v>73</v>
      </c>
      <c r="C22" s="137">
        <v>14258</v>
      </c>
      <c r="D22" s="138">
        <f t="shared" si="12"/>
        <v>235.10000000000002</v>
      </c>
      <c r="E22" s="84">
        <f t="shared" si="12"/>
        <v>227.6</v>
      </c>
      <c r="F22" s="84">
        <f t="shared" si="12"/>
        <v>7.5</v>
      </c>
      <c r="G22" s="139">
        <f t="shared" si="1"/>
        <v>0</v>
      </c>
      <c r="H22" s="68">
        <v>0</v>
      </c>
      <c r="I22" s="68">
        <v>0</v>
      </c>
      <c r="J22" s="139">
        <f t="shared" si="13"/>
        <v>194.9</v>
      </c>
      <c r="K22" s="68">
        <v>189.1</v>
      </c>
      <c r="L22" s="68">
        <v>5.8</v>
      </c>
      <c r="M22" s="139">
        <f>SUM(N22:O22)</f>
        <v>6.6</v>
      </c>
      <c r="N22" s="68">
        <v>6.1</v>
      </c>
      <c r="O22" s="68">
        <v>0.5</v>
      </c>
      <c r="P22" s="139">
        <f t="shared" si="15"/>
        <v>32.8</v>
      </c>
      <c r="Q22" s="68">
        <v>32.4</v>
      </c>
      <c r="R22" s="68">
        <v>0.4</v>
      </c>
      <c r="S22" s="139">
        <f t="shared" si="16"/>
        <v>0</v>
      </c>
      <c r="T22" s="68">
        <v>0</v>
      </c>
      <c r="U22" s="68">
        <v>0</v>
      </c>
      <c r="V22" s="139">
        <f t="shared" si="17"/>
        <v>0.8</v>
      </c>
      <c r="W22" s="68">
        <v>0</v>
      </c>
      <c r="X22" s="68">
        <v>0.8</v>
      </c>
      <c r="Y22" s="140">
        <v>52.4</v>
      </c>
      <c r="Z22" s="141">
        <f t="shared" si="2"/>
        <v>287.5</v>
      </c>
      <c r="AA22" s="142">
        <f t="shared" si="3"/>
        <v>235.10000000000002</v>
      </c>
      <c r="AB22" s="95">
        <f t="shared" si="4"/>
        <v>202.3</v>
      </c>
      <c r="AC22" s="96">
        <f t="shared" si="5"/>
        <v>32.8</v>
      </c>
      <c r="AD22" s="143">
        <f t="shared" si="6"/>
        <v>531.9028592889562</v>
      </c>
      <c r="AE22" s="97">
        <f t="shared" si="7"/>
        <v>457.694378707596</v>
      </c>
      <c r="AF22" s="98">
        <f t="shared" si="8"/>
        <v>74.20848058136009</v>
      </c>
      <c r="AG22" s="144">
        <f t="shared" si="9"/>
        <v>650.4554319250313</v>
      </c>
      <c r="AH22" s="145">
        <f t="shared" si="10"/>
        <v>118.55257263607528</v>
      </c>
      <c r="AI22" s="146">
        <f>AC22*100/AA22</f>
        <v>13.951509995746488</v>
      </c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</row>
    <row r="23" spans="1:112" s="27" customFormat="1" ht="19.5" customHeight="1">
      <c r="A23" s="94">
        <v>18</v>
      </c>
      <c r="B23" s="93" t="s">
        <v>150</v>
      </c>
      <c r="C23" s="137">
        <v>33653</v>
      </c>
      <c r="D23" s="138">
        <f t="shared" si="12"/>
        <v>442.2</v>
      </c>
      <c r="E23" s="84">
        <f t="shared" si="12"/>
        <v>423.20000000000005</v>
      </c>
      <c r="F23" s="84">
        <f t="shared" si="12"/>
        <v>19</v>
      </c>
      <c r="G23" s="139">
        <v>0</v>
      </c>
      <c r="H23" s="68">
        <v>0</v>
      </c>
      <c r="I23" s="99">
        <v>0</v>
      </c>
      <c r="J23" s="139">
        <f t="shared" si="13"/>
        <v>295.1</v>
      </c>
      <c r="K23" s="68">
        <v>281.1</v>
      </c>
      <c r="L23" s="68">
        <v>14</v>
      </c>
      <c r="M23" s="139">
        <f t="shared" si="14"/>
        <v>0</v>
      </c>
      <c r="N23" s="68">
        <v>0</v>
      </c>
      <c r="O23" s="68">
        <v>0</v>
      </c>
      <c r="P23" s="139">
        <f t="shared" si="15"/>
        <v>124.7</v>
      </c>
      <c r="Q23" s="68">
        <v>123.8</v>
      </c>
      <c r="R23" s="68">
        <v>0.9</v>
      </c>
      <c r="S23" s="139">
        <v>0</v>
      </c>
      <c r="T23" s="68">
        <v>0</v>
      </c>
      <c r="U23" s="68">
        <v>0</v>
      </c>
      <c r="V23" s="139">
        <f t="shared" si="17"/>
        <v>22.4</v>
      </c>
      <c r="W23" s="68">
        <v>18.3</v>
      </c>
      <c r="X23" s="68">
        <v>4.1</v>
      </c>
      <c r="Y23" s="140">
        <v>258.6</v>
      </c>
      <c r="Z23" s="141">
        <f t="shared" si="2"/>
        <v>700.8</v>
      </c>
      <c r="AA23" s="142">
        <f t="shared" si="3"/>
        <v>442.2</v>
      </c>
      <c r="AB23" s="95">
        <f t="shared" si="4"/>
        <v>317.5</v>
      </c>
      <c r="AC23" s="96">
        <f t="shared" si="5"/>
        <v>124.7</v>
      </c>
      <c r="AD23" s="143">
        <f t="shared" si="6"/>
        <v>423.8705651511681</v>
      </c>
      <c r="AE23" s="97">
        <f t="shared" si="7"/>
        <v>304.33944919831714</v>
      </c>
      <c r="AF23" s="98">
        <f t="shared" si="8"/>
        <v>119.53111595285088</v>
      </c>
      <c r="AG23" s="144">
        <f t="shared" si="9"/>
        <v>671.7514519627738</v>
      </c>
      <c r="AH23" s="145">
        <f t="shared" si="10"/>
        <v>247.88088681160576</v>
      </c>
      <c r="AI23" s="146">
        <f t="shared" si="11"/>
        <v>28.199909543193126</v>
      </c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</row>
    <row r="24" spans="1:112" s="27" customFormat="1" ht="19.5" customHeight="1">
      <c r="A24" s="94">
        <v>19</v>
      </c>
      <c r="B24" s="93" t="s">
        <v>151</v>
      </c>
      <c r="C24" s="137">
        <v>27105</v>
      </c>
      <c r="D24" s="138">
        <f t="shared" si="12"/>
        <v>408.59999999999997</v>
      </c>
      <c r="E24" s="84">
        <f t="shared" si="12"/>
        <v>392</v>
      </c>
      <c r="F24" s="84">
        <f t="shared" si="12"/>
        <v>16.6</v>
      </c>
      <c r="G24" s="139">
        <v>0</v>
      </c>
      <c r="H24" s="68">
        <v>0</v>
      </c>
      <c r="I24" s="68">
        <v>0</v>
      </c>
      <c r="J24" s="139">
        <f t="shared" si="13"/>
        <v>264</v>
      </c>
      <c r="K24" s="68">
        <v>254.4</v>
      </c>
      <c r="L24" s="68">
        <v>9.6</v>
      </c>
      <c r="M24" s="139">
        <f t="shared" si="14"/>
        <v>0</v>
      </c>
      <c r="N24" s="68">
        <v>0</v>
      </c>
      <c r="O24" s="68">
        <v>0</v>
      </c>
      <c r="P24" s="139">
        <f t="shared" si="15"/>
        <v>117.9</v>
      </c>
      <c r="Q24" s="68">
        <v>117</v>
      </c>
      <c r="R24" s="68">
        <v>0.9</v>
      </c>
      <c r="S24" s="139">
        <v>0</v>
      </c>
      <c r="T24" s="68">
        <v>0</v>
      </c>
      <c r="U24" s="68">
        <v>0</v>
      </c>
      <c r="V24" s="139">
        <f t="shared" si="17"/>
        <v>26.700000000000003</v>
      </c>
      <c r="W24" s="68">
        <v>20.6</v>
      </c>
      <c r="X24" s="68">
        <v>6.1</v>
      </c>
      <c r="Y24" s="140">
        <v>399.6</v>
      </c>
      <c r="Z24" s="141">
        <f t="shared" si="2"/>
        <v>808.2</v>
      </c>
      <c r="AA24" s="142">
        <f t="shared" si="3"/>
        <v>408.6</v>
      </c>
      <c r="AB24" s="95">
        <f t="shared" si="4"/>
        <v>290.7</v>
      </c>
      <c r="AC24" s="96">
        <f t="shared" si="5"/>
        <v>117.9</v>
      </c>
      <c r="AD24" s="143">
        <f t="shared" si="6"/>
        <v>486.2809504257636</v>
      </c>
      <c r="AE24" s="97">
        <f t="shared" si="7"/>
        <v>345.96640305621503</v>
      </c>
      <c r="AF24" s="98">
        <f t="shared" si="8"/>
        <v>140.31454736954856</v>
      </c>
      <c r="AG24" s="144">
        <f t="shared" si="9"/>
        <v>961.85086670118</v>
      </c>
      <c r="AH24" s="145">
        <f t="shared" si="10"/>
        <v>475.56991627541646</v>
      </c>
      <c r="AI24" s="146">
        <f t="shared" si="11"/>
        <v>28.854625550660792</v>
      </c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</row>
    <row r="25" spans="1:112" s="27" customFormat="1" ht="19.5" customHeight="1">
      <c r="A25" s="94">
        <v>20</v>
      </c>
      <c r="B25" s="93" t="s">
        <v>34</v>
      </c>
      <c r="C25" s="137">
        <v>6104</v>
      </c>
      <c r="D25" s="138">
        <f t="shared" si="12"/>
        <v>84.89999999999999</v>
      </c>
      <c r="E25" s="84">
        <f t="shared" si="12"/>
        <v>84.8</v>
      </c>
      <c r="F25" s="84">
        <f t="shared" si="12"/>
        <v>0.1</v>
      </c>
      <c r="G25" s="139">
        <f t="shared" si="1"/>
        <v>0</v>
      </c>
      <c r="H25" s="68">
        <v>0</v>
      </c>
      <c r="I25" s="68">
        <v>0</v>
      </c>
      <c r="J25" s="139">
        <f t="shared" si="13"/>
        <v>69.39999999999999</v>
      </c>
      <c r="K25" s="68">
        <v>69.3</v>
      </c>
      <c r="L25" s="68">
        <v>0.1</v>
      </c>
      <c r="M25" s="139">
        <f t="shared" si="14"/>
        <v>2.5</v>
      </c>
      <c r="N25" s="68">
        <v>2.5</v>
      </c>
      <c r="O25" s="68">
        <v>0</v>
      </c>
      <c r="P25" s="139">
        <f t="shared" si="15"/>
        <v>13</v>
      </c>
      <c r="Q25" s="68">
        <v>13</v>
      </c>
      <c r="R25" s="68">
        <v>0</v>
      </c>
      <c r="S25" s="139">
        <f t="shared" si="16"/>
        <v>0</v>
      </c>
      <c r="T25" s="68">
        <v>0</v>
      </c>
      <c r="U25" s="68">
        <v>0</v>
      </c>
      <c r="V25" s="139">
        <f t="shared" si="17"/>
        <v>0</v>
      </c>
      <c r="W25" s="68">
        <v>0</v>
      </c>
      <c r="X25" s="68">
        <v>0</v>
      </c>
      <c r="Y25" s="140">
        <v>48</v>
      </c>
      <c r="Z25" s="141">
        <f t="shared" si="2"/>
        <v>132.89999999999998</v>
      </c>
      <c r="AA25" s="142">
        <f t="shared" si="3"/>
        <v>84.89999999999999</v>
      </c>
      <c r="AB25" s="95">
        <f t="shared" si="4"/>
        <v>71.89999999999999</v>
      </c>
      <c r="AC25" s="96">
        <f t="shared" si="5"/>
        <v>13</v>
      </c>
      <c r="AD25" s="143">
        <f t="shared" si="6"/>
        <v>448.67458673318396</v>
      </c>
      <c r="AE25" s="97">
        <f t="shared" si="7"/>
        <v>379.9729421215067</v>
      </c>
      <c r="AF25" s="98">
        <f t="shared" si="8"/>
        <v>68.70164461167717</v>
      </c>
      <c r="AG25" s="144">
        <f t="shared" si="9"/>
        <v>702.3421976070688</v>
      </c>
      <c r="AH25" s="145">
        <f t="shared" si="10"/>
        <v>253.6676108738849</v>
      </c>
      <c r="AI25" s="146">
        <f t="shared" si="11"/>
        <v>15.312131919905774</v>
      </c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</row>
    <row r="26" spans="1:112" s="27" customFormat="1" ht="19.5" customHeight="1">
      <c r="A26" s="94">
        <v>21</v>
      </c>
      <c r="B26" s="93" t="s">
        <v>35</v>
      </c>
      <c r="C26" s="137">
        <v>16017</v>
      </c>
      <c r="D26" s="138">
        <f t="shared" si="12"/>
        <v>182.6</v>
      </c>
      <c r="E26" s="84">
        <f t="shared" si="12"/>
        <v>174.10000000000002</v>
      </c>
      <c r="F26" s="84">
        <f t="shared" si="12"/>
        <v>8.5</v>
      </c>
      <c r="G26" s="139">
        <f t="shared" si="1"/>
        <v>0</v>
      </c>
      <c r="H26" s="68">
        <v>0</v>
      </c>
      <c r="I26" s="68">
        <v>0</v>
      </c>
      <c r="J26" s="139">
        <f t="shared" si="13"/>
        <v>146.5</v>
      </c>
      <c r="K26" s="68">
        <v>139.9</v>
      </c>
      <c r="L26" s="68">
        <v>6.6</v>
      </c>
      <c r="M26" s="139">
        <f t="shared" si="14"/>
        <v>4.699999999999999</v>
      </c>
      <c r="N26" s="68">
        <v>2.8</v>
      </c>
      <c r="O26" s="68">
        <v>1.9</v>
      </c>
      <c r="P26" s="139">
        <f t="shared" si="15"/>
        <v>31.4</v>
      </c>
      <c r="Q26" s="68">
        <v>31.4</v>
      </c>
      <c r="R26" s="68">
        <v>0</v>
      </c>
      <c r="S26" s="139">
        <f t="shared" si="16"/>
        <v>0</v>
      </c>
      <c r="T26" s="68">
        <v>0</v>
      </c>
      <c r="U26" s="68">
        <v>0</v>
      </c>
      <c r="V26" s="139">
        <f t="shared" si="17"/>
        <v>0</v>
      </c>
      <c r="W26" s="68">
        <v>0</v>
      </c>
      <c r="X26" s="68">
        <v>0</v>
      </c>
      <c r="Y26" s="140">
        <v>101.9</v>
      </c>
      <c r="Z26" s="141">
        <f t="shared" si="2"/>
        <v>284.5</v>
      </c>
      <c r="AA26" s="142">
        <f t="shared" si="3"/>
        <v>182.6</v>
      </c>
      <c r="AB26" s="95">
        <f t="shared" si="4"/>
        <v>151.2</v>
      </c>
      <c r="AC26" s="96">
        <f t="shared" si="5"/>
        <v>31.4</v>
      </c>
      <c r="AD26" s="143">
        <f t="shared" si="6"/>
        <v>367.75442221671733</v>
      </c>
      <c r="AE26" s="97">
        <f t="shared" si="7"/>
        <v>304.515162317457</v>
      </c>
      <c r="AF26" s="98">
        <f t="shared" si="8"/>
        <v>63.239259899260254</v>
      </c>
      <c r="AG26" s="144">
        <f t="shared" si="9"/>
        <v>572.9799185139982</v>
      </c>
      <c r="AH26" s="145">
        <f t="shared" si="10"/>
        <v>205.22549629728093</v>
      </c>
      <c r="AI26" s="146">
        <f t="shared" si="11"/>
        <v>17.196056955093102</v>
      </c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</row>
    <row r="27" spans="1:112" s="27" customFormat="1" ht="19.5" customHeight="1">
      <c r="A27" s="91">
        <v>22</v>
      </c>
      <c r="B27" s="93" t="s">
        <v>36</v>
      </c>
      <c r="C27" s="137">
        <v>7991</v>
      </c>
      <c r="D27" s="138">
        <f t="shared" si="12"/>
        <v>116</v>
      </c>
      <c r="E27" s="84">
        <f t="shared" si="12"/>
        <v>114.2</v>
      </c>
      <c r="F27" s="84">
        <f t="shared" si="12"/>
        <v>1.8</v>
      </c>
      <c r="G27" s="139">
        <f t="shared" si="1"/>
        <v>0</v>
      </c>
      <c r="H27" s="68">
        <v>0</v>
      </c>
      <c r="I27" s="68">
        <v>0</v>
      </c>
      <c r="J27" s="139">
        <f t="shared" si="13"/>
        <v>94.2</v>
      </c>
      <c r="K27" s="68">
        <v>92.9</v>
      </c>
      <c r="L27" s="68">
        <v>1.3</v>
      </c>
      <c r="M27" s="139">
        <f t="shared" si="14"/>
        <v>5.5</v>
      </c>
      <c r="N27" s="68">
        <v>5.3</v>
      </c>
      <c r="O27" s="68">
        <v>0.2</v>
      </c>
      <c r="P27" s="139">
        <f t="shared" si="15"/>
        <v>16</v>
      </c>
      <c r="Q27" s="68">
        <v>16</v>
      </c>
      <c r="R27" s="68">
        <v>0</v>
      </c>
      <c r="S27" s="139">
        <f t="shared" si="16"/>
        <v>0</v>
      </c>
      <c r="T27" s="68">
        <v>0</v>
      </c>
      <c r="U27" s="68">
        <v>0</v>
      </c>
      <c r="V27" s="139">
        <f t="shared" si="17"/>
        <v>0.3</v>
      </c>
      <c r="W27" s="68">
        <v>0</v>
      </c>
      <c r="X27" s="68">
        <v>0.3</v>
      </c>
      <c r="Y27" s="140">
        <v>40.7</v>
      </c>
      <c r="Z27" s="141">
        <f t="shared" si="2"/>
        <v>156.7</v>
      </c>
      <c r="AA27" s="142">
        <f t="shared" si="3"/>
        <v>116</v>
      </c>
      <c r="AB27" s="95">
        <f t="shared" si="4"/>
        <v>100</v>
      </c>
      <c r="AC27" s="96">
        <f t="shared" si="5"/>
        <v>16</v>
      </c>
      <c r="AD27" s="143">
        <f t="shared" si="6"/>
        <v>468.2687378139116</v>
      </c>
      <c r="AE27" s="97">
        <f t="shared" si="7"/>
        <v>403.6799463913031</v>
      </c>
      <c r="AF27" s="98">
        <f t="shared" si="8"/>
        <v>64.5887914226085</v>
      </c>
      <c r="AG27" s="144">
        <f t="shared" si="9"/>
        <v>632.566475995172</v>
      </c>
      <c r="AH27" s="145">
        <f t="shared" si="10"/>
        <v>164.29773818126037</v>
      </c>
      <c r="AI27" s="146">
        <f t="shared" si="11"/>
        <v>13.793103448275861</v>
      </c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</row>
    <row r="28" spans="1:112" s="28" customFormat="1" ht="19.5" customHeight="1">
      <c r="A28" s="94">
        <v>23</v>
      </c>
      <c r="B28" s="93" t="s">
        <v>37</v>
      </c>
      <c r="C28" s="137">
        <v>5874</v>
      </c>
      <c r="D28" s="138">
        <f t="shared" si="12"/>
        <v>95</v>
      </c>
      <c r="E28" s="84">
        <f t="shared" si="12"/>
        <v>93.30000000000001</v>
      </c>
      <c r="F28" s="84">
        <f t="shared" si="12"/>
        <v>1.7</v>
      </c>
      <c r="G28" s="139">
        <f t="shared" si="1"/>
        <v>0</v>
      </c>
      <c r="H28" s="83">
        <v>0</v>
      </c>
      <c r="I28" s="83">
        <v>0</v>
      </c>
      <c r="J28" s="139">
        <f t="shared" si="13"/>
        <v>77.30000000000001</v>
      </c>
      <c r="K28" s="83">
        <v>76.4</v>
      </c>
      <c r="L28" s="83">
        <v>0.9</v>
      </c>
      <c r="M28" s="139">
        <f t="shared" si="14"/>
        <v>9.6</v>
      </c>
      <c r="N28" s="83">
        <v>9</v>
      </c>
      <c r="O28" s="83">
        <v>0.6</v>
      </c>
      <c r="P28" s="139">
        <f t="shared" si="15"/>
        <v>8.1</v>
      </c>
      <c r="Q28" s="83">
        <v>7.9</v>
      </c>
      <c r="R28" s="83">
        <v>0.2</v>
      </c>
      <c r="S28" s="139">
        <f t="shared" si="16"/>
        <v>0</v>
      </c>
      <c r="T28" s="83">
        <v>0</v>
      </c>
      <c r="U28" s="83">
        <v>0</v>
      </c>
      <c r="V28" s="139">
        <f t="shared" si="17"/>
        <v>0</v>
      </c>
      <c r="W28" s="83">
        <v>0</v>
      </c>
      <c r="X28" s="83">
        <v>0</v>
      </c>
      <c r="Y28" s="140">
        <v>0</v>
      </c>
      <c r="Z28" s="141">
        <f t="shared" si="2"/>
        <v>95</v>
      </c>
      <c r="AA28" s="142">
        <f t="shared" si="3"/>
        <v>95</v>
      </c>
      <c r="AB28" s="95">
        <f t="shared" si="4"/>
        <v>86.9</v>
      </c>
      <c r="AC28" s="96">
        <f t="shared" si="5"/>
        <v>8.1</v>
      </c>
      <c r="AD28" s="143">
        <f t="shared" si="6"/>
        <v>521.7085681021889</v>
      </c>
      <c r="AE28" s="97">
        <f t="shared" si="7"/>
        <v>477.226048085055</v>
      </c>
      <c r="AF28" s="98">
        <f t="shared" si="8"/>
        <v>44.482520017134</v>
      </c>
      <c r="AG28" s="144">
        <f t="shared" si="9"/>
        <v>521.7085681021889</v>
      </c>
      <c r="AH28" s="145">
        <f t="shared" si="10"/>
        <v>0</v>
      </c>
      <c r="AI28" s="146">
        <f t="shared" si="11"/>
        <v>8.526315789473685</v>
      </c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</row>
    <row r="29" spans="1:112" s="28" customFormat="1" ht="19.5" customHeight="1">
      <c r="A29" s="94">
        <v>24</v>
      </c>
      <c r="B29" s="93" t="s">
        <v>38</v>
      </c>
      <c r="C29" s="137">
        <v>12394</v>
      </c>
      <c r="D29" s="138">
        <f>G29+J29+M29+P29+S29+V29</f>
        <v>242.4</v>
      </c>
      <c r="E29" s="84">
        <f>H29+K29+N29+Q29+T29+W29</f>
        <v>232.3</v>
      </c>
      <c r="F29" s="84">
        <f>L29+I29+O29+R29+U29+X29</f>
        <v>10.1</v>
      </c>
      <c r="G29" s="139">
        <f>SUM(H29:I29)</f>
        <v>0</v>
      </c>
      <c r="H29" s="83">
        <v>0</v>
      </c>
      <c r="I29" s="83">
        <v>0</v>
      </c>
      <c r="J29" s="139">
        <f>SUM(K29:L29)</f>
        <v>185.6</v>
      </c>
      <c r="K29" s="83">
        <v>177.5</v>
      </c>
      <c r="L29" s="83">
        <v>8.1</v>
      </c>
      <c r="M29" s="139">
        <f>SUM(N29:O29)</f>
        <v>6.8999999999999995</v>
      </c>
      <c r="N29" s="83">
        <v>5.6</v>
      </c>
      <c r="O29" s="83">
        <v>1.3</v>
      </c>
      <c r="P29" s="139">
        <f>SUM(Q29:R29)</f>
        <v>47.400000000000006</v>
      </c>
      <c r="Q29" s="83">
        <v>46.7</v>
      </c>
      <c r="R29" s="83">
        <v>0.7</v>
      </c>
      <c r="S29" s="139">
        <f>SUM(T29:U29)</f>
        <v>0</v>
      </c>
      <c r="T29" s="83">
        <v>0</v>
      </c>
      <c r="U29" s="83">
        <v>0</v>
      </c>
      <c r="V29" s="139">
        <f>SUM(W29:X29)</f>
        <v>2.5</v>
      </c>
      <c r="W29" s="83">
        <v>2.5</v>
      </c>
      <c r="X29" s="83">
        <v>0</v>
      </c>
      <c r="Y29" s="140">
        <v>79.5</v>
      </c>
      <c r="Z29" s="141">
        <f>D29+Y29</f>
        <v>321.9</v>
      </c>
      <c r="AA29" s="149">
        <f>SUM(AB29:AC29)</f>
        <v>242.4</v>
      </c>
      <c r="AB29" s="68">
        <f>G29+J29+M29+S29+V29</f>
        <v>195</v>
      </c>
      <c r="AC29" s="100">
        <f>P29</f>
        <v>47.400000000000006</v>
      </c>
      <c r="AD29" s="143">
        <f t="shared" si="6"/>
        <v>630.8984055760592</v>
      </c>
      <c r="AE29" s="97">
        <f t="shared" si="7"/>
        <v>507.5296579510377</v>
      </c>
      <c r="AF29" s="98">
        <f t="shared" si="8"/>
        <v>123.36874762502148</v>
      </c>
      <c r="AG29" s="144">
        <f t="shared" si="9"/>
        <v>837.8143430484052</v>
      </c>
      <c r="AH29" s="145">
        <f t="shared" si="10"/>
        <v>206.91593747234614</v>
      </c>
      <c r="AI29" s="146">
        <f>AC29*100/AA29</f>
        <v>19.55445544554456</v>
      </c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</row>
    <row r="30" spans="1:112" s="28" customFormat="1" ht="19.5" customHeight="1">
      <c r="A30" s="94">
        <v>25</v>
      </c>
      <c r="B30" s="93" t="s">
        <v>39</v>
      </c>
      <c r="C30" s="137">
        <v>16409</v>
      </c>
      <c r="D30" s="138">
        <f t="shared" si="12"/>
        <v>297.8</v>
      </c>
      <c r="E30" s="84">
        <f t="shared" si="12"/>
        <v>284.6</v>
      </c>
      <c r="F30" s="84">
        <f t="shared" si="12"/>
        <v>13.2</v>
      </c>
      <c r="G30" s="139">
        <f t="shared" si="1"/>
        <v>0</v>
      </c>
      <c r="H30" s="83">
        <v>0</v>
      </c>
      <c r="I30" s="83">
        <v>0</v>
      </c>
      <c r="J30" s="139">
        <f t="shared" si="13"/>
        <v>259.2</v>
      </c>
      <c r="K30" s="83">
        <v>252.5</v>
      </c>
      <c r="L30" s="83">
        <v>6.7</v>
      </c>
      <c r="M30" s="139">
        <f t="shared" si="14"/>
        <v>9.3</v>
      </c>
      <c r="N30" s="83">
        <v>7.1</v>
      </c>
      <c r="O30" s="83">
        <v>2.2</v>
      </c>
      <c r="P30" s="139">
        <f t="shared" si="15"/>
        <v>24.3</v>
      </c>
      <c r="Q30" s="83">
        <v>24.3</v>
      </c>
      <c r="R30" s="83">
        <v>0</v>
      </c>
      <c r="S30" s="139">
        <f t="shared" si="16"/>
        <v>0</v>
      </c>
      <c r="T30" s="83">
        <v>0</v>
      </c>
      <c r="U30" s="83">
        <v>0</v>
      </c>
      <c r="V30" s="139">
        <f t="shared" si="17"/>
        <v>5</v>
      </c>
      <c r="W30" s="83">
        <v>0.7</v>
      </c>
      <c r="X30" s="83">
        <v>4.3</v>
      </c>
      <c r="Y30" s="140">
        <v>76.7</v>
      </c>
      <c r="Z30" s="141">
        <f t="shared" si="2"/>
        <v>374.5</v>
      </c>
      <c r="AA30" s="142">
        <f t="shared" si="3"/>
        <v>297.8</v>
      </c>
      <c r="AB30" s="95">
        <f t="shared" si="4"/>
        <v>273.5</v>
      </c>
      <c r="AC30" s="96">
        <f t="shared" si="5"/>
        <v>24.3</v>
      </c>
      <c r="AD30" s="143">
        <f t="shared" si="6"/>
        <v>585.4379677556966</v>
      </c>
      <c r="AE30" s="97">
        <f t="shared" si="7"/>
        <v>537.6671732074648</v>
      </c>
      <c r="AF30" s="98">
        <f t="shared" si="8"/>
        <v>47.77079454823179</v>
      </c>
      <c r="AG30" s="144">
        <f t="shared" si="9"/>
        <v>736.2206814120498</v>
      </c>
      <c r="AH30" s="145">
        <f t="shared" si="10"/>
        <v>150.78271365635302</v>
      </c>
      <c r="AI30" s="146">
        <f t="shared" si="11"/>
        <v>8.159838817998656</v>
      </c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</row>
    <row r="31" spans="1:112" s="28" customFormat="1" ht="19.5" customHeight="1">
      <c r="A31" s="94">
        <v>26</v>
      </c>
      <c r="B31" s="93" t="s">
        <v>152</v>
      </c>
      <c r="C31" s="137">
        <v>10058</v>
      </c>
      <c r="D31" s="138">
        <f t="shared" si="12"/>
        <v>148.79999999999998</v>
      </c>
      <c r="E31" s="84">
        <f t="shared" si="12"/>
        <v>147.70000000000002</v>
      </c>
      <c r="F31" s="84">
        <f t="shared" si="12"/>
        <v>1.1</v>
      </c>
      <c r="G31" s="139">
        <f t="shared" si="1"/>
        <v>0</v>
      </c>
      <c r="H31" s="83">
        <v>0</v>
      </c>
      <c r="I31" s="83">
        <v>0</v>
      </c>
      <c r="J31" s="139">
        <f t="shared" si="13"/>
        <v>117.2</v>
      </c>
      <c r="K31" s="83">
        <v>117</v>
      </c>
      <c r="L31" s="83">
        <v>0.2</v>
      </c>
      <c r="M31" s="139">
        <f t="shared" si="14"/>
        <v>5.6000000000000005</v>
      </c>
      <c r="N31" s="83">
        <v>5.4</v>
      </c>
      <c r="O31" s="83">
        <v>0.2</v>
      </c>
      <c r="P31" s="139">
        <f t="shared" si="15"/>
        <v>25.3</v>
      </c>
      <c r="Q31" s="83">
        <v>25.3</v>
      </c>
      <c r="R31" s="83">
        <v>0</v>
      </c>
      <c r="S31" s="139">
        <f t="shared" si="16"/>
        <v>0</v>
      </c>
      <c r="T31" s="83">
        <v>0</v>
      </c>
      <c r="U31" s="83">
        <v>0</v>
      </c>
      <c r="V31" s="139">
        <f t="shared" si="17"/>
        <v>0.7</v>
      </c>
      <c r="W31" s="83">
        <v>0</v>
      </c>
      <c r="X31" s="83">
        <v>0.7</v>
      </c>
      <c r="Y31" s="140">
        <v>41.3</v>
      </c>
      <c r="Z31" s="141">
        <f t="shared" si="2"/>
        <v>190.09999999999997</v>
      </c>
      <c r="AA31" s="142">
        <f t="shared" si="3"/>
        <v>148.8</v>
      </c>
      <c r="AB31" s="95">
        <f t="shared" si="4"/>
        <v>123.5</v>
      </c>
      <c r="AC31" s="96">
        <f t="shared" si="5"/>
        <v>25.3</v>
      </c>
      <c r="AD31" s="143">
        <f t="shared" si="6"/>
        <v>477.23205408629946</v>
      </c>
      <c r="AE31" s="97">
        <f t="shared" si="7"/>
        <v>396.0897760729703</v>
      </c>
      <c r="AF31" s="98">
        <f t="shared" si="8"/>
        <v>81.14227801332915</v>
      </c>
      <c r="AG31" s="144">
        <f t="shared" si="9"/>
        <v>609.6896067325639</v>
      </c>
      <c r="AH31" s="145">
        <f t="shared" si="10"/>
        <v>132.45755264626456</v>
      </c>
      <c r="AI31" s="146">
        <f t="shared" si="11"/>
        <v>17.00268817204301</v>
      </c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3"/>
      <c r="DE31" s="73"/>
      <c r="DF31" s="73"/>
      <c r="DG31" s="73"/>
      <c r="DH31" s="73"/>
    </row>
    <row r="32" spans="1:112" s="28" customFormat="1" ht="19.5" customHeight="1">
      <c r="A32" s="94">
        <v>27</v>
      </c>
      <c r="B32" s="93" t="s">
        <v>40</v>
      </c>
      <c r="C32" s="137">
        <v>3623</v>
      </c>
      <c r="D32" s="138">
        <f t="shared" si="12"/>
        <v>51.50000000000001</v>
      </c>
      <c r="E32" s="84">
        <f t="shared" si="12"/>
        <v>50.4</v>
      </c>
      <c r="F32" s="84">
        <f t="shared" si="12"/>
        <v>1.1</v>
      </c>
      <c r="G32" s="139">
        <f>SUM(H32:I32)</f>
        <v>0</v>
      </c>
      <c r="H32" s="83">
        <v>0</v>
      </c>
      <c r="I32" s="83">
        <v>0</v>
      </c>
      <c r="J32" s="139">
        <f>SUM(K32:L32)</f>
        <v>41</v>
      </c>
      <c r="K32" s="83">
        <v>40.8</v>
      </c>
      <c r="L32" s="83">
        <v>0.2</v>
      </c>
      <c r="M32" s="139">
        <f>SUM(N32:O32)</f>
        <v>3.2</v>
      </c>
      <c r="N32" s="83">
        <v>3</v>
      </c>
      <c r="O32" s="83">
        <v>0.2</v>
      </c>
      <c r="P32" s="139">
        <f>SUM(Q32:R32)</f>
        <v>6.6</v>
      </c>
      <c r="Q32" s="83">
        <v>6.6</v>
      </c>
      <c r="R32" s="83">
        <v>0</v>
      </c>
      <c r="S32" s="139">
        <f>SUM(T32:U32)</f>
        <v>0</v>
      </c>
      <c r="T32" s="83">
        <v>0</v>
      </c>
      <c r="U32" s="83">
        <v>0</v>
      </c>
      <c r="V32" s="139">
        <f>SUM(W32:X32)</f>
        <v>0.7</v>
      </c>
      <c r="W32" s="83">
        <v>0</v>
      </c>
      <c r="X32" s="83">
        <v>0.7</v>
      </c>
      <c r="Y32" s="140">
        <v>76.5</v>
      </c>
      <c r="Z32" s="141">
        <f>D32+Y32</f>
        <v>128</v>
      </c>
      <c r="AA32" s="142">
        <f>SUM(AB32:AC32)</f>
        <v>51.50000000000001</v>
      </c>
      <c r="AB32" s="95">
        <f>G32+J32+M32+S32+V32</f>
        <v>44.900000000000006</v>
      </c>
      <c r="AC32" s="96">
        <f>P32</f>
        <v>6.6</v>
      </c>
      <c r="AD32" s="143">
        <f t="shared" si="6"/>
        <v>458.5399731108599</v>
      </c>
      <c r="AE32" s="97">
        <f t="shared" si="7"/>
        <v>399.7756270422837</v>
      </c>
      <c r="AF32" s="98">
        <f t="shared" si="8"/>
        <v>58.7643460685762</v>
      </c>
      <c r="AG32" s="144">
        <f t="shared" si="9"/>
        <v>1139.6721661784477</v>
      </c>
      <c r="AH32" s="145">
        <f t="shared" si="10"/>
        <v>681.1321930675879</v>
      </c>
      <c r="AI32" s="146">
        <f>AC32*100/AA32</f>
        <v>12.815533980582522</v>
      </c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</row>
    <row r="33" spans="1:112" s="27" customFormat="1" ht="19.5" customHeight="1">
      <c r="A33" s="91">
        <v>28</v>
      </c>
      <c r="B33" s="93" t="s">
        <v>153</v>
      </c>
      <c r="C33" s="137">
        <v>2858</v>
      </c>
      <c r="D33" s="138">
        <f t="shared" si="12"/>
        <v>61.300000000000004</v>
      </c>
      <c r="E33" s="84">
        <f t="shared" si="12"/>
        <v>59.1</v>
      </c>
      <c r="F33" s="84">
        <f t="shared" si="12"/>
        <v>2.2</v>
      </c>
      <c r="G33" s="139">
        <f t="shared" si="1"/>
        <v>0</v>
      </c>
      <c r="H33" s="83">
        <v>0</v>
      </c>
      <c r="I33" s="83">
        <v>0</v>
      </c>
      <c r="J33" s="139">
        <f t="shared" si="13"/>
        <v>51.900000000000006</v>
      </c>
      <c r="K33" s="68">
        <v>50.2</v>
      </c>
      <c r="L33" s="68">
        <v>1.7</v>
      </c>
      <c r="M33" s="139">
        <f t="shared" si="14"/>
        <v>4.6</v>
      </c>
      <c r="N33" s="68">
        <v>4.1</v>
      </c>
      <c r="O33" s="68">
        <v>0.5</v>
      </c>
      <c r="P33" s="139">
        <f t="shared" si="15"/>
        <v>4.8</v>
      </c>
      <c r="Q33" s="68">
        <v>4.8</v>
      </c>
      <c r="R33" s="68">
        <v>0</v>
      </c>
      <c r="S33" s="139">
        <v>0</v>
      </c>
      <c r="T33" s="68">
        <v>0</v>
      </c>
      <c r="U33" s="68">
        <v>0</v>
      </c>
      <c r="V33" s="139">
        <f>SUM(W33:X33)</f>
        <v>0</v>
      </c>
      <c r="W33" s="68">
        <v>0</v>
      </c>
      <c r="X33" s="68">
        <v>0</v>
      </c>
      <c r="Y33" s="140">
        <v>11.1</v>
      </c>
      <c r="Z33" s="141">
        <f>D33+Y33</f>
        <v>72.4</v>
      </c>
      <c r="AA33" s="142">
        <f>SUM(AB33:AC33)</f>
        <v>61.300000000000004</v>
      </c>
      <c r="AB33" s="95">
        <f t="shared" si="4"/>
        <v>56.50000000000001</v>
      </c>
      <c r="AC33" s="96">
        <f t="shared" si="5"/>
        <v>4.8</v>
      </c>
      <c r="AD33" s="143">
        <f t="shared" si="6"/>
        <v>691.889207431319</v>
      </c>
      <c r="AE33" s="97">
        <f t="shared" si="7"/>
        <v>637.7119122327819</v>
      </c>
      <c r="AF33" s="98">
        <f t="shared" si="8"/>
        <v>54.17729519853721</v>
      </c>
      <c r="AG33" s="144">
        <f t="shared" si="9"/>
        <v>817.1742025779364</v>
      </c>
      <c r="AH33" s="145">
        <f t="shared" si="10"/>
        <v>125.28499514661729</v>
      </c>
      <c r="AI33" s="146">
        <f t="shared" si="11"/>
        <v>7.830342577487764</v>
      </c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</row>
    <row r="34" spans="1:112" s="27" customFormat="1" ht="19.5" customHeight="1">
      <c r="A34" s="94">
        <v>29</v>
      </c>
      <c r="B34" s="93" t="s">
        <v>41</v>
      </c>
      <c r="C34" s="137">
        <v>9757</v>
      </c>
      <c r="D34" s="138">
        <f t="shared" si="12"/>
        <v>124.5</v>
      </c>
      <c r="E34" s="84">
        <f t="shared" si="12"/>
        <v>123.1</v>
      </c>
      <c r="F34" s="84">
        <f t="shared" si="12"/>
        <v>1.4</v>
      </c>
      <c r="G34" s="139">
        <f t="shared" si="1"/>
        <v>0</v>
      </c>
      <c r="H34" s="83">
        <v>0</v>
      </c>
      <c r="I34" s="83">
        <v>0</v>
      </c>
      <c r="J34" s="139">
        <f t="shared" si="13"/>
        <v>94</v>
      </c>
      <c r="K34" s="68">
        <v>93.3</v>
      </c>
      <c r="L34" s="68">
        <v>0.7</v>
      </c>
      <c r="M34" s="139">
        <f t="shared" si="14"/>
        <v>4</v>
      </c>
      <c r="N34" s="68">
        <v>4</v>
      </c>
      <c r="O34" s="83">
        <v>0</v>
      </c>
      <c r="P34" s="139">
        <f t="shared" si="15"/>
        <v>25.4</v>
      </c>
      <c r="Q34" s="68">
        <v>25.4</v>
      </c>
      <c r="R34" s="68">
        <v>0</v>
      </c>
      <c r="S34" s="139">
        <f t="shared" si="16"/>
        <v>0</v>
      </c>
      <c r="T34" s="68">
        <v>0</v>
      </c>
      <c r="U34" s="68">
        <v>0</v>
      </c>
      <c r="V34" s="139">
        <f t="shared" si="17"/>
        <v>1.1</v>
      </c>
      <c r="W34" s="68">
        <v>0.4</v>
      </c>
      <c r="X34" s="68">
        <v>0.7</v>
      </c>
      <c r="Y34" s="140">
        <v>27.3</v>
      </c>
      <c r="Z34" s="141">
        <f t="shared" si="2"/>
        <v>151.8</v>
      </c>
      <c r="AA34" s="142">
        <f>SUM(AB34:AC34)</f>
        <v>124.5</v>
      </c>
      <c r="AB34" s="95">
        <f t="shared" si="4"/>
        <v>99.1</v>
      </c>
      <c r="AC34" s="96">
        <f t="shared" si="5"/>
        <v>25.4</v>
      </c>
      <c r="AD34" s="143">
        <f t="shared" si="6"/>
        <v>411.61515140494663</v>
      </c>
      <c r="AE34" s="97">
        <f t="shared" si="7"/>
        <v>327.6390482267487</v>
      </c>
      <c r="AF34" s="98">
        <f t="shared" si="8"/>
        <v>83.97610317819796</v>
      </c>
      <c r="AG34" s="144">
        <f t="shared" si="9"/>
        <v>501.8729315925374</v>
      </c>
      <c r="AH34" s="145">
        <f t="shared" si="10"/>
        <v>90.25778018759071</v>
      </c>
      <c r="AI34" s="146">
        <f t="shared" si="11"/>
        <v>20.401606425702813</v>
      </c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</row>
    <row r="35" spans="1:112" s="28" customFormat="1" ht="19.5" customHeight="1">
      <c r="A35" s="94">
        <v>30</v>
      </c>
      <c r="B35" s="93" t="s">
        <v>42</v>
      </c>
      <c r="C35" s="137">
        <v>4433</v>
      </c>
      <c r="D35" s="138">
        <f>G35+J35+M35+P35+S35+V35</f>
        <v>73.4</v>
      </c>
      <c r="E35" s="84">
        <f>H35+K35+N35+Q35+T35+W35</f>
        <v>68.8</v>
      </c>
      <c r="F35" s="84">
        <f>I35+L35+O35+R35+U35+X35</f>
        <v>4.6000000000000005</v>
      </c>
      <c r="G35" s="139">
        <f>SUM(H35:I35)</f>
        <v>0</v>
      </c>
      <c r="H35" s="83">
        <v>0</v>
      </c>
      <c r="I35" s="83">
        <v>0</v>
      </c>
      <c r="J35" s="139">
        <f>SUM(K35:L35)</f>
        <v>62.400000000000006</v>
      </c>
      <c r="K35" s="68">
        <v>58.7</v>
      </c>
      <c r="L35" s="68">
        <v>3.7</v>
      </c>
      <c r="M35" s="139">
        <f>SUM(N35:O35)</f>
        <v>3.5999999999999996</v>
      </c>
      <c r="N35" s="68">
        <v>2.9</v>
      </c>
      <c r="O35" s="83">
        <v>0.7</v>
      </c>
      <c r="P35" s="139">
        <f>SUM(Q35:R35)</f>
        <v>7.4</v>
      </c>
      <c r="Q35" s="68">
        <v>7.2</v>
      </c>
      <c r="R35" s="68">
        <v>0.2</v>
      </c>
      <c r="S35" s="139">
        <f>SUM(T35:U35)</f>
        <v>0</v>
      </c>
      <c r="T35" s="68">
        <v>0</v>
      </c>
      <c r="U35" s="68">
        <v>0</v>
      </c>
      <c r="V35" s="139">
        <f>SUM(W35:X35)</f>
        <v>0</v>
      </c>
      <c r="W35" s="68">
        <v>0</v>
      </c>
      <c r="X35" s="68">
        <v>0</v>
      </c>
      <c r="Y35" s="140">
        <v>23.2</v>
      </c>
      <c r="Z35" s="141">
        <f>D35+Y35</f>
        <v>96.60000000000001</v>
      </c>
      <c r="AA35" s="142">
        <f t="shared" si="3"/>
        <v>73.4</v>
      </c>
      <c r="AB35" s="95">
        <f>G35+J35+M35+S35+V35</f>
        <v>66</v>
      </c>
      <c r="AC35" s="96">
        <f>P35</f>
        <v>7.4</v>
      </c>
      <c r="AD35" s="143">
        <f t="shared" si="6"/>
        <v>534.1172874991814</v>
      </c>
      <c r="AE35" s="97">
        <f t="shared" si="7"/>
        <v>480.2689506123429</v>
      </c>
      <c r="AF35" s="98">
        <f t="shared" si="8"/>
        <v>53.84833688683845</v>
      </c>
      <c r="AG35" s="144">
        <f t="shared" si="9"/>
        <v>702.9391004417021</v>
      </c>
      <c r="AH35" s="145">
        <f t="shared" si="10"/>
        <v>168.82181294252052</v>
      </c>
      <c r="AI35" s="146">
        <f>AC35*100/AA35</f>
        <v>10.08174386920981</v>
      </c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3"/>
      <c r="DF35" s="73"/>
      <c r="DG35" s="73"/>
      <c r="DH35" s="73"/>
    </row>
    <row r="36" spans="1:112" s="27" customFormat="1" ht="19.5" customHeight="1">
      <c r="A36" s="94">
        <v>31</v>
      </c>
      <c r="B36" s="93" t="s">
        <v>154</v>
      </c>
      <c r="C36" s="137">
        <v>6145</v>
      </c>
      <c r="D36" s="138">
        <f t="shared" si="12"/>
        <v>95.4</v>
      </c>
      <c r="E36" s="84">
        <f t="shared" si="12"/>
        <v>94.29999999999998</v>
      </c>
      <c r="F36" s="84">
        <f t="shared" si="12"/>
        <v>1.1</v>
      </c>
      <c r="G36" s="139">
        <f t="shared" si="1"/>
        <v>0</v>
      </c>
      <c r="H36" s="83">
        <v>0</v>
      </c>
      <c r="I36" s="68">
        <v>0</v>
      </c>
      <c r="J36" s="139">
        <f t="shared" si="13"/>
        <v>77.2</v>
      </c>
      <c r="K36" s="68">
        <v>76.8</v>
      </c>
      <c r="L36" s="68">
        <v>0.4</v>
      </c>
      <c r="M36" s="139">
        <f t="shared" si="14"/>
        <v>4.1</v>
      </c>
      <c r="N36" s="68">
        <v>4.1</v>
      </c>
      <c r="O36" s="68">
        <v>0</v>
      </c>
      <c r="P36" s="139">
        <f t="shared" si="15"/>
        <v>8.7</v>
      </c>
      <c r="Q36" s="68">
        <v>8.6</v>
      </c>
      <c r="R36" s="68">
        <v>0.1</v>
      </c>
      <c r="S36" s="139">
        <f t="shared" si="16"/>
        <v>0</v>
      </c>
      <c r="T36" s="68">
        <v>0</v>
      </c>
      <c r="U36" s="68">
        <v>0</v>
      </c>
      <c r="V36" s="139">
        <f>SUM(W36:X36)</f>
        <v>5.3999999999999995</v>
      </c>
      <c r="W36" s="68">
        <v>4.8</v>
      </c>
      <c r="X36" s="68">
        <v>0.6</v>
      </c>
      <c r="Y36" s="140">
        <v>26.6</v>
      </c>
      <c r="Z36" s="141">
        <f t="shared" si="2"/>
        <v>122</v>
      </c>
      <c r="AA36" s="142">
        <f t="shared" si="3"/>
        <v>95.4</v>
      </c>
      <c r="AB36" s="95">
        <f t="shared" si="4"/>
        <v>86.7</v>
      </c>
      <c r="AC36" s="96">
        <f t="shared" si="5"/>
        <v>8.7</v>
      </c>
      <c r="AD36" s="143">
        <f t="shared" si="6"/>
        <v>500.8005459460878</v>
      </c>
      <c r="AE36" s="97">
        <f t="shared" si="7"/>
        <v>455.1300559069792</v>
      </c>
      <c r="AF36" s="98">
        <f t="shared" si="8"/>
        <v>45.670490039108635</v>
      </c>
      <c r="AG36" s="144">
        <f t="shared" si="9"/>
        <v>640.436756870259</v>
      </c>
      <c r="AH36" s="145">
        <f t="shared" si="10"/>
        <v>139.63621092417125</v>
      </c>
      <c r="AI36" s="146">
        <f t="shared" si="11"/>
        <v>9.11949685534591</v>
      </c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</row>
    <row r="37" spans="1:112" s="27" customFormat="1" ht="19.5" customHeight="1">
      <c r="A37" s="94">
        <v>32</v>
      </c>
      <c r="B37" s="93" t="s">
        <v>155</v>
      </c>
      <c r="C37" s="137">
        <v>17785</v>
      </c>
      <c r="D37" s="138">
        <f t="shared" si="12"/>
        <v>269.59999999999997</v>
      </c>
      <c r="E37" s="84">
        <f t="shared" si="12"/>
        <v>241.2</v>
      </c>
      <c r="F37" s="84">
        <f t="shared" si="12"/>
        <v>28.400000000000002</v>
      </c>
      <c r="G37" s="139">
        <f t="shared" si="1"/>
        <v>0</v>
      </c>
      <c r="H37" s="68">
        <v>0</v>
      </c>
      <c r="I37" s="68">
        <v>0</v>
      </c>
      <c r="J37" s="139">
        <f t="shared" si="13"/>
        <v>218.5</v>
      </c>
      <c r="K37" s="68">
        <v>201.4</v>
      </c>
      <c r="L37" s="68">
        <v>17.1</v>
      </c>
      <c r="M37" s="139">
        <f t="shared" si="14"/>
        <v>24.2</v>
      </c>
      <c r="N37" s="68">
        <v>15.1</v>
      </c>
      <c r="O37" s="68">
        <v>9.1</v>
      </c>
      <c r="P37" s="139">
        <f t="shared" si="15"/>
        <v>26.9</v>
      </c>
      <c r="Q37" s="68">
        <v>24.7</v>
      </c>
      <c r="R37" s="68">
        <v>2.2</v>
      </c>
      <c r="S37" s="139">
        <f t="shared" si="16"/>
        <v>0</v>
      </c>
      <c r="T37" s="68">
        <v>0</v>
      </c>
      <c r="U37" s="68">
        <v>0</v>
      </c>
      <c r="V37" s="139">
        <f t="shared" si="17"/>
        <v>0</v>
      </c>
      <c r="W37" s="68">
        <v>0</v>
      </c>
      <c r="X37" s="68">
        <v>0</v>
      </c>
      <c r="Y37" s="140">
        <v>60</v>
      </c>
      <c r="Z37" s="141">
        <f t="shared" si="2"/>
        <v>329.59999999999997</v>
      </c>
      <c r="AA37" s="142">
        <f t="shared" si="3"/>
        <v>269.59999999999997</v>
      </c>
      <c r="AB37" s="95">
        <f t="shared" si="4"/>
        <v>242.7</v>
      </c>
      <c r="AC37" s="96">
        <f t="shared" si="5"/>
        <v>26.9</v>
      </c>
      <c r="AD37" s="143">
        <f t="shared" si="6"/>
        <v>488.99489421132336</v>
      </c>
      <c r="AE37" s="97">
        <f t="shared" si="7"/>
        <v>440.20423154706305</v>
      </c>
      <c r="AF37" s="98">
        <f t="shared" si="8"/>
        <v>48.79066266426038</v>
      </c>
      <c r="AG37" s="144">
        <f t="shared" si="9"/>
        <v>597.8216510832797</v>
      </c>
      <c r="AH37" s="145">
        <f t="shared" si="10"/>
        <v>108.82675687195625</v>
      </c>
      <c r="AI37" s="146">
        <f t="shared" si="11"/>
        <v>9.977744807121663</v>
      </c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2"/>
      <c r="DE37" s="72"/>
      <c r="DF37" s="72"/>
      <c r="DG37" s="72"/>
      <c r="DH37" s="72"/>
    </row>
    <row r="38" spans="1:112" s="27" customFormat="1" ht="19.5" customHeight="1" thickBot="1">
      <c r="A38" s="101">
        <v>33</v>
      </c>
      <c r="B38" s="102" t="s">
        <v>44</v>
      </c>
      <c r="C38" s="150">
        <v>13368</v>
      </c>
      <c r="D38" s="151">
        <f t="shared" si="12"/>
        <v>176.50000000000006</v>
      </c>
      <c r="E38" s="103">
        <f t="shared" si="12"/>
        <v>171.4</v>
      </c>
      <c r="F38" s="103">
        <f t="shared" si="12"/>
        <v>5.1</v>
      </c>
      <c r="G38" s="152">
        <f t="shared" si="1"/>
        <v>0</v>
      </c>
      <c r="H38" s="103">
        <v>0</v>
      </c>
      <c r="I38" s="103">
        <v>0</v>
      </c>
      <c r="J38" s="152">
        <f t="shared" si="13"/>
        <v>132.60000000000002</v>
      </c>
      <c r="K38" s="103">
        <v>131.3</v>
      </c>
      <c r="L38" s="103">
        <v>1.3</v>
      </c>
      <c r="M38" s="152">
        <f t="shared" si="14"/>
        <v>5.3</v>
      </c>
      <c r="N38" s="103">
        <v>5</v>
      </c>
      <c r="O38" s="103">
        <v>0.3</v>
      </c>
      <c r="P38" s="152">
        <f t="shared" si="15"/>
        <v>27.8</v>
      </c>
      <c r="Q38" s="103">
        <v>27.2</v>
      </c>
      <c r="R38" s="103">
        <v>0.6</v>
      </c>
      <c r="S38" s="152">
        <f t="shared" si="16"/>
        <v>0</v>
      </c>
      <c r="T38" s="103">
        <v>0</v>
      </c>
      <c r="U38" s="103">
        <v>0</v>
      </c>
      <c r="V38" s="152">
        <f t="shared" si="17"/>
        <v>10.8</v>
      </c>
      <c r="W38" s="103">
        <v>7.9</v>
      </c>
      <c r="X38" s="103">
        <v>2.9</v>
      </c>
      <c r="Y38" s="153">
        <v>56.9</v>
      </c>
      <c r="Z38" s="154">
        <f t="shared" si="2"/>
        <v>233.40000000000006</v>
      </c>
      <c r="AA38" s="155">
        <f t="shared" si="3"/>
        <v>176.50000000000006</v>
      </c>
      <c r="AB38" s="104">
        <f t="shared" si="4"/>
        <v>148.70000000000005</v>
      </c>
      <c r="AC38" s="105">
        <f t="shared" si="5"/>
        <v>27.8</v>
      </c>
      <c r="AD38" s="156">
        <f t="shared" si="6"/>
        <v>425.90876624003414</v>
      </c>
      <c r="AE38" s="106">
        <f t="shared" si="7"/>
        <v>358.82511920619305</v>
      </c>
      <c r="AF38" s="107">
        <f t="shared" si="8"/>
        <v>67.08364703384103</v>
      </c>
      <c r="AG38" s="157">
        <f t="shared" si="9"/>
        <v>563.2130653848383</v>
      </c>
      <c r="AH38" s="158">
        <f t="shared" si="10"/>
        <v>137.30429914480416</v>
      </c>
      <c r="AI38" s="159">
        <f t="shared" si="11"/>
        <v>15.750708215297445</v>
      </c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2"/>
      <c r="CM38" s="72"/>
      <c r="CN38" s="72"/>
      <c r="CO38" s="72"/>
      <c r="CP38" s="72"/>
      <c r="CQ38" s="72"/>
      <c r="CR38" s="72"/>
      <c r="CS38" s="72"/>
      <c r="CT38" s="72"/>
      <c r="CU38" s="72"/>
      <c r="CV38" s="72"/>
      <c r="CW38" s="72"/>
      <c r="CX38" s="72"/>
      <c r="CY38" s="72"/>
      <c r="CZ38" s="72"/>
      <c r="DA38" s="72"/>
      <c r="DB38" s="72"/>
      <c r="DC38" s="72"/>
      <c r="DD38" s="72"/>
      <c r="DE38" s="72"/>
      <c r="DF38" s="72"/>
      <c r="DG38" s="72"/>
      <c r="DH38" s="72"/>
    </row>
    <row r="39" spans="1:112" s="27" customFormat="1" ht="15" customHeight="1">
      <c r="A39" s="79"/>
      <c r="B39" s="72"/>
      <c r="C39" s="79"/>
      <c r="D39" s="80"/>
      <c r="E39" s="81"/>
      <c r="F39" s="81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82"/>
      <c r="AE39" s="82"/>
      <c r="AF39" s="82"/>
      <c r="AG39" s="82"/>
      <c r="AH39" s="8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</row>
    <row r="40" spans="1:34" s="27" customFormat="1" ht="15" customHeight="1">
      <c r="A40" s="29"/>
      <c r="C40" s="29"/>
      <c r="D40" s="18"/>
      <c r="E40" s="30"/>
      <c r="F40" s="30"/>
      <c r="AD40" s="31"/>
      <c r="AE40" s="31"/>
      <c r="AF40" s="31"/>
      <c r="AG40" s="31"/>
      <c r="AH40" s="31"/>
    </row>
    <row r="41" spans="1:34" s="27" customFormat="1" ht="15" customHeight="1">
      <c r="A41" s="29"/>
      <c r="C41" s="29"/>
      <c r="D41" s="18"/>
      <c r="E41" s="30"/>
      <c r="F41" s="30"/>
      <c r="AD41" s="31"/>
      <c r="AE41" s="31"/>
      <c r="AF41" s="31"/>
      <c r="AG41" s="31"/>
      <c r="AH41" s="31"/>
    </row>
    <row r="42" spans="1:34" s="27" customFormat="1" ht="15" customHeight="1">
      <c r="A42" s="29"/>
      <c r="C42" s="29"/>
      <c r="D42" s="18"/>
      <c r="E42" s="30"/>
      <c r="F42" s="30"/>
      <c r="AD42" s="31"/>
      <c r="AE42" s="31"/>
      <c r="AF42" s="31"/>
      <c r="AG42" s="31"/>
      <c r="AH42" s="31"/>
    </row>
    <row r="43" spans="1:34" s="27" customFormat="1" ht="15" customHeight="1">
      <c r="A43" s="29"/>
      <c r="C43" s="29"/>
      <c r="D43" s="18"/>
      <c r="E43" s="30"/>
      <c r="F43" s="30"/>
      <c r="AD43" s="31"/>
      <c r="AE43" s="31"/>
      <c r="AF43" s="31"/>
      <c r="AG43" s="31"/>
      <c r="AH43" s="31"/>
    </row>
    <row r="44" spans="1:34" s="27" customFormat="1" ht="15" customHeight="1">
      <c r="A44" s="29"/>
      <c r="C44" s="29"/>
      <c r="D44" s="18"/>
      <c r="E44" s="30"/>
      <c r="F44" s="30"/>
      <c r="AD44" s="31"/>
      <c r="AE44" s="31"/>
      <c r="AF44" s="31"/>
      <c r="AG44" s="31"/>
      <c r="AH44" s="31"/>
    </row>
    <row r="45" spans="1:34" s="27" customFormat="1" ht="15" customHeight="1">
      <c r="A45" s="29"/>
      <c r="C45" s="29"/>
      <c r="D45" s="18"/>
      <c r="E45" s="30"/>
      <c r="F45" s="30"/>
      <c r="AD45" s="31"/>
      <c r="AE45" s="31"/>
      <c r="AF45" s="31"/>
      <c r="AG45" s="31"/>
      <c r="AH45" s="31"/>
    </row>
    <row r="46" spans="1:34" s="27" customFormat="1" ht="15" customHeight="1">
      <c r="A46" s="29"/>
      <c r="C46" s="29"/>
      <c r="D46" s="18"/>
      <c r="E46" s="30"/>
      <c r="F46" s="30"/>
      <c r="AD46" s="31"/>
      <c r="AE46" s="31"/>
      <c r="AF46" s="31"/>
      <c r="AG46" s="31"/>
      <c r="AH46" s="31"/>
    </row>
    <row r="47" spans="1:34" s="27" customFormat="1" ht="15" customHeight="1">
      <c r="A47" s="29"/>
      <c r="C47" s="29"/>
      <c r="D47" s="18"/>
      <c r="E47" s="30"/>
      <c r="F47" s="30"/>
      <c r="AD47" s="31"/>
      <c r="AE47" s="31"/>
      <c r="AF47" s="31"/>
      <c r="AG47" s="31"/>
      <c r="AH47" s="31"/>
    </row>
    <row r="48" spans="1:34" s="27" customFormat="1" ht="15" customHeight="1">
      <c r="A48" s="29"/>
      <c r="C48" s="29"/>
      <c r="D48" s="18"/>
      <c r="E48" s="30"/>
      <c r="F48" s="30"/>
      <c r="AD48" s="31"/>
      <c r="AE48" s="31"/>
      <c r="AF48" s="31"/>
      <c r="AG48" s="31"/>
      <c r="AH48" s="31"/>
    </row>
    <row r="49" spans="1:34" s="27" customFormat="1" ht="15" customHeight="1">
      <c r="A49" s="29"/>
      <c r="C49" s="29"/>
      <c r="D49" s="18"/>
      <c r="E49" s="30"/>
      <c r="F49" s="30"/>
      <c r="AD49" s="31"/>
      <c r="AE49" s="31"/>
      <c r="AF49" s="31"/>
      <c r="AG49" s="31"/>
      <c r="AH49" s="31"/>
    </row>
    <row r="50" spans="1:34" s="27" customFormat="1" ht="15" customHeight="1">
      <c r="A50" s="29"/>
      <c r="C50" s="29"/>
      <c r="D50" s="18"/>
      <c r="E50" s="30"/>
      <c r="F50" s="30"/>
      <c r="AD50" s="31"/>
      <c r="AE50" s="31"/>
      <c r="AF50" s="31"/>
      <c r="AG50" s="31"/>
      <c r="AH50" s="31"/>
    </row>
    <row r="51" spans="1:34" s="27" customFormat="1" ht="15" customHeight="1">
      <c r="A51" s="29"/>
      <c r="C51" s="29"/>
      <c r="D51" s="18"/>
      <c r="E51" s="30"/>
      <c r="F51" s="30"/>
      <c r="AD51" s="31"/>
      <c r="AE51" s="31"/>
      <c r="AF51" s="31"/>
      <c r="AG51" s="31"/>
      <c r="AH51" s="31"/>
    </row>
    <row r="52" spans="1:34" s="27" customFormat="1" ht="15" customHeight="1">
      <c r="A52" s="29"/>
      <c r="C52" s="29"/>
      <c r="D52" s="18"/>
      <c r="E52" s="30"/>
      <c r="F52" s="30"/>
      <c r="AD52" s="31"/>
      <c r="AE52" s="31"/>
      <c r="AF52" s="31"/>
      <c r="AG52" s="31"/>
      <c r="AH52" s="31"/>
    </row>
    <row r="53" spans="1:34" s="27" customFormat="1" ht="15" customHeight="1">
      <c r="A53" s="29"/>
      <c r="C53" s="29"/>
      <c r="D53" s="18"/>
      <c r="E53" s="30"/>
      <c r="F53" s="30"/>
      <c r="AD53" s="31"/>
      <c r="AE53" s="31"/>
      <c r="AF53" s="31"/>
      <c r="AG53" s="31"/>
      <c r="AH53" s="31"/>
    </row>
    <row r="54" spans="1:34" s="27" customFormat="1" ht="15" customHeight="1">
      <c r="A54" s="29"/>
      <c r="C54" s="29"/>
      <c r="D54" s="18"/>
      <c r="E54" s="30"/>
      <c r="F54" s="30"/>
      <c r="AD54" s="31"/>
      <c r="AE54" s="31"/>
      <c r="AF54" s="31"/>
      <c r="AG54" s="31"/>
      <c r="AH54" s="31"/>
    </row>
    <row r="55" spans="1:34" s="27" customFormat="1" ht="15" customHeight="1">
      <c r="A55" s="29"/>
      <c r="C55" s="29"/>
      <c r="D55" s="18"/>
      <c r="E55" s="30"/>
      <c r="F55" s="30"/>
      <c r="AD55" s="31"/>
      <c r="AE55" s="31"/>
      <c r="AF55" s="31"/>
      <c r="AG55" s="31"/>
      <c r="AH55" s="31"/>
    </row>
    <row r="56" spans="1:34" s="27" customFormat="1" ht="15" customHeight="1">
      <c r="A56" s="29"/>
      <c r="C56" s="29"/>
      <c r="D56" s="18"/>
      <c r="E56" s="30"/>
      <c r="F56" s="30"/>
      <c r="AD56" s="31"/>
      <c r="AE56" s="31"/>
      <c r="AF56" s="31"/>
      <c r="AG56" s="31"/>
      <c r="AH56" s="31"/>
    </row>
    <row r="57" spans="1:34" s="27" customFormat="1" ht="15" customHeight="1">
      <c r="A57" s="29"/>
      <c r="C57" s="29"/>
      <c r="D57" s="18"/>
      <c r="E57" s="30"/>
      <c r="F57" s="30"/>
      <c r="AD57" s="31"/>
      <c r="AE57" s="31"/>
      <c r="AF57" s="31"/>
      <c r="AG57" s="31"/>
      <c r="AH57" s="31"/>
    </row>
    <row r="58" spans="1:34" s="27" customFormat="1" ht="15" customHeight="1">
      <c r="A58" s="29"/>
      <c r="C58" s="29"/>
      <c r="D58" s="18"/>
      <c r="E58" s="30"/>
      <c r="F58" s="30"/>
      <c r="AD58" s="31"/>
      <c r="AE58" s="31"/>
      <c r="AF58" s="31"/>
      <c r="AG58" s="31"/>
      <c r="AH58" s="31"/>
    </row>
    <row r="59" spans="1:34" s="27" customFormat="1" ht="15" customHeight="1">
      <c r="A59" s="29"/>
      <c r="C59" s="29"/>
      <c r="D59" s="18"/>
      <c r="E59" s="30"/>
      <c r="F59" s="30"/>
      <c r="AD59" s="31"/>
      <c r="AE59" s="31"/>
      <c r="AF59" s="31"/>
      <c r="AG59" s="31"/>
      <c r="AH59" s="31"/>
    </row>
    <row r="60" spans="1:34" s="27" customFormat="1" ht="15" customHeight="1">
      <c r="A60" s="29"/>
      <c r="C60" s="29"/>
      <c r="D60" s="18"/>
      <c r="E60" s="30"/>
      <c r="F60" s="30"/>
      <c r="AD60" s="31"/>
      <c r="AE60" s="31"/>
      <c r="AF60" s="31"/>
      <c r="AG60" s="31"/>
      <c r="AH60" s="31"/>
    </row>
  </sheetData>
  <sheetProtection/>
  <mergeCells count="18">
    <mergeCell ref="A5:B5"/>
    <mergeCell ref="AG1:AG4"/>
    <mergeCell ref="AH1:AH4"/>
    <mergeCell ref="AI1:AI4"/>
    <mergeCell ref="D2:F3"/>
    <mergeCell ref="G2:X2"/>
    <mergeCell ref="Y2:Y4"/>
    <mergeCell ref="Z2:Z4"/>
    <mergeCell ref="G3:I3"/>
    <mergeCell ref="J3:L3"/>
    <mergeCell ref="AD1:AF3"/>
    <mergeCell ref="P3:R3"/>
    <mergeCell ref="S3:U3"/>
    <mergeCell ref="V3:X3"/>
    <mergeCell ref="M3:O3"/>
    <mergeCell ref="A1:B4"/>
    <mergeCell ref="C1:C4"/>
    <mergeCell ref="AA1:AC3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68" r:id="rId3"/>
  <colBreaks count="1" manualBreakCount="1">
    <brk id="18" max="65535" man="1"/>
  </col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I60"/>
  <sheetViews>
    <sheetView view="pageBreakPreview" zoomScale="75" zoomScaleSheetLayoutView="75" zoomScalePageLayoutView="0" workbookViewId="0" topLeftCell="A1">
      <selection activeCell="AJ13" sqref="AJ13"/>
    </sheetView>
  </sheetViews>
  <sheetFormatPr defaultColWidth="9.00390625" defaultRowHeight="15" customHeight="1"/>
  <cols>
    <col min="1" max="1" width="3.75390625" style="8" customWidth="1"/>
    <col min="2" max="2" width="11.625" style="1" customWidth="1"/>
    <col min="3" max="3" width="10.625" style="8" customWidth="1"/>
    <col min="4" max="4" width="10.625" style="11" customWidth="1"/>
    <col min="5" max="6" width="10.625" style="9" customWidth="1"/>
    <col min="7" max="29" width="10.625" style="1" customWidth="1"/>
    <col min="30" max="32" width="10.625" style="10" customWidth="1"/>
    <col min="33" max="34" width="9.00390625" style="10" customWidth="1"/>
    <col min="35" max="16384" width="9.00390625" style="1" customWidth="1"/>
  </cols>
  <sheetData>
    <row r="1" spans="1:35" ht="15" customHeight="1">
      <c r="A1" s="419" t="s">
        <v>156</v>
      </c>
      <c r="B1" s="420"/>
      <c r="C1" s="425" t="s">
        <v>0</v>
      </c>
      <c r="D1" s="112"/>
      <c r="E1" s="113"/>
      <c r="F1" s="113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5"/>
      <c r="AA1" s="403" t="s">
        <v>1</v>
      </c>
      <c r="AB1" s="404"/>
      <c r="AC1" s="405"/>
      <c r="AD1" s="409" t="s">
        <v>2</v>
      </c>
      <c r="AE1" s="409"/>
      <c r="AF1" s="409"/>
      <c r="AG1" s="413" t="s">
        <v>3</v>
      </c>
      <c r="AH1" s="416" t="s">
        <v>4</v>
      </c>
      <c r="AI1" s="388" t="s">
        <v>5</v>
      </c>
    </row>
    <row r="2" spans="1:35" ht="19.5" customHeight="1">
      <c r="A2" s="421"/>
      <c r="B2" s="422"/>
      <c r="C2" s="426"/>
      <c r="D2" s="391" t="s">
        <v>1</v>
      </c>
      <c r="E2" s="392"/>
      <c r="F2" s="393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  <c r="U2" s="395"/>
      <c r="V2" s="395"/>
      <c r="W2" s="395"/>
      <c r="X2" s="396"/>
      <c r="Y2" s="397" t="s">
        <v>6</v>
      </c>
      <c r="Z2" s="399" t="s">
        <v>7</v>
      </c>
      <c r="AA2" s="406"/>
      <c r="AB2" s="407"/>
      <c r="AC2" s="408"/>
      <c r="AD2" s="410"/>
      <c r="AE2" s="410"/>
      <c r="AF2" s="410"/>
      <c r="AG2" s="414"/>
      <c r="AH2" s="417"/>
      <c r="AI2" s="389"/>
    </row>
    <row r="3" spans="1:35" ht="19.5" customHeight="1">
      <c r="A3" s="421"/>
      <c r="B3" s="422"/>
      <c r="C3" s="426"/>
      <c r="D3" s="394"/>
      <c r="E3" s="392"/>
      <c r="F3" s="392"/>
      <c r="G3" s="401" t="s">
        <v>8</v>
      </c>
      <c r="H3" s="402"/>
      <c r="I3" s="402"/>
      <c r="J3" s="401" t="s">
        <v>9</v>
      </c>
      <c r="K3" s="402"/>
      <c r="L3" s="402"/>
      <c r="M3" s="401" t="s">
        <v>10</v>
      </c>
      <c r="N3" s="402"/>
      <c r="O3" s="402"/>
      <c r="P3" s="401" t="s">
        <v>11</v>
      </c>
      <c r="Q3" s="402"/>
      <c r="R3" s="402"/>
      <c r="S3" s="401" t="s">
        <v>12</v>
      </c>
      <c r="T3" s="402"/>
      <c r="U3" s="402"/>
      <c r="V3" s="401" t="s">
        <v>13</v>
      </c>
      <c r="W3" s="402"/>
      <c r="X3" s="402"/>
      <c r="Y3" s="397"/>
      <c r="Z3" s="399"/>
      <c r="AA3" s="406"/>
      <c r="AB3" s="407"/>
      <c r="AC3" s="408"/>
      <c r="AD3" s="410"/>
      <c r="AE3" s="410"/>
      <c r="AF3" s="410"/>
      <c r="AG3" s="414"/>
      <c r="AH3" s="417"/>
      <c r="AI3" s="389"/>
    </row>
    <row r="4" spans="1:35" ht="19.5" customHeight="1" thickBot="1">
      <c r="A4" s="423"/>
      <c r="B4" s="424"/>
      <c r="C4" s="427"/>
      <c r="D4" s="116" t="s">
        <v>14</v>
      </c>
      <c r="E4" s="2" t="s">
        <v>15</v>
      </c>
      <c r="F4" s="2" t="s">
        <v>16</v>
      </c>
      <c r="G4" s="117" t="s">
        <v>14</v>
      </c>
      <c r="H4" s="2" t="s">
        <v>15</v>
      </c>
      <c r="I4" s="2" t="s">
        <v>16</v>
      </c>
      <c r="J4" s="117" t="s">
        <v>14</v>
      </c>
      <c r="K4" s="2" t="s">
        <v>15</v>
      </c>
      <c r="L4" s="2" t="s">
        <v>16</v>
      </c>
      <c r="M4" s="117" t="s">
        <v>14</v>
      </c>
      <c r="N4" s="2" t="s">
        <v>15</v>
      </c>
      <c r="O4" s="2" t="s">
        <v>16</v>
      </c>
      <c r="P4" s="117" t="s">
        <v>14</v>
      </c>
      <c r="Q4" s="2" t="s">
        <v>15</v>
      </c>
      <c r="R4" s="2" t="s">
        <v>16</v>
      </c>
      <c r="S4" s="117" t="s">
        <v>14</v>
      </c>
      <c r="T4" s="2" t="s">
        <v>15</v>
      </c>
      <c r="U4" s="2" t="s">
        <v>16</v>
      </c>
      <c r="V4" s="117" t="s">
        <v>14</v>
      </c>
      <c r="W4" s="2" t="s">
        <v>15</v>
      </c>
      <c r="X4" s="2" t="s">
        <v>16</v>
      </c>
      <c r="Y4" s="398"/>
      <c r="Z4" s="400"/>
      <c r="AA4" s="118" t="s">
        <v>14</v>
      </c>
      <c r="AB4" s="3" t="s">
        <v>17</v>
      </c>
      <c r="AC4" s="4" t="s">
        <v>18</v>
      </c>
      <c r="AD4" s="119"/>
      <c r="AE4" s="5" t="s">
        <v>17</v>
      </c>
      <c r="AF4" s="6" t="s">
        <v>18</v>
      </c>
      <c r="AG4" s="415"/>
      <c r="AH4" s="418"/>
      <c r="AI4" s="390"/>
    </row>
    <row r="5" spans="1:35" s="7" customFormat="1" ht="39.75" customHeight="1" thickBot="1">
      <c r="A5" s="411" t="s">
        <v>19</v>
      </c>
      <c r="B5" s="412"/>
      <c r="C5" s="120">
        <f>SUM(C6:C38)</f>
        <v>1287434</v>
      </c>
      <c r="D5" s="160">
        <f>SUM(E5:F5)</f>
        <v>18748.6</v>
      </c>
      <c r="E5" s="12">
        <f>SUM(E6:E38)</f>
        <v>17891.499999999996</v>
      </c>
      <c r="F5" s="12">
        <f>SUM(F6:F38)</f>
        <v>857.1000000000004</v>
      </c>
      <c r="G5" s="121">
        <f aca="true" t="shared" si="0" ref="G5:AC5">SUM(G6:G38)</f>
        <v>504.9</v>
      </c>
      <c r="H5" s="13">
        <f t="shared" si="0"/>
        <v>504.9</v>
      </c>
      <c r="I5" s="13">
        <f t="shared" si="0"/>
        <v>0</v>
      </c>
      <c r="J5" s="121">
        <f t="shared" si="0"/>
        <v>14169.399999999998</v>
      </c>
      <c r="K5" s="13">
        <f t="shared" si="0"/>
        <v>13644.499999999996</v>
      </c>
      <c r="L5" s="13">
        <f t="shared" si="0"/>
        <v>524.9</v>
      </c>
      <c r="M5" s="121">
        <f t="shared" si="0"/>
        <v>787.2</v>
      </c>
      <c r="N5" s="13">
        <f t="shared" si="0"/>
        <v>670.1000000000001</v>
      </c>
      <c r="O5" s="13">
        <f t="shared" si="0"/>
        <v>117.09999999999998</v>
      </c>
      <c r="P5" s="121">
        <f t="shared" si="0"/>
        <v>3010.1999999999994</v>
      </c>
      <c r="Q5" s="13">
        <f t="shared" si="0"/>
        <v>2919.2</v>
      </c>
      <c r="R5" s="13">
        <f t="shared" si="0"/>
        <v>91.00000000000001</v>
      </c>
      <c r="S5" s="121">
        <f t="shared" si="0"/>
        <v>0</v>
      </c>
      <c r="T5" s="13">
        <f t="shared" si="0"/>
        <v>0</v>
      </c>
      <c r="U5" s="13">
        <f t="shared" si="0"/>
        <v>0</v>
      </c>
      <c r="V5" s="121">
        <f t="shared" si="0"/>
        <v>276.90000000000003</v>
      </c>
      <c r="W5" s="13">
        <f t="shared" si="0"/>
        <v>152.8</v>
      </c>
      <c r="X5" s="13">
        <f t="shared" si="0"/>
        <v>124.10000000000001</v>
      </c>
      <c r="Y5" s="122">
        <f t="shared" si="0"/>
        <v>9748.599999999999</v>
      </c>
      <c r="Z5" s="161">
        <f t="shared" si="0"/>
        <v>28497.2</v>
      </c>
      <c r="AA5" s="162">
        <f t="shared" si="0"/>
        <v>18748.599999999995</v>
      </c>
      <c r="AB5" s="14">
        <f t="shared" si="0"/>
        <v>15738.399999999998</v>
      </c>
      <c r="AC5" s="15">
        <f t="shared" si="0"/>
        <v>3010.1999999999994</v>
      </c>
      <c r="AD5" s="123">
        <f>AA5/C5/29*1000000</f>
        <v>502.16434261939787</v>
      </c>
      <c r="AE5" s="16">
        <f>AB5/C5/29*1000000</f>
        <v>421.538850361154</v>
      </c>
      <c r="AF5" s="17">
        <f>AC5/C5/29*1000000</f>
        <v>80.62549225824391</v>
      </c>
      <c r="AG5" s="124">
        <f>Z5/C5/29*1000000</f>
        <v>763.2718018675266</v>
      </c>
      <c r="AH5" s="125">
        <f>Y5/C5/29*1000000</f>
        <v>261.1074592481286</v>
      </c>
      <c r="AI5" s="126">
        <f>AC5*100/AA5</f>
        <v>16.05559881804508</v>
      </c>
    </row>
    <row r="6" spans="1:35" s="43" customFormat="1" ht="19.5" customHeight="1" thickTop="1">
      <c r="A6" s="36">
        <v>1</v>
      </c>
      <c r="B6" s="37" t="s">
        <v>20</v>
      </c>
      <c r="C6" s="163">
        <v>293755</v>
      </c>
      <c r="D6" s="164">
        <f>G6+J6+M6+P6+S6+V6</f>
        <v>4300.400000000001</v>
      </c>
      <c r="E6" s="38">
        <f>H6+K6+N6+Q6+T6+W6</f>
        <v>4256.2</v>
      </c>
      <c r="F6" s="38">
        <f>I6+L6+O6+R6+U6+X6</f>
        <v>44.2</v>
      </c>
      <c r="G6" s="165">
        <f aca="true" t="shared" si="1" ref="G6:G38">SUM(H6:I6)</f>
        <v>0</v>
      </c>
      <c r="H6" s="38">
        <v>0</v>
      </c>
      <c r="I6" s="38">
        <v>0</v>
      </c>
      <c r="J6" s="165">
        <f>SUM(K6:L6)</f>
        <v>3229.6000000000004</v>
      </c>
      <c r="K6" s="38">
        <v>3202.3</v>
      </c>
      <c r="L6" s="38">
        <v>27.3</v>
      </c>
      <c r="M6" s="165">
        <f>SUM(N6:O6)</f>
        <v>229.5</v>
      </c>
      <c r="N6" s="38">
        <v>228.3</v>
      </c>
      <c r="O6" s="38">
        <v>1.2</v>
      </c>
      <c r="P6" s="165">
        <f>SUM(Q6:R6)</f>
        <v>775.2</v>
      </c>
      <c r="Q6" s="38">
        <v>772.2</v>
      </c>
      <c r="R6" s="38">
        <v>3</v>
      </c>
      <c r="S6" s="165">
        <f>SUM(T6:U6)</f>
        <v>0</v>
      </c>
      <c r="T6" s="38">
        <v>0</v>
      </c>
      <c r="U6" s="38">
        <v>0</v>
      </c>
      <c r="V6" s="165">
        <f>SUM(W6:X6)</f>
        <v>66.1</v>
      </c>
      <c r="W6" s="38">
        <v>53.4</v>
      </c>
      <c r="X6" s="38">
        <v>12.7</v>
      </c>
      <c r="Y6" s="166">
        <v>2939.4</v>
      </c>
      <c r="Z6" s="167">
        <f aca="true" t="shared" si="2" ref="Z6:Z38">D6+Y6</f>
        <v>7239.800000000001</v>
      </c>
      <c r="AA6" s="168">
        <f aca="true" t="shared" si="3" ref="AA6:AA38">SUM(AB6:AC6)</f>
        <v>4300.400000000001</v>
      </c>
      <c r="AB6" s="39">
        <f aca="true" t="shared" si="4" ref="AB6:AB38">G6+J6+M6+S6+V6</f>
        <v>3525.2000000000003</v>
      </c>
      <c r="AC6" s="40">
        <f aca="true" t="shared" si="5" ref="AC6:AC38">P6</f>
        <v>775.2</v>
      </c>
      <c r="AD6" s="169">
        <f aca="true" t="shared" si="6" ref="AD6:AD38">AA6/C6/29*1000000</f>
        <v>504.8072549315375</v>
      </c>
      <c r="AE6" s="41">
        <f aca="true" t="shared" si="7" ref="AE6:AE38">AB6/C6/29*1000000</f>
        <v>413.80953750457076</v>
      </c>
      <c r="AF6" s="42">
        <f aca="true" t="shared" si="8" ref="AF6:AF38">AC6/C6/29*1000000</f>
        <v>90.99771742696676</v>
      </c>
      <c r="AG6" s="170">
        <f aca="true" t="shared" si="9" ref="AG6:AG38">Z6/C6/29*1000000</f>
        <v>849.852005453759</v>
      </c>
      <c r="AH6" s="171">
        <f aca="true" t="shared" si="10" ref="AH6:AH38">Y6/C6/29*1000000</f>
        <v>345.0447505222215</v>
      </c>
      <c r="AI6" s="172">
        <f aca="true" t="shared" si="11" ref="AI6:AI38">AC6*100/AA6</f>
        <v>18.026230118128545</v>
      </c>
    </row>
    <row r="7" spans="1:35" s="46" customFormat="1" ht="19.5" customHeight="1">
      <c r="A7" s="44">
        <v>2</v>
      </c>
      <c r="B7" s="45" t="s">
        <v>21</v>
      </c>
      <c r="C7" s="173">
        <v>55931</v>
      </c>
      <c r="D7" s="164">
        <f aca="true" t="shared" si="12" ref="D7:F38">G7+J7+M7+P7+S7+V7</f>
        <v>1014.6999999999999</v>
      </c>
      <c r="E7" s="38">
        <f t="shared" si="12"/>
        <v>870.4000000000001</v>
      </c>
      <c r="F7" s="38">
        <f t="shared" si="12"/>
        <v>144.3</v>
      </c>
      <c r="G7" s="165">
        <f>SUM(H7:I7)</f>
        <v>0</v>
      </c>
      <c r="H7" s="38">
        <v>0</v>
      </c>
      <c r="I7" s="38">
        <v>0</v>
      </c>
      <c r="J7" s="165">
        <f>SUM(K7:L7)</f>
        <v>768.5</v>
      </c>
      <c r="K7" s="38">
        <v>704.6</v>
      </c>
      <c r="L7" s="38">
        <v>63.9</v>
      </c>
      <c r="M7" s="165">
        <f>SUM(N7:O7)</f>
        <v>45.400000000000006</v>
      </c>
      <c r="N7" s="38">
        <v>26.1</v>
      </c>
      <c r="O7" s="38">
        <v>19.3</v>
      </c>
      <c r="P7" s="165">
        <f>SUM(Q7:R7)</f>
        <v>169.79999999999998</v>
      </c>
      <c r="Q7" s="38">
        <v>139.7</v>
      </c>
      <c r="R7" s="38">
        <v>30.1</v>
      </c>
      <c r="S7" s="165">
        <f>SUM(T7:U7)</f>
        <v>0</v>
      </c>
      <c r="T7" s="38">
        <v>0</v>
      </c>
      <c r="U7" s="38">
        <v>0</v>
      </c>
      <c r="V7" s="165">
        <f>SUM(W7:X7)</f>
        <v>31</v>
      </c>
      <c r="W7" s="38">
        <v>0</v>
      </c>
      <c r="X7" s="38">
        <v>31</v>
      </c>
      <c r="Y7" s="166">
        <v>441.8</v>
      </c>
      <c r="Z7" s="167">
        <f>D7+Y7</f>
        <v>1456.5</v>
      </c>
      <c r="AA7" s="168">
        <f>SUM(AB7:AC7)</f>
        <v>1014.6999999999999</v>
      </c>
      <c r="AB7" s="39">
        <f>G7+J7+M7+S7+V7</f>
        <v>844.9</v>
      </c>
      <c r="AC7" s="40">
        <f>P7</f>
        <v>169.79999999999998</v>
      </c>
      <c r="AD7" s="169">
        <f t="shared" si="6"/>
        <v>625.5860823588671</v>
      </c>
      <c r="AE7" s="41">
        <f t="shared" si="7"/>
        <v>520.9004444515687</v>
      </c>
      <c r="AF7" s="42">
        <f t="shared" si="8"/>
        <v>104.68563790729833</v>
      </c>
      <c r="AG7" s="170">
        <f t="shared" si="9"/>
        <v>897.966028339105</v>
      </c>
      <c r="AH7" s="171">
        <f t="shared" si="10"/>
        <v>272.37994598023795</v>
      </c>
      <c r="AI7" s="172">
        <f>AC7*100/AA7</f>
        <v>16.73401005223219</v>
      </c>
    </row>
    <row r="8" spans="1:35" s="46" customFormat="1" ht="19.5" customHeight="1">
      <c r="A8" s="44">
        <v>3</v>
      </c>
      <c r="B8" s="47" t="s">
        <v>22</v>
      </c>
      <c r="C8" s="173">
        <v>38349</v>
      </c>
      <c r="D8" s="164">
        <f t="shared" si="12"/>
        <v>670.3</v>
      </c>
      <c r="E8" s="38">
        <f t="shared" si="12"/>
        <v>617.5</v>
      </c>
      <c r="F8" s="38">
        <f t="shared" si="12"/>
        <v>52.800000000000004</v>
      </c>
      <c r="G8" s="165">
        <f>SUM(H8:I8)</f>
        <v>0</v>
      </c>
      <c r="H8" s="38">
        <v>0</v>
      </c>
      <c r="I8" s="38">
        <v>0</v>
      </c>
      <c r="J8" s="165">
        <f>SUM(K8:L8)</f>
        <v>589.4</v>
      </c>
      <c r="K8" s="38">
        <v>557</v>
      </c>
      <c r="L8" s="38">
        <v>32.4</v>
      </c>
      <c r="M8" s="165">
        <f>SUM(N8:O8)</f>
        <v>62.5</v>
      </c>
      <c r="N8" s="38">
        <v>48.2</v>
      </c>
      <c r="O8" s="38">
        <v>14.3</v>
      </c>
      <c r="P8" s="165">
        <f>SUM(Q8:R8)</f>
        <v>18.4</v>
      </c>
      <c r="Q8" s="38">
        <v>12.3</v>
      </c>
      <c r="R8" s="38">
        <v>6.1</v>
      </c>
      <c r="S8" s="165">
        <f>SUM(T8:U8)</f>
        <v>0</v>
      </c>
      <c r="T8" s="38">
        <v>0</v>
      </c>
      <c r="U8" s="38">
        <v>0</v>
      </c>
      <c r="V8" s="165">
        <f>SUM(W8:X8)</f>
        <v>0</v>
      </c>
      <c r="W8" s="38">
        <v>0</v>
      </c>
      <c r="X8" s="38">
        <v>0</v>
      </c>
      <c r="Y8" s="166">
        <v>74</v>
      </c>
      <c r="Z8" s="167">
        <f>D8+Y8</f>
        <v>744.3</v>
      </c>
      <c r="AA8" s="168">
        <f>SUM(AB8:AC8)</f>
        <v>670.3</v>
      </c>
      <c r="AB8" s="39">
        <f>G8+J8+M8+S8+V8</f>
        <v>651.9</v>
      </c>
      <c r="AC8" s="40">
        <f>P8</f>
        <v>18.4</v>
      </c>
      <c r="AD8" s="169">
        <f t="shared" si="6"/>
        <v>602.7221858053215</v>
      </c>
      <c r="AE8" s="41">
        <f t="shared" si="7"/>
        <v>586.1772235215414</v>
      </c>
      <c r="AF8" s="42">
        <f t="shared" si="8"/>
        <v>16.54496228378027</v>
      </c>
      <c r="AG8" s="170">
        <f t="shared" si="9"/>
        <v>669.2617080335682</v>
      </c>
      <c r="AH8" s="171">
        <f t="shared" si="10"/>
        <v>66.53952222824674</v>
      </c>
      <c r="AI8" s="172">
        <f>AC8*100/AA8</f>
        <v>2.7450395345367746</v>
      </c>
    </row>
    <row r="9" spans="1:35" s="43" customFormat="1" ht="19.5" customHeight="1">
      <c r="A9" s="48">
        <v>4</v>
      </c>
      <c r="B9" s="47" t="s">
        <v>23</v>
      </c>
      <c r="C9" s="173">
        <v>98708</v>
      </c>
      <c r="D9" s="174">
        <f t="shared" si="12"/>
        <v>1202.6000000000001</v>
      </c>
      <c r="E9" s="38">
        <f t="shared" si="12"/>
        <v>1188.2</v>
      </c>
      <c r="F9" s="38">
        <f t="shared" si="12"/>
        <v>14.399999999999999</v>
      </c>
      <c r="G9" s="175">
        <f t="shared" si="1"/>
        <v>0</v>
      </c>
      <c r="H9" s="49">
        <v>0</v>
      </c>
      <c r="I9" s="49">
        <v>0</v>
      </c>
      <c r="J9" s="175">
        <f aca="true" t="shared" si="13" ref="J9:J38">SUM(K9:L9)</f>
        <v>1034.1</v>
      </c>
      <c r="K9" s="49">
        <v>1023.5</v>
      </c>
      <c r="L9" s="49">
        <v>10.6</v>
      </c>
      <c r="M9" s="175">
        <f aca="true" t="shared" si="14" ref="M9:M38">SUM(N9:O9)</f>
        <v>59.9</v>
      </c>
      <c r="N9" s="49">
        <v>57.3</v>
      </c>
      <c r="O9" s="49">
        <v>2.6</v>
      </c>
      <c r="P9" s="175">
        <f aca="true" t="shared" si="15" ref="P9:P38">SUM(Q9:R9)</f>
        <v>107.4</v>
      </c>
      <c r="Q9" s="49">
        <v>107.4</v>
      </c>
      <c r="R9" s="49">
        <v>0</v>
      </c>
      <c r="S9" s="175">
        <f aca="true" t="shared" si="16" ref="S9:S38">SUM(T9:U9)</f>
        <v>0</v>
      </c>
      <c r="T9" s="49">
        <v>0</v>
      </c>
      <c r="U9" s="49">
        <v>0</v>
      </c>
      <c r="V9" s="175">
        <f aca="true" t="shared" si="17" ref="V9:V38">SUM(W9:X9)</f>
        <v>1.2</v>
      </c>
      <c r="W9" s="49">
        <v>0</v>
      </c>
      <c r="X9" s="49">
        <v>1.2</v>
      </c>
      <c r="Y9" s="176">
        <v>974.8</v>
      </c>
      <c r="Z9" s="177">
        <f t="shared" si="2"/>
        <v>2177.4</v>
      </c>
      <c r="AA9" s="178">
        <f t="shared" si="3"/>
        <v>1202.6000000000001</v>
      </c>
      <c r="AB9" s="50">
        <f t="shared" si="4"/>
        <v>1095.2</v>
      </c>
      <c r="AC9" s="51">
        <f t="shared" si="5"/>
        <v>107.4</v>
      </c>
      <c r="AD9" s="179">
        <f t="shared" si="6"/>
        <v>420.11757423148464</v>
      </c>
      <c r="AE9" s="52">
        <f t="shared" si="7"/>
        <v>382.5983430054232</v>
      </c>
      <c r="AF9" s="53">
        <f t="shared" si="8"/>
        <v>37.51923122606141</v>
      </c>
      <c r="AG9" s="180">
        <f t="shared" si="9"/>
        <v>760.6552520635577</v>
      </c>
      <c r="AH9" s="181">
        <f t="shared" si="10"/>
        <v>340.5376778320731</v>
      </c>
      <c r="AI9" s="182">
        <f t="shared" si="11"/>
        <v>8.93065025777482</v>
      </c>
    </row>
    <row r="10" spans="1:35" s="43" customFormat="1" ht="19.5" customHeight="1">
      <c r="A10" s="48">
        <v>5</v>
      </c>
      <c r="B10" s="47" t="s">
        <v>143</v>
      </c>
      <c r="C10" s="173">
        <v>93674</v>
      </c>
      <c r="D10" s="174">
        <f t="shared" si="12"/>
        <v>1186.1</v>
      </c>
      <c r="E10" s="38">
        <f t="shared" si="12"/>
        <v>1152.2</v>
      </c>
      <c r="F10" s="38">
        <f t="shared" si="12"/>
        <v>33.9</v>
      </c>
      <c r="G10" s="175">
        <f t="shared" si="1"/>
        <v>0</v>
      </c>
      <c r="H10" s="49">
        <v>0</v>
      </c>
      <c r="I10" s="49">
        <v>0</v>
      </c>
      <c r="J10" s="175">
        <f t="shared" si="13"/>
        <v>853.4</v>
      </c>
      <c r="K10" s="49">
        <v>829.5</v>
      </c>
      <c r="L10" s="49">
        <v>23.9</v>
      </c>
      <c r="M10" s="175">
        <f t="shared" si="14"/>
        <v>59.5</v>
      </c>
      <c r="N10" s="49">
        <v>49.5</v>
      </c>
      <c r="O10" s="49">
        <v>10</v>
      </c>
      <c r="P10" s="175">
        <f t="shared" si="15"/>
        <v>273.2</v>
      </c>
      <c r="Q10" s="49">
        <v>273.2</v>
      </c>
      <c r="R10" s="49">
        <v>0</v>
      </c>
      <c r="S10" s="175">
        <f t="shared" si="16"/>
        <v>0</v>
      </c>
      <c r="T10" s="49">
        <v>0</v>
      </c>
      <c r="U10" s="49">
        <v>0</v>
      </c>
      <c r="V10" s="175">
        <f t="shared" si="17"/>
        <v>0</v>
      </c>
      <c r="W10" s="49">
        <v>0</v>
      </c>
      <c r="X10" s="49">
        <v>0</v>
      </c>
      <c r="Y10" s="176">
        <v>625.6</v>
      </c>
      <c r="Z10" s="177">
        <f t="shared" si="2"/>
        <v>1811.6999999999998</v>
      </c>
      <c r="AA10" s="178">
        <f t="shared" si="3"/>
        <v>1186.1</v>
      </c>
      <c r="AB10" s="50">
        <f t="shared" si="4"/>
        <v>912.9</v>
      </c>
      <c r="AC10" s="51">
        <f t="shared" si="5"/>
        <v>273.2</v>
      </c>
      <c r="AD10" s="179">
        <f t="shared" si="6"/>
        <v>436.6206204496445</v>
      </c>
      <c r="AE10" s="52">
        <f t="shared" si="7"/>
        <v>336.0517362857098</v>
      </c>
      <c r="AF10" s="53">
        <f t="shared" si="8"/>
        <v>100.56888416393463</v>
      </c>
      <c r="AG10" s="180">
        <f t="shared" si="9"/>
        <v>666.9130579787715</v>
      </c>
      <c r="AH10" s="181">
        <f t="shared" si="10"/>
        <v>230.29243752912706</v>
      </c>
      <c r="AI10" s="182">
        <f t="shared" si="11"/>
        <v>23.033471039541357</v>
      </c>
    </row>
    <row r="11" spans="1:35" s="43" customFormat="1" ht="19.5" customHeight="1">
      <c r="A11" s="48">
        <v>6</v>
      </c>
      <c r="B11" s="47" t="s">
        <v>144</v>
      </c>
      <c r="C11" s="173">
        <v>36688</v>
      </c>
      <c r="D11" s="174">
        <f t="shared" si="12"/>
        <v>632.5</v>
      </c>
      <c r="E11" s="38">
        <f t="shared" si="12"/>
        <v>567</v>
      </c>
      <c r="F11" s="38">
        <f t="shared" si="12"/>
        <v>65.5</v>
      </c>
      <c r="G11" s="175">
        <f>SUM(H11:I11)</f>
        <v>0</v>
      </c>
      <c r="H11" s="54">
        <v>0</v>
      </c>
      <c r="I11" s="49">
        <v>0</v>
      </c>
      <c r="J11" s="175">
        <f t="shared" si="13"/>
        <v>515.1</v>
      </c>
      <c r="K11" s="49">
        <v>468.7</v>
      </c>
      <c r="L11" s="49">
        <v>46.4</v>
      </c>
      <c r="M11" s="175">
        <f t="shared" si="14"/>
        <v>39.6</v>
      </c>
      <c r="N11" s="49">
        <v>23.3</v>
      </c>
      <c r="O11" s="49">
        <v>16.3</v>
      </c>
      <c r="P11" s="175">
        <f t="shared" si="15"/>
        <v>77.8</v>
      </c>
      <c r="Q11" s="68">
        <v>75</v>
      </c>
      <c r="R11" s="49">
        <v>2.8</v>
      </c>
      <c r="S11" s="175">
        <f t="shared" si="16"/>
        <v>0</v>
      </c>
      <c r="T11" s="49">
        <v>0</v>
      </c>
      <c r="U11" s="49">
        <v>0</v>
      </c>
      <c r="V11" s="175">
        <f t="shared" si="17"/>
        <v>0</v>
      </c>
      <c r="W11" s="49">
        <v>0</v>
      </c>
      <c r="X11" s="49">
        <v>0</v>
      </c>
      <c r="Y11" s="176">
        <v>271.5</v>
      </c>
      <c r="Z11" s="177">
        <f t="shared" si="2"/>
        <v>904</v>
      </c>
      <c r="AA11" s="178">
        <f t="shared" si="3"/>
        <v>632.5</v>
      </c>
      <c r="AB11" s="50">
        <f t="shared" si="4"/>
        <v>554.7</v>
      </c>
      <c r="AC11" s="51">
        <f t="shared" si="5"/>
        <v>77.8</v>
      </c>
      <c r="AD11" s="179">
        <f t="shared" si="6"/>
        <v>594.4817059416214</v>
      </c>
      <c r="AE11" s="52">
        <f t="shared" si="7"/>
        <v>521.3581063807391</v>
      </c>
      <c r="AF11" s="53">
        <f t="shared" si="8"/>
        <v>73.12359956088244</v>
      </c>
      <c r="AG11" s="180">
        <f t="shared" si="9"/>
        <v>849.6623907845467</v>
      </c>
      <c r="AH11" s="181">
        <f t="shared" si="10"/>
        <v>255.18068484292525</v>
      </c>
      <c r="AI11" s="182">
        <f t="shared" si="11"/>
        <v>12.300395256916996</v>
      </c>
    </row>
    <row r="12" spans="1:35" s="43" customFormat="1" ht="19.5" customHeight="1">
      <c r="A12" s="48">
        <v>7</v>
      </c>
      <c r="B12" s="47" t="s">
        <v>26</v>
      </c>
      <c r="C12" s="173">
        <v>28651</v>
      </c>
      <c r="D12" s="174">
        <f>G12+J12+M12+P12+S12+V12</f>
        <v>392.9</v>
      </c>
      <c r="E12" s="38">
        <f>H12+K12+N12+Q12+T12+W12</f>
        <v>374.4</v>
      </c>
      <c r="F12" s="38">
        <f>I12+L12+O12+R12+U12+X12</f>
        <v>18.5</v>
      </c>
      <c r="G12" s="175">
        <f>SUM(H12:I12)</f>
        <v>0</v>
      </c>
      <c r="H12" s="54">
        <v>0</v>
      </c>
      <c r="I12" s="49">
        <v>0</v>
      </c>
      <c r="J12" s="175">
        <f>SUM(K12:L12)</f>
        <v>267.29999999999995</v>
      </c>
      <c r="K12" s="49">
        <v>258.4</v>
      </c>
      <c r="L12" s="49">
        <v>8.9</v>
      </c>
      <c r="M12" s="175">
        <f>SUM(N12:O12)</f>
        <v>19.1</v>
      </c>
      <c r="N12" s="49">
        <v>17.6</v>
      </c>
      <c r="O12" s="49">
        <v>1.5</v>
      </c>
      <c r="P12" s="175">
        <f>SUM(Q12:R12)</f>
        <v>97.6</v>
      </c>
      <c r="Q12" s="49">
        <v>91.5</v>
      </c>
      <c r="R12" s="49">
        <v>6.1</v>
      </c>
      <c r="S12" s="175">
        <f>SUM(T12:U12)</f>
        <v>0</v>
      </c>
      <c r="T12" s="49">
        <v>0</v>
      </c>
      <c r="U12" s="49">
        <v>0</v>
      </c>
      <c r="V12" s="175">
        <f>SUM(W12:X12)</f>
        <v>8.9</v>
      </c>
      <c r="W12" s="49">
        <v>6.9</v>
      </c>
      <c r="X12" s="49">
        <v>2</v>
      </c>
      <c r="Y12" s="176">
        <v>184.3</v>
      </c>
      <c r="Z12" s="177">
        <f>D12+Y12</f>
        <v>577.2</v>
      </c>
      <c r="AA12" s="178">
        <f>SUM(AB12:AC12)</f>
        <v>392.9</v>
      </c>
      <c r="AB12" s="50">
        <f>G12+J12+M12+S12+V12</f>
        <v>295.29999999999995</v>
      </c>
      <c r="AC12" s="51">
        <f>P12</f>
        <v>97.6</v>
      </c>
      <c r="AD12" s="179">
        <f t="shared" si="6"/>
        <v>472.8727046898525</v>
      </c>
      <c r="AE12" s="52">
        <f t="shared" si="7"/>
        <v>355.4067439422587</v>
      </c>
      <c r="AF12" s="53">
        <f t="shared" si="8"/>
        <v>117.4659607475938</v>
      </c>
      <c r="AG12" s="180">
        <f t="shared" si="9"/>
        <v>694.6859891753193</v>
      </c>
      <c r="AH12" s="181">
        <f t="shared" si="10"/>
        <v>221.8132844854666</v>
      </c>
      <c r="AI12" s="182">
        <f>AC12*100/AA12</f>
        <v>24.840926444387886</v>
      </c>
    </row>
    <row r="13" spans="1:35" s="43" customFormat="1" ht="19.5" customHeight="1">
      <c r="A13" s="48">
        <v>8</v>
      </c>
      <c r="B13" s="47" t="s">
        <v>145</v>
      </c>
      <c r="C13" s="173">
        <v>122359</v>
      </c>
      <c r="D13" s="174">
        <f t="shared" si="12"/>
        <v>1694</v>
      </c>
      <c r="E13" s="38">
        <f t="shared" si="12"/>
        <v>1626.8</v>
      </c>
      <c r="F13" s="38">
        <f t="shared" si="12"/>
        <v>67.2</v>
      </c>
      <c r="G13" s="175">
        <f t="shared" si="1"/>
        <v>0</v>
      </c>
      <c r="H13" s="49">
        <v>0</v>
      </c>
      <c r="I13" s="49">
        <v>0</v>
      </c>
      <c r="J13" s="175">
        <f>SUM(K13:L13)</f>
        <v>1389.3</v>
      </c>
      <c r="K13" s="49">
        <v>1342.8</v>
      </c>
      <c r="L13" s="49">
        <v>46.5</v>
      </c>
      <c r="M13" s="175">
        <f t="shared" si="14"/>
        <v>76.30000000000001</v>
      </c>
      <c r="N13" s="49">
        <v>67.9</v>
      </c>
      <c r="O13" s="49">
        <v>8.4</v>
      </c>
      <c r="P13" s="175">
        <f t="shared" si="15"/>
        <v>216.5</v>
      </c>
      <c r="Q13" s="49">
        <v>216.1</v>
      </c>
      <c r="R13" s="49">
        <v>0.4</v>
      </c>
      <c r="S13" s="175">
        <f t="shared" si="16"/>
        <v>0</v>
      </c>
      <c r="T13" s="49">
        <v>0</v>
      </c>
      <c r="U13" s="49">
        <v>0</v>
      </c>
      <c r="V13" s="175">
        <f t="shared" si="17"/>
        <v>11.9</v>
      </c>
      <c r="W13" s="49">
        <v>0</v>
      </c>
      <c r="X13" s="49">
        <v>11.9</v>
      </c>
      <c r="Y13" s="176">
        <v>684.6</v>
      </c>
      <c r="Z13" s="177">
        <f t="shared" si="2"/>
        <v>2378.6</v>
      </c>
      <c r="AA13" s="178">
        <f t="shared" si="3"/>
        <v>1694</v>
      </c>
      <c r="AB13" s="50">
        <f t="shared" si="4"/>
        <v>1477.5</v>
      </c>
      <c r="AC13" s="51">
        <f t="shared" si="5"/>
        <v>216.5</v>
      </c>
      <c r="AD13" s="179">
        <f t="shared" si="6"/>
        <v>477.39678408166355</v>
      </c>
      <c r="AE13" s="52">
        <f t="shared" si="7"/>
        <v>416.38355872529985</v>
      </c>
      <c r="AF13" s="53">
        <f t="shared" si="8"/>
        <v>61.01322535636374</v>
      </c>
      <c r="AG13" s="180">
        <f t="shared" si="9"/>
        <v>670.3282116981375</v>
      </c>
      <c r="AH13" s="181">
        <f t="shared" si="10"/>
        <v>192.931427616474</v>
      </c>
      <c r="AI13" s="182">
        <f t="shared" si="11"/>
        <v>12.780401416765054</v>
      </c>
    </row>
    <row r="14" spans="1:35" s="46" customFormat="1" ht="17.25" customHeight="1">
      <c r="A14" s="44">
        <v>9</v>
      </c>
      <c r="B14" s="47" t="s">
        <v>146</v>
      </c>
      <c r="C14" s="173">
        <v>20164</v>
      </c>
      <c r="D14" s="174">
        <f t="shared" si="12"/>
        <v>318.3</v>
      </c>
      <c r="E14" s="38">
        <f>H14+K14+N14+Q14+T14+W14</f>
        <v>264</v>
      </c>
      <c r="F14" s="38">
        <f t="shared" si="12"/>
        <v>54.3</v>
      </c>
      <c r="G14" s="175">
        <f t="shared" si="1"/>
        <v>0</v>
      </c>
      <c r="H14" s="54">
        <v>0</v>
      </c>
      <c r="I14" s="54">
        <v>0</v>
      </c>
      <c r="J14" s="175">
        <f t="shared" si="13"/>
        <v>250.5</v>
      </c>
      <c r="K14" s="54">
        <v>209.5</v>
      </c>
      <c r="L14" s="54">
        <v>41</v>
      </c>
      <c r="M14" s="175">
        <f t="shared" si="14"/>
        <v>12.299999999999999</v>
      </c>
      <c r="N14" s="54">
        <v>8.2</v>
      </c>
      <c r="O14" s="54">
        <v>4.1</v>
      </c>
      <c r="P14" s="175">
        <f t="shared" si="15"/>
        <v>55.5</v>
      </c>
      <c r="Q14" s="54">
        <v>46.3</v>
      </c>
      <c r="R14" s="54">
        <v>9.2</v>
      </c>
      <c r="S14" s="175">
        <v>0</v>
      </c>
      <c r="T14" s="54">
        <v>0</v>
      </c>
      <c r="U14" s="54">
        <v>0</v>
      </c>
      <c r="V14" s="175">
        <f t="shared" si="17"/>
        <v>0</v>
      </c>
      <c r="W14" s="54">
        <v>0</v>
      </c>
      <c r="X14" s="54">
        <v>0</v>
      </c>
      <c r="Y14" s="176">
        <v>90.6</v>
      </c>
      <c r="Z14" s="177">
        <f t="shared" si="2"/>
        <v>408.9</v>
      </c>
      <c r="AA14" s="178">
        <f t="shared" si="3"/>
        <v>318.3</v>
      </c>
      <c r="AB14" s="50">
        <f>G14+J14+M14+S14+V14</f>
        <v>262.8</v>
      </c>
      <c r="AC14" s="51">
        <f>P14</f>
        <v>55.5</v>
      </c>
      <c r="AD14" s="183">
        <f t="shared" si="6"/>
        <v>544.3296007223526</v>
      </c>
      <c r="AE14" s="52">
        <f t="shared" si="7"/>
        <v>449.41821888103755</v>
      </c>
      <c r="AF14" s="53">
        <f t="shared" si="8"/>
        <v>94.911381841315</v>
      </c>
      <c r="AG14" s="180">
        <f t="shared" si="9"/>
        <v>699.2660186470938</v>
      </c>
      <c r="AH14" s="184">
        <f t="shared" si="10"/>
        <v>154.93641792474125</v>
      </c>
      <c r="AI14" s="182">
        <f>AC14*100/AA14</f>
        <v>17.436380772855795</v>
      </c>
    </row>
    <row r="15" spans="1:35" s="46" customFormat="1" ht="19.5" customHeight="1">
      <c r="A15" s="44">
        <v>10</v>
      </c>
      <c r="B15" s="47" t="s">
        <v>28</v>
      </c>
      <c r="C15" s="173">
        <v>35759</v>
      </c>
      <c r="D15" s="174">
        <f t="shared" si="12"/>
        <v>693.7</v>
      </c>
      <c r="E15" s="38">
        <f>H15+K15+N15+Q15+T15+W15</f>
        <v>640.3</v>
      </c>
      <c r="F15" s="38">
        <f t="shared" si="12"/>
        <v>53.400000000000006</v>
      </c>
      <c r="G15" s="175">
        <f t="shared" si="1"/>
        <v>504.9</v>
      </c>
      <c r="H15" s="54">
        <v>504.9</v>
      </c>
      <c r="I15" s="54">
        <v>0</v>
      </c>
      <c r="J15" s="175">
        <f t="shared" si="13"/>
        <v>48.1</v>
      </c>
      <c r="K15" s="54">
        <v>0</v>
      </c>
      <c r="L15" s="54">
        <v>48.1</v>
      </c>
      <c r="M15" s="175">
        <f t="shared" si="14"/>
        <v>0.7</v>
      </c>
      <c r="N15" s="54">
        <v>0</v>
      </c>
      <c r="O15" s="54">
        <v>0.7</v>
      </c>
      <c r="P15" s="175">
        <f t="shared" si="15"/>
        <v>132.5</v>
      </c>
      <c r="Q15" s="54">
        <v>132.5</v>
      </c>
      <c r="R15" s="54">
        <v>0</v>
      </c>
      <c r="S15" s="175">
        <f t="shared" si="16"/>
        <v>0</v>
      </c>
      <c r="T15" s="54">
        <v>0</v>
      </c>
      <c r="U15" s="54">
        <v>0</v>
      </c>
      <c r="V15" s="175">
        <f t="shared" si="17"/>
        <v>7.5</v>
      </c>
      <c r="W15" s="54">
        <v>2.9</v>
      </c>
      <c r="X15" s="54">
        <v>4.6</v>
      </c>
      <c r="Y15" s="176">
        <v>412.6</v>
      </c>
      <c r="Z15" s="177">
        <f t="shared" si="2"/>
        <v>1106.3000000000002</v>
      </c>
      <c r="AA15" s="178">
        <f t="shared" si="3"/>
        <v>693.7</v>
      </c>
      <c r="AB15" s="50">
        <f>G15+J15+M15+S15+V15</f>
        <v>561.2</v>
      </c>
      <c r="AC15" s="51">
        <f>P15</f>
        <v>132.5</v>
      </c>
      <c r="AD15" s="179">
        <f t="shared" si="6"/>
        <v>668.9417952172157</v>
      </c>
      <c r="AE15" s="52">
        <f t="shared" si="7"/>
        <v>541.1707301079738</v>
      </c>
      <c r="AF15" s="53">
        <f t="shared" si="8"/>
        <v>127.77106510924186</v>
      </c>
      <c r="AG15" s="180">
        <f t="shared" si="9"/>
        <v>1066.816070417768</v>
      </c>
      <c r="AH15" s="181">
        <f t="shared" si="10"/>
        <v>397.87427520055235</v>
      </c>
      <c r="AI15" s="182">
        <f>AC15*100/AA15</f>
        <v>19.100475709961078</v>
      </c>
    </row>
    <row r="16" spans="1:35" s="43" customFormat="1" ht="19.5" customHeight="1">
      <c r="A16" s="48">
        <v>11</v>
      </c>
      <c r="B16" s="47" t="s">
        <v>147</v>
      </c>
      <c r="C16" s="173">
        <v>28417</v>
      </c>
      <c r="D16" s="174">
        <f t="shared" si="12"/>
        <v>449.7</v>
      </c>
      <c r="E16" s="38">
        <f t="shared" si="12"/>
        <v>440.7</v>
      </c>
      <c r="F16" s="38">
        <f t="shared" si="12"/>
        <v>9</v>
      </c>
      <c r="G16" s="175">
        <f t="shared" si="1"/>
        <v>0</v>
      </c>
      <c r="H16" s="49">
        <v>0</v>
      </c>
      <c r="I16" s="49">
        <v>0</v>
      </c>
      <c r="J16" s="175">
        <f t="shared" si="13"/>
        <v>362.2</v>
      </c>
      <c r="K16" s="49">
        <v>360</v>
      </c>
      <c r="L16" s="49">
        <v>2.2</v>
      </c>
      <c r="M16" s="175">
        <f t="shared" si="14"/>
        <v>10.9</v>
      </c>
      <c r="N16" s="49">
        <v>10.3</v>
      </c>
      <c r="O16" s="49">
        <v>0.6</v>
      </c>
      <c r="P16" s="175">
        <f t="shared" si="15"/>
        <v>60.1</v>
      </c>
      <c r="Q16" s="49">
        <v>59.9</v>
      </c>
      <c r="R16" s="49">
        <v>0.2</v>
      </c>
      <c r="S16" s="175">
        <f t="shared" si="16"/>
        <v>0</v>
      </c>
      <c r="T16" s="49">
        <v>0</v>
      </c>
      <c r="U16" s="49">
        <v>0</v>
      </c>
      <c r="V16" s="175">
        <f t="shared" si="17"/>
        <v>16.5</v>
      </c>
      <c r="W16" s="49">
        <v>10.5</v>
      </c>
      <c r="X16" s="49">
        <v>6</v>
      </c>
      <c r="Y16" s="176">
        <v>165.9</v>
      </c>
      <c r="Z16" s="177">
        <f t="shared" si="2"/>
        <v>615.6</v>
      </c>
      <c r="AA16" s="178">
        <f t="shared" si="3"/>
        <v>449.7</v>
      </c>
      <c r="AB16" s="50">
        <f t="shared" si="4"/>
        <v>389.59999999999997</v>
      </c>
      <c r="AC16" s="51">
        <f t="shared" si="5"/>
        <v>60.1</v>
      </c>
      <c r="AD16" s="179">
        <f t="shared" si="6"/>
        <v>545.6908382913093</v>
      </c>
      <c r="AE16" s="52">
        <f t="shared" si="7"/>
        <v>472.7621761136182</v>
      </c>
      <c r="AF16" s="53">
        <f t="shared" si="8"/>
        <v>72.92866217769111</v>
      </c>
      <c r="AG16" s="180">
        <f t="shared" si="9"/>
        <v>747.0030688283967</v>
      </c>
      <c r="AH16" s="181">
        <f t="shared" si="10"/>
        <v>201.31223053708746</v>
      </c>
      <c r="AI16" s="182">
        <f t="shared" si="11"/>
        <v>13.36446519902157</v>
      </c>
    </row>
    <row r="17" spans="1:35" s="43" customFormat="1" ht="19.5" customHeight="1">
      <c r="A17" s="48">
        <v>12</v>
      </c>
      <c r="B17" s="47" t="s">
        <v>148</v>
      </c>
      <c r="C17" s="173">
        <v>27122</v>
      </c>
      <c r="D17" s="174">
        <f t="shared" si="12"/>
        <v>449.1</v>
      </c>
      <c r="E17" s="38">
        <f t="shared" si="12"/>
        <v>402.4</v>
      </c>
      <c r="F17" s="38">
        <f t="shared" si="12"/>
        <v>46.7</v>
      </c>
      <c r="G17" s="175">
        <f t="shared" si="1"/>
        <v>0</v>
      </c>
      <c r="H17" s="49">
        <v>0</v>
      </c>
      <c r="I17" s="49">
        <v>0</v>
      </c>
      <c r="J17" s="175">
        <f t="shared" si="13"/>
        <v>368.6</v>
      </c>
      <c r="K17" s="49">
        <v>338</v>
      </c>
      <c r="L17" s="49">
        <v>30.6</v>
      </c>
      <c r="M17" s="175">
        <f t="shared" si="14"/>
        <v>0.6</v>
      </c>
      <c r="N17" s="49">
        <v>0</v>
      </c>
      <c r="O17" s="49">
        <v>0.6</v>
      </c>
      <c r="P17" s="175">
        <f t="shared" si="15"/>
        <v>79.9</v>
      </c>
      <c r="Q17" s="49">
        <v>64.4</v>
      </c>
      <c r="R17" s="49">
        <v>15.5</v>
      </c>
      <c r="S17" s="175">
        <f t="shared" si="16"/>
        <v>0</v>
      </c>
      <c r="T17" s="49">
        <v>0</v>
      </c>
      <c r="U17" s="49">
        <v>0</v>
      </c>
      <c r="V17" s="175">
        <f t="shared" si="17"/>
        <v>0</v>
      </c>
      <c r="W17" s="49">
        <v>0</v>
      </c>
      <c r="X17" s="49">
        <v>0</v>
      </c>
      <c r="Y17" s="176">
        <v>253.8</v>
      </c>
      <c r="Z17" s="177">
        <f t="shared" si="2"/>
        <v>702.9000000000001</v>
      </c>
      <c r="AA17" s="178">
        <f t="shared" si="3"/>
        <v>449.1</v>
      </c>
      <c r="AB17" s="50">
        <f t="shared" si="4"/>
        <v>369.20000000000005</v>
      </c>
      <c r="AC17" s="51">
        <f t="shared" si="5"/>
        <v>79.9</v>
      </c>
      <c r="AD17" s="179">
        <f t="shared" si="6"/>
        <v>570.9832201368529</v>
      </c>
      <c r="AE17" s="52">
        <f t="shared" si="7"/>
        <v>469.3988084491786</v>
      </c>
      <c r="AF17" s="53">
        <f t="shared" si="8"/>
        <v>101.58441168767435</v>
      </c>
      <c r="AG17" s="180">
        <f t="shared" si="9"/>
        <v>893.6631160859363</v>
      </c>
      <c r="AH17" s="181">
        <f t="shared" si="10"/>
        <v>322.67989594908323</v>
      </c>
      <c r="AI17" s="182">
        <f t="shared" si="11"/>
        <v>17.79113783121799</v>
      </c>
    </row>
    <row r="18" spans="1:35" s="43" customFormat="1" ht="19.5" customHeight="1">
      <c r="A18" s="48">
        <v>13</v>
      </c>
      <c r="B18" s="47" t="s">
        <v>149</v>
      </c>
      <c r="C18" s="173">
        <v>121100</v>
      </c>
      <c r="D18" s="174">
        <f t="shared" si="12"/>
        <v>1649</v>
      </c>
      <c r="E18" s="38">
        <f t="shared" si="12"/>
        <v>1589.9999999999998</v>
      </c>
      <c r="F18" s="38">
        <f t="shared" si="12"/>
        <v>59</v>
      </c>
      <c r="G18" s="175">
        <f t="shared" si="1"/>
        <v>0</v>
      </c>
      <c r="H18" s="49">
        <v>0</v>
      </c>
      <c r="I18" s="49">
        <v>0</v>
      </c>
      <c r="J18" s="175">
        <f t="shared" si="13"/>
        <v>1356.5</v>
      </c>
      <c r="K18" s="49">
        <v>1315.8</v>
      </c>
      <c r="L18" s="49">
        <v>40.7</v>
      </c>
      <c r="M18" s="175">
        <f t="shared" si="14"/>
        <v>74.4</v>
      </c>
      <c r="N18" s="49">
        <v>56.1</v>
      </c>
      <c r="O18" s="49">
        <v>18.3</v>
      </c>
      <c r="P18" s="175">
        <f t="shared" si="15"/>
        <v>218.1</v>
      </c>
      <c r="Q18" s="49">
        <v>218.1</v>
      </c>
      <c r="R18" s="49">
        <v>0</v>
      </c>
      <c r="S18" s="175">
        <f t="shared" si="16"/>
        <v>0</v>
      </c>
      <c r="T18" s="49">
        <v>0</v>
      </c>
      <c r="U18" s="49">
        <v>0</v>
      </c>
      <c r="V18" s="175">
        <v>0</v>
      </c>
      <c r="W18" s="49">
        <v>0</v>
      </c>
      <c r="X18" s="49">
        <v>0</v>
      </c>
      <c r="Y18" s="176">
        <v>847.8</v>
      </c>
      <c r="Z18" s="177">
        <f t="shared" si="2"/>
        <v>2496.8</v>
      </c>
      <c r="AA18" s="178">
        <f t="shared" si="3"/>
        <v>1649</v>
      </c>
      <c r="AB18" s="50">
        <f t="shared" si="4"/>
        <v>1430.9</v>
      </c>
      <c r="AC18" s="51">
        <f t="shared" si="5"/>
        <v>218.1</v>
      </c>
      <c r="AD18" s="179">
        <f t="shared" si="6"/>
        <v>469.5463993849483</v>
      </c>
      <c r="AE18" s="52">
        <f t="shared" si="7"/>
        <v>407.44326432984997</v>
      </c>
      <c r="AF18" s="53">
        <f t="shared" si="8"/>
        <v>62.10313505509837</v>
      </c>
      <c r="AG18" s="170">
        <f t="shared" si="9"/>
        <v>710.9541843446567</v>
      </c>
      <c r="AH18" s="181">
        <f t="shared" si="10"/>
        <v>241.4077849597084</v>
      </c>
      <c r="AI18" s="182">
        <f t="shared" si="11"/>
        <v>13.226197695573074</v>
      </c>
    </row>
    <row r="19" spans="1:35" s="43" customFormat="1" ht="19.5" customHeight="1">
      <c r="A19" s="48">
        <v>14</v>
      </c>
      <c r="B19" s="47" t="s">
        <v>70</v>
      </c>
      <c r="C19" s="173">
        <v>55226</v>
      </c>
      <c r="D19" s="174">
        <f t="shared" si="12"/>
        <v>868.8</v>
      </c>
      <c r="E19" s="38">
        <f t="shared" si="12"/>
        <v>836.6999999999999</v>
      </c>
      <c r="F19" s="38">
        <f t="shared" si="12"/>
        <v>32.1</v>
      </c>
      <c r="G19" s="175">
        <f t="shared" si="1"/>
        <v>0</v>
      </c>
      <c r="H19" s="49">
        <v>0</v>
      </c>
      <c r="I19" s="49">
        <v>0</v>
      </c>
      <c r="J19" s="175">
        <f t="shared" si="13"/>
        <v>694.6999999999999</v>
      </c>
      <c r="K19" s="49">
        <v>684.3</v>
      </c>
      <c r="L19" s="49">
        <v>10.4</v>
      </c>
      <c r="M19" s="175">
        <f t="shared" si="14"/>
        <v>0</v>
      </c>
      <c r="N19" s="49">
        <v>0</v>
      </c>
      <c r="O19" s="49">
        <v>0</v>
      </c>
      <c r="P19" s="175">
        <f t="shared" si="15"/>
        <v>139.5</v>
      </c>
      <c r="Q19" s="49">
        <v>134.1</v>
      </c>
      <c r="R19" s="49">
        <v>5.4</v>
      </c>
      <c r="S19" s="175">
        <f t="shared" si="16"/>
        <v>0</v>
      </c>
      <c r="T19" s="49">
        <v>0</v>
      </c>
      <c r="U19" s="49">
        <v>0</v>
      </c>
      <c r="V19" s="175">
        <f t="shared" si="17"/>
        <v>34.6</v>
      </c>
      <c r="W19" s="49">
        <v>18.3</v>
      </c>
      <c r="X19" s="49">
        <v>16.3</v>
      </c>
      <c r="Y19" s="176">
        <v>252.7</v>
      </c>
      <c r="Z19" s="177">
        <f t="shared" si="2"/>
        <v>1121.5</v>
      </c>
      <c r="AA19" s="178">
        <f t="shared" si="3"/>
        <v>868.8</v>
      </c>
      <c r="AB19" s="50">
        <f t="shared" si="4"/>
        <v>729.3</v>
      </c>
      <c r="AC19" s="51">
        <f t="shared" si="5"/>
        <v>139.5</v>
      </c>
      <c r="AD19" s="179">
        <f t="shared" si="6"/>
        <v>542.4731229793064</v>
      </c>
      <c r="AE19" s="52">
        <f t="shared" si="7"/>
        <v>455.37022167220084</v>
      </c>
      <c r="AF19" s="53">
        <f t="shared" si="8"/>
        <v>87.10290130710547</v>
      </c>
      <c r="AG19" s="170">
        <f t="shared" si="9"/>
        <v>700.2573750245075</v>
      </c>
      <c r="AH19" s="181">
        <f t="shared" si="10"/>
        <v>157.7842520452011</v>
      </c>
      <c r="AI19" s="182">
        <f t="shared" si="11"/>
        <v>16.056629834254146</v>
      </c>
    </row>
    <row r="20" spans="1:35" s="43" customFormat="1" ht="19.5" customHeight="1">
      <c r="A20" s="48">
        <v>15</v>
      </c>
      <c r="B20" s="47" t="s">
        <v>71</v>
      </c>
      <c r="C20" s="173">
        <v>17306</v>
      </c>
      <c r="D20" s="174">
        <f t="shared" si="12"/>
        <v>292.8</v>
      </c>
      <c r="E20" s="38">
        <f t="shared" si="12"/>
        <v>281.1</v>
      </c>
      <c r="F20" s="38">
        <f t="shared" si="12"/>
        <v>11.7</v>
      </c>
      <c r="G20" s="175">
        <f>SUM(H20:I20)</f>
        <v>0</v>
      </c>
      <c r="H20" s="49">
        <v>0</v>
      </c>
      <c r="I20" s="49">
        <v>0</v>
      </c>
      <c r="J20" s="175">
        <f>SUM(K20:L20)</f>
        <v>237.6</v>
      </c>
      <c r="K20" s="49">
        <v>234</v>
      </c>
      <c r="L20" s="49">
        <v>3.6</v>
      </c>
      <c r="M20" s="175">
        <f>SUM(N20:O20)</f>
        <v>0</v>
      </c>
      <c r="N20" s="49">
        <v>0</v>
      </c>
      <c r="O20" s="49">
        <v>0</v>
      </c>
      <c r="P20" s="175">
        <f>SUM(Q20:R20)</f>
        <v>40.1</v>
      </c>
      <c r="Q20" s="49">
        <v>40.1</v>
      </c>
      <c r="R20" s="49">
        <v>0</v>
      </c>
      <c r="S20" s="175">
        <f>SUM(T20:U20)</f>
        <v>0</v>
      </c>
      <c r="T20" s="49">
        <v>0</v>
      </c>
      <c r="U20" s="49">
        <v>0</v>
      </c>
      <c r="V20" s="175">
        <f>SUM(W20:X20)</f>
        <v>15.1</v>
      </c>
      <c r="W20" s="49">
        <v>7</v>
      </c>
      <c r="X20" s="49">
        <v>8.1</v>
      </c>
      <c r="Y20" s="176">
        <v>126.9</v>
      </c>
      <c r="Z20" s="177">
        <f>D20+Y20</f>
        <v>419.70000000000005</v>
      </c>
      <c r="AA20" s="178">
        <f>SUM(AB20:AC20)</f>
        <v>292.8</v>
      </c>
      <c r="AB20" s="50">
        <f>G20+J20+M20+S20+V20</f>
        <v>252.7</v>
      </c>
      <c r="AC20" s="51">
        <f>P20</f>
        <v>40.1</v>
      </c>
      <c r="AD20" s="179">
        <f t="shared" si="6"/>
        <v>583.4133667016024</v>
      </c>
      <c r="AE20" s="52">
        <f t="shared" si="7"/>
        <v>503.5128338985482</v>
      </c>
      <c r="AF20" s="53">
        <f t="shared" si="8"/>
        <v>79.90053280305416</v>
      </c>
      <c r="AG20" s="180">
        <f t="shared" si="9"/>
        <v>836.2656762454322</v>
      </c>
      <c r="AH20" s="181">
        <f t="shared" si="10"/>
        <v>252.85230954382973</v>
      </c>
      <c r="AI20" s="182">
        <f>AC20*100/AA20</f>
        <v>13.69535519125683</v>
      </c>
    </row>
    <row r="21" spans="1:35" s="43" customFormat="1" ht="19.5" customHeight="1">
      <c r="A21" s="48">
        <v>16</v>
      </c>
      <c r="B21" s="47" t="s">
        <v>72</v>
      </c>
      <c r="C21" s="173">
        <v>6644</v>
      </c>
      <c r="D21" s="174">
        <f t="shared" si="12"/>
        <v>84.60000000000001</v>
      </c>
      <c r="E21" s="38">
        <f t="shared" si="12"/>
        <v>84.4</v>
      </c>
      <c r="F21" s="38">
        <f t="shared" si="12"/>
        <v>0.2</v>
      </c>
      <c r="G21" s="175">
        <f>SUM(H21:I21)</f>
        <v>0</v>
      </c>
      <c r="H21" s="49">
        <v>0</v>
      </c>
      <c r="I21" s="49">
        <v>0</v>
      </c>
      <c r="J21" s="175">
        <f>SUM(K21:L21)</f>
        <v>51.900000000000006</v>
      </c>
      <c r="K21" s="49">
        <v>51.7</v>
      </c>
      <c r="L21" s="49">
        <v>0.2</v>
      </c>
      <c r="M21" s="175">
        <f>SUM(N21:O21)</f>
        <v>2</v>
      </c>
      <c r="N21" s="49">
        <v>2</v>
      </c>
      <c r="O21" s="49">
        <v>0</v>
      </c>
      <c r="P21" s="175">
        <f>SUM(Q21:R21)</f>
        <v>30.7</v>
      </c>
      <c r="Q21" s="49">
        <v>30.7</v>
      </c>
      <c r="R21" s="49">
        <v>0</v>
      </c>
      <c r="S21" s="175">
        <f>SUM(T21:U21)</f>
        <v>0</v>
      </c>
      <c r="T21" s="49">
        <v>0</v>
      </c>
      <c r="U21" s="49">
        <v>0</v>
      </c>
      <c r="V21" s="175">
        <f>SUM(W21:X21)</f>
        <v>0</v>
      </c>
      <c r="W21" s="49">
        <v>0</v>
      </c>
      <c r="X21" s="49">
        <v>0</v>
      </c>
      <c r="Y21" s="176">
        <v>31.1</v>
      </c>
      <c r="Z21" s="177">
        <f t="shared" si="2"/>
        <v>115.70000000000002</v>
      </c>
      <c r="AA21" s="178">
        <f t="shared" si="3"/>
        <v>84.60000000000001</v>
      </c>
      <c r="AB21" s="50">
        <f t="shared" si="4"/>
        <v>53.900000000000006</v>
      </c>
      <c r="AC21" s="51">
        <f t="shared" si="5"/>
        <v>30.7</v>
      </c>
      <c r="AD21" s="179">
        <f t="shared" si="6"/>
        <v>439.07907575411576</v>
      </c>
      <c r="AE21" s="52">
        <f t="shared" si="7"/>
        <v>279.74423384334324</v>
      </c>
      <c r="AF21" s="53">
        <f t="shared" si="8"/>
        <v>159.3348419107725</v>
      </c>
      <c r="AG21" s="180">
        <f t="shared" si="9"/>
        <v>600.4899416637256</v>
      </c>
      <c r="AH21" s="181">
        <f t="shared" si="10"/>
        <v>161.4108659096099</v>
      </c>
      <c r="AI21" s="182">
        <f t="shared" si="11"/>
        <v>36.28841607565011</v>
      </c>
    </row>
    <row r="22" spans="1:35" s="43" customFormat="1" ht="19.5" customHeight="1">
      <c r="A22" s="48">
        <v>17</v>
      </c>
      <c r="B22" s="47" t="s">
        <v>73</v>
      </c>
      <c r="C22" s="173">
        <v>14246</v>
      </c>
      <c r="D22" s="174">
        <f t="shared" si="12"/>
        <v>218.8</v>
      </c>
      <c r="E22" s="38">
        <f t="shared" si="12"/>
        <v>204.1</v>
      </c>
      <c r="F22" s="38">
        <f t="shared" si="12"/>
        <v>14.700000000000001</v>
      </c>
      <c r="G22" s="175">
        <f t="shared" si="1"/>
        <v>0</v>
      </c>
      <c r="H22" s="49">
        <v>0</v>
      </c>
      <c r="I22" s="49">
        <v>0</v>
      </c>
      <c r="J22" s="175">
        <f t="shared" si="13"/>
        <v>178.9</v>
      </c>
      <c r="K22" s="49">
        <v>169.9</v>
      </c>
      <c r="L22" s="49">
        <v>9</v>
      </c>
      <c r="M22" s="175">
        <f>SUM(N22:O22)</f>
        <v>5.6</v>
      </c>
      <c r="N22" s="68">
        <v>4.2</v>
      </c>
      <c r="O22" s="49">
        <v>1.4</v>
      </c>
      <c r="P22" s="175">
        <f t="shared" si="15"/>
        <v>31.4</v>
      </c>
      <c r="Q22" s="49">
        <v>30</v>
      </c>
      <c r="R22" s="49">
        <v>1.4</v>
      </c>
      <c r="S22" s="175">
        <f t="shared" si="16"/>
        <v>0</v>
      </c>
      <c r="T22" s="49">
        <v>0</v>
      </c>
      <c r="U22" s="49">
        <v>0</v>
      </c>
      <c r="V22" s="175">
        <f t="shared" si="17"/>
        <v>2.9</v>
      </c>
      <c r="W22" s="49">
        <v>0</v>
      </c>
      <c r="X22" s="49">
        <v>2.9</v>
      </c>
      <c r="Y22" s="176">
        <v>54.6</v>
      </c>
      <c r="Z22" s="177">
        <f t="shared" si="2"/>
        <v>273.40000000000003</v>
      </c>
      <c r="AA22" s="178">
        <f t="shared" si="3"/>
        <v>218.8</v>
      </c>
      <c r="AB22" s="50">
        <f t="shared" si="4"/>
        <v>187.4</v>
      </c>
      <c r="AC22" s="51">
        <f t="shared" si="5"/>
        <v>31.4</v>
      </c>
      <c r="AD22" s="179">
        <f t="shared" si="6"/>
        <v>529.6102475225956</v>
      </c>
      <c r="AE22" s="52">
        <f t="shared" si="7"/>
        <v>453.605851854362</v>
      </c>
      <c r="AF22" s="53">
        <f t="shared" si="8"/>
        <v>76.00439566823356</v>
      </c>
      <c r="AG22" s="180">
        <f t="shared" si="9"/>
        <v>661.7707571877406</v>
      </c>
      <c r="AH22" s="181">
        <f t="shared" si="10"/>
        <v>132.16050966514499</v>
      </c>
      <c r="AI22" s="182">
        <f>AC22*100/AA22</f>
        <v>14.351005484460694</v>
      </c>
    </row>
    <row r="23" spans="1:35" s="43" customFormat="1" ht="19.5" customHeight="1">
      <c r="A23" s="48">
        <v>18</v>
      </c>
      <c r="B23" s="47" t="s">
        <v>150</v>
      </c>
      <c r="C23" s="173">
        <v>33636</v>
      </c>
      <c r="D23" s="174">
        <f t="shared" si="12"/>
        <v>418.59999999999997</v>
      </c>
      <c r="E23" s="38">
        <f t="shared" si="12"/>
        <v>394.1</v>
      </c>
      <c r="F23" s="38">
        <f t="shared" si="12"/>
        <v>24.5</v>
      </c>
      <c r="G23" s="175">
        <v>0</v>
      </c>
      <c r="H23" s="49">
        <v>0</v>
      </c>
      <c r="I23" s="55">
        <v>0</v>
      </c>
      <c r="J23" s="175">
        <f t="shared" si="13"/>
        <v>272.4</v>
      </c>
      <c r="K23" s="49">
        <v>255.9</v>
      </c>
      <c r="L23" s="68">
        <v>16.5</v>
      </c>
      <c r="M23" s="175">
        <f t="shared" si="14"/>
        <v>0</v>
      </c>
      <c r="N23" s="49">
        <v>0</v>
      </c>
      <c r="O23" s="49">
        <v>0</v>
      </c>
      <c r="P23" s="175">
        <f t="shared" si="15"/>
        <v>114.5</v>
      </c>
      <c r="Q23" s="49">
        <v>113.2</v>
      </c>
      <c r="R23" s="49">
        <v>1.3</v>
      </c>
      <c r="S23" s="175">
        <v>0</v>
      </c>
      <c r="T23" s="49">
        <v>0</v>
      </c>
      <c r="U23" s="49">
        <v>0</v>
      </c>
      <c r="V23" s="175">
        <f t="shared" si="17"/>
        <v>31.7</v>
      </c>
      <c r="W23" s="49">
        <v>25</v>
      </c>
      <c r="X23" s="49">
        <v>6.7</v>
      </c>
      <c r="Y23" s="176">
        <v>286.3</v>
      </c>
      <c r="Z23" s="177">
        <f t="shared" si="2"/>
        <v>704.9</v>
      </c>
      <c r="AA23" s="178">
        <f t="shared" si="3"/>
        <v>418.59999999999997</v>
      </c>
      <c r="AB23" s="50">
        <f t="shared" si="4"/>
        <v>304.09999999999997</v>
      </c>
      <c r="AC23" s="51">
        <f t="shared" si="5"/>
        <v>114.5</v>
      </c>
      <c r="AD23" s="179">
        <f t="shared" si="6"/>
        <v>429.1379105309992</v>
      </c>
      <c r="AE23" s="52">
        <f t="shared" si="7"/>
        <v>311.75546725388637</v>
      </c>
      <c r="AF23" s="53">
        <f t="shared" si="8"/>
        <v>117.38244327711278</v>
      </c>
      <c r="AG23" s="180">
        <f t="shared" si="9"/>
        <v>722.6452774326357</v>
      </c>
      <c r="AH23" s="181">
        <f t="shared" si="10"/>
        <v>293.5073669016366</v>
      </c>
      <c r="AI23" s="182">
        <f t="shared" si="11"/>
        <v>27.35308170090779</v>
      </c>
    </row>
    <row r="24" spans="1:35" s="43" customFormat="1" ht="19.5" customHeight="1">
      <c r="A24" s="48">
        <v>19</v>
      </c>
      <c r="B24" s="47" t="s">
        <v>151</v>
      </c>
      <c r="C24" s="173">
        <v>27128</v>
      </c>
      <c r="D24" s="174">
        <f t="shared" si="12"/>
        <v>375.59999999999997</v>
      </c>
      <c r="E24" s="38">
        <f t="shared" si="12"/>
        <v>348.09999999999997</v>
      </c>
      <c r="F24" s="38">
        <f t="shared" si="12"/>
        <v>27.5</v>
      </c>
      <c r="G24" s="175">
        <v>0</v>
      </c>
      <c r="H24" s="49">
        <v>0</v>
      </c>
      <c r="I24" s="49">
        <v>0</v>
      </c>
      <c r="J24" s="175">
        <f t="shared" si="13"/>
        <v>245.9</v>
      </c>
      <c r="K24" s="49">
        <v>229.3</v>
      </c>
      <c r="L24" s="49">
        <v>16.6</v>
      </c>
      <c r="M24" s="175">
        <f t="shared" si="14"/>
        <v>0</v>
      </c>
      <c r="N24" s="49">
        <v>0</v>
      </c>
      <c r="O24" s="49">
        <v>0</v>
      </c>
      <c r="P24" s="175">
        <f t="shared" si="15"/>
        <v>100.8</v>
      </c>
      <c r="Q24" s="49">
        <v>100.1</v>
      </c>
      <c r="R24" s="49">
        <v>0.7</v>
      </c>
      <c r="S24" s="175">
        <v>0</v>
      </c>
      <c r="T24" s="49">
        <v>0</v>
      </c>
      <c r="U24" s="49">
        <v>0</v>
      </c>
      <c r="V24" s="175">
        <f t="shared" si="17"/>
        <v>28.9</v>
      </c>
      <c r="W24" s="49">
        <v>18.7</v>
      </c>
      <c r="X24" s="49">
        <v>10.2</v>
      </c>
      <c r="Y24" s="176">
        <v>425.9</v>
      </c>
      <c r="Z24" s="177">
        <f t="shared" si="2"/>
        <v>801.5</v>
      </c>
      <c r="AA24" s="178">
        <f t="shared" si="3"/>
        <v>375.6</v>
      </c>
      <c r="AB24" s="50">
        <f t="shared" si="4"/>
        <v>274.8</v>
      </c>
      <c r="AC24" s="51">
        <f t="shared" si="5"/>
        <v>100.8</v>
      </c>
      <c r="AD24" s="179">
        <f t="shared" si="6"/>
        <v>477.4301141968091</v>
      </c>
      <c r="AE24" s="52">
        <f t="shared" si="7"/>
        <v>349.30190463600405</v>
      </c>
      <c r="AF24" s="53">
        <f t="shared" si="8"/>
        <v>128.12820956080498</v>
      </c>
      <c r="AG24" s="180">
        <f t="shared" si="9"/>
        <v>1018.7972218550117</v>
      </c>
      <c r="AH24" s="181">
        <f t="shared" si="10"/>
        <v>541.3671076582027</v>
      </c>
      <c r="AI24" s="182">
        <f t="shared" si="11"/>
        <v>26.837060702875398</v>
      </c>
    </row>
    <row r="25" spans="1:35" s="43" customFormat="1" ht="19.5" customHeight="1">
      <c r="A25" s="48">
        <v>20</v>
      </c>
      <c r="B25" s="47" t="s">
        <v>34</v>
      </c>
      <c r="C25" s="173">
        <v>6091</v>
      </c>
      <c r="D25" s="174">
        <f t="shared" si="12"/>
        <v>73.5</v>
      </c>
      <c r="E25" s="38">
        <f t="shared" si="12"/>
        <v>73.5</v>
      </c>
      <c r="F25" s="38">
        <f t="shared" si="12"/>
        <v>0</v>
      </c>
      <c r="G25" s="175">
        <f t="shared" si="1"/>
        <v>0</v>
      </c>
      <c r="H25" s="49">
        <v>0</v>
      </c>
      <c r="I25" s="49">
        <v>0</v>
      </c>
      <c r="J25" s="175">
        <f t="shared" si="13"/>
        <v>59.9</v>
      </c>
      <c r="K25" s="49">
        <v>59.9</v>
      </c>
      <c r="L25" s="49">
        <v>0</v>
      </c>
      <c r="M25" s="175">
        <f t="shared" si="14"/>
        <v>2</v>
      </c>
      <c r="N25" s="49">
        <v>2</v>
      </c>
      <c r="O25" s="49">
        <v>0</v>
      </c>
      <c r="P25" s="175">
        <f t="shared" si="15"/>
        <v>11.6</v>
      </c>
      <c r="Q25" s="49">
        <v>11.6</v>
      </c>
      <c r="R25" s="49">
        <v>0</v>
      </c>
      <c r="S25" s="175">
        <f t="shared" si="16"/>
        <v>0</v>
      </c>
      <c r="T25" s="49">
        <v>0</v>
      </c>
      <c r="U25" s="49">
        <v>0</v>
      </c>
      <c r="V25" s="175">
        <f t="shared" si="17"/>
        <v>0</v>
      </c>
      <c r="W25" s="49">
        <v>0</v>
      </c>
      <c r="X25" s="49">
        <v>0</v>
      </c>
      <c r="Y25" s="176">
        <v>47.2</v>
      </c>
      <c r="Z25" s="177">
        <f t="shared" si="2"/>
        <v>120.7</v>
      </c>
      <c r="AA25" s="178">
        <f t="shared" si="3"/>
        <v>73.5</v>
      </c>
      <c r="AB25" s="50">
        <f t="shared" si="4"/>
        <v>61.9</v>
      </c>
      <c r="AC25" s="51">
        <f t="shared" si="5"/>
        <v>11.6</v>
      </c>
      <c r="AD25" s="179">
        <f t="shared" si="6"/>
        <v>416.1028991332605</v>
      </c>
      <c r="AE25" s="52">
        <f t="shared" si="7"/>
        <v>350.4322375013445</v>
      </c>
      <c r="AF25" s="53">
        <f t="shared" si="8"/>
        <v>65.67066163191593</v>
      </c>
      <c r="AG25" s="180">
        <f t="shared" si="9"/>
        <v>683.314556807953</v>
      </c>
      <c r="AH25" s="181">
        <f t="shared" si="10"/>
        <v>267.2116576746925</v>
      </c>
      <c r="AI25" s="182">
        <f t="shared" si="11"/>
        <v>15.782312925170068</v>
      </c>
    </row>
    <row r="26" spans="1:35" s="43" customFormat="1" ht="19.5" customHeight="1">
      <c r="A26" s="48">
        <v>21</v>
      </c>
      <c r="B26" s="47" t="s">
        <v>35</v>
      </c>
      <c r="C26" s="173">
        <v>15964</v>
      </c>
      <c r="D26" s="174">
        <f t="shared" si="12"/>
        <v>174</v>
      </c>
      <c r="E26" s="38">
        <f t="shared" si="12"/>
        <v>161.29999999999998</v>
      </c>
      <c r="F26" s="38">
        <f t="shared" si="12"/>
        <v>12.7</v>
      </c>
      <c r="G26" s="175">
        <f t="shared" si="1"/>
        <v>0</v>
      </c>
      <c r="H26" s="49">
        <v>0</v>
      </c>
      <c r="I26" s="49">
        <v>0</v>
      </c>
      <c r="J26" s="175">
        <f t="shared" si="13"/>
        <v>137.3</v>
      </c>
      <c r="K26" s="49">
        <v>127.9</v>
      </c>
      <c r="L26" s="49">
        <v>9.4</v>
      </c>
      <c r="M26" s="175">
        <f t="shared" si="14"/>
        <v>6</v>
      </c>
      <c r="N26" s="49">
        <v>2.7</v>
      </c>
      <c r="O26" s="49">
        <v>3.3</v>
      </c>
      <c r="P26" s="175">
        <f t="shared" si="15"/>
        <v>30.7</v>
      </c>
      <c r="Q26" s="49">
        <v>30.7</v>
      </c>
      <c r="R26" s="49">
        <v>0</v>
      </c>
      <c r="S26" s="175">
        <f t="shared" si="16"/>
        <v>0</v>
      </c>
      <c r="T26" s="49">
        <v>0</v>
      </c>
      <c r="U26" s="49">
        <v>0</v>
      </c>
      <c r="V26" s="175">
        <f t="shared" si="17"/>
        <v>0</v>
      </c>
      <c r="W26" s="49">
        <v>0</v>
      </c>
      <c r="X26" s="49">
        <v>0</v>
      </c>
      <c r="Y26" s="176">
        <v>109.8</v>
      </c>
      <c r="Z26" s="177">
        <f t="shared" si="2"/>
        <v>283.8</v>
      </c>
      <c r="AA26" s="178">
        <f t="shared" si="3"/>
        <v>174</v>
      </c>
      <c r="AB26" s="50">
        <f t="shared" si="4"/>
        <v>143.3</v>
      </c>
      <c r="AC26" s="51">
        <f t="shared" si="5"/>
        <v>30.7</v>
      </c>
      <c r="AD26" s="179">
        <f t="shared" si="6"/>
        <v>375.84565271861686</v>
      </c>
      <c r="AE26" s="52">
        <f t="shared" si="7"/>
        <v>309.53265537113674</v>
      </c>
      <c r="AF26" s="53">
        <f t="shared" si="8"/>
        <v>66.3129973474801</v>
      </c>
      <c r="AG26" s="180">
        <f t="shared" si="9"/>
        <v>613.0172197789856</v>
      </c>
      <c r="AH26" s="181">
        <f t="shared" si="10"/>
        <v>237.1715670603686</v>
      </c>
      <c r="AI26" s="182">
        <f t="shared" si="11"/>
        <v>17.64367816091954</v>
      </c>
    </row>
    <row r="27" spans="1:35" s="43" customFormat="1" ht="19.5" customHeight="1">
      <c r="A27" s="44">
        <v>22</v>
      </c>
      <c r="B27" s="47" t="s">
        <v>36</v>
      </c>
      <c r="C27" s="173">
        <v>7986</v>
      </c>
      <c r="D27" s="174">
        <f t="shared" si="12"/>
        <v>107.4</v>
      </c>
      <c r="E27" s="38">
        <f t="shared" si="12"/>
        <v>103.7</v>
      </c>
      <c r="F27" s="38">
        <f t="shared" si="12"/>
        <v>3.6999999999999997</v>
      </c>
      <c r="G27" s="175">
        <f t="shared" si="1"/>
        <v>0</v>
      </c>
      <c r="H27" s="49">
        <v>0</v>
      </c>
      <c r="I27" s="49">
        <v>0</v>
      </c>
      <c r="J27" s="175">
        <f t="shared" si="13"/>
        <v>86.30000000000001</v>
      </c>
      <c r="K27" s="49">
        <v>83.9</v>
      </c>
      <c r="L27" s="49">
        <v>2.4</v>
      </c>
      <c r="M27" s="175">
        <f t="shared" si="14"/>
        <v>5.2</v>
      </c>
      <c r="N27" s="49">
        <v>4.5</v>
      </c>
      <c r="O27" s="49">
        <v>0.7</v>
      </c>
      <c r="P27" s="175">
        <f t="shared" si="15"/>
        <v>15.3</v>
      </c>
      <c r="Q27" s="49">
        <v>15.3</v>
      </c>
      <c r="R27" s="49">
        <v>0</v>
      </c>
      <c r="S27" s="175">
        <f t="shared" si="16"/>
        <v>0</v>
      </c>
      <c r="T27" s="49">
        <v>0</v>
      </c>
      <c r="U27" s="49">
        <v>0</v>
      </c>
      <c r="V27" s="175">
        <f t="shared" si="17"/>
        <v>0.6</v>
      </c>
      <c r="W27" s="49">
        <v>0</v>
      </c>
      <c r="X27" s="49">
        <v>0.6</v>
      </c>
      <c r="Y27" s="176">
        <v>39.3</v>
      </c>
      <c r="Z27" s="177">
        <f t="shared" si="2"/>
        <v>146.7</v>
      </c>
      <c r="AA27" s="178">
        <f t="shared" si="3"/>
        <v>107.4</v>
      </c>
      <c r="AB27" s="50">
        <f t="shared" si="4"/>
        <v>92.10000000000001</v>
      </c>
      <c r="AC27" s="51">
        <f t="shared" si="5"/>
        <v>15.3</v>
      </c>
      <c r="AD27" s="179">
        <f t="shared" si="6"/>
        <v>463.742584004767</v>
      </c>
      <c r="AE27" s="52">
        <f t="shared" si="7"/>
        <v>397.6786963392834</v>
      </c>
      <c r="AF27" s="53">
        <f t="shared" si="8"/>
        <v>66.06388766548356</v>
      </c>
      <c r="AG27" s="180">
        <f t="shared" si="9"/>
        <v>633.4360993808128</v>
      </c>
      <c r="AH27" s="181">
        <f t="shared" si="10"/>
        <v>169.69351537604598</v>
      </c>
      <c r="AI27" s="182">
        <f t="shared" si="11"/>
        <v>14.24581005586592</v>
      </c>
    </row>
    <row r="28" spans="1:35" s="46" customFormat="1" ht="19.5" customHeight="1">
      <c r="A28" s="48">
        <v>23</v>
      </c>
      <c r="B28" s="47" t="s">
        <v>37</v>
      </c>
      <c r="C28" s="173">
        <v>5865</v>
      </c>
      <c r="D28" s="174">
        <f t="shared" si="12"/>
        <v>87.1</v>
      </c>
      <c r="E28" s="38">
        <f t="shared" si="12"/>
        <v>84.6</v>
      </c>
      <c r="F28" s="38">
        <f t="shared" si="12"/>
        <v>2.5</v>
      </c>
      <c r="G28" s="175">
        <f t="shared" si="1"/>
        <v>0</v>
      </c>
      <c r="H28" s="54">
        <v>0</v>
      </c>
      <c r="I28" s="54">
        <v>0</v>
      </c>
      <c r="J28" s="175">
        <f t="shared" si="13"/>
        <v>72.3</v>
      </c>
      <c r="K28" s="54">
        <v>70.8</v>
      </c>
      <c r="L28" s="54">
        <v>1.5</v>
      </c>
      <c r="M28" s="175">
        <f t="shared" si="14"/>
        <v>8.2</v>
      </c>
      <c r="N28" s="54">
        <v>7.5</v>
      </c>
      <c r="O28" s="54">
        <v>0.7</v>
      </c>
      <c r="P28" s="175">
        <f t="shared" si="15"/>
        <v>6.6</v>
      </c>
      <c r="Q28" s="83">
        <v>6.3</v>
      </c>
      <c r="R28" s="54">
        <v>0.3</v>
      </c>
      <c r="S28" s="175">
        <f t="shared" si="16"/>
        <v>0</v>
      </c>
      <c r="T28" s="54">
        <v>0</v>
      </c>
      <c r="U28" s="54">
        <v>0</v>
      </c>
      <c r="V28" s="175">
        <f t="shared" si="17"/>
        <v>0</v>
      </c>
      <c r="W28" s="54">
        <v>0</v>
      </c>
      <c r="X28" s="54">
        <v>0</v>
      </c>
      <c r="Y28" s="176">
        <v>0</v>
      </c>
      <c r="Z28" s="177">
        <f t="shared" si="2"/>
        <v>87.1</v>
      </c>
      <c r="AA28" s="178">
        <f t="shared" si="3"/>
        <v>87.1</v>
      </c>
      <c r="AB28" s="50">
        <f t="shared" si="4"/>
        <v>80.5</v>
      </c>
      <c r="AC28" s="51">
        <f t="shared" si="5"/>
        <v>6.6</v>
      </c>
      <c r="AD28" s="179">
        <f t="shared" si="6"/>
        <v>512.0968927301055</v>
      </c>
      <c r="AE28" s="52">
        <f t="shared" si="7"/>
        <v>473.29276538201486</v>
      </c>
      <c r="AF28" s="53">
        <f t="shared" si="8"/>
        <v>38.80412734809066</v>
      </c>
      <c r="AG28" s="180">
        <f t="shared" si="9"/>
        <v>512.0968927301055</v>
      </c>
      <c r="AH28" s="181">
        <f t="shared" si="10"/>
        <v>0</v>
      </c>
      <c r="AI28" s="182">
        <f t="shared" si="11"/>
        <v>7.577497129735936</v>
      </c>
    </row>
    <row r="29" spans="1:35" s="46" customFormat="1" ht="19.5" customHeight="1">
      <c r="A29" s="48">
        <v>24</v>
      </c>
      <c r="B29" s="47" t="s">
        <v>38</v>
      </c>
      <c r="C29" s="173">
        <v>12365</v>
      </c>
      <c r="D29" s="174">
        <f>G29+J29+M29+P29+S29+V29</f>
        <v>224.80000000000004</v>
      </c>
      <c r="E29" s="38">
        <f>H29+K29+N29+Q29+T29+W29</f>
        <v>212.3</v>
      </c>
      <c r="F29" s="38">
        <f>L29+I29+O29+R29+U29+X29</f>
        <v>12.5</v>
      </c>
      <c r="G29" s="175">
        <f>SUM(H29:I29)</f>
        <v>0</v>
      </c>
      <c r="H29" s="54">
        <v>0</v>
      </c>
      <c r="I29" s="54">
        <v>0</v>
      </c>
      <c r="J29" s="175">
        <f>SUM(K29:L29)</f>
        <v>162.10000000000002</v>
      </c>
      <c r="K29" s="54">
        <v>155.3</v>
      </c>
      <c r="L29" s="54">
        <v>6.8</v>
      </c>
      <c r="M29" s="175">
        <f>SUM(N29:O29)</f>
        <v>6.3999999999999995</v>
      </c>
      <c r="N29" s="54">
        <v>4.6</v>
      </c>
      <c r="O29" s="54">
        <v>1.8</v>
      </c>
      <c r="P29" s="175">
        <f>SUM(Q29:R29)</f>
        <v>54</v>
      </c>
      <c r="Q29" s="54">
        <v>50.1</v>
      </c>
      <c r="R29" s="54">
        <v>3.9</v>
      </c>
      <c r="S29" s="175">
        <f>SUM(T29:U29)</f>
        <v>0</v>
      </c>
      <c r="T29" s="54">
        <v>0</v>
      </c>
      <c r="U29" s="54">
        <v>0</v>
      </c>
      <c r="V29" s="175">
        <f>SUM(W29:X29)</f>
        <v>2.3</v>
      </c>
      <c r="W29" s="54">
        <v>2.3</v>
      </c>
      <c r="X29" s="54">
        <v>0</v>
      </c>
      <c r="Y29" s="176">
        <v>76.2</v>
      </c>
      <c r="Z29" s="177">
        <f t="shared" si="2"/>
        <v>301.00000000000006</v>
      </c>
      <c r="AA29" s="185">
        <f>SUM(AB29:AC29)</f>
        <v>224.80000000000004</v>
      </c>
      <c r="AB29" s="49">
        <f>G29+J29+M29+S29+V29</f>
        <v>170.80000000000004</v>
      </c>
      <c r="AC29" s="56">
        <f>P29</f>
        <v>54</v>
      </c>
      <c r="AD29" s="179">
        <f t="shared" si="6"/>
        <v>626.9085433021461</v>
      </c>
      <c r="AE29" s="52">
        <f t="shared" si="7"/>
        <v>476.3166334341928</v>
      </c>
      <c r="AF29" s="53">
        <f t="shared" si="8"/>
        <v>150.5919098679532</v>
      </c>
      <c r="AG29" s="180">
        <f t="shared" si="9"/>
        <v>839.4104605602579</v>
      </c>
      <c r="AH29" s="181">
        <f t="shared" si="10"/>
        <v>212.50191725811175</v>
      </c>
      <c r="AI29" s="182">
        <f>AC29*100/AA29</f>
        <v>24.021352313167256</v>
      </c>
    </row>
    <row r="30" spans="1:35" s="46" customFormat="1" ht="19.5" customHeight="1">
      <c r="A30" s="48">
        <v>25</v>
      </c>
      <c r="B30" s="47" t="s">
        <v>39</v>
      </c>
      <c r="C30" s="173">
        <v>16388</v>
      </c>
      <c r="D30" s="174">
        <f t="shared" si="12"/>
        <v>275.90000000000003</v>
      </c>
      <c r="E30" s="38">
        <f t="shared" si="12"/>
        <v>261.8</v>
      </c>
      <c r="F30" s="38">
        <f t="shared" si="12"/>
        <v>14.100000000000001</v>
      </c>
      <c r="G30" s="175">
        <f t="shared" si="1"/>
        <v>0</v>
      </c>
      <c r="H30" s="54">
        <v>0</v>
      </c>
      <c r="I30" s="54">
        <v>0</v>
      </c>
      <c r="J30" s="175">
        <f t="shared" si="13"/>
        <v>233</v>
      </c>
      <c r="K30" s="54">
        <v>226.1</v>
      </c>
      <c r="L30" s="54">
        <v>6.9</v>
      </c>
      <c r="M30" s="175">
        <f t="shared" si="14"/>
        <v>11.5</v>
      </c>
      <c r="N30" s="83">
        <v>9.1</v>
      </c>
      <c r="O30" s="54">
        <v>2.4</v>
      </c>
      <c r="P30" s="175">
        <f t="shared" si="15"/>
        <v>26.6</v>
      </c>
      <c r="Q30" s="54">
        <v>26.6</v>
      </c>
      <c r="R30" s="54">
        <v>0</v>
      </c>
      <c r="S30" s="175">
        <f t="shared" si="16"/>
        <v>0</v>
      </c>
      <c r="T30" s="54">
        <v>0</v>
      </c>
      <c r="U30" s="54">
        <v>0</v>
      </c>
      <c r="V30" s="175">
        <f t="shared" si="17"/>
        <v>4.8</v>
      </c>
      <c r="W30" s="54">
        <v>0</v>
      </c>
      <c r="X30" s="54">
        <v>4.8</v>
      </c>
      <c r="Y30" s="176">
        <v>68.3</v>
      </c>
      <c r="Z30" s="177">
        <f t="shared" si="2"/>
        <v>344.20000000000005</v>
      </c>
      <c r="AA30" s="178">
        <f t="shared" si="3"/>
        <v>275.90000000000003</v>
      </c>
      <c r="AB30" s="50">
        <f t="shared" si="4"/>
        <v>249.3</v>
      </c>
      <c r="AC30" s="51">
        <f t="shared" si="5"/>
        <v>26.6</v>
      </c>
      <c r="AD30" s="179">
        <f t="shared" si="6"/>
        <v>580.5341166370685</v>
      </c>
      <c r="AE30" s="52">
        <f t="shared" si="7"/>
        <v>524.5638103574526</v>
      </c>
      <c r="AF30" s="53">
        <f t="shared" si="8"/>
        <v>55.97030627961587</v>
      </c>
      <c r="AG30" s="180">
        <f t="shared" si="9"/>
        <v>724.247346670819</v>
      </c>
      <c r="AH30" s="181">
        <f t="shared" si="10"/>
        <v>143.71323003375053</v>
      </c>
      <c r="AI30" s="182">
        <f t="shared" si="11"/>
        <v>9.641174338528451</v>
      </c>
    </row>
    <row r="31" spans="1:35" s="46" customFormat="1" ht="19.5" customHeight="1">
      <c r="A31" s="48">
        <v>26</v>
      </c>
      <c r="B31" s="47" t="s">
        <v>152</v>
      </c>
      <c r="C31" s="173">
        <v>10045</v>
      </c>
      <c r="D31" s="174">
        <f t="shared" si="12"/>
        <v>133.4</v>
      </c>
      <c r="E31" s="38">
        <f t="shared" si="12"/>
        <v>132.7</v>
      </c>
      <c r="F31" s="38">
        <f t="shared" si="12"/>
        <v>0.7</v>
      </c>
      <c r="G31" s="175">
        <f t="shared" si="1"/>
        <v>0</v>
      </c>
      <c r="H31" s="54">
        <v>0</v>
      </c>
      <c r="I31" s="54">
        <v>0</v>
      </c>
      <c r="J31" s="175">
        <f t="shared" si="13"/>
        <v>105.39999999999999</v>
      </c>
      <c r="K31" s="54">
        <v>105.1</v>
      </c>
      <c r="L31" s="54">
        <v>0.3</v>
      </c>
      <c r="M31" s="175">
        <f t="shared" si="14"/>
        <v>5.5</v>
      </c>
      <c r="N31" s="54">
        <v>5.4</v>
      </c>
      <c r="O31" s="54">
        <v>0.1</v>
      </c>
      <c r="P31" s="175">
        <f t="shared" si="15"/>
        <v>22.2</v>
      </c>
      <c r="Q31" s="54">
        <v>22.2</v>
      </c>
      <c r="R31" s="54">
        <v>0</v>
      </c>
      <c r="S31" s="175">
        <f t="shared" si="16"/>
        <v>0</v>
      </c>
      <c r="T31" s="54">
        <v>0</v>
      </c>
      <c r="U31" s="54">
        <v>0</v>
      </c>
      <c r="V31" s="175">
        <f t="shared" si="17"/>
        <v>0.3</v>
      </c>
      <c r="W31" s="54">
        <v>0</v>
      </c>
      <c r="X31" s="54">
        <v>0.3</v>
      </c>
      <c r="Y31" s="176">
        <v>41.9</v>
      </c>
      <c r="Z31" s="177">
        <f t="shared" si="2"/>
        <v>175.3</v>
      </c>
      <c r="AA31" s="142">
        <f t="shared" si="3"/>
        <v>133.39999999999998</v>
      </c>
      <c r="AB31" s="50">
        <f t="shared" si="4"/>
        <v>111.19999999999999</v>
      </c>
      <c r="AC31" s="51">
        <f t="shared" si="5"/>
        <v>22.2</v>
      </c>
      <c r="AD31" s="179">
        <f t="shared" si="6"/>
        <v>457.9392732702836</v>
      </c>
      <c r="AE31" s="52">
        <f t="shared" si="7"/>
        <v>381.73048866308505</v>
      </c>
      <c r="AF31" s="53">
        <f t="shared" si="8"/>
        <v>76.20878460719862</v>
      </c>
      <c r="AG31" s="180">
        <f t="shared" si="9"/>
        <v>601.7747721460325</v>
      </c>
      <c r="AH31" s="181">
        <f t="shared" si="10"/>
        <v>143.83549887574878</v>
      </c>
      <c r="AI31" s="182">
        <f t="shared" si="11"/>
        <v>16.641679160419795</v>
      </c>
    </row>
    <row r="32" spans="1:35" s="46" customFormat="1" ht="19.5" customHeight="1">
      <c r="A32" s="48">
        <v>27</v>
      </c>
      <c r="B32" s="47" t="s">
        <v>40</v>
      </c>
      <c r="C32" s="173">
        <v>3619</v>
      </c>
      <c r="D32" s="174">
        <f t="shared" si="12"/>
        <v>55.00000000000001</v>
      </c>
      <c r="E32" s="38">
        <f t="shared" si="12"/>
        <v>54.5</v>
      </c>
      <c r="F32" s="38">
        <f t="shared" si="12"/>
        <v>0.5</v>
      </c>
      <c r="G32" s="175">
        <f>SUM(H32:I32)</f>
        <v>0</v>
      </c>
      <c r="H32" s="54">
        <v>0</v>
      </c>
      <c r="I32" s="54">
        <v>0</v>
      </c>
      <c r="J32" s="175">
        <f>SUM(K32:L32)</f>
        <v>43.800000000000004</v>
      </c>
      <c r="K32" s="54">
        <v>43.7</v>
      </c>
      <c r="L32" s="54">
        <v>0.1</v>
      </c>
      <c r="M32" s="175">
        <f>SUM(N32:O32)</f>
        <v>1.5999999999999999</v>
      </c>
      <c r="N32" s="54">
        <v>1.4</v>
      </c>
      <c r="O32" s="54">
        <v>0.2</v>
      </c>
      <c r="P32" s="175">
        <f>SUM(Q32:R32)</f>
        <v>9.4</v>
      </c>
      <c r="Q32" s="54">
        <v>9.4</v>
      </c>
      <c r="R32" s="54">
        <v>0</v>
      </c>
      <c r="S32" s="175">
        <f>SUM(T32:U32)</f>
        <v>0</v>
      </c>
      <c r="T32" s="54">
        <v>0</v>
      </c>
      <c r="U32" s="54">
        <v>0</v>
      </c>
      <c r="V32" s="175">
        <f>SUM(W32:X32)</f>
        <v>0.2</v>
      </c>
      <c r="W32" s="54">
        <v>0</v>
      </c>
      <c r="X32" s="54">
        <v>0.2</v>
      </c>
      <c r="Y32" s="176">
        <v>16.9</v>
      </c>
      <c r="Z32" s="177">
        <f>D32+Y32</f>
        <v>71.9</v>
      </c>
      <c r="AA32" s="178">
        <f>SUM(AB32:AC32)</f>
        <v>55.00000000000001</v>
      </c>
      <c r="AB32" s="50">
        <f>G32+J32+M32+S32+V32</f>
        <v>45.60000000000001</v>
      </c>
      <c r="AC32" s="51">
        <f>P32</f>
        <v>9.4</v>
      </c>
      <c r="AD32" s="179">
        <f t="shared" si="6"/>
        <v>524.0540823813018</v>
      </c>
      <c r="AE32" s="52">
        <f t="shared" si="7"/>
        <v>434.4884755743157</v>
      </c>
      <c r="AF32" s="53">
        <f t="shared" si="8"/>
        <v>89.56560680698611</v>
      </c>
      <c r="AG32" s="180">
        <f t="shared" si="9"/>
        <v>685.0816095130109</v>
      </c>
      <c r="AH32" s="181">
        <f t="shared" si="10"/>
        <v>161.0275271317091</v>
      </c>
      <c r="AI32" s="182">
        <f>AC32*100/AA32</f>
        <v>17.09090909090909</v>
      </c>
    </row>
    <row r="33" spans="1:35" s="43" customFormat="1" ht="19.5" customHeight="1">
      <c r="A33" s="44">
        <v>28</v>
      </c>
      <c r="B33" s="47" t="s">
        <v>153</v>
      </c>
      <c r="C33" s="173">
        <v>2860</v>
      </c>
      <c r="D33" s="174">
        <f t="shared" si="12"/>
        <v>57</v>
      </c>
      <c r="E33" s="38">
        <f t="shared" si="12"/>
        <v>56</v>
      </c>
      <c r="F33" s="38">
        <f t="shared" si="12"/>
        <v>1</v>
      </c>
      <c r="G33" s="175">
        <f t="shared" si="1"/>
        <v>0</v>
      </c>
      <c r="H33" s="54">
        <v>0</v>
      </c>
      <c r="I33" s="54">
        <v>0</v>
      </c>
      <c r="J33" s="175">
        <f t="shared" si="13"/>
        <v>48.4</v>
      </c>
      <c r="K33" s="49">
        <v>47.5</v>
      </c>
      <c r="L33" s="49">
        <v>0.9</v>
      </c>
      <c r="M33" s="175">
        <f t="shared" si="14"/>
        <v>4.1</v>
      </c>
      <c r="N33" s="49">
        <v>4</v>
      </c>
      <c r="O33" s="49">
        <v>0.1</v>
      </c>
      <c r="P33" s="175">
        <f t="shared" si="15"/>
        <v>4.5</v>
      </c>
      <c r="Q33" s="68">
        <v>4.5</v>
      </c>
      <c r="R33" s="49">
        <v>0</v>
      </c>
      <c r="S33" s="175">
        <v>0</v>
      </c>
      <c r="T33" s="49">
        <v>0</v>
      </c>
      <c r="U33" s="49">
        <v>0</v>
      </c>
      <c r="V33" s="175">
        <f>SUM(W33:X33)</f>
        <v>0</v>
      </c>
      <c r="W33" s="49">
        <v>0</v>
      </c>
      <c r="X33" s="49">
        <v>0</v>
      </c>
      <c r="Y33" s="176">
        <v>11.8</v>
      </c>
      <c r="Z33" s="177">
        <f>D33+Y33</f>
        <v>68.8</v>
      </c>
      <c r="AA33" s="178">
        <f>SUM(AB33:AC33)</f>
        <v>57</v>
      </c>
      <c r="AB33" s="50">
        <f t="shared" si="4"/>
        <v>52.5</v>
      </c>
      <c r="AC33" s="51">
        <f t="shared" si="5"/>
        <v>4.5</v>
      </c>
      <c r="AD33" s="179">
        <f t="shared" si="6"/>
        <v>687.2437906920666</v>
      </c>
      <c r="AE33" s="52">
        <f t="shared" si="7"/>
        <v>632.9877019532191</v>
      </c>
      <c r="AF33" s="53">
        <f t="shared" si="8"/>
        <v>54.25608873884736</v>
      </c>
      <c r="AG33" s="180">
        <f t="shared" si="9"/>
        <v>829.5153122739329</v>
      </c>
      <c r="AH33" s="181">
        <f t="shared" si="10"/>
        <v>142.2715215818664</v>
      </c>
      <c r="AI33" s="182">
        <f t="shared" si="11"/>
        <v>7.894736842105263</v>
      </c>
    </row>
    <row r="34" spans="1:35" s="43" customFormat="1" ht="19.5" customHeight="1">
      <c r="A34" s="48">
        <v>29</v>
      </c>
      <c r="B34" s="47" t="s">
        <v>41</v>
      </c>
      <c r="C34" s="173">
        <v>9739</v>
      </c>
      <c r="D34" s="174">
        <f t="shared" si="12"/>
        <v>108.3</v>
      </c>
      <c r="E34" s="38">
        <f t="shared" si="12"/>
        <v>106.8</v>
      </c>
      <c r="F34" s="38">
        <f t="shared" si="12"/>
        <v>1.5</v>
      </c>
      <c r="G34" s="175">
        <f t="shared" si="1"/>
        <v>0</v>
      </c>
      <c r="H34" s="54">
        <v>0</v>
      </c>
      <c r="I34" s="54">
        <v>0</v>
      </c>
      <c r="J34" s="175">
        <f t="shared" si="13"/>
        <v>79.4</v>
      </c>
      <c r="K34" s="49">
        <v>79.2</v>
      </c>
      <c r="L34" s="49">
        <v>0.2</v>
      </c>
      <c r="M34" s="175">
        <f t="shared" si="14"/>
        <v>4.6</v>
      </c>
      <c r="N34" s="49">
        <v>4.6</v>
      </c>
      <c r="O34" s="54">
        <v>0</v>
      </c>
      <c r="P34" s="175">
        <f t="shared" si="15"/>
        <v>23.1</v>
      </c>
      <c r="Q34" s="49">
        <v>23</v>
      </c>
      <c r="R34" s="49">
        <v>0.1</v>
      </c>
      <c r="S34" s="175">
        <f t="shared" si="16"/>
        <v>0</v>
      </c>
      <c r="T34" s="49">
        <v>0</v>
      </c>
      <c r="U34" s="49">
        <v>0</v>
      </c>
      <c r="V34" s="175">
        <f t="shared" si="17"/>
        <v>1.2</v>
      </c>
      <c r="W34" s="49">
        <v>0</v>
      </c>
      <c r="X34" s="49">
        <v>1.2</v>
      </c>
      <c r="Y34" s="176">
        <v>27.3</v>
      </c>
      <c r="Z34" s="177">
        <f t="shared" si="2"/>
        <v>135.6</v>
      </c>
      <c r="AA34" s="178">
        <f>SUM(AB34:AC34)</f>
        <v>108.30000000000001</v>
      </c>
      <c r="AB34" s="50">
        <f t="shared" si="4"/>
        <v>85.2</v>
      </c>
      <c r="AC34" s="51">
        <f t="shared" si="5"/>
        <v>23.1</v>
      </c>
      <c r="AD34" s="179">
        <f t="shared" si="6"/>
        <v>383.45649025779755</v>
      </c>
      <c r="AE34" s="52">
        <f t="shared" si="7"/>
        <v>301.6666017540567</v>
      </c>
      <c r="AF34" s="53">
        <f t="shared" si="8"/>
        <v>81.78988850374074</v>
      </c>
      <c r="AG34" s="180">
        <f t="shared" si="9"/>
        <v>480.11726758040015</v>
      </c>
      <c r="AH34" s="181">
        <f t="shared" si="10"/>
        <v>96.66077732260268</v>
      </c>
      <c r="AI34" s="182">
        <f t="shared" si="11"/>
        <v>21.329639889196674</v>
      </c>
    </row>
    <row r="35" spans="1:35" s="46" customFormat="1" ht="19.5" customHeight="1">
      <c r="A35" s="48">
        <v>30</v>
      </c>
      <c r="B35" s="47" t="s">
        <v>42</v>
      </c>
      <c r="C35" s="173">
        <v>4428</v>
      </c>
      <c r="D35" s="174">
        <f>G35+J35+M35+P35+S35+V35</f>
        <v>67.6</v>
      </c>
      <c r="E35" s="38">
        <f>H35+K35+N35+Q35+T35+W35</f>
        <v>64.39999999999999</v>
      </c>
      <c r="F35" s="38">
        <f>I35+L35+O35+R35+U35+X35</f>
        <v>3.2</v>
      </c>
      <c r="G35" s="175">
        <f>SUM(H35:I35)</f>
        <v>0</v>
      </c>
      <c r="H35" s="54">
        <v>0</v>
      </c>
      <c r="I35" s="54">
        <v>0</v>
      </c>
      <c r="J35" s="175">
        <f>SUM(K35:L35)</f>
        <v>54.6</v>
      </c>
      <c r="K35" s="49">
        <v>52.5</v>
      </c>
      <c r="L35" s="49">
        <v>2.1</v>
      </c>
      <c r="M35" s="175">
        <f>SUM(N35:O35)</f>
        <v>4.4</v>
      </c>
      <c r="N35" s="49">
        <v>3.3</v>
      </c>
      <c r="O35" s="54">
        <v>1.1</v>
      </c>
      <c r="P35" s="175">
        <f>SUM(Q35:R35)</f>
        <v>8.6</v>
      </c>
      <c r="Q35" s="49">
        <v>8.6</v>
      </c>
      <c r="R35" s="49">
        <v>0</v>
      </c>
      <c r="S35" s="175">
        <f>SUM(T35:U35)</f>
        <v>0</v>
      </c>
      <c r="T35" s="49">
        <v>0</v>
      </c>
      <c r="U35" s="49">
        <v>0</v>
      </c>
      <c r="V35" s="175">
        <f>SUM(W35:X35)</f>
        <v>0</v>
      </c>
      <c r="W35" s="49">
        <v>0</v>
      </c>
      <c r="X35" s="49">
        <v>0</v>
      </c>
      <c r="Y35" s="176">
        <v>24.9</v>
      </c>
      <c r="Z35" s="177">
        <f>D35+Y35</f>
        <v>92.5</v>
      </c>
      <c r="AA35" s="178">
        <f t="shared" si="3"/>
        <v>67.6</v>
      </c>
      <c r="AB35" s="50">
        <f>G35+J35+M35+S35+V35</f>
        <v>59</v>
      </c>
      <c r="AC35" s="51">
        <f>P35</f>
        <v>8.6</v>
      </c>
      <c r="AD35" s="179">
        <f t="shared" si="6"/>
        <v>526.4305516618384</v>
      </c>
      <c r="AE35" s="52">
        <f t="shared" si="7"/>
        <v>459.45861757468157</v>
      </c>
      <c r="AF35" s="53">
        <f t="shared" si="8"/>
        <v>66.97193408715697</v>
      </c>
      <c r="AG35" s="180">
        <f t="shared" si="9"/>
        <v>720.3376631467464</v>
      </c>
      <c r="AH35" s="181">
        <f t="shared" si="10"/>
        <v>193.90711148490794</v>
      </c>
      <c r="AI35" s="182">
        <f>AC35*100/AA35</f>
        <v>12.721893491124261</v>
      </c>
    </row>
    <row r="36" spans="1:35" s="43" customFormat="1" ht="19.5" customHeight="1">
      <c r="A36" s="48">
        <v>31</v>
      </c>
      <c r="B36" s="47" t="s">
        <v>154</v>
      </c>
      <c r="C36" s="173">
        <v>6129</v>
      </c>
      <c r="D36" s="174">
        <f t="shared" si="12"/>
        <v>76.5</v>
      </c>
      <c r="E36" s="38">
        <f t="shared" si="12"/>
        <v>74.1</v>
      </c>
      <c r="F36" s="38">
        <f t="shared" si="12"/>
        <v>2.4000000000000004</v>
      </c>
      <c r="G36" s="175">
        <f t="shared" si="1"/>
        <v>0</v>
      </c>
      <c r="H36" s="54">
        <v>0</v>
      </c>
      <c r="I36" s="49">
        <v>0</v>
      </c>
      <c r="J36" s="175">
        <f t="shared" si="13"/>
        <v>61.8</v>
      </c>
      <c r="K36" s="49">
        <v>61.4</v>
      </c>
      <c r="L36" s="49">
        <v>0.4</v>
      </c>
      <c r="M36" s="175">
        <f t="shared" si="14"/>
        <v>2.7</v>
      </c>
      <c r="N36" s="49">
        <v>2.7</v>
      </c>
      <c r="O36" s="49">
        <v>0</v>
      </c>
      <c r="P36" s="175">
        <f t="shared" si="15"/>
        <v>8.3</v>
      </c>
      <c r="Q36" s="49">
        <v>6.5</v>
      </c>
      <c r="R36" s="49">
        <v>1.8</v>
      </c>
      <c r="S36" s="175">
        <f t="shared" si="16"/>
        <v>0</v>
      </c>
      <c r="T36" s="49">
        <v>0</v>
      </c>
      <c r="U36" s="49">
        <v>0</v>
      </c>
      <c r="V36" s="175">
        <f>SUM(W36:X36)</f>
        <v>3.7</v>
      </c>
      <c r="W36" s="49">
        <v>3.5</v>
      </c>
      <c r="X36" s="49">
        <v>0.2</v>
      </c>
      <c r="Y36" s="176">
        <v>27.6</v>
      </c>
      <c r="Z36" s="177">
        <f t="shared" si="2"/>
        <v>104.1</v>
      </c>
      <c r="AA36" s="178">
        <f t="shared" si="3"/>
        <v>76.5</v>
      </c>
      <c r="AB36" s="50">
        <f t="shared" si="4"/>
        <v>68.2</v>
      </c>
      <c r="AC36" s="51">
        <f t="shared" si="5"/>
        <v>8.3</v>
      </c>
      <c r="AD36" s="179">
        <f t="shared" si="6"/>
        <v>430.4015393184465</v>
      </c>
      <c r="AE36" s="52">
        <f t="shared" si="7"/>
        <v>383.70437884337326</v>
      </c>
      <c r="AF36" s="53">
        <f t="shared" si="8"/>
        <v>46.69716047507329</v>
      </c>
      <c r="AG36" s="180">
        <f t="shared" si="9"/>
        <v>585.6836633078468</v>
      </c>
      <c r="AH36" s="181">
        <f t="shared" si="10"/>
        <v>155.2821239894003</v>
      </c>
      <c r="AI36" s="182">
        <f t="shared" si="11"/>
        <v>10.849673202614381</v>
      </c>
    </row>
    <row r="37" spans="1:35" s="43" customFormat="1" ht="19.5" customHeight="1">
      <c r="A37" s="48">
        <v>32</v>
      </c>
      <c r="B37" s="47" t="s">
        <v>155</v>
      </c>
      <c r="C37" s="173">
        <v>17755</v>
      </c>
      <c r="D37" s="174">
        <f t="shared" si="12"/>
        <v>240.5</v>
      </c>
      <c r="E37" s="38">
        <f t="shared" si="12"/>
        <v>216.70000000000002</v>
      </c>
      <c r="F37" s="38">
        <f t="shared" si="12"/>
        <v>23.8</v>
      </c>
      <c r="G37" s="175">
        <f t="shared" si="1"/>
        <v>0</v>
      </c>
      <c r="H37" s="49">
        <v>0</v>
      </c>
      <c r="I37" s="49">
        <v>0</v>
      </c>
      <c r="J37" s="175">
        <f t="shared" si="13"/>
        <v>193.6</v>
      </c>
      <c r="K37" s="49">
        <v>179.6</v>
      </c>
      <c r="L37" s="49">
        <v>14</v>
      </c>
      <c r="M37" s="175">
        <f t="shared" si="14"/>
        <v>20.9</v>
      </c>
      <c r="N37" s="49">
        <v>13.8</v>
      </c>
      <c r="O37" s="49">
        <v>7.1</v>
      </c>
      <c r="P37" s="175">
        <f t="shared" si="15"/>
        <v>26</v>
      </c>
      <c r="Q37" s="49">
        <v>23.3</v>
      </c>
      <c r="R37" s="49">
        <v>2.7</v>
      </c>
      <c r="S37" s="175">
        <f t="shared" si="16"/>
        <v>0</v>
      </c>
      <c r="T37" s="49">
        <v>0</v>
      </c>
      <c r="U37" s="49">
        <v>0</v>
      </c>
      <c r="V37" s="175">
        <f t="shared" si="17"/>
        <v>0</v>
      </c>
      <c r="W37" s="49">
        <v>0</v>
      </c>
      <c r="X37" s="49">
        <v>0</v>
      </c>
      <c r="Y37" s="176">
        <v>57.2</v>
      </c>
      <c r="Z37" s="177">
        <f t="shared" si="2"/>
        <v>297.7</v>
      </c>
      <c r="AA37" s="178">
        <f t="shared" si="3"/>
        <v>240.5</v>
      </c>
      <c r="AB37" s="50">
        <f t="shared" si="4"/>
        <v>214.5</v>
      </c>
      <c r="AC37" s="51">
        <f t="shared" si="5"/>
        <v>26</v>
      </c>
      <c r="AD37" s="179">
        <f t="shared" si="6"/>
        <v>467.0855222909525</v>
      </c>
      <c r="AE37" s="52">
        <f t="shared" si="7"/>
        <v>416.5897901513901</v>
      </c>
      <c r="AF37" s="53">
        <f t="shared" si="8"/>
        <v>50.49573213956244</v>
      </c>
      <c r="AG37" s="180">
        <f t="shared" si="9"/>
        <v>578.1761329979898</v>
      </c>
      <c r="AH37" s="181">
        <f t="shared" si="10"/>
        <v>111.09061070703736</v>
      </c>
      <c r="AI37" s="182">
        <f t="shared" si="11"/>
        <v>10.81081081081081</v>
      </c>
    </row>
    <row r="38" spans="1:35" s="43" customFormat="1" ht="19.5" customHeight="1" thickBot="1">
      <c r="A38" s="57">
        <v>33</v>
      </c>
      <c r="B38" s="58" t="s">
        <v>44</v>
      </c>
      <c r="C38" s="186">
        <v>13337</v>
      </c>
      <c r="D38" s="187">
        <f t="shared" si="12"/>
        <v>155.1</v>
      </c>
      <c r="E38" s="59">
        <f t="shared" si="12"/>
        <v>150.50000000000003</v>
      </c>
      <c r="F38" s="59">
        <f t="shared" si="12"/>
        <v>4.6000000000000005</v>
      </c>
      <c r="G38" s="188">
        <f t="shared" si="1"/>
        <v>0</v>
      </c>
      <c r="H38" s="59">
        <v>0</v>
      </c>
      <c r="I38" s="59">
        <v>0</v>
      </c>
      <c r="J38" s="188">
        <f t="shared" si="13"/>
        <v>117.5</v>
      </c>
      <c r="K38" s="59">
        <v>116.4</v>
      </c>
      <c r="L38" s="59">
        <v>1.1</v>
      </c>
      <c r="M38" s="188">
        <f t="shared" si="14"/>
        <v>5.8</v>
      </c>
      <c r="N38" s="59">
        <v>5.5</v>
      </c>
      <c r="O38" s="59">
        <v>0.3</v>
      </c>
      <c r="P38" s="188">
        <f t="shared" si="15"/>
        <v>24.3</v>
      </c>
      <c r="Q38" s="59">
        <v>24.3</v>
      </c>
      <c r="R38" s="59">
        <v>0</v>
      </c>
      <c r="S38" s="188">
        <f t="shared" si="16"/>
        <v>0</v>
      </c>
      <c r="T38" s="59">
        <v>0</v>
      </c>
      <c r="U38" s="59">
        <v>0</v>
      </c>
      <c r="V38" s="188">
        <f t="shared" si="17"/>
        <v>7.5</v>
      </c>
      <c r="W38" s="59">
        <v>4.3</v>
      </c>
      <c r="X38" s="59">
        <v>3.2</v>
      </c>
      <c r="Y38" s="189">
        <v>56</v>
      </c>
      <c r="Z38" s="190">
        <f t="shared" si="2"/>
        <v>211.1</v>
      </c>
      <c r="AA38" s="191">
        <f t="shared" si="3"/>
        <v>155.10000000000002</v>
      </c>
      <c r="AB38" s="60">
        <f t="shared" si="4"/>
        <v>130.8</v>
      </c>
      <c r="AC38" s="61">
        <f t="shared" si="5"/>
        <v>24.3</v>
      </c>
      <c r="AD38" s="192">
        <f t="shared" si="6"/>
        <v>401.0104117919297</v>
      </c>
      <c r="AE38" s="62">
        <f t="shared" si="7"/>
        <v>338.1828617819755</v>
      </c>
      <c r="AF38" s="63">
        <f t="shared" si="8"/>
        <v>62.827550009954166</v>
      </c>
      <c r="AG38" s="193">
        <f t="shared" si="9"/>
        <v>545.7981813621942</v>
      </c>
      <c r="AH38" s="194">
        <f t="shared" si="10"/>
        <v>144.78776957026471</v>
      </c>
      <c r="AI38" s="195">
        <f t="shared" si="11"/>
        <v>15.66731141199226</v>
      </c>
    </row>
    <row r="39" spans="1:34" s="43" customFormat="1" ht="15" customHeight="1">
      <c r="A39" s="64"/>
      <c r="C39" s="64"/>
      <c r="D39" s="18"/>
      <c r="E39" s="65"/>
      <c r="F39" s="65"/>
      <c r="AD39" s="66"/>
      <c r="AE39" s="66"/>
      <c r="AF39" s="66"/>
      <c r="AG39" s="66"/>
      <c r="AH39" s="66"/>
    </row>
    <row r="40" spans="1:34" s="43" customFormat="1" ht="15" customHeight="1">
      <c r="A40" s="64"/>
      <c r="C40" s="64"/>
      <c r="D40" s="18"/>
      <c r="E40" s="65"/>
      <c r="F40" s="65"/>
      <c r="AD40" s="66"/>
      <c r="AE40" s="66"/>
      <c r="AF40" s="66"/>
      <c r="AG40" s="66"/>
      <c r="AH40" s="66"/>
    </row>
    <row r="41" spans="1:34" s="43" customFormat="1" ht="15" customHeight="1">
      <c r="A41" s="64"/>
      <c r="C41" s="64"/>
      <c r="D41" s="67"/>
      <c r="E41" s="65"/>
      <c r="F41" s="65"/>
      <c r="AD41" s="66"/>
      <c r="AE41" s="66"/>
      <c r="AF41" s="66"/>
      <c r="AG41" s="66"/>
      <c r="AH41" s="66"/>
    </row>
    <row r="42" spans="1:34" s="43" customFormat="1" ht="15" customHeight="1">
      <c r="A42" s="64"/>
      <c r="C42" s="64"/>
      <c r="D42" s="67"/>
      <c r="E42" s="65"/>
      <c r="F42" s="65"/>
      <c r="AD42" s="66"/>
      <c r="AE42" s="66"/>
      <c r="AF42" s="66"/>
      <c r="AG42" s="66"/>
      <c r="AH42" s="66"/>
    </row>
    <row r="43" spans="1:34" s="43" customFormat="1" ht="15" customHeight="1">
      <c r="A43" s="64"/>
      <c r="C43" s="64"/>
      <c r="D43" s="67"/>
      <c r="E43" s="65"/>
      <c r="F43" s="65"/>
      <c r="AD43" s="66"/>
      <c r="AE43" s="66"/>
      <c r="AF43" s="66"/>
      <c r="AG43" s="66"/>
      <c r="AH43" s="66"/>
    </row>
    <row r="44" spans="1:34" s="43" customFormat="1" ht="15" customHeight="1">
      <c r="A44" s="64"/>
      <c r="C44" s="64"/>
      <c r="D44" s="67"/>
      <c r="E44" s="65"/>
      <c r="F44" s="65"/>
      <c r="AD44" s="66"/>
      <c r="AE44" s="66"/>
      <c r="AF44" s="66"/>
      <c r="AG44" s="66"/>
      <c r="AH44" s="66"/>
    </row>
    <row r="45" spans="1:34" s="43" customFormat="1" ht="15" customHeight="1">
      <c r="A45" s="64"/>
      <c r="C45" s="64"/>
      <c r="D45" s="67"/>
      <c r="E45" s="65"/>
      <c r="F45" s="65"/>
      <c r="AD45" s="66"/>
      <c r="AE45" s="66"/>
      <c r="AF45" s="66"/>
      <c r="AG45" s="66"/>
      <c r="AH45" s="66"/>
    </row>
    <row r="46" spans="1:34" s="43" customFormat="1" ht="15" customHeight="1">
      <c r="A46" s="64"/>
      <c r="C46" s="64"/>
      <c r="D46" s="67"/>
      <c r="E46" s="65"/>
      <c r="F46" s="65"/>
      <c r="AD46" s="66"/>
      <c r="AE46" s="66"/>
      <c r="AF46" s="66"/>
      <c r="AG46" s="66"/>
      <c r="AH46" s="66"/>
    </row>
    <row r="47" spans="1:34" s="43" customFormat="1" ht="15" customHeight="1">
      <c r="A47" s="64"/>
      <c r="C47" s="64"/>
      <c r="D47" s="67"/>
      <c r="E47" s="65"/>
      <c r="F47" s="65"/>
      <c r="AD47" s="66"/>
      <c r="AE47" s="66"/>
      <c r="AF47" s="66"/>
      <c r="AG47" s="66"/>
      <c r="AH47" s="66"/>
    </row>
    <row r="48" spans="1:34" s="43" customFormat="1" ht="15" customHeight="1">
      <c r="A48" s="64"/>
      <c r="C48" s="64"/>
      <c r="D48" s="67"/>
      <c r="E48" s="65"/>
      <c r="F48" s="65"/>
      <c r="AD48" s="66"/>
      <c r="AE48" s="66"/>
      <c r="AF48" s="66"/>
      <c r="AG48" s="66"/>
      <c r="AH48" s="66"/>
    </row>
    <row r="49" spans="1:34" s="43" customFormat="1" ht="15" customHeight="1">
      <c r="A49" s="64"/>
      <c r="C49" s="64"/>
      <c r="D49" s="67"/>
      <c r="E49" s="65"/>
      <c r="F49" s="65"/>
      <c r="AD49" s="66"/>
      <c r="AE49" s="66"/>
      <c r="AF49" s="66"/>
      <c r="AG49" s="66"/>
      <c r="AH49" s="66"/>
    </row>
    <row r="50" spans="1:34" s="43" customFormat="1" ht="15" customHeight="1">
      <c r="A50" s="64"/>
      <c r="C50" s="64"/>
      <c r="D50" s="67"/>
      <c r="E50" s="65"/>
      <c r="F50" s="65"/>
      <c r="AD50" s="66"/>
      <c r="AE50" s="66"/>
      <c r="AF50" s="66"/>
      <c r="AG50" s="66"/>
      <c r="AH50" s="66"/>
    </row>
    <row r="51" spans="1:34" s="43" customFormat="1" ht="15" customHeight="1">
      <c r="A51" s="64"/>
      <c r="C51" s="64"/>
      <c r="D51" s="67"/>
      <c r="E51" s="65"/>
      <c r="F51" s="65"/>
      <c r="AD51" s="66"/>
      <c r="AE51" s="66"/>
      <c r="AF51" s="66"/>
      <c r="AG51" s="66"/>
      <c r="AH51" s="66"/>
    </row>
    <row r="52" spans="1:34" s="43" customFormat="1" ht="15" customHeight="1">
      <c r="A52" s="64"/>
      <c r="C52" s="64"/>
      <c r="D52" s="67"/>
      <c r="E52" s="65"/>
      <c r="F52" s="65"/>
      <c r="AD52" s="66"/>
      <c r="AE52" s="66"/>
      <c r="AF52" s="66"/>
      <c r="AG52" s="66"/>
      <c r="AH52" s="66"/>
    </row>
    <row r="53" spans="1:34" s="43" customFormat="1" ht="15" customHeight="1">
      <c r="A53" s="64"/>
      <c r="C53" s="64"/>
      <c r="D53" s="67"/>
      <c r="E53" s="65"/>
      <c r="F53" s="65"/>
      <c r="AD53" s="66"/>
      <c r="AE53" s="66"/>
      <c r="AF53" s="66"/>
      <c r="AG53" s="66"/>
      <c r="AH53" s="66"/>
    </row>
    <row r="54" spans="1:34" s="43" customFormat="1" ht="15" customHeight="1">
      <c r="A54" s="64"/>
      <c r="C54" s="64"/>
      <c r="D54" s="67"/>
      <c r="E54" s="65"/>
      <c r="F54" s="65"/>
      <c r="AD54" s="66"/>
      <c r="AE54" s="66"/>
      <c r="AF54" s="66"/>
      <c r="AG54" s="66"/>
      <c r="AH54" s="66"/>
    </row>
    <row r="55" spans="1:34" s="43" customFormat="1" ht="15" customHeight="1">
      <c r="A55" s="64"/>
      <c r="C55" s="64"/>
      <c r="D55" s="67"/>
      <c r="E55" s="65"/>
      <c r="F55" s="65"/>
      <c r="AD55" s="66"/>
      <c r="AE55" s="66"/>
      <c r="AF55" s="66"/>
      <c r="AG55" s="66"/>
      <c r="AH55" s="66"/>
    </row>
    <row r="56" spans="1:34" s="43" customFormat="1" ht="15" customHeight="1">
      <c r="A56" s="64"/>
      <c r="C56" s="64"/>
      <c r="D56" s="67"/>
      <c r="E56" s="65"/>
      <c r="F56" s="65"/>
      <c r="AD56" s="66"/>
      <c r="AE56" s="66"/>
      <c r="AF56" s="66"/>
      <c r="AG56" s="66"/>
      <c r="AH56" s="66"/>
    </row>
    <row r="57" spans="1:34" s="43" customFormat="1" ht="15" customHeight="1">
      <c r="A57" s="64"/>
      <c r="C57" s="64"/>
      <c r="D57" s="67"/>
      <c r="E57" s="65"/>
      <c r="F57" s="65"/>
      <c r="AD57" s="66"/>
      <c r="AE57" s="66"/>
      <c r="AF57" s="66"/>
      <c r="AG57" s="66"/>
      <c r="AH57" s="66"/>
    </row>
    <row r="58" spans="1:34" s="43" customFormat="1" ht="15" customHeight="1">
      <c r="A58" s="64"/>
      <c r="C58" s="64"/>
      <c r="D58" s="67"/>
      <c r="E58" s="65"/>
      <c r="F58" s="65"/>
      <c r="AD58" s="66"/>
      <c r="AE58" s="66"/>
      <c r="AF58" s="66"/>
      <c r="AG58" s="66"/>
      <c r="AH58" s="66"/>
    </row>
    <row r="59" spans="1:34" s="43" customFormat="1" ht="15" customHeight="1">
      <c r="A59" s="64"/>
      <c r="C59" s="64"/>
      <c r="D59" s="67"/>
      <c r="E59" s="65"/>
      <c r="F59" s="65"/>
      <c r="AD59" s="66"/>
      <c r="AE59" s="66"/>
      <c r="AF59" s="66"/>
      <c r="AG59" s="66"/>
      <c r="AH59" s="66"/>
    </row>
    <row r="60" spans="1:34" s="43" customFormat="1" ht="15" customHeight="1">
      <c r="A60" s="64"/>
      <c r="C60" s="64"/>
      <c r="D60" s="67"/>
      <c r="E60" s="65"/>
      <c r="F60" s="65"/>
      <c r="AD60" s="66"/>
      <c r="AE60" s="66"/>
      <c r="AF60" s="66"/>
      <c r="AG60" s="66"/>
      <c r="AH60" s="66"/>
    </row>
  </sheetData>
  <sheetProtection/>
  <mergeCells count="18">
    <mergeCell ref="A5:B5"/>
    <mergeCell ref="AG1:AG4"/>
    <mergeCell ref="AH1:AH4"/>
    <mergeCell ref="AI1:AI4"/>
    <mergeCell ref="D2:F3"/>
    <mergeCell ref="G2:X2"/>
    <mergeCell ref="Y2:Y4"/>
    <mergeCell ref="Z2:Z4"/>
    <mergeCell ref="G3:I3"/>
    <mergeCell ref="J3:L3"/>
    <mergeCell ref="AD1:AF3"/>
    <mergeCell ref="P3:R3"/>
    <mergeCell ref="S3:U3"/>
    <mergeCell ref="V3:X3"/>
    <mergeCell ref="M3:O3"/>
    <mergeCell ref="A1:B4"/>
    <mergeCell ref="C1:C4"/>
    <mergeCell ref="AA1:AC3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68" r:id="rId3"/>
  <colBreaks count="1" manualBreakCount="1">
    <brk id="18" max="65535" man="1"/>
  </col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J60"/>
  <sheetViews>
    <sheetView view="pageBreakPreview" zoomScale="75" zoomScaleSheetLayoutView="75" zoomScalePageLayoutView="0" workbookViewId="0" topLeftCell="A1">
      <selection activeCell="H15" sqref="H15"/>
    </sheetView>
  </sheetViews>
  <sheetFormatPr defaultColWidth="9.00390625" defaultRowHeight="15" customHeight="1"/>
  <cols>
    <col min="1" max="1" width="3.75390625" style="8" customWidth="1"/>
    <col min="2" max="2" width="11.625" style="1" customWidth="1"/>
    <col min="3" max="3" width="10.625" style="8" customWidth="1"/>
    <col min="4" max="4" width="10.625" style="11" customWidth="1"/>
    <col min="5" max="6" width="10.625" style="9" customWidth="1"/>
    <col min="7" max="29" width="10.625" style="1" customWidth="1"/>
    <col min="30" max="32" width="10.625" style="10" customWidth="1"/>
    <col min="33" max="34" width="9.00390625" style="10" customWidth="1"/>
    <col min="35" max="16384" width="9.00390625" style="1" customWidth="1"/>
  </cols>
  <sheetData>
    <row r="1" spans="1:35" ht="15" customHeight="1">
      <c r="A1" s="419" t="s">
        <v>157</v>
      </c>
      <c r="B1" s="420"/>
      <c r="C1" s="425" t="s">
        <v>0</v>
      </c>
      <c r="D1" s="112"/>
      <c r="E1" s="113"/>
      <c r="F1" s="113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5"/>
      <c r="AA1" s="403" t="s">
        <v>1</v>
      </c>
      <c r="AB1" s="404"/>
      <c r="AC1" s="405"/>
      <c r="AD1" s="409" t="s">
        <v>2</v>
      </c>
      <c r="AE1" s="409"/>
      <c r="AF1" s="409"/>
      <c r="AG1" s="413" t="s">
        <v>3</v>
      </c>
      <c r="AH1" s="416" t="s">
        <v>4</v>
      </c>
      <c r="AI1" s="388" t="s">
        <v>5</v>
      </c>
    </row>
    <row r="2" spans="1:35" ht="19.5" customHeight="1">
      <c r="A2" s="421"/>
      <c r="B2" s="422"/>
      <c r="C2" s="426"/>
      <c r="D2" s="391" t="s">
        <v>1</v>
      </c>
      <c r="E2" s="392"/>
      <c r="F2" s="393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  <c r="U2" s="395"/>
      <c r="V2" s="395"/>
      <c r="W2" s="395"/>
      <c r="X2" s="396"/>
      <c r="Y2" s="397" t="s">
        <v>6</v>
      </c>
      <c r="Z2" s="399" t="s">
        <v>7</v>
      </c>
      <c r="AA2" s="406"/>
      <c r="AB2" s="407"/>
      <c r="AC2" s="408"/>
      <c r="AD2" s="410"/>
      <c r="AE2" s="410"/>
      <c r="AF2" s="410"/>
      <c r="AG2" s="414"/>
      <c r="AH2" s="417"/>
      <c r="AI2" s="389"/>
    </row>
    <row r="3" spans="1:35" ht="19.5" customHeight="1">
      <c r="A3" s="421"/>
      <c r="B3" s="422"/>
      <c r="C3" s="426"/>
      <c r="D3" s="394"/>
      <c r="E3" s="392"/>
      <c r="F3" s="392"/>
      <c r="G3" s="401" t="s">
        <v>8</v>
      </c>
      <c r="H3" s="402"/>
      <c r="I3" s="402"/>
      <c r="J3" s="401" t="s">
        <v>9</v>
      </c>
      <c r="K3" s="402"/>
      <c r="L3" s="402"/>
      <c r="M3" s="401" t="s">
        <v>10</v>
      </c>
      <c r="N3" s="402"/>
      <c r="O3" s="402"/>
      <c r="P3" s="401" t="s">
        <v>11</v>
      </c>
      <c r="Q3" s="402"/>
      <c r="R3" s="402"/>
      <c r="S3" s="401" t="s">
        <v>12</v>
      </c>
      <c r="T3" s="402"/>
      <c r="U3" s="402"/>
      <c r="V3" s="401" t="s">
        <v>13</v>
      </c>
      <c r="W3" s="402"/>
      <c r="X3" s="402"/>
      <c r="Y3" s="397"/>
      <c r="Z3" s="399"/>
      <c r="AA3" s="406"/>
      <c r="AB3" s="407"/>
      <c r="AC3" s="408"/>
      <c r="AD3" s="410"/>
      <c r="AE3" s="410"/>
      <c r="AF3" s="410"/>
      <c r="AG3" s="414"/>
      <c r="AH3" s="417"/>
      <c r="AI3" s="389"/>
    </row>
    <row r="4" spans="1:35" ht="19.5" customHeight="1" thickBot="1">
      <c r="A4" s="423"/>
      <c r="B4" s="424"/>
      <c r="C4" s="427"/>
      <c r="D4" s="116" t="s">
        <v>14</v>
      </c>
      <c r="E4" s="2" t="s">
        <v>15</v>
      </c>
      <c r="F4" s="2" t="s">
        <v>16</v>
      </c>
      <c r="G4" s="117" t="s">
        <v>14</v>
      </c>
      <c r="H4" s="2" t="s">
        <v>15</v>
      </c>
      <c r="I4" s="2" t="s">
        <v>16</v>
      </c>
      <c r="J4" s="117" t="s">
        <v>14</v>
      </c>
      <c r="K4" s="2" t="s">
        <v>15</v>
      </c>
      <c r="L4" s="2" t="s">
        <v>16</v>
      </c>
      <c r="M4" s="117" t="s">
        <v>14</v>
      </c>
      <c r="N4" s="2" t="s">
        <v>15</v>
      </c>
      <c r="O4" s="2" t="s">
        <v>16</v>
      </c>
      <c r="P4" s="117" t="s">
        <v>14</v>
      </c>
      <c r="Q4" s="2" t="s">
        <v>15</v>
      </c>
      <c r="R4" s="2" t="s">
        <v>16</v>
      </c>
      <c r="S4" s="117" t="s">
        <v>14</v>
      </c>
      <c r="T4" s="2" t="s">
        <v>15</v>
      </c>
      <c r="U4" s="2" t="s">
        <v>16</v>
      </c>
      <c r="V4" s="117" t="s">
        <v>14</v>
      </c>
      <c r="W4" s="2" t="s">
        <v>15</v>
      </c>
      <c r="X4" s="2" t="s">
        <v>16</v>
      </c>
      <c r="Y4" s="398"/>
      <c r="Z4" s="400"/>
      <c r="AA4" s="118" t="s">
        <v>14</v>
      </c>
      <c r="AB4" s="3" t="s">
        <v>17</v>
      </c>
      <c r="AC4" s="4" t="s">
        <v>18</v>
      </c>
      <c r="AD4" s="119"/>
      <c r="AE4" s="5" t="s">
        <v>17</v>
      </c>
      <c r="AF4" s="6" t="s">
        <v>18</v>
      </c>
      <c r="AG4" s="415"/>
      <c r="AH4" s="418"/>
      <c r="AI4" s="390"/>
    </row>
    <row r="5" spans="1:35" s="7" customFormat="1" ht="39.75" customHeight="1" thickBot="1">
      <c r="A5" s="411" t="s">
        <v>19</v>
      </c>
      <c r="B5" s="412"/>
      <c r="C5" s="120">
        <f>SUM(C6:C38)</f>
        <v>1282345</v>
      </c>
      <c r="D5" s="160">
        <f>SUM(E5:F5)</f>
        <v>22895.600000000002</v>
      </c>
      <c r="E5" s="12">
        <f>SUM(E6:E38)</f>
        <v>21300.800000000003</v>
      </c>
      <c r="F5" s="12">
        <f>SUM(F6:F38)</f>
        <v>1594.8</v>
      </c>
      <c r="G5" s="121">
        <f aca="true" t="shared" si="0" ref="G5:AC5">SUM(G6:G38)</f>
        <v>565.1</v>
      </c>
      <c r="H5" s="13">
        <f t="shared" si="0"/>
        <v>565.1</v>
      </c>
      <c r="I5" s="13">
        <f t="shared" si="0"/>
        <v>0</v>
      </c>
      <c r="J5" s="121">
        <f t="shared" si="0"/>
        <v>17202.000000000004</v>
      </c>
      <c r="K5" s="13">
        <f t="shared" si="0"/>
        <v>16220.1</v>
      </c>
      <c r="L5" s="13">
        <f t="shared" si="0"/>
        <v>981.9000000000001</v>
      </c>
      <c r="M5" s="121">
        <f t="shared" si="0"/>
        <v>1056.3000000000004</v>
      </c>
      <c r="N5" s="13">
        <f t="shared" si="0"/>
        <v>832.3000000000001</v>
      </c>
      <c r="O5" s="13">
        <f t="shared" si="0"/>
        <v>224.00000000000003</v>
      </c>
      <c r="P5" s="121">
        <f t="shared" si="0"/>
        <v>3589.0000000000014</v>
      </c>
      <c r="Q5" s="13">
        <f t="shared" si="0"/>
        <v>3445.500000000002</v>
      </c>
      <c r="R5" s="13">
        <f t="shared" si="0"/>
        <v>143.5</v>
      </c>
      <c r="S5" s="121">
        <f t="shared" si="0"/>
        <v>0</v>
      </c>
      <c r="T5" s="13">
        <f t="shared" si="0"/>
        <v>0</v>
      </c>
      <c r="U5" s="13">
        <f t="shared" si="0"/>
        <v>0</v>
      </c>
      <c r="V5" s="121">
        <f t="shared" si="0"/>
        <v>483.1999999999999</v>
      </c>
      <c r="W5" s="13">
        <f t="shared" si="0"/>
        <v>237.79999999999998</v>
      </c>
      <c r="X5" s="13">
        <f t="shared" si="0"/>
        <v>245.40000000000003</v>
      </c>
      <c r="Y5" s="122">
        <f t="shared" si="0"/>
        <v>11507.9</v>
      </c>
      <c r="Z5" s="161">
        <f t="shared" si="0"/>
        <v>34403.50000000001</v>
      </c>
      <c r="AA5" s="162">
        <f t="shared" si="0"/>
        <v>22895.6</v>
      </c>
      <c r="AB5" s="14">
        <f t="shared" si="0"/>
        <v>19306.600000000002</v>
      </c>
      <c r="AC5" s="15">
        <f t="shared" si="0"/>
        <v>3589.0000000000014</v>
      </c>
      <c r="AD5" s="123">
        <f>AA5/C5/31*1000000</f>
        <v>575.9508883611538</v>
      </c>
      <c r="AE5" s="16">
        <f>AB5/C5/31*1000000</f>
        <v>485.66770127157423</v>
      </c>
      <c r="AF5" s="17">
        <f>AC5/C5/31*1000000</f>
        <v>90.28318708957974</v>
      </c>
      <c r="AG5" s="124">
        <f>Z5/C5/31*1000000</f>
        <v>865.4381797259282</v>
      </c>
      <c r="AH5" s="125">
        <f>Y5/C5/31*1000000</f>
        <v>289.4872913647741</v>
      </c>
      <c r="AI5" s="126">
        <f>AC5*100/AA5</f>
        <v>15.675500969618623</v>
      </c>
    </row>
    <row r="6" spans="1:35" s="43" customFormat="1" ht="19.5" customHeight="1" thickTop="1">
      <c r="A6" s="36">
        <v>1</v>
      </c>
      <c r="B6" s="37" t="s">
        <v>20</v>
      </c>
      <c r="C6" s="163">
        <v>292980</v>
      </c>
      <c r="D6" s="164">
        <f>G6+J6+M6+P6+S6+V6</f>
        <v>5289.4</v>
      </c>
      <c r="E6" s="38">
        <f>H6+K6+N6+Q6+T6+W6</f>
        <v>5217.2</v>
      </c>
      <c r="F6" s="38">
        <f>I6+L6+O6+R6+U6+X6</f>
        <v>72.2</v>
      </c>
      <c r="G6" s="165">
        <f aca="true" t="shared" si="1" ref="G6:G38">SUM(H6:I6)</f>
        <v>0</v>
      </c>
      <c r="H6" s="38">
        <v>0</v>
      </c>
      <c r="I6" s="38">
        <v>0</v>
      </c>
      <c r="J6" s="165">
        <f>SUM(K6:L6)</f>
        <v>3909.8</v>
      </c>
      <c r="K6" s="38">
        <v>3865.3</v>
      </c>
      <c r="L6" s="38">
        <v>44.5</v>
      </c>
      <c r="M6" s="165">
        <f>SUM(N6:O6)</f>
        <v>326.7</v>
      </c>
      <c r="N6" s="38">
        <v>324.8</v>
      </c>
      <c r="O6" s="38">
        <v>1.9</v>
      </c>
      <c r="P6" s="165">
        <f>SUM(Q6:R6)</f>
        <v>958.9000000000001</v>
      </c>
      <c r="Q6" s="38">
        <v>956.7</v>
      </c>
      <c r="R6" s="38">
        <v>2.2</v>
      </c>
      <c r="S6" s="165">
        <f>SUM(T6:U6)</f>
        <v>0</v>
      </c>
      <c r="T6" s="38">
        <v>0</v>
      </c>
      <c r="U6" s="38">
        <v>0</v>
      </c>
      <c r="V6" s="165">
        <f>SUM(W6:X6)</f>
        <v>94</v>
      </c>
      <c r="W6" s="38">
        <v>70.4</v>
      </c>
      <c r="X6" s="38">
        <v>23.6</v>
      </c>
      <c r="Y6" s="166">
        <v>3697.9</v>
      </c>
      <c r="Z6" s="167">
        <f aca="true" t="shared" si="2" ref="Z6:Z38">D6+Y6</f>
        <v>8987.3</v>
      </c>
      <c r="AA6" s="168">
        <f aca="true" t="shared" si="3" ref="AA6:AA38">SUM(AB6:AC6)</f>
        <v>5289.4</v>
      </c>
      <c r="AB6" s="39">
        <f aca="true" t="shared" si="4" ref="AB6:AB38">G6+J6+M6+S6+V6</f>
        <v>4330.5</v>
      </c>
      <c r="AC6" s="40">
        <f aca="true" t="shared" si="5" ref="AC6:AC38">P6</f>
        <v>958.9000000000001</v>
      </c>
      <c r="AD6" s="169">
        <f aca="true" t="shared" si="6" ref="AD6:AD38">AA6/C6/31*1000000</f>
        <v>582.3803892812235</v>
      </c>
      <c r="AE6" s="41">
        <f aca="true" t="shared" si="7" ref="AE6:AE38">AB6/C6/31*1000000</f>
        <v>476.8023359515898</v>
      </c>
      <c r="AF6" s="42">
        <f aca="true" t="shared" si="8" ref="AF6:AF38">AC6/C6/31*1000000</f>
        <v>105.57805332963387</v>
      </c>
      <c r="AG6" s="170">
        <f aca="true" t="shared" si="9" ref="AG6:AG38">Z6/C6/31*1000000</f>
        <v>989.5313783391579</v>
      </c>
      <c r="AH6" s="171">
        <f aca="true" t="shared" si="10" ref="AH6:AH38">Y6/C6/31*1000000</f>
        <v>407.15098905793417</v>
      </c>
      <c r="AI6" s="172">
        <f aca="true" t="shared" si="11" ref="AI6:AI38">AC6*100/AA6</f>
        <v>18.128710250690062</v>
      </c>
    </row>
    <row r="7" spans="1:35" s="46" customFormat="1" ht="19.5" customHeight="1">
      <c r="A7" s="44">
        <v>2</v>
      </c>
      <c r="B7" s="45" t="s">
        <v>21</v>
      </c>
      <c r="C7" s="173">
        <v>55521</v>
      </c>
      <c r="D7" s="164">
        <f aca="true" t="shared" si="12" ref="D7:F38">G7+J7+M7+P7+S7+V7</f>
        <v>1193.6000000000001</v>
      </c>
      <c r="E7" s="38">
        <f t="shared" si="12"/>
        <v>967.5</v>
      </c>
      <c r="F7" s="38">
        <f t="shared" si="12"/>
        <v>226.09999999999997</v>
      </c>
      <c r="G7" s="165">
        <f>SUM(H7:I7)</f>
        <v>0</v>
      </c>
      <c r="H7" s="38">
        <v>0</v>
      </c>
      <c r="I7" s="38">
        <v>0</v>
      </c>
      <c r="J7" s="165">
        <f>SUM(K7:L7)</f>
        <v>900.7</v>
      </c>
      <c r="K7" s="38">
        <v>804.1</v>
      </c>
      <c r="L7" s="38">
        <v>96.6</v>
      </c>
      <c r="M7" s="165">
        <f>SUM(N7:O7)</f>
        <v>60.8</v>
      </c>
      <c r="N7" s="38">
        <v>27.8</v>
      </c>
      <c r="O7" s="38">
        <v>33</v>
      </c>
      <c r="P7" s="165">
        <f>SUM(Q7:R7)</f>
        <v>181.89999999999998</v>
      </c>
      <c r="Q7" s="38">
        <v>135.6</v>
      </c>
      <c r="R7" s="38">
        <v>46.3</v>
      </c>
      <c r="S7" s="165">
        <f>SUM(T7:U7)</f>
        <v>0</v>
      </c>
      <c r="T7" s="38">
        <v>0</v>
      </c>
      <c r="U7" s="38">
        <v>0</v>
      </c>
      <c r="V7" s="165">
        <f>SUM(W7:X7)</f>
        <v>50.2</v>
      </c>
      <c r="W7" s="38">
        <v>0</v>
      </c>
      <c r="X7" s="38">
        <v>50.2</v>
      </c>
      <c r="Y7" s="166">
        <v>533.2</v>
      </c>
      <c r="Z7" s="167">
        <f>D7+Y7</f>
        <v>1726.8000000000002</v>
      </c>
      <c r="AA7" s="168">
        <f>SUM(AB7:AC7)</f>
        <v>1193.6</v>
      </c>
      <c r="AB7" s="39">
        <f>G7+J7+M7+S7+V7</f>
        <v>1011.7</v>
      </c>
      <c r="AC7" s="40">
        <f>P7</f>
        <v>181.89999999999998</v>
      </c>
      <c r="AD7" s="169">
        <f t="shared" si="6"/>
        <v>693.4894149322167</v>
      </c>
      <c r="AE7" s="41">
        <f t="shared" si="7"/>
        <v>587.8043239669267</v>
      </c>
      <c r="AF7" s="42">
        <f t="shared" si="8"/>
        <v>105.68509096529007</v>
      </c>
      <c r="AG7" s="170">
        <f t="shared" si="9"/>
        <v>1003.2821059860524</v>
      </c>
      <c r="AH7" s="171">
        <f t="shared" si="10"/>
        <v>309.7926910538355</v>
      </c>
      <c r="AI7" s="172">
        <f>AC7*100/AA7</f>
        <v>15.239611260053618</v>
      </c>
    </row>
    <row r="8" spans="1:35" s="46" customFormat="1" ht="19.5" customHeight="1">
      <c r="A8" s="44">
        <v>3</v>
      </c>
      <c r="B8" s="47" t="s">
        <v>22</v>
      </c>
      <c r="C8" s="173">
        <v>38167</v>
      </c>
      <c r="D8" s="164">
        <f t="shared" si="12"/>
        <v>775.3</v>
      </c>
      <c r="E8" s="38">
        <f t="shared" si="12"/>
        <v>694.8</v>
      </c>
      <c r="F8" s="38">
        <f t="shared" si="12"/>
        <v>80.5</v>
      </c>
      <c r="G8" s="165">
        <f>SUM(H8:I8)</f>
        <v>0</v>
      </c>
      <c r="H8" s="38">
        <v>0</v>
      </c>
      <c r="I8" s="38">
        <v>0</v>
      </c>
      <c r="J8" s="165">
        <f>SUM(K8:L8)</f>
        <v>679.9</v>
      </c>
      <c r="K8" s="38">
        <v>630.1</v>
      </c>
      <c r="L8" s="38">
        <v>49.8</v>
      </c>
      <c r="M8" s="165">
        <f>SUM(N8:O8)</f>
        <v>72.6</v>
      </c>
      <c r="N8" s="38">
        <v>49.3</v>
      </c>
      <c r="O8" s="38">
        <v>23.3</v>
      </c>
      <c r="P8" s="165">
        <f>SUM(Q8:R8)</f>
        <v>22.8</v>
      </c>
      <c r="Q8" s="38">
        <v>15.4</v>
      </c>
      <c r="R8" s="38">
        <v>7.4</v>
      </c>
      <c r="S8" s="165">
        <f>SUM(T8:U8)</f>
        <v>0</v>
      </c>
      <c r="T8" s="38">
        <v>0</v>
      </c>
      <c r="U8" s="38">
        <v>0</v>
      </c>
      <c r="V8" s="165">
        <f>SUM(W8:X8)</f>
        <v>0</v>
      </c>
      <c r="W8" s="38">
        <v>0</v>
      </c>
      <c r="X8" s="38">
        <v>0</v>
      </c>
      <c r="Y8" s="166">
        <v>84.9</v>
      </c>
      <c r="Z8" s="167">
        <f>D8+Y8</f>
        <v>860.1999999999999</v>
      </c>
      <c r="AA8" s="168">
        <f>SUM(AB8:AC8)</f>
        <v>775.3</v>
      </c>
      <c r="AB8" s="39">
        <f>G8+J8+M8+S8+V8</f>
        <v>752.5</v>
      </c>
      <c r="AC8" s="40">
        <f>P8</f>
        <v>22.8</v>
      </c>
      <c r="AD8" s="169">
        <f t="shared" si="6"/>
        <v>655.26966802093</v>
      </c>
      <c r="AE8" s="41">
        <f t="shared" si="7"/>
        <v>635.9995165558491</v>
      </c>
      <c r="AF8" s="42">
        <f t="shared" si="8"/>
        <v>19.270151465080883</v>
      </c>
      <c r="AG8" s="170">
        <f t="shared" si="9"/>
        <v>727.0256267659023</v>
      </c>
      <c r="AH8" s="171">
        <f t="shared" si="10"/>
        <v>71.75595874497223</v>
      </c>
      <c r="AI8" s="172">
        <f>AC8*100/AA8</f>
        <v>2.9407971107958213</v>
      </c>
    </row>
    <row r="9" spans="1:35" s="43" customFormat="1" ht="19.5" customHeight="1">
      <c r="A9" s="48">
        <v>4</v>
      </c>
      <c r="B9" s="47" t="s">
        <v>23</v>
      </c>
      <c r="C9" s="173">
        <v>98351</v>
      </c>
      <c r="D9" s="174">
        <f t="shared" si="12"/>
        <v>1447.8999999999999</v>
      </c>
      <c r="E9" s="38">
        <f t="shared" si="12"/>
        <v>1425.7</v>
      </c>
      <c r="F9" s="38">
        <f t="shared" si="12"/>
        <v>22.2</v>
      </c>
      <c r="G9" s="175">
        <f t="shared" si="1"/>
        <v>0</v>
      </c>
      <c r="H9" s="49">
        <v>0</v>
      </c>
      <c r="I9" s="49">
        <v>0</v>
      </c>
      <c r="J9" s="175">
        <f aca="true" t="shared" si="13" ref="J9:J38">SUM(K9:L9)</f>
        <v>1255.8</v>
      </c>
      <c r="K9" s="49">
        <v>1241.6</v>
      </c>
      <c r="L9" s="49">
        <v>14.2</v>
      </c>
      <c r="M9" s="175">
        <f aca="true" t="shared" si="14" ref="M9:M38">SUM(N9:O9)</f>
        <v>71.60000000000001</v>
      </c>
      <c r="N9" s="49">
        <v>66.4</v>
      </c>
      <c r="O9" s="49">
        <v>5.2</v>
      </c>
      <c r="P9" s="175">
        <f aca="true" t="shared" si="15" ref="P9:P38">SUM(Q9:R9)</f>
        <v>117.7</v>
      </c>
      <c r="Q9" s="49">
        <v>117.7</v>
      </c>
      <c r="R9" s="49">
        <v>0</v>
      </c>
      <c r="S9" s="175">
        <f aca="true" t="shared" si="16" ref="S9:S38">SUM(T9:U9)</f>
        <v>0</v>
      </c>
      <c r="T9" s="49">
        <v>0</v>
      </c>
      <c r="U9" s="49">
        <v>0</v>
      </c>
      <c r="V9" s="175">
        <f aca="true" t="shared" si="17" ref="V9:V38">SUM(W9:X9)</f>
        <v>2.8</v>
      </c>
      <c r="W9" s="49">
        <v>0</v>
      </c>
      <c r="X9" s="49">
        <v>2.8</v>
      </c>
      <c r="Y9" s="176">
        <v>1005.9</v>
      </c>
      <c r="Z9" s="177">
        <f t="shared" si="2"/>
        <v>2453.7999999999997</v>
      </c>
      <c r="AA9" s="178">
        <f t="shared" si="3"/>
        <v>1447.8999999999999</v>
      </c>
      <c r="AB9" s="50">
        <f t="shared" si="4"/>
        <v>1330.1999999999998</v>
      </c>
      <c r="AC9" s="51">
        <f t="shared" si="5"/>
        <v>117.7</v>
      </c>
      <c r="AD9" s="179">
        <f t="shared" si="6"/>
        <v>474.8955436437171</v>
      </c>
      <c r="AE9" s="52">
        <f t="shared" si="7"/>
        <v>436.29121635117934</v>
      </c>
      <c r="AF9" s="53">
        <f t="shared" si="8"/>
        <v>38.60432729253782</v>
      </c>
      <c r="AG9" s="180">
        <f t="shared" si="9"/>
        <v>804.8198666986347</v>
      </c>
      <c r="AH9" s="181">
        <f t="shared" si="10"/>
        <v>329.9243230549175</v>
      </c>
      <c r="AI9" s="182">
        <f t="shared" si="11"/>
        <v>8.12901443469853</v>
      </c>
    </row>
    <row r="10" spans="1:35" s="43" customFormat="1" ht="19.5" customHeight="1">
      <c r="A10" s="48">
        <v>5</v>
      </c>
      <c r="B10" s="47" t="s">
        <v>158</v>
      </c>
      <c r="C10" s="173">
        <v>93457</v>
      </c>
      <c r="D10" s="174">
        <f t="shared" si="12"/>
        <v>1417.8000000000002</v>
      </c>
      <c r="E10" s="38">
        <f t="shared" si="12"/>
        <v>1349.5</v>
      </c>
      <c r="F10" s="38">
        <f t="shared" si="12"/>
        <v>68.3</v>
      </c>
      <c r="G10" s="175">
        <f t="shared" si="1"/>
        <v>0</v>
      </c>
      <c r="H10" s="49">
        <v>0</v>
      </c>
      <c r="I10" s="49">
        <v>0</v>
      </c>
      <c r="J10" s="175">
        <f t="shared" si="13"/>
        <v>1019.5</v>
      </c>
      <c r="K10" s="49">
        <v>972.6</v>
      </c>
      <c r="L10" s="49">
        <v>46.9</v>
      </c>
      <c r="M10" s="175">
        <f t="shared" si="14"/>
        <v>72.9</v>
      </c>
      <c r="N10" s="49">
        <v>51.5</v>
      </c>
      <c r="O10" s="49">
        <v>21.4</v>
      </c>
      <c r="P10" s="175">
        <f t="shared" si="15"/>
        <v>325.4</v>
      </c>
      <c r="Q10" s="49">
        <v>325.4</v>
      </c>
      <c r="R10" s="49">
        <v>0</v>
      </c>
      <c r="S10" s="175">
        <f t="shared" si="16"/>
        <v>0</v>
      </c>
      <c r="T10" s="49">
        <v>0</v>
      </c>
      <c r="U10" s="49">
        <v>0</v>
      </c>
      <c r="V10" s="175">
        <f t="shared" si="17"/>
        <v>0</v>
      </c>
      <c r="W10" s="49">
        <v>0</v>
      </c>
      <c r="X10" s="49">
        <v>0</v>
      </c>
      <c r="Y10" s="176">
        <v>712.1</v>
      </c>
      <c r="Z10" s="177">
        <f t="shared" si="2"/>
        <v>2129.9</v>
      </c>
      <c r="AA10" s="178">
        <f t="shared" si="3"/>
        <v>1417.8000000000002</v>
      </c>
      <c r="AB10" s="50">
        <f t="shared" si="4"/>
        <v>1092.4</v>
      </c>
      <c r="AC10" s="51">
        <f t="shared" si="5"/>
        <v>325.4</v>
      </c>
      <c r="AD10" s="179">
        <f t="shared" si="6"/>
        <v>489.37462010301795</v>
      </c>
      <c r="AE10" s="52">
        <f t="shared" si="7"/>
        <v>377.0580018342057</v>
      </c>
      <c r="AF10" s="53">
        <f t="shared" si="8"/>
        <v>112.31661826881225</v>
      </c>
      <c r="AG10" s="180">
        <f t="shared" si="9"/>
        <v>735.1664574392847</v>
      </c>
      <c r="AH10" s="181">
        <f t="shared" si="10"/>
        <v>245.7918373362668</v>
      </c>
      <c r="AI10" s="182">
        <f t="shared" si="11"/>
        <v>22.951050923966704</v>
      </c>
    </row>
    <row r="11" spans="1:36" s="43" customFormat="1" ht="19.5" customHeight="1">
      <c r="A11" s="48">
        <v>6</v>
      </c>
      <c r="B11" s="47" t="s">
        <v>159</v>
      </c>
      <c r="C11" s="173">
        <v>36443</v>
      </c>
      <c r="D11" s="174">
        <f t="shared" si="12"/>
        <v>804.5</v>
      </c>
      <c r="E11" s="38">
        <f t="shared" si="12"/>
        <v>659.3</v>
      </c>
      <c r="F11" s="38">
        <f t="shared" si="12"/>
        <v>145.2</v>
      </c>
      <c r="G11" s="175">
        <f>SUM(H11:I11)</f>
        <v>0</v>
      </c>
      <c r="H11" s="54">
        <v>0</v>
      </c>
      <c r="I11" s="49">
        <v>0</v>
      </c>
      <c r="J11" s="175">
        <f t="shared" si="13"/>
        <v>653.1</v>
      </c>
      <c r="K11" s="49">
        <v>552.5</v>
      </c>
      <c r="L11" s="49">
        <v>100.6</v>
      </c>
      <c r="M11" s="175">
        <f t="shared" si="14"/>
        <v>65.69999999999999</v>
      </c>
      <c r="N11" s="49">
        <v>27.9</v>
      </c>
      <c r="O11" s="49">
        <v>37.8</v>
      </c>
      <c r="P11" s="175">
        <f t="shared" si="15"/>
        <v>85.7</v>
      </c>
      <c r="Q11" s="68">
        <v>78.9</v>
      </c>
      <c r="R11" s="49">
        <v>6.8</v>
      </c>
      <c r="S11" s="175">
        <f t="shared" si="16"/>
        <v>0</v>
      </c>
      <c r="T11" s="49">
        <v>0</v>
      </c>
      <c r="U11" s="49">
        <v>0</v>
      </c>
      <c r="V11" s="175">
        <f t="shared" si="17"/>
        <v>0</v>
      </c>
      <c r="W11" s="49">
        <v>0</v>
      </c>
      <c r="X11" s="49">
        <v>0</v>
      </c>
      <c r="Y11" s="176">
        <v>341.9</v>
      </c>
      <c r="Z11" s="177">
        <f t="shared" si="2"/>
        <v>1146.4</v>
      </c>
      <c r="AA11" s="178">
        <f t="shared" si="3"/>
        <v>804.5</v>
      </c>
      <c r="AB11" s="50">
        <f t="shared" si="4"/>
        <v>718.8</v>
      </c>
      <c r="AC11" s="51">
        <f t="shared" si="5"/>
        <v>85.7</v>
      </c>
      <c r="AD11" s="179">
        <f t="shared" si="6"/>
        <v>712.1151634943832</v>
      </c>
      <c r="AE11" s="52">
        <f t="shared" si="7"/>
        <v>636.2565314105191</v>
      </c>
      <c r="AF11" s="53">
        <f t="shared" si="8"/>
        <v>75.85863208386407</v>
      </c>
      <c r="AG11" s="180">
        <f t="shared" si="9"/>
        <v>1014.7530434182236</v>
      </c>
      <c r="AH11" s="181">
        <f t="shared" si="10"/>
        <v>302.63787992384033</v>
      </c>
      <c r="AI11" s="182">
        <f t="shared" si="11"/>
        <v>10.652579241765071</v>
      </c>
      <c r="AJ11" s="251"/>
    </row>
    <row r="12" spans="1:35" s="43" customFormat="1" ht="19.5" customHeight="1">
      <c r="A12" s="48">
        <v>7</v>
      </c>
      <c r="B12" s="47" t="s">
        <v>26</v>
      </c>
      <c r="C12" s="173">
        <v>28529</v>
      </c>
      <c r="D12" s="174">
        <f>G12+J12+M12+P12+S12+V12</f>
        <v>473.8</v>
      </c>
      <c r="E12" s="38">
        <f>H12+K12+N12+Q12+T12+W12</f>
        <v>434</v>
      </c>
      <c r="F12" s="38">
        <f>I12+L12+O12+R12+U12+X12</f>
        <v>39.8</v>
      </c>
      <c r="G12" s="175">
        <f>SUM(H12:I12)</f>
        <v>0</v>
      </c>
      <c r="H12" s="54">
        <v>0</v>
      </c>
      <c r="I12" s="49">
        <v>0</v>
      </c>
      <c r="J12" s="175">
        <f>SUM(K12:L12)</f>
        <v>334.40000000000003</v>
      </c>
      <c r="K12" s="49">
        <v>314.8</v>
      </c>
      <c r="L12" s="49">
        <v>19.6</v>
      </c>
      <c r="M12" s="175">
        <f>SUM(N12:O12)</f>
        <v>18.2</v>
      </c>
      <c r="N12" s="49">
        <v>16.3</v>
      </c>
      <c r="O12" s="49">
        <v>1.9</v>
      </c>
      <c r="P12" s="175">
        <f>SUM(Q12:R12)</f>
        <v>112.2</v>
      </c>
      <c r="Q12" s="49">
        <v>99.4</v>
      </c>
      <c r="R12" s="49">
        <v>12.8</v>
      </c>
      <c r="S12" s="175">
        <f>SUM(T12:U12)</f>
        <v>0</v>
      </c>
      <c r="T12" s="49">
        <v>0</v>
      </c>
      <c r="U12" s="49">
        <v>0</v>
      </c>
      <c r="V12" s="175">
        <f>SUM(W12:X12)</f>
        <v>9</v>
      </c>
      <c r="W12" s="49">
        <v>3.5</v>
      </c>
      <c r="X12" s="49">
        <v>5.5</v>
      </c>
      <c r="Y12" s="176">
        <v>213.9</v>
      </c>
      <c r="Z12" s="177">
        <f>D12+Y12</f>
        <v>687.7</v>
      </c>
      <c r="AA12" s="178">
        <f>SUM(AB12:AC12)</f>
        <v>473.8</v>
      </c>
      <c r="AB12" s="50">
        <f>G12+J12+M12+S12+V12</f>
        <v>361.6</v>
      </c>
      <c r="AC12" s="51">
        <f>P12</f>
        <v>112.2</v>
      </c>
      <c r="AD12" s="179">
        <f t="shared" si="6"/>
        <v>535.7310444720086</v>
      </c>
      <c r="AE12" s="52">
        <f t="shared" si="7"/>
        <v>408.86522938176097</v>
      </c>
      <c r="AF12" s="53">
        <f t="shared" si="8"/>
        <v>126.86581509024772</v>
      </c>
      <c r="AG12" s="180">
        <f t="shared" si="9"/>
        <v>777.5902053258767</v>
      </c>
      <c r="AH12" s="181">
        <f t="shared" si="10"/>
        <v>241.85916085386802</v>
      </c>
      <c r="AI12" s="182">
        <f>AC12*100/AA12</f>
        <v>23.680878007598142</v>
      </c>
    </row>
    <row r="13" spans="1:35" s="43" customFormat="1" ht="19.5" customHeight="1">
      <c r="A13" s="48">
        <v>8</v>
      </c>
      <c r="B13" s="47" t="s">
        <v>160</v>
      </c>
      <c r="C13" s="173">
        <v>121735</v>
      </c>
      <c r="D13" s="174">
        <f t="shared" si="12"/>
        <v>2078.3999999999996</v>
      </c>
      <c r="E13" s="38">
        <f t="shared" si="12"/>
        <v>1947.6999999999998</v>
      </c>
      <c r="F13" s="38">
        <f t="shared" si="12"/>
        <v>130.7</v>
      </c>
      <c r="G13" s="175">
        <f t="shared" si="1"/>
        <v>0</v>
      </c>
      <c r="H13" s="49">
        <v>0</v>
      </c>
      <c r="I13" s="49">
        <v>0</v>
      </c>
      <c r="J13" s="175">
        <f>SUM(K13:L13)</f>
        <v>1712.1999999999998</v>
      </c>
      <c r="K13" s="49">
        <v>1623.6</v>
      </c>
      <c r="L13" s="49">
        <v>88.6</v>
      </c>
      <c r="M13" s="175">
        <f t="shared" si="14"/>
        <v>103.2</v>
      </c>
      <c r="N13" s="49">
        <v>86.5</v>
      </c>
      <c r="O13" s="49">
        <v>16.7</v>
      </c>
      <c r="P13" s="175">
        <f t="shared" si="15"/>
        <v>238.29999999999998</v>
      </c>
      <c r="Q13" s="49">
        <v>237.6</v>
      </c>
      <c r="R13" s="49">
        <v>0.7</v>
      </c>
      <c r="S13" s="175">
        <f t="shared" si="16"/>
        <v>0</v>
      </c>
      <c r="T13" s="49">
        <v>0</v>
      </c>
      <c r="U13" s="49">
        <v>0</v>
      </c>
      <c r="V13" s="175">
        <f t="shared" si="17"/>
        <v>24.7</v>
      </c>
      <c r="W13" s="49">
        <v>0</v>
      </c>
      <c r="X13" s="49">
        <v>24.7</v>
      </c>
      <c r="Y13" s="176">
        <v>824.3</v>
      </c>
      <c r="Z13" s="177">
        <f t="shared" si="2"/>
        <v>2902.7</v>
      </c>
      <c r="AA13" s="178">
        <f t="shared" si="3"/>
        <v>2078.4</v>
      </c>
      <c r="AB13" s="50">
        <f t="shared" si="4"/>
        <v>1840.1</v>
      </c>
      <c r="AC13" s="51">
        <f t="shared" si="5"/>
        <v>238.29999999999998</v>
      </c>
      <c r="AD13" s="179">
        <f t="shared" si="6"/>
        <v>550.7467966511076</v>
      </c>
      <c r="AE13" s="52">
        <f t="shared" si="7"/>
        <v>487.60064497580015</v>
      </c>
      <c r="AF13" s="53">
        <f t="shared" si="8"/>
        <v>63.146151675307415</v>
      </c>
      <c r="AG13" s="180">
        <f t="shared" si="9"/>
        <v>769.174714510763</v>
      </c>
      <c r="AH13" s="181">
        <f t="shared" si="10"/>
        <v>218.42791785965548</v>
      </c>
      <c r="AI13" s="182">
        <f t="shared" si="11"/>
        <v>11.465550423402616</v>
      </c>
    </row>
    <row r="14" spans="1:35" s="46" customFormat="1" ht="17.25" customHeight="1">
      <c r="A14" s="44">
        <v>9</v>
      </c>
      <c r="B14" s="47" t="s">
        <v>161</v>
      </c>
      <c r="C14" s="173">
        <v>20039</v>
      </c>
      <c r="D14" s="174">
        <f t="shared" si="12"/>
        <v>347.8</v>
      </c>
      <c r="E14" s="38">
        <f>H14+K14+N14+Q14+T14+W14</f>
        <v>264.4</v>
      </c>
      <c r="F14" s="38">
        <f t="shared" si="12"/>
        <v>83.4</v>
      </c>
      <c r="G14" s="175">
        <f t="shared" si="1"/>
        <v>0</v>
      </c>
      <c r="H14" s="54">
        <v>0</v>
      </c>
      <c r="I14" s="54">
        <v>0</v>
      </c>
      <c r="J14" s="175">
        <f t="shared" si="13"/>
        <v>275.7</v>
      </c>
      <c r="K14" s="54">
        <v>209.2</v>
      </c>
      <c r="L14" s="54">
        <v>66.5</v>
      </c>
      <c r="M14" s="175">
        <f t="shared" si="14"/>
        <v>5.1000000000000005</v>
      </c>
      <c r="N14" s="54">
        <v>0.2</v>
      </c>
      <c r="O14" s="54">
        <v>4.9</v>
      </c>
      <c r="P14" s="175">
        <f t="shared" si="15"/>
        <v>67</v>
      </c>
      <c r="Q14" s="54">
        <v>55</v>
      </c>
      <c r="R14" s="54">
        <v>12</v>
      </c>
      <c r="S14" s="175">
        <v>0</v>
      </c>
      <c r="T14" s="54">
        <v>0</v>
      </c>
      <c r="U14" s="54">
        <v>0</v>
      </c>
      <c r="V14" s="175">
        <f t="shared" si="17"/>
        <v>0</v>
      </c>
      <c r="W14" s="54">
        <v>0</v>
      </c>
      <c r="X14" s="54">
        <v>0</v>
      </c>
      <c r="Y14" s="176">
        <v>98.3</v>
      </c>
      <c r="Z14" s="177">
        <f t="shared" si="2"/>
        <v>446.1</v>
      </c>
      <c r="AA14" s="178">
        <f t="shared" si="3"/>
        <v>347.8</v>
      </c>
      <c r="AB14" s="50">
        <f>G14+J14+M14+S14+V14</f>
        <v>280.8</v>
      </c>
      <c r="AC14" s="51">
        <f>P14</f>
        <v>67</v>
      </c>
      <c r="AD14" s="183">
        <f t="shared" si="6"/>
        <v>559.875983767138</v>
      </c>
      <c r="AE14" s="52">
        <f t="shared" si="7"/>
        <v>452.0217833289601</v>
      </c>
      <c r="AF14" s="53">
        <f t="shared" si="8"/>
        <v>107.85420043817781</v>
      </c>
      <c r="AG14" s="180">
        <f t="shared" si="9"/>
        <v>718.115803215987</v>
      </c>
      <c r="AH14" s="184">
        <f t="shared" si="10"/>
        <v>158.23981944884892</v>
      </c>
      <c r="AI14" s="182">
        <f>AC14*100/AA14</f>
        <v>19.26394479585969</v>
      </c>
    </row>
    <row r="15" spans="1:35" s="46" customFormat="1" ht="19.5" customHeight="1">
      <c r="A15" s="44">
        <v>10</v>
      </c>
      <c r="B15" s="47" t="s">
        <v>28</v>
      </c>
      <c r="C15" s="173">
        <v>35547</v>
      </c>
      <c r="D15" s="174">
        <f t="shared" si="12"/>
        <v>776.6000000000001</v>
      </c>
      <c r="E15" s="38">
        <f t="shared" si="12"/>
        <v>683.6</v>
      </c>
      <c r="F15" s="38">
        <f t="shared" si="12"/>
        <v>93</v>
      </c>
      <c r="G15" s="175">
        <f t="shared" si="1"/>
        <v>565.1</v>
      </c>
      <c r="H15" s="54">
        <v>565.1</v>
      </c>
      <c r="I15" s="54">
        <v>0</v>
      </c>
      <c r="J15" s="175">
        <f t="shared" si="13"/>
        <v>84.6</v>
      </c>
      <c r="K15" s="54">
        <v>0</v>
      </c>
      <c r="L15" s="54">
        <v>84.6</v>
      </c>
      <c r="M15" s="175">
        <f t="shared" si="14"/>
        <v>2.2</v>
      </c>
      <c r="N15" s="54">
        <v>0</v>
      </c>
      <c r="O15" s="54">
        <v>2.2</v>
      </c>
      <c r="P15" s="175">
        <f t="shared" si="15"/>
        <v>112</v>
      </c>
      <c r="Q15" s="54">
        <v>112</v>
      </c>
      <c r="R15" s="54">
        <v>0</v>
      </c>
      <c r="S15" s="175">
        <f t="shared" si="16"/>
        <v>0</v>
      </c>
      <c r="T15" s="54">
        <v>0</v>
      </c>
      <c r="U15" s="54">
        <v>0</v>
      </c>
      <c r="V15" s="175">
        <f t="shared" si="17"/>
        <v>12.7</v>
      </c>
      <c r="W15" s="54">
        <v>6.5</v>
      </c>
      <c r="X15" s="54">
        <v>6.2</v>
      </c>
      <c r="Y15" s="176">
        <v>483.7</v>
      </c>
      <c r="Z15" s="177">
        <f t="shared" si="2"/>
        <v>1260.3000000000002</v>
      </c>
      <c r="AA15" s="178">
        <f t="shared" si="3"/>
        <v>776.6000000000001</v>
      </c>
      <c r="AB15" s="50">
        <f>G15+J15+M15+S15+V15</f>
        <v>664.6000000000001</v>
      </c>
      <c r="AC15" s="51">
        <f>P15</f>
        <v>112</v>
      </c>
      <c r="AD15" s="179">
        <f t="shared" si="6"/>
        <v>704.7461924557856</v>
      </c>
      <c r="AE15" s="52">
        <f t="shared" si="7"/>
        <v>603.1088327402977</v>
      </c>
      <c r="AF15" s="53">
        <f t="shared" si="8"/>
        <v>101.637359715488</v>
      </c>
      <c r="AG15" s="180">
        <f t="shared" si="9"/>
        <v>1143.6925397270495</v>
      </c>
      <c r="AH15" s="181">
        <f t="shared" si="10"/>
        <v>438.94634727126373</v>
      </c>
      <c r="AI15" s="182">
        <f>AC15*100/AA15</f>
        <v>14.421838784445015</v>
      </c>
    </row>
    <row r="16" spans="1:35" s="43" customFormat="1" ht="19.5" customHeight="1">
      <c r="A16" s="48">
        <v>11</v>
      </c>
      <c r="B16" s="47" t="s">
        <v>162</v>
      </c>
      <c r="C16" s="173">
        <v>28174</v>
      </c>
      <c r="D16" s="174">
        <f t="shared" si="12"/>
        <v>572.4</v>
      </c>
      <c r="E16" s="38">
        <f t="shared" si="12"/>
        <v>535.8</v>
      </c>
      <c r="F16" s="38">
        <f t="shared" si="12"/>
        <v>36.6</v>
      </c>
      <c r="G16" s="175">
        <f t="shared" si="1"/>
        <v>0</v>
      </c>
      <c r="H16" s="49">
        <v>0</v>
      </c>
      <c r="I16" s="49">
        <v>0</v>
      </c>
      <c r="J16" s="175">
        <f t="shared" si="13"/>
        <v>444.79999999999995</v>
      </c>
      <c r="K16" s="49">
        <v>435.4</v>
      </c>
      <c r="L16" s="49">
        <v>9.4</v>
      </c>
      <c r="M16" s="175">
        <f t="shared" si="14"/>
        <v>21.1</v>
      </c>
      <c r="N16" s="49">
        <v>16.1</v>
      </c>
      <c r="O16" s="49">
        <v>5</v>
      </c>
      <c r="P16" s="175">
        <f t="shared" si="15"/>
        <v>66.39999999999999</v>
      </c>
      <c r="Q16" s="49">
        <v>65.3</v>
      </c>
      <c r="R16" s="49">
        <v>1.1</v>
      </c>
      <c r="S16" s="175">
        <f t="shared" si="16"/>
        <v>0</v>
      </c>
      <c r="T16" s="49">
        <v>0</v>
      </c>
      <c r="U16" s="49">
        <v>0</v>
      </c>
      <c r="V16" s="175">
        <f t="shared" si="17"/>
        <v>40.1</v>
      </c>
      <c r="W16" s="49">
        <v>19</v>
      </c>
      <c r="X16" s="49">
        <v>21.1</v>
      </c>
      <c r="Y16" s="176">
        <v>187.2</v>
      </c>
      <c r="Z16" s="177">
        <f t="shared" si="2"/>
        <v>759.5999999999999</v>
      </c>
      <c r="AA16" s="178">
        <f t="shared" si="3"/>
        <v>572.4</v>
      </c>
      <c r="AB16" s="50">
        <f t="shared" si="4"/>
        <v>506</v>
      </c>
      <c r="AC16" s="51">
        <f t="shared" si="5"/>
        <v>66.39999999999999</v>
      </c>
      <c r="AD16" s="179">
        <f t="shared" si="6"/>
        <v>655.3743213257704</v>
      </c>
      <c r="AE16" s="52">
        <f t="shared" si="7"/>
        <v>579.3490681181688</v>
      </c>
      <c r="AF16" s="53">
        <f t="shared" si="8"/>
        <v>76.0252532076016</v>
      </c>
      <c r="AG16" s="180">
        <f t="shared" si="9"/>
        <v>869.71057735684</v>
      </c>
      <c r="AH16" s="181">
        <f t="shared" si="10"/>
        <v>214.33625603106958</v>
      </c>
      <c r="AI16" s="182">
        <f t="shared" si="11"/>
        <v>11.600279524807826</v>
      </c>
    </row>
    <row r="17" spans="1:35" s="43" customFormat="1" ht="19.5" customHeight="1">
      <c r="A17" s="48">
        <v>12</v>
      </c>
      <c r="B17" s="47" t="s">
        <v>163</v>
      </c>
      <c r="C17" s="173">
        <v>26978</v>
      </c>
      <c r="D17" s="174">
        <f t="shared" si="12"/>
        <v>581.8</v>
      </c>
      <c r="E17" s="38">
        <f t="shared" si="12"/>
        <v>482.1</v>
      </c>
      <c r="F17" s="38">
        <f t="shared" si="12"/>
        <v>99.7</v>
      </c>
      <c r="G17" s="175">
        <f t="shared" si="1"/>
        <v>0</v>
      </c>
      <c r="H17" s="49">
        <v>0</v>
      </c>
      <c r="I17" s="49">
        <v>0</v>
      </c>
      <c r="J17" s="175">
        <f t="shared" si="13"/>
        <v>459.7</v>
      </c>
      <c r="K17" s="49">
        <v>391.5</v>
      </c>
      <c r="L17" s="49">
        <v>68.2</v>
      </c>
      <c r="M17" s="175">
        <f t="shared" si="14"/>
        <v>0.8</v>
      </c>
      <c r="N17" s="49">
        <v>0</v>
      </c>
      <c r="O17" s="49">
        <v>0.8</v>
      </c>
      <c r="P17" s="175">
        <f t="shared" si="15"/>
        <v>121.3</v>
      </c>
      <c r="Q17" s="49">
        <v>90.6</v>
      </c>
      <c r="R17" s="49">
        <v>30.7</v>
      </c>
      <c r="S17" s="175">
        <f t="shared" si="16"/>
        <v>0</v>
      </c>
      <c r="T17" s="49">
        <v>0</v>
      </c>
      <c r="U17" s="49">
        <v>0</v>
      </c>
      <c r="V17" s="175">
        <f t="shared" si="17"/>
        <v>0</v>
      </c>
      <c r="W17" s="49">
        <v>0</v>
      </c>
      <c r="X17" s="49">
        <v>0</v>
      </c>
      <c r="Y17" s="176">
        <v>275</v>
      </c>
      <c r="Z17" s="177">
        <f t="shared" si="2"/>
        <v>856.8</v>
      </c>
      <c r="AA17" s="178">
        <f t="shared" si="3"/>
        <v>581.8</v>
      </c>
      <c r="AB17" s="50">
        <f t="shared" si="4"/>
        <v>460.5</v>
      </c>
      <c r="AC17" s="51">
        <f t="shared" si="5"/>
        <v>121.3</v>
      </c>
      <c r="AD17" s="179">
        <f t="shared" si="6"/>
        <v>695.668394079764</v>
      </c>
      <c r="AE17" s="52">
        <f t="shared" si="7"/>
        <v>550.6278712164511</v>
      </c>
      <c r="AF17" s="53">
        <f t="shared" si="8"/>
        <v>145.04052286331273</v>
      </c>
      <c r="AG17" s="180">
        <f t="shared" si="9"/>
        <v>1024.4906841655925</v>
      </c>
      <c r="AH17" s="181">
        <f t="shared" si="10"/>
        <v>328.82229008582857</v>
      </c>
      <c r="AI17" s="182">
        <f t="shared" si="11"/>
        <v>20.849089034032314</v>
      </c>
    </row>
    <row r="18" spans="1:35" s="43" customFormat="1" ht="19.5" customHeight="1">
      <c r="A18" s="48">
        <v>13</v>
      </c>
      <c r="B18" s="47" t="s">
        <v>164</v>
      </c>
      <c r="C18" s="173">
        <v>120664</v>
      </c>
      <c r="D18" s="174">
        <f t="shared" si="12"/>
        <v>1966.7</v>
      </c>
      <c r="E18" s="38">
        <f t="shared" si="12"/>
        <v>1851</v>
      </c>
      <c r="F18" s="38">
        <f t="shared" si="12"/>
        <v>115.7</v>
      </c>
      <c r="G18" s="175">
        <f t="shared" si="1"/>
        <v>0</v>
      </c>
      <c r="H18" s="49">
        <v>0</v>
      </c>
      <c r="I18" s="49">
        <v>0</v>
      </c>
      <c r="J18" s="175">
        <f t="shared" si="13"/>
        <v>1629.2</v>
      </c>
      <c r="K18" s="49">
        <v>1547.5</v>
      </c>
      <c r="L18" s="49">
        <v>81.7</v>
      </c>
      <c r="M18" s="175">
        <f t="shared" si="14"/>
        <v>97.6</v>
      </c>
      <c r="N18" s="49">
        <v>63.6</v>
      </c>
      <c r="O18" s="49">
        <v>34</v>
      </c>
      <c r="P18" s="175">
        <f t="shared" si="15"/>
        <v>239.9</v>
      </c>
      <c r="Q18" s="49">
        <v>239.9</v>
      </c>
      <c r="R18" s="49">
        <v>0</v>
      </c>
      <c r="S18" s="175">
        <f t="shared" si="16"/>
        <v>0</v>
      </c>
      <c r="T18" s="49">
        <v>0</v>
      </c>
      <c r="U18" s="49">
        <v>0</v>
      </c>
      <c r="V18" s="175">
        <v>0</v>
      </c>
      <c r="W18" s="49">
        <v>0</v>
      </c>
      <c r="X18" s="49">
        <v>0</v>
      </c>
      <c r="Y18" s="176">
        <v>1016</v>
      </c>
      <c r="Z18" s="177">
        <f t="shared" si="2"/>
        <v>2982.7</v>
      </c>
      <c r="AA18" s="178">
        <f t="shared" si="3"/>
        <v>1966.7</v>
      </c>
      <c r="AB18" s="50">
        <f t="shared" si="4"/>
        <v>1726.8</v>
      </c>
      <c r="AC18" s="51">
        <f t="shared" si="5"/>
        <v>239.9</v>
      </c>
      <c r="AD18" s="179">
        <f t="shared" si="6"/>
        <v>525.7735155793855</v>
      </c>
      <c r="AE18" s="52">
        <f t="shared" si="7"/>
        <v>461.6391451174469</v>
      </c>
      <c r="AF18" s="53">
        <f t="shared" si="8"/>
        <v>64.13437046193856</v>
      </c>
      <c r="AG18" s="170">
        <f t="shared" si="9"/>
        <v>797.3888569271536</v>
      </c>
      <c r="AH18" s="181">
        <f t="shared" si="10"/>
        <v>271.6153413477682</v>
      </c>
      <c r="AI18" s="182">
        <f t="shared" si="11"/>
        <v>12.198098337316317</v>
      </c>
    </row>
    <row r="19" spans="1:35" s="43" customFormat="1" ht="19.5" customHeight="1">
      <c r="A19" s="48">
        <v>14</v>
      </c>
      <c r="B19" s="47" t="s">
        <v>70</v>
      </c>
      <c r="C19" s="173">
        <v>55069</v>
      </c>
      <c r="D19" s="174">
        <f t="shared" si="12"/>
        <v>1125.9</v>
      </c>
      <c r="E19" s="38">
        <f t="shared" si="12"/>
        <v>1059.7</v>
      </c>
      <c r="F19" s="38">
        <f t="shared" si="12"/>
        <v>66.19999999999999</v>
      </c>
      <c r="G19" s="175">
        <f t="shared" si="1"/>
        <v>0</v>
      </c>
      <c r="H19" s="49">
        <v>0</v>
      </c>
      <c r="I19" s="49">
        <v>0</v>
      </c>
      <c r="J19" s="175">
        <f t="shared" si="13"/>
        <v>845.1</v>
      </c>
      <c r="K19" s="49">
        <v>823</v>
      </c>
      <c r="L19" s="49">
        <v>22.1</v>
      </c>
      <c r="M19" s="175">
        <f t="shared" si="14"/>
        <v>0</v>
      </c>
      <c r="N19" s="49">
        <v>0</v>
      </c>
      <c r="O19" s="49">
        <v>0</v>
      </c>
      <c r="P19" s="175">
        <f t="shared" si="15"/>
        <v>211.1</v>
      </c>
      <c r="Q19" s="49">
        <v>200.4</v>
      </c>
      <c r="R19" s="49">
        <v>10.7</v>
      </c>
      <c r="S19" s="175">
        <f t="shared" si="16"/>
        <v>0</v>
      </c>
      <c r="T19" s="49">
        <v>0</v>
      </c>
      <c r="U19" s="49">
        <v>0</v>
      </c>
      <c r="V19" s="175">
        <f t="shared" si="17"/>
        <v>69.69999999999999</v>
      </c>
      <c r="W19" s="49">
        <v>36.3</v>
      </c>
      <c r="X19" s="49">
        <v>33.4</v>
      </c>
      <c r="Y19" s="176">
        <v>283.7</v>
      </c>
      <c r="Z19" s="177">
        <f t="shared" si="2"/>
        <v>1409.6000000000001</v>
      </c>
      <c r="AA19" s="178">
        <f t="shared" si="3"/>
        <v>1125.8999999999999</v>
      </c>
      <c r="AB19" s="50">
        <f t="shared" si="4"/>
        <v>914.8</v>
      </c>
      <c r="AC19" s="51">
        <f t="shared" si="5"/>
        <v>211.1</v>
      </c>
      <c r="AD19" s="179">
        <f t="shared" si="6"/>
        <v>659.5245026913449</v>
      </c>
      <c r="AE19" s="52">
        <f t="shared" si="7"/>
        <v>535.8673195328558</v>
      </c>
      <c r="AF19" s="53">
        <f t="shared" si="8"/>
        <v>123.65718315848913</v>
      </c>
      <c r="AG19" s="170">
        <f t="shared" si="9"/>
        <v>825.7089785893241</v>
      </c>
      <c r="AH19" s="181">
        <f t="shared" si="10"/>
        <v>166.184475897979</v>
      </c>
      <c r="AI19" s="182">
        <f t="shared" si="11"/>
        <v>18.74944488853362</v>
      </c>
    </row>
    <row r="20" spans="1:35" s="43" customFormat="1" ht="19.5" customHeight="1">
      <c r="A20" s="48">
        <v>15</v>
      </c>
      <c r="B20" s="47" t="s">
        <v>71</v>
      </c>
      <c r="C20" s="173">
        <v>17250</v>
      </c>
      <c r="D20" s="174">
        <f t="shared" si="12"/>
        <v>386.3</v>
      </c>
      <c r="E20" s="38">
        <f t="shared" si="12"/>
        <v>353</v>
      </c>
      <c r="F20" s="38">
        <f t="shared" si="12"/>
        <v>33.3</v>
      </c>
      <c r="G20" s="175">
        <f>SUM(H20:I20)</f>
        <v>0</v>
      </c>
      <c r="H20" s="49">
        <v>0</v>
      </c>
      <c r="I20" s="49">
        <v>0</v>
      </c>
      <c r="J20" s="175">
        <f>SUM(K20:L20)</f>
        <v>296.5</v>
      </c>
      <c r="K20" s="49">
        <v>287.5</v>
      </c>
      <c r="L20" s="49">
        <v>9</v>
      </c>
      <c r="M20" s="175">
        <f>SUM(N20:O20)</f>
        <v>0</v>
      </c>
      <c r="N20" s="49">
        <v>0</v>
      </c>
      <c r="O20" s="49">
        <v>0</v>
      </c>
      <c r="P20" s="175">
        <f>SUM(Q20:R20)</f>
        <v>57.3</v>
      </c>
      <c r="Q20" s="49">
        <v>57.3</v>
      </c>
      <c r="R20" s="49">
        <v>0</v>
      </c>
      <c r="S20" s="175">
        <f>SUM(T20:U20)</f>
        <v>0</v>
      </c>
      <c r="T20" s="49">
        <v>0</v>
      </c>
      <c r="U20" s="49">
        <v>0</v>
      </c>
      <c r="V20" s="175">
        <f>SUM(W20:X20)</f>
        <v>32.5</v>
      </c>
      <c r="W20" s="49">
        <v>8.2</v>
      </c>
      <c r="X20" s="49">
        <v>24.3</v>
      </c>
      <c r="Y20" s="176">
        <v>146.8</v>
      </c>
      <c r="Z20" s="177">
        <f>D20+Y20</f>
        <v>533.1</v>
      </c>
      <c r="AA20" s="178">
        <f>SUM(AB20:AC20)</f>
        <v>386.3</v>
      </c>
      <c r="AB20" s="50">
        <f>G20+J20+M20+S20+V20</f>
        <v>329</v>
      </c>
      <c r="AC20" s="51">
        <f>P20</f>
        <v>57.3</v>
      </c>
      <c r="AD20" s="179">
        <f t="shared" si="6"/>
        <v>722.393641888733</v>
      </c>
      <c r="AE20" s="52">
        <f t="shared" si="7"/>
        <v>615.2407667134175</v>
      </c>
      <c r="AF20" s="53">
        <f t="shared" si="8"/>
        <v>107.15287517531557</v>
      </c>
      <c r="AG20" s="180">
        <f t="shared" si="9"/>
        <v>996.914446002805</v>
      </c>
      <c r="AH20" s="181">
        <f t="shared" si="10"/>
        <v>274.520804114072</v>
      </c>
      <c r="AI20" s="182">
        <f>AC20*100/AA20</f>
        <v>14.833031322806109</v>
      </c>
    </row>
    <row r="21" spans="1:35" s="43" customFormat="1" ht="19.5" customHeight="1">
      <c r="A21" s="48">
        <v>16</v>
      </c>
      <c r="B21" s="47" t="s">
        <v>72</v>
      </c>
      <c r="C21" s="173">
        <v>6600</v>
      </c>
      <c r="D21" s="174">
        <f t="shared" si="12"/>
        <v>112.39999999999999</v>
      </c>
      <c r="E21" s="38">
        <f t="shared" si="12"/>
        <v>110.8</v>
      </c>
      <c r="F21" s="38">
        <f t="shared" si="12"/>
        <v>1.6</v>
      </c>
      <c r="G21" s="175">
        <f>SUM(H21:I21)</f>
        <v>0</v>
      </c>
      <c r="H21" s="49">
        <v>0</v>
      </c>
      <c r="I21" s="49">
        <v>0</v>
      </c>
      <c r="J21" s="175">
        <f>SUM(K21:L21)</f>
        <v>63.5</v>
      </c>
      <c r="K21" s="49">
        <v>62.4</v>
      </c>
      <c r="L21" s="49">
        <v>1.1</v>
      </c>
      <c r="M21" s="175">
        <f>SUM(N21:O21)</f>
        <v>5.6</v>
      </c>
      <c r="N21" s="49">
        <v>5.1</v>
      </c>
      <c r="O21" s="49">
        <v>0.5</v>
      </c>
      <c r="P21" s="175">
        <f>SUM(Q21:R21)</f>
        <v>43.3</v>
      </c>
      <c r="Q21" s="49">
        <v>43.3</v>
      </c>
      <c r="R21" s="49">
        <v>0</v>
      </c>
      <c r="S21" s="175">
        <f>SUM(T21:U21)</f>
        <v>0</v>
      </c>
      <c r="T21" s="49">
        <v>0</v>
      </c>
      <c r="U21" s="49">
        <v>0</v>
      </c>
      <c r="V21" s="175">
        <f>SUM(W21:X21)</f>
        <v>0</v>
      </c>
      <c r="W21" s="49">
        <v>0</v>
      </c>
      <c r="X21" s="49">
        <v>0</v>
      </c>
      <c r="Y21" s="176">
        <v>38.7</v>
      </c>
      <c r="Z21" s="177">
        <f t="shared" si="2"/>
        <v>151.1</v>
      </c>
      <c r="AA21" s="178">
        <f t="shared" si="3"/>
        <v>112.39999999999999</v>
      </c>
      <c r="AB21" s="50">
        <f t="shared" si="4"/>
        <v>69.1</v>
      </c>
      <c r="AC21" s="51">
        <f t="shared" si="5"/>
        <v>43.3</v>
      </c>
      <c r="AD21" s="179">
        <f t="shared" si="6"/>
        <v>549.3646138807428</v>
      </c>
      <c r="AE21" s="52">
        <f t="shared" si="7"/>
        <v>337.73216031280543</v>
      </c>
      <c r="AF21" s="53">
        <f t="shared" si="8"/>
        <v>211.63245356793743</v>
      </c>
      <c r="AG21" s="180">
        <f t="shared" si="9"/>
        <v>738.514173998045</v>
      </c>
      <c r="AH21" s="181">
        <f t="shared" si="10"/>
        <v>189.14956011730206</v>
      </c>
      <c r="AI21" s="182">
        <f t="shared" si="11"/>
        <v>38.52313167259787</v>
      </c>
    </row>
    <row r="22" spans="1:35" s="43" customFormat="1" ht="19.5" customHeight="1">
      <c r="A22" s="48">
        <v>17</v>
      </c>
      <c r="B22" s="47" t="s">
        <v>73</v>
      </c>
      <c r="C22" s="173">
        <v>14190</v>
      </c>
      <c r="D22" s="174">
        <f t="shared" si="12"/>
        <v>273.5</v>
      </c>
      <c r="E22" s="38">
        <f t="shared" si="12"/>
        <v>252.8</v>
      </c>
      <c r="F22" s="38">
        <f t="shared" si="12"/>
        <v>20.7</v>
      </c>
      <c r="G22" s="175">
        <f t="shared" si="1"/>
        <v>0</v>
      </c>
      <c r="H22" s="49">
        <v>0</v>
      </c>
      <c r="I22" s="49">
        <v>0</v>
      </c>
      <c r="J22" s="175">
        <f t="shared" si="13"/>
        <v>220.60000000000002</v>
      </c>
      <c r="K22" s="49">
        <v>207.8</v>
      </c>
      <c r="L22" s="49">
        <v>12.8</v>
      </c>
      <c r="M22" s="175">
        <f>SUM(N22:O22)</f>
        <v>8.2</v>
      </c>
      <c r="N22" s="68">
        <v>4.4</v>
      </c>
      <c r="O22" s="49">
        <v>3.8</v>
      </c>
      <c r="P22" s="175">
        <f t="shared" si="15"/>
        <v>42</v>
      </c>
      <c r="Q22" s="49">
        <v>40.6</v>
      </c>
      <c r="R22" s="49">
        <v>1.4</v>
      </c>
      <c r="S22" s="175">
        <f t="shared" si="16"/>
        <v>0</v>
      </c>
      <c r="T22" s="49">
        <v>0</v>
      </c>
      <c r="U22" s="49">
        <v>0</v>
      </c>
      <c r="V22" s="175">
        <f t="shared" si="17"/>
        <v>2.7</v>
      </c>
      <c r="W22" s="49">
        <v>0</v>
      </c>
      <c r="X22" s="49">
        <v>2.7</v>
      </c>
      <c r="Y22" s="176">
        <v>69.5</v>
      </c>
      <c r="Z22" s="177">
        <f t="shared" si="2"/>
        <v>343</v>
      </c>
      <c r="AA22" s="178">
        <f t="shared" si="3"/>
        <v>273.5</v>
      </c>
      <c r="AB22" s="50">
        <f t="shared" si="4"/>
        <v>231.5</v>
      </c>
      <c r="AC22" s="51">
        <f t="shared" si="5"/>
        <v>42</v>
      </c>
      <c r="AD22" s="179">
        <f t="shared" si="6"/>
        <v>621.7463456773285</v>
      </c>
      <c r="AE22" s="52">
        <f t="shared" si="7"/>
        <v>526.2679306190184</v>
      </c>
      <c r="AF22" s="53">
        <f t="shared" si="8"/>
        <v>95.47841505831003</v>
      </c>
      <c r="AG22" s="180">
        <f t="shared" si="9"/>
        <v>779.7403896428652</v>
      </c>
      <c r="AH22" s="181">
        <f t="shared" si="10"/>
        <v>157.99404396553683</v>
      </c>
      <c r="AI22" s="182">
        <f>AC22*100/AA22</f>
        <v>15.356489945155394</v>
      </c>
    </row>
    <row r="23" spans="1:35" s="43" customFormat="1" ht="19.5" customHeight="1">
      <c r="A23" s="48">
        <v>18</v>
      </c>
      <c r="B23" s="47" t="s">
        <v>165</v>
      </c>
      <c r="C23" s="173">
        <v>33538</v>
      </c>
      <c r="D23" s="174">
        <f t="shared" si="12"/>
        <v>529.6999999999999</v>
      </c>
      <c r="E23" s="38">
        <f t="shared" si="12"/>
        <v>478.9</v>
      </c>
      <c r="F23" s="38">
        <f t="shared" si="12"/>
        <v>50.800000000000004</v>
      </c>
      <c r="G23" s="175">
        <v>0</v>
      </c>
      <c r="H23" s="49">
        <v>0</v>
      </c>
      <c r="I23" s="55">
        <v>0</v>
      </c>
      <c r="J23" s="175">
        <f t="shared" si="13"/>
        <v>355.4</v>
      </c>
      <c r="K23" s="49">
        <v>318.4</v>
      </c>
      <c r="L23" s="68">
        <v>37</v>
      </c>
      <c r="M23" s="175">
        <f t="shared" si="14"/>
        <v>0</v>
      </c>
      <c r="N23" s="49">
        <v>0</v>
      </c>
      <c r="O23" s="49">
        <v>0</v>
      </c>
      <c r="P23" s="175">
        <f t="shared" si="15"/>
        <v>136.79999999999998</v>
      </c>
      <c r="Q23" s="49">
        <v>134.1</v>
      </c>
      <c r="R23" s="49">
        <v>2.7</v>
      </c>
      <c r="S23" s="175">
        <v>0</v>
      </c>
      <c r="T23" s="49">
        <v>0</v>
      </c>
      <c r="U23" s="49">
        <v>0</v>
      </c>
      <c r="V23" s="175">
        <f t="shared" si="17"/>
        <v>37.5</v>
      </c>
      <c r="W23" s="49">
        <v>26.4</v>
      </c>
      <c r="X23" s="49">
        <v>11.1</v>
      </c>
      <c r="Y23" s="176">
        <v>339.4</v>
      </c>
      <c r="Z23" s="177">
        <f t="shared" si="2"/>
        <v>869.0999999999999</v>
      </c>
      <c r="AA23" s="178">
        <f t="shared" si="3"/>
        <v>529.6999999999999</v>
      </c>
      <c r="AB23" s="50">
        <f t="shared" si="4"/>
        <v>392.9</v>
      </c>
      <c r="AC23" s="51">
        <f t="shared" si="5"/>
        <v>136.79999999999998</v>
      </c>
      <c r="AD23" s="179">
        <f t="shared" si="6"/>
        <v>509.4846673681659</v>
      </c>
      <c r="AE23" s="52">
        <f t="shared" si="7"/>
        <v>377.9054668849394</v>
      </c>
      <c r="AF23" s="53">
        <f t="shared" si="8"/>
        <v>131.57920048322651</v>
      </c>
      <c r="AG23" s="180">
        <f t="shared" si="9"/>
        <v>835.9318942980423</v>
      </c>
      <c r="AH23" s="181">
        <f t="shared" si="10"/>
        <v>326.44722692987636</v>
      </c>
      <c r="AI23" s="182">
        <f t="shared" si="11"/>
        <v>25.82593921087408</v>
      </c>
    </row>
    <row r="24" spans="1:35" s="43" customFormat="1" ht="19.5" customHeight="1">
      <c r="A24" s="48">
        <v>19</v>
      </c>
      <c r="B24" s="47" t="s">
        <v>166</v>
      </c>
      <c r="C24" s="173">
        <v>27134</v>
      </c>
      <c r="D24" s="174">
        <f t="shared" si="12"/>
        <v>499.3</v>
      </c>
      <c r="E24" s="38">
        <f t="shared" si="12"/>
        <v>445.3</v>
      </c>
      <c r="F24" s="38">
        <f t="shared" si="12"/>
        <v>54</v>
      </c>
      <c r="G24" s="175">
        <v>0</v>
      </c>
      <c r="H24" s="49">
        <v>0</v>
      </c>
      <c r="I24" s="49">
        <v>0</v>
      </c>
      <c r="J24" s="175">
        <f t="shared" si="13"/>
        <v>335</v>
      </c>
      <c r="K24" s="49">
        <v>296.2</v>
      </c>
      <c r="L24" s="49">
        <v>38.8</v>
      </c>
      <c r="M24" s="175">
        <f t="shared" si="14"/>
        <v>0</v>
      </c>
      <c r="N24" s="49">
        <v>0</v>
      </c>
      <c r="O24" s="49">
        <v>0</v>
      </c>
      <c r="P24" s="175">
        <f t="shared" si="15"/>
        <v>127</v>
      </c>
      <c r="Q24" s="49">
        <v>124.4</v>
      </c>
      <c r="R24" s="49">
        <v>2.6</v>
      </c>
      <c r="S24" s="175">
        <v>0</v>
      </c>
      <c r="T24" s="49">
        <v>0</v>
      </c>
      <c r="U24" s="49">
        <v>0</v>
      </c>
      <c r="V24" s="175">
        <f t="shared" si="17"/>
        <v>37.3</v>
      </c>
      <c r="W24" s="49">
        <v>24.7</v>
      </c>
      <c r="X24" s="49">
        <v>12.6</v>
      </c>
      <c r="Y24" s="176">
        <v>452</v>
      </c>
      <c r="Z24" s="177">
        <f t="shared" si="2"/>
        <v>951.3</v>
      </c>
      <c r="AA24" s="178">
        <f t="shared" si="3"/>
        <v>499.3</v>
      </c>
      <c r="AB24" s="50">
        <f t="shared" si="4"/>
        <v>372.3</v>
      </c>
      <c r="AC24" s="51">
        <f t="shared" si="5"/>
        <v>127</v>
      </c>
      <c r="AD24" s="179">
        <f t="shared" si="6"/>
        <v>593.5892832941412</v>
      </c>
      <c r="AE24" s="52">
        <f t="shared" si="7"/>
        <v>442.6062290615036</v>
      </c>
      <c r="AF24" s="53">
        <f t="shared" si="8"/>
        <v>150.98305423263756</v>
      </c>
      <c r="AG24" s="180">
        <f t="shared" si="9"/>
        <v>1130.9462952087251</v>
      </c>
      <c r="AH24" s="181">
        <f t="shared" si="10"/>
        <v>537.357011914584</v>
      </c>
      <c r="AI24" s="182">
        <f t="shared" si="11"/>
        <v>25.435609853795313</v>
      </c>
    </row>
    <row r="25" spans="1:35" s="43" customFormat="1" ht="19.5" customHeight="1">
      <c r="A25" s="48">
        <v>20</v>
      </c>
      <c r="B25" s="47" t="s">
        <v>34</v>
      </c>
      <c r="C25" s="173">
        <v>6076</v>
      </c>
      <c r="D25" s="174">
        <f t="shared" si="12"/>
        <v>87.39999999999999</v>
      </c>
      <c r="E25" s="38">
        <f t="shared" si="12"/>
        <v>87.3</v>
      </c>
      <c r="F25" s="38">
        <f t="shared" si="12"/>
        <v>0.1</v>
      </c>
      <c r="G25" s="175">
        <f t="shared" si="1"/>
        <v>0</v>
      </c>
      <c r="H25" s="49">
        <v>0</v>
      </c>
      <c r="I25" s="49">
        <v>0</v>
      </c>
      <c r="J25" s="175">
        <f t="shared" si="13"/>
        <v>64</v>
      </c>
      <c r="K25" s="49">
        <v>63.9</v>
      </c>
      <c r="L25" s="49">
        <v>0.1</v>
      </c>
      <c r="M25" s="175">
        <f t="shared" si="14"/>
        <v>6.1</v>
      </c>
      <c r="N25" s="49">
        <v>6.1</v>
      </c>
      <c r="O25" s="49">
        <v>0</v>
      </c>
      <c r="P25" s="175">
        <f t="shared" si="15"/>
        <v>17.3</v>
      </c>
      <c r="Q25" s="49">
        <v>17.3</v>
      </c>
      <c r="R25" s="49">
        <v>0</v>
      </c>
      <c r="S25" s="175">
        <f t="shared" si="16"/>
        <v>0</v>
      </c>
      <c r="T25" s="49">
        <v>0</v>
      </c>
      <c r="U25" s="49">
        <v>0</v>
      </c>
      <c r="V25" s="175">
        <f t="shared" si="17"/>
        <v>0</v>
      </c>
      <c r="W25" s="49">
        <v>0</v>
      </c>
      <c r="X25" s="49">
        <v>0</v>
      </c>
      <c r="Y25" s="176">
        <v>50.4</v>
      </c>
      <c r="Z25" s="177">
        <f t="shared" si="2"/>
        <v>137.79999999999998</v>
      </c>
      <c r="AA25" s="178">
        <f t="shared" si="3"/>
        <v>87.39999999999999</v>
      </c>
      <c r="AB25" s="50">
        <f t="shared" si="4"/>
        <v>70.1</v>
      </c>
      <c r="AC25" s="51">
        <f t="shared" si="5"/>
        <v>17.3</v>
      </c>
      <c r="AD25" s="179">
        <f t="shared" si="6"/>
        <v>464.0149504130476</v>
      </c>
      <c r="AE25" s="52">
        <f t="shared" si="7"/>
        <v>372.1675975280851</v>
      </c>
      <c r="AF25" s="53">
        <f t="shared" si="8"/>
        <v>91.84735288496252</v>
      </c>
      <c r="AG25" s="180">
        <f t="shared" si="9"/>
        <v>731.59336575421</v>
      </c>
      <c r="AH25" s="181">
        <f t="shared" si="10"/>
        <v>267.57841534116244</v>
      </c>
      <c r="AI25" s="182">
        <f t="shared" si="11"/>
        <v>19.79405034324943</v>
      </c>
    </row>
    <row r="26" spans="1:35" s="43" customFormat="1" ht="19.5" customHeight="1">
      <c r="A26" s="48">
        <v>21</v>
      </c>
      <c r="B26" s="47" t="s">
        <v>35</v>
      </c>
      <c r="C26" s="173">
        <v>15954</v>
      </c>
      <c r="D26" s="174">
        <f t="shared" si="12"/>
        <v>208.90000000000003</v>
      </c>
      <c r="E26" s="38">
        <f t="shared" si="12"/>
        <v>187.90000000000003</v>
      </c>
      <c r="F26" s="38">
        <f t="shared" si="12"/>
        <v>21</v>
      </c>
      <c r="G26" s="175">
        <f t="shared" si="1"/>
        <v>0</v>
      </c>
      <c r="H26" s="49">
        <v>0</v>
      </c>
      <c r="I26" s="49">
        <v>0</v>
      </c>
      <c r="J26" s="175">
        <f t="shared" si="13"/>
        <v>160.10000000000002</v>
      </c>
      <c r="K26" s="49">
        <v>143.8</v>
      </c>
      <c r="L26" s="49">
        <v>16.3</v>
      </c>
      <c r="M26" s="175">
        <f t="shared" si="14"/>
        <v>8.6</v>
      </c>
      <c r="N26" s="49">
        <v>3.9</v>
      </c>
      <c r="O26" s="49">
        <v>4.7</v>
      </c>
      <c r="P26" s="175">
        <f t="shared" si="15"/>
        <v>40.2</v>
      </c>
      <c r="Q26" s="49">
        <v>40.2</v>
      </c>
      <c r="R26" s="49">
        <v>0</v>
      </c>
      <c r="S26" s="175">
        <f t="shared" si="16"/>
        <v>0</v>
      </c>
      <c r="T26" s="49">
        <v>0</v>
      </c>
      <c r="U26" s="49">
        <v>0</v>
      </c>
      <c r="V26" s="175">
        <f t="shared" si="17"/>
        <v>0</v>
      </c>
      <c r="W26" s="49">
        <v>0</v>
      </c>
      <c r="X26" s="49">
        <v>0</v>
      </c>
      <c r="Y26" s="176">
        <v>117.7</v>
      </c>
      <c r="Z26" s="177">
        <f t="shared" si="2"/>
        <v>326.6</v>
      </c>
      <c r="AA26" s="178">
        <f t="shared" si="3"/>
        <v>208.90000000000003</v>
      </c>
      <c r="AB26" s="50">
        <f t="shared" si="4"/>
        <v>168.70000000000002</v>
      </c>
      <c r="AC26" s="51">
        <f t="shared" si="5"/>
        <v>40.2</v>
      </c>
      <c r="AD26" s="179">
        <f t="shared" si="6"/>
        <v>422.38370799920745</v>
      </c>
      <c r="AE26" s="52">
        <f t="shared" si="7"/>
        <v>341.1016349423949</v>
      </c>
      <c r="AF26" s="53">
        <f t="shared" si="8"/>
        <v>81.28207305681254</v>
      </c>
      <c r="AG26" s="180">
        <f t="shared" si="9"/>
        <v>660.3662950337058</v>
      </c>
      <c r="AH26" s="181">
        <f t="shared" si="10"/>
        <v>237.98258703449838</v>
      </c>
      <c r="AI26" s="182">
        <f t="shared" si="11"/>
        <v>19.243657252273813</v>
      </c>
    </row>
    <row r="27" spans="1:35" s="43" customFormat="1" ht="19.5" customHeight="1">
      <c r="A27" s="44">
        <v>22</v>
      </c>
      <c r="B27" s="47" t="s">
        <v>36</v>
      </c>
      <c r="C27" s="173">
        <v>7935</v>
      </c>
      <c r="D27" s="174">
        <f t="shared" si="12"/>
        <v>129.79999999999998</v>
      </c>
      <c r="E27" s="38">
        <f t="shared" si="12"/>
        <v>123.6</v>
      </c>
      <c r="F27" s="38">
        <f t="shared" si="12"/>
        <v>6.2</v>
      </c>
      <c r="G27" s="175">
        <f t="shared" si="1"/>
        <v>0</v>
      </c>
      <c r="H27" s="49">
        <v>0</v>
      </c>
      <c r="I27" s="49">
        <v>0</v>
      </c>
      <c r="J27" s="175">
        <f t="shared" si="13"/>
        <v>104.9</v>
      </c>
      <c r="K27" s="49">
        <v>100.5</v>
      </c>
      <c r="L27" s="49">
        <v>4.4</v>
      </c>
      <c r="M27" s="175">
        <f t="shared" si="14"/>
        <v>6.6</v>
      </c>
      <c r="N27" s="49">
        <v>6.1</v>
      </c>
      <c r="O27" s="49">
        <v>0.5</v>
      </c>
      <c r="P27" s="175">
        <f t="shared" si="15"/>
        <v>17.1</v>
      </c>
      <c r="Q27" s="49">
        <v>17</v>
      </c>
      <c r="R27" s="49">
        <v>0.1</v>
      </c>
      <c r="S27" s="175">
        <f t="shared" si="16"/>
        <v>0</v>
      </c>
      <c r="T27" s="49">
        <v>0</v>
      </c>
      <c r="U27" s="49">
        <v>0</v>
      </c>
      <c r="V27" s="175">
        <f t="shared" si="17"/>
        <v>1.2</v>
      </c>
      <c r="W27" s="49">
        <v>0</v>
      </c>
      <c r="X27" s="49">
        <v>1.2</v>
      </c>
      <c r="Y27" s="176">
        <v>42.4</v>
      </c>
      <c r="Z27" s="177">
        <f t="shared" si="2"/>
        <v>172.2</v>
      </c>
      <c r="AA27" s="178">
        <f t="shared" si="3"/>
        <v>129.8</v>
      </c>
      <c r="AB27" s="50">
        <f t="shared" si="4"/>
        <v>112.7</v>
      </c>
      <c r="AC27" s="51">
        <f t="shared" si="5"/>
        <v>17.1</v>
      </c>
      <c r="AD27" s="179">
        <f t="shared" si="6"/>
        <v>527.6744516942091</v>
      </c>
      <c r="AE27" s="52">
        <f t="shared" si="7"/>
        <v>458.1580177653109</v>
      </c>
      <c r="AF27" s="53">
        <f t="shared" si="8"/>
        <v>69.51643392889811</v>
      </c>
      <c r="AG27" s="180">
        <f t="shared" si="9"/>
        <v>700.0426855296054</v>
      </c>
      <c r="AH27" s="181">
        <f t="shared" si="10"/>
        <v>172.36823383539647</v>
      </c>
      <c r="AI27" s="182">
        <f t="shared" si="11"/>
        <v>13.174114021571649</v>
      </c>
    </row>
    <row r="28" spans="1:35" s="46" customFormat="1" ht="19.5" customHeight="1">
      <c r="A28" s="48">
        <v>23</v>
      </c>
      <c r="B28" s="47" t="s">
        <v>37</v>
      </c>
      <c r="C28" s="173">
        <v>5860</v>
      </c>
      <c r="D28" s="174">
        <f t="shared" si="12"/>
        <v>102.00000000000001</v>
      </c>
      <c r="E28" s="38">
        <f t="shared" si="12"/>
        <v>98.20000000000002</v>
      </c>
      <c r="F28" s="38">
        <f t="shared" si="12"/>
        <v>3.8</v>
      </c>
      <c r="G28" s="175">
        <f t="shared" si="1"/>
        <v>0</v>
      </c>
      <c r="H28" s="54">
        <v>0</v>
      </c>
      <c r="I28" s="54">
        <v>0</v>
      </c>
      <c r="J28" s="175">
        <f t="shared" si="13"/>
        <v>85.80000000000001</v>
      </c>
      <c r="K28" s="54">
        <v>83.4</v>
      </c>
      <c r="L28" s="54">
        <v>2.4</v>
      </c>
      <c r="M28" s="175">
        <f t="shared" si="14"/>
        <v>10.5</v>
      </c>
      <c r="N28" s="54">
        <v>9.4</v>
      </c>
      <c r="O28" s="54">
        <v>1.1</v>
      </c>
      <c r="P28" s="175">
        <f t="shared" si="15"/>
        <v>5.7</v>
      </c>
      <c r="Q28" s="83">
        <v>5.4</v>
      </c>
      <c r="R28" s="54">
        <v>0.3</v>
      </c>
      <c r="S28" s="175">
        <f t="shared" si="16"/>
        <v>0</v>
      </c>
      <c r="T28" s="54">
        <v>0</v>
      </c>
      <c r="U28" s="54">
        <v>0</v>
      </c>
      <c r="V28" s="175">
        <f t="shared" si="17"/>
        <v>0</v>
      </c>
      <c r="W28" s="54">
        <v>0</v>
      </c>
      <c r="X28" s="54">
        <v>0</v>
      </c>
      <c r="Y28" s="176">
        <v>0</v>
      </c>
      <c r="Z28" s="177">
        <f t="shared" si="2"/>
        <v>102.00000000000001</v>
      </c>
      <c r="AA28" s="178">
        <f t="shared" si="3"/>
        <v>102.00000000000001</v>
      </c>
      <c r="AB28" s="50">
        <f t="shared" si="4"/>
        <v>96.30000000000001</v>
      </c>
      <c r="AC28" s="51">
        <f t="shared" si="5"/>
        <v>5.7</v>
      </c>
      <c r="AD28" s="179">
        <f t="shared" si="6"/>
        <v>561.4884949906418</v>
      </c>
      <c r="AE28" s="52">
        <f t="shared" si="7"/>
        <v>530.1111967411649</v>
      </c>
      <c r="AF28" s="53">
        <f t="shared" si="8"/>
        <v>31.377298249477043</v>
      </c>
      <c r="AG28" s="180">
        <f t="shared" si="9"/>
        <v>561.4884949906418</v>
      </c>
      <c r="AH28" s="181">
        <f t="shared" si="10"/>
        <v>0</v>
      </c>
      <c r="AI28" s="182">
        <f t="shared" si="11"/>
        <v>5.588235294117646</v>
      </c>
    </row>
    <row r="29" spans="1:35" s="46" customFormat="1" ht="19.5" customHeight="1">
      <c r="A29" s="48">
        <v>24</v>
      </c>
      <c r="B29" s="47" t="s">
        <v>38</v>
      </c>
      <c r="C29" s="173">
        <v>12320</v>
      </c>
      <c r="D29" s="174">
        <f>G29+J29+M29+P29+S29+V29</f>
        <v>250.7</v>
      </c>
      <c r="E29" s="38">
        <f>H29+K29+N29+Q29+T29+W29</f>
        <v>238.29999999999998</v>
      </c>
      <c r="F29" s="38">
        <f>L29+I29+O29+R29+U29+X29</f>
        <v>12.4</v>
      </c>
      <c r="G29" s="175">
        <f>SUM(H29:I29)</f>
        <v>0</v>
      </c>
      <c r="H29" s="54">
        <v>0</v>
      </c>
      <c r="I29" s="54">
        <v>0</v>
      </c>
      <c r="J29" s="175">
        <f>SUM(K29:L29)</f>
        <v>179.1</v>
      </c>
      <c r="K29" s="54">
        <v>169</v>
      </c>
      <c r="L29" s="54">
        <v>10.1</v>
      </c>
      <c r="M29" s="175">
        <f>SUM(N29:O29)</f>
        <v>7</v>
      </c>
      <c r="N29" s="54">
        <v>6.1</v>
      </c>
      <c r="O29" s="54">
        <v>0.9</v>
      </c>
      <c r="P29" s="175">
        <f>SUM(Q29:R29)</f>
        <v>61.199999999999996</v>
      </c>
      <c r="Q29" s="54">
        <v>59.8</v>
      </c>
      <c r="R29" s="54">
        <v>1.4</v>
      </c>
      <c r="S29" s="175">
        <f>SUM(T29:U29)</f>
        <v>0</v>
      </c>
      <c r="T29" s="54">
        <v>0</v>
      </c>
      <c r="U29" s="54">
        <v>0</v>
      </c>
      <c r="V29" s="175">
        <f>SUM(W29:X29)</f>
        <v>3.4</v>
      </c>
      <c r="W29" s="54">
        <v>3.4</v>
      </c>
      <c r="X29" s="54">
        <v>0</v>
      </c>
      <c r="Y29" s="176">
        <v>92</v>
      </c>
      <c r="Z29" s="177">
        <f>D29+Y29</f>
        <v>342.7</v>
      </c>
      <c r="AA29" s="185">
        <f>SUM(AB29:AC29)</f>
        <v>250.7</v>
      </c>
      <c r="AB29" s="49">
        <f>G29+J29+M29+S29+V29</f>
        <v>189.5</v>
      </c>
      <c r="AC29" s="56">
        <f>P29</f>
        <v>61.199999999999996</v>
      </c>
      <c r="AD29" s="179">
        <f t="shared" si="6"/>
        <v>656.4201927105153</v>
      </c>
      <c r="AE29" s="52">
        <f t="shared" si="7"/>
        <v>496.1772098868873</v>
      </c>
      <c r="AF29" s="53">
        <f t="shared" si="8"/>
        <v>160.24298282362795</v>
      </c>
      <c r="AG29" s="180">
        <f t="shared" si="9"/>
        <v>897.3083368244659</v>
      </c>
      <c r="AH29" s="181">
        <f t="shared" si="10"/>
        <v>240.88814411395057</v>
      </c>
      <c r="AI29" s="182">
        <f>AC29*100/AA29</f>
        <v>24.41164738731552</v>
      </c>
    </row>
    <row r="30" spans="1:35" s="46" customFormat="1" ht="19.5" customHeight="1">
      <c r="A30" s="48">
        <v>25</v>
      </c>
      <c r="B30" s="47" t="s">
        <v>39</v>
      </c>
      <c r="C30" s="173">
        <v>16315</v>
      </c>
      <c r="D30" s="174">
        <f t="shared" si="12"/>
        <v>315.59999999999997</v>
      </c>
      <c r="E30" s="38">
        <f t="shared" si="12"/>
        <v>292.5</v>
      </c>
      <c r="F30" s="38">
        <f t="shared" si="12"/>
        <v>23.1</v>
      </c>
      <c r="G30" s="175">
        <f t="shared" si="1"/>
        <v>0</v>
      </c>
      <c r="H30" s="54">
        <v>0</v>
      </c>
      <c r="I30" s="54">
        <v>0</v>
      </c>
      <c r="J30" s="175">
        <f t="shared" si="13"/>
        <v>267.2</v>
      </c>
      <c r="K30" s="54">
        <v>257.7</v>
      </c>
      <c r="L30" s="54">
        <v>9.5</v>
      </c>
      <c r="M30" s="175">
        <f t="shared" si="14"/>
        <v>12.7</v>
      </c>
      <c r="N30" s="83">
        <v>9.1</v>
      </c>
      <c r="O30" s="54">
        <v>3.6</v>
      </c>
      <c r="P30" s="175">
        <f t="shared" si="15"/>
        <v>25.3</v>
      </c>
      <c r="Q30" s="54">
        <v>25.3</v>
      </c>
      <c r="R30" s="54">
        <v>0</v>
      </c>
      <c r="S30" s="175">
        <f t="shared" si="16"/>
        <v>0</v>
      </c>
      <c r="T30" s="54">
        <v>0</v>
      </c>
      <c r="U30" s="54">
        <v>0</v>
      </c>
      <c r="V30" s="175">
        <f t="shared" si="17"/>
        <v>10.4</v>
      </c>
      <c r="W30" s="54">
        <v>0.4</v>
      </c>
      <c r="X30" s="54">
        <v>10</v>
      </c>
      <c r="Y30" s="176">
        <v>84.3</v>
      </c>
      <c r="Z30" s="177">
        <f t="shared" si="2"/>
        <v>399.9</v>
      </c>
      <c r="AA30" s="178">
        <f t="shared" si="3"/>
        <v>315.59999999999997</v>
      </c>
      <c r="AB30" s="50">
        <f t="shared" si="4"/>
        <v>290.29999999999995</v>
      </c>
      <c r="AC30" s="51">
        <f t="shared" si="5"/>
        <v>25.3</v>
      </c>
      <c r="AD30" s="179">
        <f t="shared" si="6"/>
        <v>624.005219815527</v>
      </c>
      <c r="AE30" s="52">
        <f t="shared" si="7"/>
        <v>573.9819876820262</v>
      </c>
      <c r="AF30" s="53">
        <f t="shared" si="8"/>
        <v>50.02323213350074</v>
      </c>
      <c r="AG30" s="180">
        <f t="shared" si="9"/>
        <v>790.6834201654918</v>
      </c>
      <c r="AH30" s="181">
        <f t="shared" si="10"/>
        <v>166.6782003499649</v>
      </c>
      <c r="AI30" s="182">
        <f t="shared" si="11"/>
        <v>8.016476552598226</v>
      </c>
    </row>
    <row r="31" spans="1:35" s="46" customFormat="1" ht="19.5" customHeight="1">
      <c r="A31" s="48">
        <v>26</v>
      </c>
      <c r="B31" s="47" t="s">
        <v>167</v>
      </c>
      <c r="C31" s="173">
        <v>9958</v>
      </c>
      <c r="D31" s="174">
        <f t="shared" si="12"/>
        <v>164.50000000000003</v>
      </c>
      <c r="E31" s="38">
        <f t="shared" si="12"/>
        <v>160.5</v>
      </c>
      <c r="F31" s="38">
        <f t="shared" si="12"/>
        <v>4</v>
      </c>
      <c r="G31" s="175">
        <f t="shared" si="1"/>
        <v>0</v>
      </c>
      <c r="H31" s="54">
        <v>0</v>
      </c>
      <c r="I31" s="54">
        <v>0</v>
      </c>
      <c r="J31" s="175">
        <f t="shared" si="13"/>
        <v>126.8</v>
      </c>
      <c r="K31" s="54">
        <v>126.1</v>
      </c>
      <c r="L31" s="54">
        <v>0.7</v>
      </c>
      <c r="M31" s="175">
        <f t="shared" si="14"/>
        <v>9</v>
      </c>
      <c r="N31" s="54">
        <v>8.1</v>
      </c>
      <c r="O31" s="54">
        <v>0.9</v>
      </c>
      <c r="P31" s="175">
        <f t="shared" si="15"/>
        <v>26.3</v>
      </c>
      <c r="Q31" s="54">
        <v>26.3</v>
      </c>
      <c r="R31" s="54">
        <v>0</v>
      </c>
      <c r="S31" s="175">
        <f t="shared" si="16"/>
        <v>0</v>
      </c>
      <c r="T31" s="54">
        <v>0</v>
      </c>
      <c r="U31" s="54">
        <v>0</v>
      </c>
      <c r="V31" s="175">
        <f t="shared" si="17"/>
        <v>2.4</v>
      </c>
      <c r="W31" s="54">
        <v>0</v>
      </c>
      <c r="X31" s="54">
        <v>2.4</v>
      </c>
      <c r="Y31" s="176">
        <v>57.4</v>
      </c>
      <c r="Z31" s="177">
        <f t="shared" si="2"/>
        <v>221.90000000000003</v>
      </c>
      <c r="AA31" s="142">
        <f t="shared" si="3"/>
        <v>164.50000000000003</v>
      </c>
      <c r="AB31" s="50">
        <f t="shared" si="4"/>
        <v>138.20000000000002</v>
      </c>
      <c r="AC31" s="51">
        <f t="shared" si="5"/>
        <v>26.3</v>
      </c>
      <c r="AD31" s="179">
        <f t="shared" si="6"/>
        <v>532.883271028643</v>
      </c>
      <c r="AE31" s="52">
        <f t="shared" si="7"/>
        <v>447.6867359036988</v>
      </c>
      <c r="AF31" s="53">
        <f t="shared" si="8"/>
        <v>85.19653512494412</v>
      </c>
      <c r="AG31" s="180">
        <f t="shared" si="9"/>
        <v>718.825518791829</v>
      </c>
      <c r="AH31" s="181">
        <f t="shared" si="10"/>
        <v>185.94224776318603</v>
      </c>
      <c r="AI31" s="182">
        <f t="shared" si="11"/>
        <v>15.987841945288752</v>
      </c>
    </row>
    <row r="32" spans="1:35" s="46" customFormat="1" ht="19.5" customHeight="1">
      <c r="A32" s="48">
        <v>27</v>
      </c>
      <c r="B32" s="47" t="s">
        <v>40</v>
      </c>
      <c r="C32" s="173">
        <v>3601</v>
      </c>
      <c r="D32" s="174">
        <f t="shared" si="12"/>
        <v>60.2</v>
      </c>
      <c r="E32" s="38">
        <f t="shared" si="12"/>
        <v>57.400000000000006</v>
      </c>
      <c r="F32" s="38">
        <f t="shared" si="12"/>
        <v>2.8</v>
      </c>
      <c r="G32" s="175">
        <f>SUM(H32:I32)</f>
        <v>0</v>
      </c>
      <c r="H32" s="54">
        <v>0</v>
      </c>
      <c r="I32" s="54">
        <v>0</v>
      </c>
      <c r="J32" s="175">
        <f>SUM(K32:L32)</f>
        <v>47.2</v>
      </c>
      <c r="K32" s="54">
        <v>47</v>
      </c>
      <c r="L32" s="54">
        <v>0.2</v>
      </c>
      <c r="M32" s="175">
        <f>SUM(N32:O32)</f>
        <v>2.7</v>
      </c>
      <c r="N32" s="54">
        <v>2.1</v>
      </c>
      <c r="O32" s="54">
        <v>0.6</v>
      </c>
      <c r="P32" s="175">
        <f>SUM(Q32:R32)</f>
        <v>8.3</v>
      </c>
      <c r="Q32" s="54">
        <v>8.3</v>
      </c>
      <c r="R32" s="54">
        <v>0</v>
      </c>
      <c r="S32" s="175">
        <f>SUM(T32:U32)</f>
        <v>0</v>
      </c>
      <c r="T32" s="54">
        <v>0</v>
      </c>
      <c r="U32" s="54">
        <v>0</v>
      </c>
      <c r="V32" s="175">
        <f>SUM(W32:X32)</f>
        <v>2</v>
      </c>
      <c r="W32" s="54">
        <v>0</v>
      </c>
      <c r="X32" s="54">
        <v>2</v>
      </c>
      <c r="Y32" s="176">
        <v>19.1</v>
      </c>
      <c r="Z32" s="177">
        <f>D32+Y32</f>
        <v>79.30000000000001</v>
      </c>
      <c r="AA32" s="178">
        <f>SUM(AB32:AC32)</f>
        <v>60.2</v>
      </c>
      <c r="AB32" s="50">
        <f>G32+J32+M32+S32+V32</f>
        <v>51.900000000000006</v>
      </c>
      <c r="AC32" s="51">
        <f>P32</f>
        <v>8.3</v>
      </c>
      <c r="AD32" s="179">
        <f t="shared" si="6"/>
        <v>539.2767242074334</v>
      </c>
      <c r="AE32" s="52">
        <f t="shared" si="7"/>
        <v>464.92461771371757</v>
      </c>
      <c r="AF32" s="53">
        <f t="shared" si="8"/>
        <v>74.35210649371591</v>
      </c>
      <c r="AG32" s="180">
        <f t="shared" si="9"/>
        <v>710.3761499941775</v>
      </c>
      <c r="AH32" s="181">
        <f t="shared" si="10"/>
        <v>171.09942578674384</v>
      </c>
      <c r="AI32" s="182">
        <f>AC32*100/AA32</f>
        <v>13.787375415282392</v>
      </c>
    </row>
    <row r="33" spans="1:35" s="43" customFormat="1" ht="19.5" customHeight="1">
      <c r="A33" s="44">
        <v>28</v>
      </c>
      <c r="B33" s="47" t="s">
        <v>168</v>
      </c>
      <c r="C33" s="173">
        <v>2844</v>
      </c>
      <c r="D33" s="174">
        <f t="shared" si="12"/>
        <v>62.900000000000006</v>
      </c>
      <c r="E33" s="38">
        <f t="shared" si="12"/>
        <v>59.900000000000006</v>
      </c>
      <c r="F33" s="38">
        <f t="shared" si="12"/>
        <v>3</v>
      </c>
      <c r="G33" s="175">
        <f t="shared" si="1"/>
        <v>0</v>
      </c>
      <c r="H33" s="54">
        <v>0</v>
      </c>
      <c r="I33" s="54">
        <v>0</v>
      </c>
      <c r="J33" s="175">
        <f t="shared" si="13"/>
        <v>54.1</v>
      </c>
      <c r="K33" s="49">
        <v>52.1</v>
      </c>
      <c r="L33" s="49">
        <v>2</v>
      </c>
      <c r="M33" s="175">
        <f t="shared" si="14"/>
        <v>4.6</v>
      </c>
      <c r="N33" s="49">
        <v>3.6</v>
      </c>
      <c r="O33" s="49">
        <v>1</v>
      </c>
      <c r="P33" s="175">
        <f t="shared" si="15"/>
        <v>4.2</v>
      </c>
      <c r="Q33" s="68">
        <v>4.2</v>
      </c>
      <c r="R33" s="49">
        <v>0</v>
      </c>
      <c r="S33" s="175">
        <v>0</v>
      </c>
      <c r="T33" s="49">
        <v>0</v>
      </c>
      <c r="U33" s="49">
        <v>0</v>
      </c>
      <c r="V33" s="175">
        <f>SUM(W33:X33)</f>
        <v>0</v>
      </c>
      <c r="W33" s="49">
        <v>0</v>
      </c>
      <c r="X33" s="49">
        <v>0</v>
      </c>
      <c r="Y33" s="176">
        <v>15.4</v>
      </c>
      <c r="Z33" s="177">
        <f>D33+Y33</f>
        <v>78.30000000000001</v>
      </c>
      <c r="AA33" s="178">
        <f>SUM(AB33:AC33)</f>
        <v>62.900000000000006</v>
      </c>
      <c r="AB33" s="50">
        <f t="shared" si="4"/>
        <v>58.7</v>
      </c>
      <c r="AC33" s="51">
        <f t="shared" si="5"/>
        <v>4.2</v>
      </c>
      <c r="AD33" s="179">
        <f t="shared" si="6"/>
        <v>713.4431287146682</v>
      </c>
      <c r="AE33" s="52">
        <f t="shared" si="7"/>
        <v>665.8046368132117</v>
      </c>
      <c r="AF33" s="53">
        <f t="shared" si="8"/>
        <v>47.63849190145638</v>
      </c>
      <c r="AG33" s="180">
        <f t="shared" si="9"/>
        <v>888.1175990200084</v>
      </c>
      <c r="AH33" s="181">
        <f t="shared" si="10"/>
        <v>174.67447030534007</v>
      </c>
      <c r="AI33" s="182">
        <f t="shared" si="11"/>
        <v>6.6772655007949115</v>
      </c>
    </row>
    <row r="34" spans="1:35" s="43" customFormat="1" ht="19.5" customHeight="1">
      <c r="A34" s="48">
        <v>29</v>
      </c>
      <c r="B34" s="47" t="s">
        <v>41</v>
      </c>
      <c r="C34" s="173">
        <v>9668</v>
      </c>
      <c r="D34" s="174">
        <f t="shared" si="12"/>
        <v>168.29999999999998</v>
      </c>
      <c r="E34" s="38">
        <f t="shared" si="12"/>
        <v>164.2</v>
      </c>
      <c r="F34" s="38">
        <f t="shared" si="12"/>
        <v>4.1</v>
      </c>
      <c r="G34" s="175">
        <f t="shared" si="1"/>
        <v>0</v>
      </c>
      <c r="H34" s="54">
        <v>0</v>
      </c>
      <c r="I34" s="54">
        <v>0</v>
      </c>
      <c r="J34" s="175">
        <f t="shared" si="13"/>
        <v>102.69999999999999</v>
      </c>
      <c r="K34" s="49">
        <v>102.1</v>
      </c>
      <c r="L34" s="49">
        <v>0.6</v>
      </c>
      <c r="M34" s="175">
        <f t="shared" si="14"/>
        <v>7.3</v>
      </c>
      <c r="N34" s="49">
        <v>7</v>
      </c>
      <c r="O34" s="54">
        <v>0.3</v>
      </c>
      <c r="P34" s="175">
        <f t="shared" si="15"/>
        <v>32.3</v>
      </c>
      <c r="Q34" s="49">
        <v>31.9</v>
      </c>
      <c r="R34" s="49">
        <v>0.4</v>
      </c>
      <c r="S34" s="175">
        <f t="shared" si="16"/>
        <v>0</v>
      </c>
      <c r="T34" s="49">
        <v>0</v>
      </c>
      <c r="U34" s="49">
        <v>0</v>
      </c>
      <c r="V34" s="175">
        <f t="shared" si="17"/>
        <v>26</v>
      </c>
      <c r="W34" s="49">
        <v>23.2</v>
      </c>
      <c r="X34" s="49">
        <v>2.8</v>
      </c>
      <c r="Y34" s="176">
        <v>32</v>
      </c>
      <c r="Z34" s="177">
        <f t="shared" si="2"/>
        <v>200.29999999999998</v>
      </c>
      <c r="AA34" s="178">
        <f>SUM(AB34:AC34)</f>
        <v>168.3</v>
      </c>
      <c r="AB34" s="50">
        <f t="shared" si="4"/>
        <v>136</v>
      </c>
      <c r="AC34" s="51">
        <f t="shared" si="5"/>
        <v>32.3</v>
      </c>
      <c r="AD34" s="179">
        <f t="shared" si="6"/>
        <v>561.5465719967436</v>
      </c>
      <c r="AE34" s="52">
        <f t="shared" si="7"/>
        <v>453.77500767413613</v>
      </c>
      <c r="AF34" s="53">
        <f t="shared" si="8"/>
        <v>107.77156432260733</v>
      </c>
      <c r="AG34" s="180">
        <f t="shared" si="9"/>
        <v>668.3171620377167</v>
      </c>
      <c r="AH34" s="181">
        <f t="shared" si="10"/>
        <v>106.7705900409732</v>
      </c>
      <c r="AI34" s="182">
        <f t="shared" si="11"/>
        <v>19.191919191919187</v>
      </c>
    </row>
    <row r="35" spans="1:35" s="46" customFormat="1" ht="19.5" customHeight="1">
      <c r="A35" s="48">
        <v>30</v>
      </c>
      <c r="B35" s="47" t="s">
        <v>42</v>
      </c>
      <c r="C35" s="173">
        <v>4408</v>
      </c>
      <c r="D35" s="174">
        <f>G35+J35+M35+P35+S35+V35</f>
        <v>83.7</v>
      </c>
      <c r="E35" s="38">
        <f>H35+K35+N35+Q35+T35+W35</f>
        <v>71.3</v>
      </c>
      <c r="F35" s="38">
        <f>I35+L35+O35+R35+U35+X35</f>
        <v>12.4</v>
      </c>
      <c r="G35" s="175">
        <f>SUM(H35:I35)</f>
        <v>0</v>
      </c>
      <c r="H35" s="54">
        <v>0</v>
      </c>
      <c r="I35" s="54">
        <v>0</v>
      </c>
      <c r="J35" s="175">
        <f>SUM(K35:L35)</f>
        <v>67.5</v>
      </c>
      <c r="K35" s="49">
        <v>60.7</v>
      </c>
      <c r="L35" s="49">
        <v>6.8</v>
      </c>
      <c r="M35" s="175">
        <f>SUM(N35:O35)</f>
        <v>8.5</v>
      </c>
      <c r="N35" s="49">
        <v>3.3</v>
      </c>
      <c r="O35" s="54">
        <v>5.2</v>
      </c>
      <c r="P35" s="175">
        <f>SUM(Q35:R35)</f>
        <v>7.7</v>
      </c>
      <c r="Q35" s="49">
        <v>7.3</v>
      </c>
      <c r="R35" s="49">
        <v>0.4</v>
      </c>
      <c r="S35" s="175">
        <f>SUM(T35:U35)</f>
        <v>0</v>
      </c>
      <c r="T35" s="49">
        <v>0</v>
      </c>
      <c r="U35" s="49">
        <v>0</v>
      </c>
      <c r="V35" s="175">
        <f>SUM(W35:X35)</f>
        <v>0</v>
      </c>
      <c r="W35" s="49">
        <v>0</v>
      </c>
      <c r="X35" s="49">
        <v>0</v>
      </c>
      <c r="Y35" s="176">
        <v>32.1</v>
      </c>
      <c r="Z35" s="177">
        <f>D35+Y35</f>
        <v>115.80000000000001</v>
      </c>
      <c r="AA35" s="178">
        <f t="shared" si="3"/>
        <v>83.7</v>
      </c>
      <c r="AB35" s="50">
        <f>G35+J35+M35+S35+V35</f>
        <v>76</v>
      </c>
      <c r="AC35" s="51">
        <f>P35</f>
        <v>7.7</v>
      </c>
      <c r="AD35" s="179">
        <f t="shared" si="6"/>
        <v>612.5226860254083</v>
      </c>
      <c r="AE35" s="52">
        <f t="shared" si="7"/>
        <v>556.1735261401557</v>
      </c>
      <c r="AF35" s="53">
        <f t="shared" si="8"/>
        <v>56.34915988525262</v>
      </c>
      <c r="AG35" s="180">
        <f t="shared" si="9"/>
        <v>847.4328200925005</v>
      </c>
      <c r="AH35" s="181">
        <f t="shared" si="10"/>
        <v>234.91013406709212</v>
      </c>
      <c r="AI35" s="182">
        <f>AC35*100/AA35</f>
        <v>9.19952210274791</v>
      </c>
    </row>
    <row r="36" spans="1:35" s="43" customFormat="1" ht="19.5" customHeight="1">
      <c r="A36" s="48">
        <v>31</v>
      </c>
      <c r="B36" s="47" t="s">
        <v>169</v>
      </c>
      <c r="C36" s="173">
        <v>6110</v>
      </c>
      <c r="D36" s="174">
        <f t="shared" si="12"/>
        <v>103.10000000000001</v>
      </c>
      <c r="E36" s="38">
        <f t="shared" si="12"/>
        <v>100.7</v>
      </c>
      <c r="F36" s="38">
        <f t="shared" si="12"/>
        <v>2.4</v>
      </c>
      <c r="G36" s="175">
        <f t="shared" si="1"/>
        <v>0</v>
      </c>
      <c r="H36" s="54">
        <v>0</v>
      </c>
      <c r="I36" s="49">
        <v>0</v>
      </c>
      <c r="J36" s="175">
        <f t="shared" si="13"/>
        <v>80.2</v>
      </c>
      <c r="K36" s="49">
        <v>79.8</v>
      </c>
      <c r="L36" s="49">
        <v>0.4</v>
      </c>
      <c r="M36" s="175">
        <f t="shared" si="14"/>
        <v>5.4</v>
      </c>
      <c r="N36" s="49">
        <v>5</v>
      </c>
      <c r="O36" s="49">
        <v>0.4</v>
      </c>
      <c r="P36" s="175">
        <f t="shared" si="15"/>
        <v>10.2</v>
      </c>
      <c r="Q36" s="49">
        <v>10</v>
      </c>
      <c r="R36" s="49">
        <v>0.2</v>
      </c>
      <c r="S36" s="175">
        <f t="shared" si="16"/>
        <v>0</v>
      </c>
      <c r="T36" s="49">
        <v>0</v>
      </c>
      <c r="U36" s="49">
        <v>0</v>
      </c>
      <c r="V36" s="175">
        <f>SUM(W36:X36)</f>
        <v>7.300000000000001</v>
      </c>
      <c r="W36" s="49">
        <v>5.9</v>
      </c>
      <c r="X36" s="49">
        <v>1.4</v>
      </c>
      <c r="Y36" s="176">
        <v>28.2</v>
      </c>
      <c r="Z36" s="177">
        <f t="shared" si="2"/>
        <v>131.3</v>
      </c>
      <c r="AA36" s="178">
        <f t="shared" si="3"/>
        <v>103.10000000000001</v>
      </c>
      <c r="AB36" s="50">
        <f t="shared" si="4"/>
        <v>92.9</v>
      </c>
      <c r="AC36" s="51">
        <f t="shared" si="5"/>
        <v>10.2</v>
      </c>
      <c r="AD36" s="179">
        <f t="shared" si="6"/>
        <v>544.3218415078402</v>
      </c>
      <c r="AE36" s="52">
        <f t="shared" si="7"/>
        <v>490.47040810939234</v>
      </c>
      <c r="AF36" s="53">
        <f t="shared" si="8"/>
        <v>53.8514333984478</v>
      </c>
      <c r="AG36" s="180">
        <f t="shared" si="9"/>
        <v>693.2052161976665</v>
      </c>
      <c r="AH36" s="181">
        <f t="shared" si="10"/>
        <v>148.88337468982627</v>
      </c>
      <c r="AI36" s="182">
        <f t="shared" si="11"/>
        <v>9.893307468477206</v>
      </c>
    </row>
    <row r="37" spans="1:35" s="43" customFormat="1" ht="19.5" customHeight="1">
      <c r="A37" s="48">
        <v>32</v>
      </c>
      <c r="B37" s="47" t="s">
        <v>170</v>
      </c>
      <c r="C37" s="173">
        <v>17674</v>
      </c>
      <c r="D37" s="174">
        <f t="shared" si="12"/>
        <v>305.1</v>
      </c>
      <c r="E37" s="38">
        <f t="shared" si="12"/>
        <v>257.90000000000003</v>
      </c>
      <c r="F37" s="38">
        <f t="shared" si="12"/>
        <v>47.2</v>
      </c>
      <c r="G37" s="175">
        <f t="shared" si="1"/>
        <v>0</v>
      </c>
      <c r="H37" s="49">
        <v>0</v>
      </c>
      <c r="I37" s="49">
        <v>0</v>
      </c>
      <c r="J37" s="175">
        <f t="shared" si="13"/>
        <v>248.5</v>
      </c>
      <c r="K37" s="49">
        <v>215.8</v>
      </c>
      <c r="L37" s="49">
        <v>32.7</v>
      </c>
      <c r="M37" s="175">
        <f t="shared" si="14"/>
        <v>26.8</v>
      </c>
      <c r="N37" s="49">
        <v>15.3</v>
      </c>
      <c r="O37" s="49">
        <v>11.5</v>
      </c>
      <c r="P37" s="175">
        <f t="shared" si="15"/>
        <v>29.8</v>
      </c>
      <c r="Q37" s="49">
        <v>26.8</v>
      </c>
      <c r="R37" s="49">
        <v>3</v>
      </c>
      <c r="S37" s="175">
        <f t="shared" si="16"/>
        <v>0</v>
      </c>
      <c r="T37" s="49">
        <v>0</v>
      </c>
      <c r="U37" s="49">
        <v>0</v>
      </c>
      <c r="V37" s="175">
        <f t="shared" si="17"/>
        <v>0</v>
      </c>
      <c r="W37" s="49">
        <v>0</v>
      </c>
      <c r="X37" s="49">
        <v>0</v>
      </c>
      <c r="Y37" s="176">
        <v>69.7</v>
      </c>
      <c r="Z37" s="177">
        <f t="shared" si="2"/>
        <v>374.8</v>
      </c>
      <c r="AA37" s="178">
        <f t="shared" si="3"/>
        <v>305.1</v>
      </c>
      <c r="AB37" s="50">
        <f t="shared" si="4"/>
        <v>275.3</v>
      </c>
      <c r="AC37" s="51">
        <f t="shared" si="5"/>
        <v>29.8</v>
      </c>
      <c r="AD37" s="179">
        <f t="shared" si="6"/>
        <v>556.859538523875</v>
      </c>
      <c r="AE37" s="52">
        <f t="shared" si="7"/>
        <v>502.4694557706418</v>
      </c>
      <c r="AF37" s="53">
        <f t="shared" si="8"/>
        <v>54.390082753233294</v>
      </c>
      <c r="AG37" s="180">
        <f t="shared" si="9"/>
        <v>684.0739267084508</v>
      </c>
      <c r="AH37" s="181">
        <f t="shared" si="10"/>
        <v>127.21438818457585</v>
      </c>
      <c r="AI37" s="182">
        <f t="shared" si="11"/>
        <v>9.767289413307111</v>
      </c>
    </row>
    <row r="38" spans="1:35" s="43" customFormat="1" ht="19.5" customHeight="1" thickBot="1">
      <c r="A38" s="57">
        <v>33</v>
      </c>
      <c r="B38" s="58" t="s">
        <v>44</v>
      </c>
      <c r="C38" s="186">
        <v>13256</v>
      </c>
      <c r="D38" s="187">
        <f t="shared" si="12"/>
        <v>200.29999999999998</v>
      </c>
      <c r="E38" s="59">
        <f t="shared" si="12"/>
        <v>188</v>
      </c>
      <c r="F38" s="59">
        <f t="shared" si="12"/>
        <v>12.3</v>
      </c>
      <c r="G38" s="188">
        <f t="shared" si="1"/>
        <v>0</v>
      </c>
      <c r="H38" s="59">
        <v>0</v>
      </c>
      <c r="I38" s="59">
        <v>0</v>
      </c>
      <c r="J38" s="188">
        <f t="shared" si="13"/>
        <v>138.39999999999998</v>
      </c>
      <c r="K38" s="59">
        <v>134.7</v>
      </c>
      <c r="L38" s="59">
        <v>3.7</v>
      </c>
      <c r="M38" s="188">
        <f t="shared" si="14"/>
        <v>8.2</v>
      </c>
      <c r="N38" s="59">
        <v>7.3</v>
      </c>
      <c r="O38" s="59">
        <v>0.9</v>
      </c>
      <c r="P38" s="188">
        <f t="shared" si="15"/>
        <v>36.4</v>
      </c>
      <c r="Q38" s="59">
        <v>36.1</v>
      </c>
      <c r="R38" s="59">
        <v>0.3</v>
      </c>
      <c r="S38" s="188">
        <f t="shared" si="16"/>
        <v>0</v>
      </c>
      <c r="T38" s="59">
        <v>0</v>
      </c>
      <c r="U38" s="59">
        <v>0</v>
      </c>
      <c r="V38" s="188">
        <f t="shared" si="17"/>
        <v>17.3</v>
      </c>
      <c r="W38" s="59">
        <v>9.9</v>
      </c>
      <c r="X38" s="59">
        <v>7.4</v>
      </c>
      <c r="Y38" s="189">
        <v>62.8</v>
      </c>
      <c r="Z38" s="190">
        <f t="shared" si="2"/>
        <v>263.09999999999997</v>
      </c>
      <c r="AA38" s="191">
        <f t="shared" si="3"/>
        <v>200.29999999999998</v>
      </c>
      <c r="AB38" s="60">
        <f t="shared" si="4"/>
        <v>163.89999999999998</v>
      </c>
      <c r="AC38" s="61">
        <f t="shared" si="5"/>
        <v>36.4</v>
      </c>
      <c r="AD38" s="192">
        <f t="shared" si="6"/>
        <v>487.4238324215936</v>
      </c>
      <c r="AE38" s="62">
        <f t="shared" si="7"/>
        <v>398.8455623260069</v>
      </c>
      <c r="AF38" s="63">
        <f t="shared" si="8"/>
        <v>88.57827009558666</v>
      </c>
      <c r="AG38" s="193">
        <f t="shared" si="9"/>
        <v>640.2456830260672</v>
      </c>
      <c r="AH38" s="194">
        <f t="shared" si="10"/>
        <v>152.8218506044737</v>
      </c>
      <c r="AI38" s="195">
        <f t="shared" si="11"/>
        <v>18.172740888667</v>
      </c>
    </row>
    <row r="39" spans="1:34" s="43" customFormat="1" ht="15" customHeight="1">
      <c r="A39" s="64"/>
      <c r="C39" s="64"/>
      <c r="D39" s="18"/>
      <c r="E39" s="65"/>
      <c r="F39" s="65"/>
      <c r="AD39" s="66"/>
      <c r="AE39" s="66"/>
      <c r="AF39" s="66"/>
      <c r="AG39" s="66"/>
      <c r="AH39" s="66"/>
    </row>
    <row r="40" spans="1:34" s="43" customFormat="1" ht="15" customHeight="1">
      <c r="A40" s="64"/>
      <c r="C40" s="64"/>
      <c r="D40" s="18"/>
      <c r="E40" s="65"/>
      <c r="F40" s="65"/>
      <c r="AD40" s="66"/>
      <c r="AE40" s="66"/>
      <c r="AF40" s="66"/>
      <c r="AG40" s="66"/>
      <c r="AH40" s="66"/>
    </row>
    <row r="41" spans="1:34" s="43" customFormat="1" ht="15" customHeight="1">
      <c r="A41" s="64"/>
      <c r="C41" s="64"/>
      <c r="D41" s="67"/>
      <c r="E41" s="65"/>
      <c r="F41" s="65"/>
      <c r="AD41" s="66"/>
      <c r="AE41" s="66"/>
      <c r="AF41" s="66"/>
      <c r="AG41" s="66"/>
      <c r="AH41" s="66"/>
    </row>
    <row r="42" spans="1:34" s="43" customFormat="1" ht="15" customHeight="1">
      <c r="A42" s="64"/>
      <c r="C42" s="64"/>
      <c r="D42" s="67"/>
      <c r="E42" s="65"/>
      <c r="F42" s="65"/>
      <c r="AD42" s="66"/>
      <c r="AE42" s="66"/>
      <c r="AF42" s="66"/>
      <c r="AG42" s="66"/>
      <c r="AH42" s="66"/>
    </row>
    <row r="43" spans="1:34" s="43" customFormat="1" ht="15" customHeight="1">
      <c r="A43" s="64"/>
      <c r="C43" s="64"/>
      <c r="D43" s="67"/>
      <c r="E43" s="65"/>
      <c r="F43" s="65"/>
      <c r="AD43" s="66"/>
      <c r="AE43" s="66"/>
      <c r="AF43" s="66"/>
      <c r="AG43" s="66"/>
      <c r="AH43" s="66"/>
    </row>
    <row r="44" spans="1:34" s="43" customFormat="1" ht="15" customHeight="1">
      <c r="A44" s="64"/>
      <c r="C44" s="64"/>
      <c r="D44" s="67"/>
      <c r="E44" s="65"/>
      <c r="F44" s="65"/>
      <c r="AD44" s="66"/>
      <c r="AE44" s="66"/>
      <c r="AF44" s="66"/>
      <c r="AG44" s="66"/>
      <c r="AH44" s="66"/>
    </row>
    <row r="45" spans="1:34" s="43" customFormat="1" ht="15" customHeight="1">
      <c r="A45" s="64"/>
      <c r="C45" s="64"/>
      <c r="D45" s="67"/>
      <c r="E45" s="65"/>
      <c r="F45" s="65"/>
      <c r="AD45" s="66"/>
      <c r="AE45" s="66"/>
      <c r="AF45" s="66"/>
      <c r="AG45" s="66"/>
      <c r="AH45" s="66"/>
    </row>
    <row r="46" spans="1:34" s="43" customFormat="1" ht="15" customHeight="1">
      <c r="A46" s="64"/>
      <c r="C46" s="64"/>
      <c r="D46" s="67"/>
      <c r="E46" s="65"/>
      <c r="F46" s="65"/>
      <c r="AD46" s="66"/>
      <c r="AE46" s="66"/>
      <c r="AF46" s="66"/>
      <c r="AG46" s="66"/>
      <c r="AH46" s="66"/>
    </row>
    <row r="47" spans="1:34" s="43" customFormat="1" ht="15" customHeight="1">
      <c r="A47" s="64"/>
      <c r="C47" s="64"/>
      <c r="D47" s="67"/>
      <c r="E47" s="65"/>
      <c r="F47" s="65"/>
      <c r="AD47" s="66"/>
      <c r="AE47" s="66"/>
      <c r="AF47" s="66"/>
      <c r="AG47" s="66"/>
      <c r="AH47" s="66"/>
    </row>
    <row r="48" spans="1:34" s="43" customFormat="1" ht="15" customHeight="1">
      <c r="A48" s="64"/>
      <c r="C48" s="64"/>
      <c r="D48" s="67"/>
      <c r="E48" s="65"/>
      <c r="F48" s="65"/>
      <c r="AD48" s="66"/>
      <c r="AE48" s="66"/>
      <c r="AF48" s="66"/>
      <c r="AG48" s="66"/>
      <c r="AH48" s="66"/>
    </row>
    <row r="49" spans="1:34" s="43" customFormat="1" ht="15" customHeight="1">
      <c r="A49" s="64"/>
      <c r="C49" s="64"/>
      <c r="D49" s="67"/>
      <c r="E49" s="65"/>
      <c r="F49" s="65"/>
      <c r="AD49" s="66"/>
      <c r="AE49" s="66"/>
      <c r="AF49" s="66"/>
      <c r="AG49" s="66"/>
      <c r="AH49" s="66"/>
    </row>
    <row r="50" spans="1:34" s="43" customFormat="1" ht="15" customHeight="1">
      <c r="A50" s="64"/>
      <c r="C50" s="64"/>
      <c r="D50" s="67"/>
      <c r="E50" s="65"/>
      <c r="F50" s="65"/>
      <c r="AD50" s="66"/>
      <c r="AE50" s="66"/>
      <c r="AF50" s="66"/>
      <c r="AG50" s="66"/>
      <c r="AH50" s="66"/>
    </row>
    <row r="51" spans="1:34" s="43" customFormat="1" ht="15" customHeight="1">
      <c r="A51" s="64"/>
      <c r="C51" s="64"/>
      <c r="D51" s="67"/>
      <c r="E51" s="65"/>
      <c r="F51" s="65"/>
      <c r="AD51" s="66"/>
      <c r="AE51" s="66"/>
      <c r="AF51" s="66"/>
      <c r="AG51" s="66"/>
      <c r="AH51" s="66"/>
    </row>
    <row r="52" spans="1:34" s="43" customFormat="1" ht="15" customHeight="1">
      <c r="A52" s="64"/>
      <c r="C52" s="64"/>
      <c r="D52" s="67"/>
      <c r="E52" s="65"/>
      <c r="F52" s="65"/>
      <c r="AD52" s="66"/>
      <c r="AE52" s="66"/>
      <c r="AF52" s="66"/>
      <c r="AG52" s="66"/>
      <c r="AH52" s="66"/>
    </row>
    <row r="53" spans="1:34" s="43" customFormat="1" ht="15" customHeight="1">
      <c r="A53" s="64"/>
      <c r="C53" s="64"/>
      <c r="D53" s="67"/>
      <c r="E53" s="65"/>
      <c r="F53" s="65"/>
      <c r="AD53" s="66"/>
      <c r="AE53" s="66"/>
      <c r="AF53" s="66"/>
      <c r="AG53" s="66"/>
      <c r="AH53" s="66"/>
    </row>
    <row r="54" spans="1:34" s="43" customFormat="1" ht="15" customHeight="1">
      <c r="A54" s="64"/>
      <c r="C54" s="64"/>
      <c r="D54" s="67"/>
      <c r="E54" s="65"/>
      <c r="F54" s="65"/>
      <c r="AD54" s="66"/>
      <c r="AE54" s="66"/>
      <c r="AF54" s="66"/>
      <c r="AG54" s="66"/>
      <c r="AH54" s="66"/>
    </row>
    <row r="55" spans="1:34" s="43" customFormat="1" ht="15" customHeight="1">
      <c r="A55" s="64"/>
      <c r="C55" s="64"/>
      <c r="D55" s="67"/>
      <c r="E55" s="65"/>
      <c r="F55" s="65"/>
      <c r="AD55" s="66"/>
      <c r="AE55" s="66"/>
      <c r="AF55" s="66"/>
      <c r="AG55" s="66"/>
      <c r="AH55" s="66"/>
    </row>
    <row r="56" spans="1:34" s="43" customFormat="1" ht="15" customHeight="1">
      <c r="A56" s="64"/>
      <c r="C56" s="64"/>
      <c r="D56" s="67"/>
      <c r="E56" s="65"/>
      <c r="F56" s="65"/>
      <c r="AD56" s="66"/>
      <c r="AE56" s="66"/>
      <c r="AF56" s="66"/>
      <c r="AG56" s="66"/>
      <c r="AH56" s="66"/>
    </row>
    <row r="57" spans="1:34" s="43" customFormat="1" ht="15" customHeight="1">
      <c r="A57" s="64"/>
      <c r="C57" s="64"/>
      <c r="D57" s="67"/>
      <c r="E57" s="65"/>
      <c r="F57" s="65"/>
      <c r="AD57" s="66"/>
      <c r="AE57" s="66"/>
      <c r="AF57" s="66"/>
      <c r="AG57" s="66"/>
      <c r="AH57" s="66"/>
    </row>
    <row r="58" spans="1:34" s="43" customFormat="1" ht="15" customHeight="1">
      <c r="A58" s="64"/>
      <c r="C58" s="64"/>
      <c r="D58" s="67"/>
      <c r="E58" s="65"/>
      <c r="F58" s="65"/>
      <c r="AD58" s="66"/>
      <c r="AE58" s="66"/>
      <c r="AF58" s="66"/>
      <c r="AG58" s="66"/>
      <c r="AH58" s="66"/>
    </row>
    <row r="59" spans="1:34" s="43" customFormat="1" ht="15" customHeight="1">
      <c r="A59" s="64"/>
      <c r="C59" s="64"/>
      <c r="D59" s="67"/>
      <c r="E59" s="65"/>
      <c r="F59" s="65"/>
      <c r="AD59" s="66"/>
      <c r="AE59" s="66"/>
      <c r="AF59" s="66"/>
      <c r="AG59" s="66"/>
      <c r="AH59" s="66"/>
    </row>
    <row r="60" spans="1:34" s="43" customFormat="1" ht="15" customHeight="1">
      <c r="A60" s="64"/>
      <c r="C60" s="64"/>
      <c r="D60" s="67"/>
      <c r="E60" s="65"/>
      <c r="F60" s="65"/>
      <c r="AD60" s="66"/>
      <c r="AE60" s="66"/>
      <c r="AF60" s="66"/>
      <c r="AG60" s="66"/>
      <c r="AH60" s="66"/>
    </row>
  </sheetData>
  <sheetProtection/>
  <mergeCells count="18">
    <mergeCell ref="A5:B5"/>
    <mergeCell ref="AG1:AG4"/>
    <mergeCell ref="AH1:AH4"/>
    <mergeCell ref="AI1:AI4"/>
    <mergeCell ref="D2:F3"/>
    <mergeCell ref="G2:X2"/>
    <mergeCell ref="Y2:Y4"/>
    <mergeCell ref="Z2:Z4"/>
    <mergeCell ref="G3:I3"/>
    <mergeCell ref="J3:L3"/>
    <mergeCell ref="AD1:AF3"/>
    <mergeCell ref="P3:R3"/>
    <mergeCell ref="S3:U3"/>
    <mergeCell ref="V3:X3"/>
    <mergeCell ref="M3:O3"/>
    <mergeCell ref="A1:B4"/>
    <mergeCell ref="C1:C4"/>
    <mergeCell ref="AA1:AC3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68" r:id="rId3"/>
  <colBreaks count="1" manualBreakCount="1">
    <brk id="18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60"/>
  <sheetViews>
    <sheetView view="pageBreakPreview" zoomScale="75" zoomScaleSheetLayoutView="75" zoomScalePageLayoutView="0" workbookViewId="0" topLeftCell="A1">
      <selection activeCell="I33" sqref="I33"/>
    </sheetView>
  </sheetViews>
  <sheetFormatPr defaultColWidth="9.00390625" defaultRowHeight="15" customHeight="1"/>
  <cols>
    <col min="1" max="1" width="3.75390625" style="8" customWidth="1"/>
    <col min="2" max="2" width="11.625" style="1" customWidth="1"/>
    <col min="3" max="3" width="10.625" style="8" customWidth="1"/>
    <col min="4" max="4" width="10.625" style="11" customWidth="1"/>
    <col min="5" max="6" width="10.625" style="9" customWidth="1"/>
    <col min="7" max="29" width="10.625" style="1" customWidth="1"/>
    <col min="30" max="32" width="10.625" style="10" customWidth="1"/>
    <col min="33" max="34" width="9.00390625" style="10" customWidth="1"/>
    <col min="35" max="16384" width="9.00390625" style="1" customWidth="1"/>
  </cols>
  <sheetData>
    <row r="1" spans="1:35" ht="15" customHeight="1">
      <c r="A1" s="419" t="s">
        <v>184</v>
      </c>
      <c r="B1" s="420"/>
      <c r="C1" s="425" t="s">
        <v>0</v>
      </c>
      <c r="D1" s="112"/>
      <c r="E1" s="113"/>
      <c r="F1" s="113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5"/>
      <c r="AA1" s="403" t="s">
        <v>1</v>
      </c>
      <c r="AB1" s="404"/>
      <c r="AC1" s="405"/>
      <c r="AD1" s="409" t="s">
        <v>2</v>
      </c>
      <c r="AE1" s="409"/>
      <c r="AF1" s="409"/>
      <c r="AG1" s="413" t="s">
        <v>3</v>
      </c>
      <c r="AH1" s="416" t="s">
        <v>4</v>
      </c>
      <c r="AI1" s="388" t="s">
        <v>5</v>
      </c>
    </row>
    <row r="2" spans="1:35" ht="19.5" customHeight="1">
      <c r="A2" s="421"/>
      <c r="B2" s="422"/>
      <c r="C2" s="426"/>
      <c r="D2" s="391" t="s">
        <v>1</v>
      </c>
      <c r="E2" s="392"/>
      <c r="F2" s="393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  <c r="U2" s="395"/>
      <c r="V2" s="395"/>
      <c r="W2" s="395"/>
      <c r="X2" s="396"/>
      <c r="Y2" s="397" t="s">
        <v>6</v>
      </c>
      <c r="Z2" s="399" t="s">
        <v>7</v>
      </c>
      <c r="AA2" s="406"/>
      <c r="AB2" s="407"/>
      <c r="AC2" s="408"/>
      <c r="AD2" s="410"/>
      <c r="AE2" s="410"/>
      <c r="AF2" s="410"/>
      <c r="AG2" s="414"/>
      <c r="AH2" s="417"/>
      <c r="AI2" s="389"/>
    </row>
    <row r="3" spans="1:35" ht="19.5" customHeight="1">
      <c r="A3" s="421"/>
      <c r="B3" s="422"/>
      <c r="C3" s="426"/>
      <c r="D3" s="394"/>
      <c r="E3" s="392"/>
      <c r="F3" s="392"/>
      <c r="G3" s="401" t="s">
        <v>8</v>
      </c>
      <c r="H3" s="402"/>
      <c r="I3" s="402"/>
      <c r="J3" s="401" t="s">
        <v>9</v>
      </c>
      <c r="K3" s="402"/>
      <c r="L3" s="402"/>
      <c r="M3" s="401" t="s">
        <v>10</v>
      </c>
      <c r="N3" s="402"/>
      <c r="O3" s="402"/>
      <c r="P3" s="401" t="s">
        <v>11</v>
      </c>
      <c r="Q3" s="402"/>
      <c r="R3" s="402"/>
      <c r="S3" s="401" t="s">
        <v>12</v>
      </c>
      <c r="T3" s="402"/>
      <c r="U3" s="402"/>
      <c r="V3" s="401" t="s">
        <v>13</v>
      </c>
      <c r="W3" s="402"/>
      <c r="X3" s="402"/>
      <c r="Y3" s="397"/>
      <c r="Z3" s="399"/>
      <c r="AA3" s="406"/>
      <c r="AB3" s="407"/>
      <c r="AC3" s="408"/>
      <c r="AD3" s="410"/>
      <c r="AE3" s="410"/>
      <c r="AF3" s="410"/>
      <c r="AG3" s="414"/>
      <c r="AH3" s="417"/>
      <c r="AI3" s="389"/>
    </row>
    <row r="4" spans="1:35" ht="19.5" customHeight="1" thickBot="1">
      <c r="A4" s="423"/>
      <c r="B4" s="424"/>
      <c r="C4" s="427"/>
      <c r="D4" s="116" t="s">
        <v>14</v>
      </c>
      <c r="E4" s="2" t="s">
        <v>15</v>
      </c>
      <c r="F4" s="2" t="s">
        <v>16</v>
      </c>
      <c r="G4" s="117" t="s">
        <v>14</v>
      </c>
      <c r="H4" s="2" t="s">
        <v>15</v>
      </c>
      <c r="I4" s="2" t="s">
        <v>16</v>
      </c>
      <c r="J4" s="117" t="s">
        <v>14</v>
      </c>
      <c r="K4" s="2" t="s">
        <v>15</v>
      </c>
      <c r="L4" s="2" t="s">
        <v>16</v>
      </c>
      <c r="M4" s="117" t="s">
        <v>14</v>
      </c>
      <c r="N4" s="2" t="s">
        <v>15</v>
      </c>
      <c r="O4" s="2" t="s">
        <v>16</v>
      </c>
      <c r="P4" s="117" t="s">
        <v>14</v>
      </c>
      <c r="Q4" s="2" t="s">
        <v>15</v>
      </c>
      <c r="R4" s="2" t="s">
        <v>16</v>
      </c>
      <c r="S4" s="117" t="s">
        <v>14</v>
      </c>
      <c r="T4" s="2" t="s">
        <v>15</v>
      </c>
      <c r="U4" s="2" t="s">
        <v>16</v>
      </c>
      <c r="V4" s="117" t="s">
        <v>14</v>
      </c>
      <c r="W4" s="2" t="s">
        <v>15</v>
      </c>
      <c r="X4" s="2" t="s">
        <v>16</v>
      </c>
      <c r="Y4" s="398"/>
      <c r="Z4" s="400"/>
      <c r="AA4" s="118" t="s">
        <v>14</v>
      </c>
      <c r="AB4" s="3" t="s">
        <v>17</v>
      </c>
      <c r="AC4" s="4" t="s">
        <v>18</v>
      </c>
      <c r="AD4" s="119"/>
      <c r="AE4" s="5" t="s">
        <v>17</v>
      </c>
      <c r="AF4" s="6" t="s">
        <v>18</v>
      </c>
      <c r="AG4" s="415"/>
      <c r="AH4" s="418"/>
      <c r="AI4" s="390"/>
    </row>
    <row r="5" spans="1:35" s="7" customFormat="1" ht="39.75" customHeight="1" thickBot="1">
      <c r="A5" s="411" t="s">
        <v>19</v>
      </c>
      <c r="B5" s="412"/>
      <c r="C5" s="120">
        <f>SUM(C6:C38)</f>
        <v>1293815</v>
      </c>
      <c r="D5" s="160">
        <f>SUM(E5:F5)</f>
        <v>24356.200000000004</v>
      </c>
      <c r="E5" s="12">
        <f>SUM(E6:E38)</f>
        <v>22487.300000000003</v>
      </c>
      <c r="F5" s="12">
        <f>SUM(F6:F38)</f>
        <v>1868.9</v>
      </c>
      <c r="G5" s="121">
        <f aca="true" t="shared" si="0" ref="G5:AC5">SUM(G6:G38)</f>
        <v>594.2</v>
      </c>
      <c r="H5" s="13">
        <f t="shared" si="0"/>
        <v>594.2</v>
      </c>
      <c r="I5" s="13">
        <f t="shared" si="0"/>
        <v>0</v>
      </c>
      <c r="J5" s="121">
        <f t="shared" si="0"/>
        <v>17961.3</v>
      </c>
      <c r="K5" s="13">
        <f t="shared" si="0"/>
        <v>16807.5</v>
      </c>
      <c r="L5" s="13">
        <f t="shared" si="0"/>
        <v>1153.8000000000002</v>
      </c>
      <c r="M5" s="121">
        <f t="shared" si="0"/>
        <v>1310.3000000000004</v>
      </c>
      <c r="N5" s="13">
        <f t="shared" si="0"/>
        <v>1049.5999999999997</v>
      </c>
      <c r="O5" s="13">
        <f t="shared" si="0"/>
        <v>260.7</v>
      </c>
      <c r="P5" s="121">
        <f t="shared" si="0"/>
        <v>3832.4000000000005</v>
      </c>
      <c r="Q5" s="13">
        <f t="shared" si="0"/>
        <v>3671.1000000000004</v>
      </c>
      <c r="R5" s="13">
        <f t="shared" si="0"/>
        <v>161.30000000000004</v>
      </c>
      <c r="S5" s="121">
        <f t="shared" si="0"/>
        <v>0</v>
      </c>
      <c r="T5" s="13">
        <f t="shared" si="0"/>
        <v>0</v>
      </c>
      <c r="U5" s="13">
        <f t="shared" si="0"/>
        <v>0</v>
      </c>
      <c r="V5" s="121">
        <f t="shared" si="0"/>
        <v>658.0000000000002</v>
      </c>
      <c r="W5" s="13">
        <f t="shared" si="0"/>
        <v>364.9</v>
      </c>
      <c r="X5" s="13">
        <f t="shared" si="0"/>
        <v>293.09999999999997</v>
      </c>
      <c r="Y5" s="122">
        <f t="shared" si="0"/>
        <v>11811.600000000002</v>
      </c>
      <c r="Z5" s="161">
        <f t="shared" si="0"/>
        <v>36167.80000000002</v>
      </c>
      <c r="AA5" s="162">
        <f t="shared" si="0"/>
        <v>24356.200000000004</v>
      </c>
      <c r="AB5" s="14">
        <f t="shared" si="0"/>
        <v>20523.800000000003</v>
      </c>
      <c r="AC5" s="15">
        <f t="shared" si="0"/>
        <v>3832.4000000000005</v>
      </c>
      <c r="AD5" s="123">
        <f>AA5/C5/30*1000000</f>
        <v>627.5034168975731</v>
      </c>
      <c r="AE5" s="16">
        <f>AB5/C5/30*1000000</f>
        <v>528.7669927050364</v>
      </c>
      <c r="AF5" s="17">
        <f>AC5/C5/30*1000000</f>
        <v>98.73642419253656</v>
      </c>
      <c r="AG5" s="124">
        <f>Z5/C5/30*1000000</f>
        <v>931.8127656066238</v>
      </c>
      <c r="AH5" s="125">
        <f>Y5/C5/30*1000000</f>
        <v>304.3093487090504</v>
      </c>
      <c r="AI5" s="126">
        <f>AC5*100/AA5</f>
        <v>15.734802637521453</v>
      </c>
    </row>
    <row r="6" spans="1:35" s="108" customFormat="1" ht="19.5" customHeight="1" thickTop="1">
      <c r="A6" s="85">
        <v>1</v>
      </c>
      <c r="B6" s="86" t="s">
        <v>20</v>
      </c>
      <c r="C6" s="127">
        <v>294228</v>
      </c>
      <c r="D6" s="128">
        <f>G6+J6+M6+P6+S6+V6</f>
        <v>5464.3</v>
      </c>
      <c r="E6" s="84">
        <f>H6+K6+N6+Q6+T6+W6</f>
        <v>5402.2</v>
      </c>
      <c r="F6" s="84">
        <f>I6+L6+O6+R6+U6+X6</f>
        <v>62.1</v>
      </c>
      <c r="G6" s="129">
        <f aca="true" t="shared" si="1" ref="G6:G38">SUM(H6:I6)</f>
        <v>0</v>
      </c>
      <c r="H6" s="84">
        <v>0</v>
      </c>
      <c r="I6" s="84">
        <v>0</v>
      </c>
      <c r="J6" s="129">
        <f>SUM(K6:L6)</f>
        <v>4065.9</v>
      </c>
      <c r="K6" s="84">
        <v>4023.4</v>
      </c>
      <c r="L6" s="84">
        <v>42.5</v>
      </c>
      <c r="M6" s="129">
        <f>SUM(N6:O6)</f>
        <v>386.20000000000005</v>
      </c>
      <c r="N6" s="84">
        <v>383.1</v>
      </c>
      <c r="O6" s="84">
        <v>3.1</v>
      </c>
      <c r="P6" s="129">
        <f>SUM(Q6:R6)</f>
        <v>898.4</v>
      </c>
      <c r="Q6" s="84">
        <v>895.9</v>
      </c>
      <c r="R6" s="84">
        <v>2.5</v>
      </c>
      <c r="S6" s="129">
        <f>SUM(T6:U6)</f>
        <v>0</v>
      </c>
      <c r="T6" s="84">
        <v>0</v>
      </c>
      <c r="U6" s="84">
        <v>0</v>
      </c>
      <c r="V6" s="129">
        <f>SUM(W6:X6)</f>
        <v>113.8</v>
      </c>
      <c r="W6" s="84">
        <v>99.8</v>
      </c>
      <c r="X6" s="84">
        <v>14</v>
      </c>
      <c r="Y6" s="130">
        <v>3698.4</v>
      </c>
      <c r="Z6" s="131">
        <f aca="true" t="shared" si="2" ref="Z6:Z38">D6+Y6</f>
        <v>9162.7</v>
      </c>
      <c r="AA6" s="132">
        <f aca="true" t="shared" si="3" ref="AA6:AA38">SUM(AB6:AC6)</f>
        <v>5464.3</v>
      </c>
      <c r="AB6" s="87">
        <f aca="true" t="shared" si="4" ref="AB6:AB38">G6+J6+M6+S6+V6</f>
        <v>4565.900000000001</v>
      </c>
      <c r="AC6" s="88">
        <f aca="true" t="shared" si="5" ref="AC6:AC38">P6</f>
        <v>898.4</v>
      </c>
      <c r="AD6" s="133">
        <f aca="true" t="shared" si="6" ref="AD6:AD38">AA6/C6/30*1000000</f>
        <v>619.0550638733681</v>
      </c>
      <c r="AE6" s="89">
        <f aca="true" t="shared" si="7" ref="AE6:AE38">AB6/C6/30*1000000</f>
        <v>517.2745852422838</v>
      </c>
      <c r="AF6" s="90">
        <f aca="true" t="shared" si="8" ref="AF6:AF38">AC6/C6/30*1000000</f>
        <v>101.78047863108429</v>
      </c>
      <c r="AG6" s="134">
        <f aca="true" t="shared" si="9" ref="AG6:AG38">Z6/C6/30*1000000</f>
        <v>1038.0498570269767</v>
      </c>
      <c r="AH6" s="135">
        <f aca="true" t="shared" si="10" ref="AH6:AH38">Y6/C6/30*1000000</f>
        <v>418.9947931536088</v>
      </c>
      <c r="AI6" s="136">
        <f aca="true" t="shared" si="11" ref="AI6:AI38">AC6*100/AA6</f>
        <v>16.44126420584521</v>
      </c>
    </row>
    <row r="7" spans="1:35" s="109" customFormat="1" ht="19.5" customHeight="1">
      <c r="A7" s="91">
        <v>2</v>
      </c>
      <c r="B7" s="92" t="s">
        <v>21</v>
      </c>
      <c r="C7" s="137">
        <v>56299</v>
      </c>
      <c r="D7" s="128">
        <f aca="true" t="shared" si="12" ref="D7:F38">G7+J7+M7+P7+S7+V7</f>
        <v>1257.3999999999999</v>
      </c>
      <c r="E7" s="84">
        <f t="shared" si="12"/>
        <v>1019.4999999999999</v>
      </c>
      <c r="F7" s="84">
        <f t="shared" si="12"/>
        <v>237.9</v>
      </c>
      <c r="G7" s="129">
        <f>SUM(H7:I7)</f>
        <v>0</v>
      </c>
      <c r="H7" s="84">
        <v>0</v>
      </c>
      <c r="I7" s="84">
        <v>0</v>
      </c>
      <c r="J7" s="129">
        <f>SUM(K7:L7)</f>
        <v>926.0999999999999</v>
      </c>
      <c r="K7" s="84">
        <v>821.8</v>
      </c>
      <c r="L7" s="84">
        <v>104.3</v>
      </c>
      <c r="M7" s="129">
        <f>SUM(N7:O7)</f>
        <v>68.6</v>
      </c>
      <c r="N7" s="84">
        <v>33</v>
      </c>
      <c r="O7" s="84">
        <v>35.6</v>
      </c>
      <c r="P7" s="129">
        <f>SUM(Q7:R7)</f>
        <v>201.9</v>
      </c>
      <c r="Q7" s="84">
        <v>159.4</v>
      </c>
      <c r="R7" s="84">
        <v>42.5</v>
      </c>
      <c r="S7" s="129">
        <f>SUM(T7:U7)</f>
        <v>0</v>
      </c>
      <c r="T7" s="84">
        <v>0</v>
      </c>
      <c r="U7" s="84">
        <v>0</v>
      </c>
      <c r="V7" s="129">
        <f>SUM(W7:X7)</f>
        <v>60.8</v>
      </c>
      <c r="W7" s="84">
        <v>5.3</v>
      </c>
      <c r="X7" s="84">
        <v>55.5</v>
      </c>
      <c r="Y7" s="130">
        <v>491.5</v>
      </c>
      <c r="Z7" s="131">
        <f>D7+Y7</f>
        <v>1748.8999999999999</v>
      </c>
      <c r="AA7" s="132">
        <f>SUM(AB7:AC7)</f>
        <v>1257.4</v>
      </c>
      <c r="AB7" s="87">
        <f>G7+J7+M7+S7+V7</f>
        <v>1055.5</v>
      </c>
      <c r="AC7" s="88">
        <f>P7</f>
        <v>201.9</v>
      </c>
      <c r="AD7" s="133">
        <f t="shared" si="6"/>
        <v>744.4774033878635</v>
      </c>
      <c r="AE7" s="89">
        <f t="shared" si="7"/>
        <v>624.9370918370367</v>
      </c>
      <c r="AF7" s="90">
        <f t="shared" si="8"/>
        <v>119.54031155082684</v>
      </c>
      <c r="AG7" s="134">
        <f t="shared" si="9"/>
        <v>1035.4831642953989</v>
      </c>
      <c r="AH7" s="135">
        <f t="shared" si="10"/>
        <v>291.0057609075354</v>
      </c>
      <c r="AI7" s="136">
        <f>AC7*100/AA7</f>
        <v>16.05694289804358</v>
      </c>
    </row>
    <row r="8" spans="1:35" s="109" customFormat="1" ht="19.5" customHeight="1">
      <c r="A8" s="91">
        <v>3</v>
      </c>
      <c r="B8" s="93" t="s">
        <v>22</v>
      </c>
      <c r="C8" s="137">
        <v>38661</v>
      </c>
      <c r="D8" s="128">
        <f t="shared" si="12"/>
        <v>834.2</v>
      </c>
      <c r="E8" s="84">
        <f t="shared" si="12"/>
        <v>721.4</v>
      </c>
      <c r="F8" s="84">
        <f t="shared" si="12"/>
        <v>112.80000000000001</v>
      </c>
      <c r="G8" s="129">
        <f>SUM(H8:I8)</f>
        <v>0</v>
      </c>
      <c r="H8" s="84">
        <v>0</v>
      </c>
      <c r="I8" s="84">
        <v>0</v>
      </c>
      <c r="J8" s="129">
        <f>SUM(K8:L8)</f>
        <v>715.9000000000001</v>
      </c>
      <c r="K8" s="84">
        <v>640.7</v>
      </c>
      <c r="L8" s="84">
        <v>75.2</v>
      </c>
      <c r="M8" s="129">
        <f>SUM(N8:O8)</f>
        <v>88.5</v>
      </c>
      <c r="N8" s="84">
        <v>61.3</v>
      </c>
      <c r="O8" s="84">
        <v>27.2</v>
      </c>
      <c r="P8" s="129">
        <f>SUM(Q8:R8)</f>
        <v>29.799999999999997</v>
      </c>
      <c r="Q8" s="84">
        <v>19.4</v>
      </c>
      <c r="R8" s="84">
        <v>10.4</v>
      </c>
      <c r="S8" s="129">
        <f>SUM(T8:U8)</f>
        <v>0</v>
      </c>
      <c r="T8" s="84">
        <v>0</v>
      </c>
      <c r="U8" s="84">
        <v>0</v>
      </c>
      <c r="V8" s="129">
        <f>SUM(W8:X8)</f>
        <v>0</v>
      </c>
      <c r="W8" s="84">
        <v>0</v>
      </c>
      <c r="X8" s="84">
        <v>0</v>
      </c>
      <c r="Y8" s="130">
        <v>78.8</v>
      </c>
      <c r="Z8" s="131">
        <f>D8+Y8</f>
        <v>913</v>
      </c>
      <c r="AA8" s="132">
        <f>SUM(AB8:AC8)</f>
        <v>834.2</v>
      </c>
      <c r="AB8" s="87">
        <f>G8+J8+M8+S8+V8</f>
        <v>804.4000000000001</v>
      </c>
      <c r="AC8" s="88">
        <f>P8</f>
        <v>29.799999999999997</v>
      </c>
      <c r="AD8" s="133">
        <f t="shared" si="6"/>
        <v>719.2433373856514</v>
      </c>
      <c r="AE8" s="89">
        <f t="shared" si="7"/>
        <v>693.5499167981515</v>
      </c>
      <c r="AF8" s="90">
        <f t="shared" si="8"/>
        <v>25.693420587499894</v>
      </c>
      <c r="AG8" s="134">
        <f t="shared" si="9"/>
        <v>787.1843287378322</v>
      </c>
      <c r="AH8" s="135">
        <f t="shared" si="10"/>
        <v>67.94099135218092</v>
      </c>
      <c r="AI8" s="136">
        <f>AC8*100/AA8</f>
        <v>3.5722848237832645</v>
      </c>
    </row>
    <row r="9" spans="1:35" s="108" customFormat="1" ht="19.5" customHeight="1">
      <c r="A9" s="94">
        <v>4</v>
      </c>
      <c r="B9" s="93" t="s">
        <v>23</v>
      </c>
      <c r="C9" s="137">
        <v>99289</v>
      </c>
      <c r="D9" s="138">
        <f t="shared" si="12"/>
        <v>1606.7</v>
      </c>
      <c r="E9" s="84">
        <f t="shared" si="12"/>
        <v>1538.7</v>
      </c>
      <c r="F9" s="84">
        <f t="shared" si="12"/>
        <v>68</v>
      </c>
      <c r="G9" s="139">
        <f t="shared" si="1"/>
        <v>0</v>
      </c>
      <c r="H9" s="68">
        <v>0</v>
      </c>
      <c r="I9" s="68">
        <v>0</v>
      </c>
      <c r="J9" s="139">
        <f aca="true" t="shared" si="13" ref="J9:J38">SUM(K9:L9)</f>
        <v>1362.1</v>
      </c>
      <c r="K9" s="68">
        <v>1320.5</v>
      </c>
      <c r="L9" s="68">
        <v>41.6</v>
      </c>
      <c r="M9" s="139">
        <f aca="true" t="shared" si="14" ref="M9:M38">SUM(N9:O9)</f>
        <v>104.2</v>
      </c>
      <c r="N9" s="68">
        <v>97.5</v>
      </c>
      <c r="O9" s="68">
        <v>6.7</v>
      </c>
      <c r="P9" s="139">
        <f aca="true" t="shared" si="15" ref="P9:P38">SUM(Q9:R9)</f>
        <v>120.7</v>
      </c>
      <c r="Q9" s="68">
        <v>120.7</v>
      </c>
      <c r="R9" s="68">
        <v>0</v>
      </c>
      <c r="S9" s="139">
        <f aca="true" t="shared" si="16" ref="S9:S38">SUM(T9:U9)</f>
        <v>0</v>
      </c>
      <c r="T9" s="68">
        <v>0</v>
      </c>
      <c r="U9" s="68">
        <v>0</v>
      </c>
      <c r="V9" s="139">
        <f aca="true" t="shared" si="17" ref="V9:V38">SUM(W9:X9)</f>
        <v>19.7</v>
      </c>
      <c r="W9" s="68">
        <v>0</v>
      </c>
      <c r="X9" s="68">
        <v>19.7</v>
      </c>
      <c r="Y9" s="140">
        <v>1154.6</v>
      </c>
      <c r="Z9" s="141">
        <f t="shared" si="2"/>
        <v>2761.3</v>
      </c>
      <c r="AA9" s="142">
        <f t="shared" si="3"/>
        <v>1606.7</v>
      </c>
      <c r="AB9" s="95">
        <f t="shared" si="4"/>
        <v>1486</v>
      </c>
      <c r="AC9" s="96">
        <f t="shared" si="5"/>
        <v>120.7</v>
      </c>
      <c r="AD9" s="143">
        <f t="shared" si="6"/>
        <v>539.401813561086</v>
      </c>
      <c r="AE9" s="97">
        <f t="shared" si="7"/>
        <v>498.8803727838263</v>
      </c>
      <c r="AF9" s="98">
        <f t="shared" si="8"/>
        <v>40.521440777259656</v>
      </c>
      <c r="AG9" s="144">
        <f t="shared" si="9"/>
        <v>927.0244773674157</v>
      </c>
      <c r="AH9" s="145">
        <f t="shared" si="10"/>
        <v>387.6226638063297</v>
      </c>
      <c r="AI9" s="146">
        <f t="shared" si="11"/>
        <v>7.512292276093857</v>
      </c>
    </row>
    <row r="10" spans="1:35" s="108" customFormat="1" ht="19.5" customHeight="1">
      <c r="A10" s="94">
        <v>5</v>
      </c>
      <c r="B10" s="93" t="s">
        <v>171</v>
      </c>
      <c r="C10" s="137">
        <v>93607</v>
      </c>
      <c r="D10" s="138">
        <f t="shared" si="12"/>
        <v>1406.2000000000003</v>
      </c>
      <c r="E10" s="84">
        <f t="shared" si="12"/>
        <v>1335.5</v>
      </c>
      <c r="F10" s="84">
        <f t="shared" si="12"/>
        <v>70.7</v>
      </c>
      <c r="G10" s="139">
        <f t="shared" si="1"/>
        <v>0</v>
      </c>
      <c r="H10" s="68">
        <v>0</v>
      </c>
      <c r="I10" s="68">
        <v>0</v>
      </c>
      <c r="J10" s="139">
        <f t="shared" si="13"/>
        <v>983.8000000000001</v>
      </c>
      <c r="K10" s="68">
        <v>937.7</v>
      </c>
      <c r="L10" s="68">
        <v>46.1</v>
      </c>
      <c r="M10" s="139">
        <f t="shared" si="14"/>
        <v>81.30000000000001</v>
      </c>
      <c r="N10" s="68">
        <v>56.7</v>
      </c>
      <c r="O10" s="68">
        <v>24.6</v>
      </c>
      <c r="P10" s="139">
        <f t="shared" si="15"/>
        <v>341.1</v>
      </c>
      <c r="Q10" s="68">
        <v>341.1</v>
      </c>
      <c r="R10" s="68">
        <v>0</v>
      </c>
      <c r="S10" s="139">
        <f t="shared" si="16"/>
        <v>0</v>
      </c>
      <c r="T10" s="68">
        <v>0</v>
      </c>
      <c r="U10" s="68">
        <v>0</v>
      </c>
      <c r="V10" s="139">
        <f t="shared" si="17"/>
        <v>0</v>
      </c>
      <c r="W10" s="68">
        <v>0</v>
      </c>
      <c r="X10" s="68">
        <v>0</v>
      </c>
      <c r="Y10" s="140">
        <v>816.3</v>
      </c>
      <c r="Z10" s="141">
        <f t="shared" si="2"/>
        <v>2222.5</v>
      </c>
      <c r="AA10" s="142">
        <f t="shared" si="3"/>
        <v>1406.2000000000003</v>
      </c>
      <c r="AB10" s="95">
        <f t="shared" si="4"/>
        <v>1065.1000000000001</v>
      </c>
      <c r="AC10" s="96">
        <f t="shared" si="5"/>
        <v>341.1</v>
      </c>
      <c r="AD10" s="143">
        <f t="shared" si="6"/>
        <v>500.7460268284781</v>
      </c>
      <c r="AE10" s="97">
        <f t="shared" si="7"/>
        <v>379.28075179562785</v>
      </c>
      <c r="AF10" s="98">
        <f t="shared" si="8"/>
        <v>121.4652750328501</v>
      </c>
      <c r="AG10" s="144">
        <f t="shared" si="9"/>
        <v>791.4294158912617</v>
      </c>
      <c r="AH10" s="145">
        <f t="shared" si="10"/>
        <v>290.68338906278376</v>
      </c>
      <c r="AI10" s="146">
        <f t="shared" si="11"/>
        <v>24.256862466221015</v>
      </c>
    </row>
    <row r="11" spans="1:35" s="108" customFormat="1" ht="19.5" customHeight="1">
      <c r="A11" s="94">
        <v>6</v>
      </c>
      <c r="B11" s="93" t="s">
        <v>172</v>
      </c>
      <c r="C11" s="137">
        <v>36844</v>
      </c>
      <c r="D11" s="138">
        <f t="shared" si="12"/>
        <v>853.8</v>
      </c>
      <c r="E11" s="84">
        <f t="shared" si="12"/>
        <v>708.5</v>
      </c>
      <c r="F11" s="84">
        <f t="shared" si="12"/>
        <v>145.3</v>
      </c>
      <c r="G11" s="139">
        <f>SUM(H11:I11)</f>
        <v>0</v>
      </c>
      <c r="H11" s="83">
        <v>0</v>
      </c>
      <c r="I11" s="68">
        <v>0</v>
      </c>
      <c r="J11" s="139">
        <f t="shared" si="13"/>
        <v>676.9</v>
      </c>
      <c r="K11" s="68">
        <v>572</v>
      </c>
      <c r="L11" s="68">
        <v>104.9</v>
      </c>
      <c r="M11" s="139">
        <f t="shared" si="14"/>
        <v>66.69999999999999</v>
      </c>
      <c r="N11" s="68">
        <v>34.8</v>
      </c>
      <c r="O11" s="68">
        <v>31.9</v>
      </c>
      <c r="P11" s="139">
        <f t="shared" si="15"/>
        <v>110.2</v>
      </c>
      <c r="Q11" s="68">
        <v>101.7</v>
      </c>
      <c r="R11" s="68">
        <v>8.5</v>
      </c>
      <c r="S11" s="139">
        <f t="shared" si="16"/>
        <v>0</v>
      </c>
      <c r="T11" s="68">
        <v>0</v>
      </c>
      <c r="U11" s="68">
        <v>0</v>
      </c>
      <c r="V11" s="139">
        <f t="shared" si="17"/>
        <v>0</v>
      </c>
      <c r="W11" s="68">
        <v>0</v>
      </c>
      <c r="X11" s="68">
        <v>0</v>
      </c>
      <c r="Y11" s="140">
        <v>331.3</v>
      </c>
      <c r="Z11" s="141">
        <f t="shared" si="2"/>
        <v>1185.1</v>
      </c>
      <c r="AA11" s="142">
        <f t="shared" si="3"/>
        <v>853.8</v>
      </c>
      <c r="AB11" s="95">
        <f t="shared" si="4"/>
        <v>743.5999999999999</v>
      </c>
      <c r="AC11" s="96">
        <f t="shared" si="5"/>
        <v>110.2</v>
      </c>
      <c r="AD11" s="143">
        <f t="shared" si="6"/>
        <v>772.4459884920204</v>
      </c>
      <c r="AE11" s="97">
        <f t="shared" si="7"/>
        <v>672.7463539970325</v>
      </c>
      <c r="AF11" s="98">
        <f t="shared" si="8"/>
        <v>99.69963449498789</v>
      </c>
      <c r="AG11" s="144">
        <f t="shared" si="9"/>
        <v>1072.1781927405639</v>
      </c>
      <c r="AH11" s="145">
        <f t="shared" si="10"/>
        <v>299.7322042485434</v>
      </c>
      <c r="AI11" s="146">
        <f t="shared" si="11"/>
        <v>12.907003982197237</v>
      </c>
    </row>
    <row r="12" spans="1:35" s="108" customFormat="1" ht="19.5" customHeight="1">
      <c r="A12" s="94">
        <v>7</v>
      </c>
      <c r="B12" s="93" t="s">
        <v>26</v>
      </c>
      <c r="C12" s="137">
        <v>28818</v>
      </c>
      <c r="D12" s="138">
        <f>G12+J12+M12+P12+S12+V12</f>
        <v>604.5999999999999</v>
      </c>
      <c r="E12" s="84">
        <f>H12+K12+N12+Q12+T12+W12</f>
        <v>527.1</v>
      </c>
      <c r="F12" s="84">
        <f>I12+L12+O12+R12+U12+X12</f>
        <v>77.5</v>
      </c>
      <c r="G12" s="139">
        <f>SUM(H12:I12)</f>
        <v>0</v>
      </c>
      <c r="H12" s="83">
        <v>0</v>
      </c>
      <c r="I12" s="68">
        <v>0</v>
      </c>
      <c r="J12" s="139">
        <f>SUM(K12:L12)</f>
        <v>385.8</v>
      </c>
      <c r="K12" s="68">
        <v>346</v>
      </c>
      <c r="L12" s="68">
        <v>39.8</v>
      </c>
      <c r="M12" s="139">
        <f>SUM(N12:O12)</f>
        <v>38.5</v>
      </c>
      <c r="N12" s="68">
        <v>32.9</v>
      </c>
      <c r="O12" s="68">
        <v>5.6</v>
      </c>
      <c r="P12" s="139">
        <f>SUM(Q12:R12)</f>
        <v>153</v>
      </c>
      <c r="Q12" s="68">
        <v>136.3</v>
      </c>
      <c r="R12" s="68">
        <v>16.7</v>
      </c>
      <c r="S12" s="139">
        <f>SUM(T12:U12)</f>
        <v>0</v>
      </c>
      <c r="T12" s="68">
        <v>0</v>
      </c>
      <c r="U12" s="68">
        <v>0</v>
      </c>
      <c r="V12" s="139">
        <f>SUM(W12:X12)</f>
        <v>27.3</v>
      </c>
      <c r="W12" s="68">
        <v>11.9</v>
      </c>
      <c r="X12" s="68">
        <v>15.4</v>
      </c>
      <c r="Y12" s="140">
        <v>240.7</v>
      </c>
      <c r="Z12" s="141">
        <f>D12+Y12</f>
        <v>845.3</v>
      </c>
      <c r="AA12" s="142">
        <f>SUM(AB12:AC12)</f>
        <v>604.6</v>
      </c>
      <c r="AB12" s="95">
        <f>G12+J12+M12+S12+V12</f>
        <v>451.6</v>
      </c>
      <c r="AC12" s="96">
        <f>P12</f>
        <v>153</v>
      </c>
      <c r="AD12" s="143">
        <f t="shared" si="6"/>
        <v>699.3314363707867</v>
      </c>
      <c r="AE12" s="97">
        <f t="shared" si="7"/>
        <v>522.3587109908159</v>
      </c>
      <c r="AF12" s="98">
        <f t="shared" si="8"/>
        <v>176.97272537997085</v>
      </c>
      <c r="AG12" s="144">
        <f t="shared" si="9"/>
        <v>977.7453906123488</v>
      </c>
      <c r="AH12" s="145">
        <f t="shared" si="10"/>
        <v>278.41395424156195</v>
      </c>
      <c r="AI12" s="146">
        <f>AC12*100/AA12</f>
        <v>25.30598742970559</v>
      </c>
    </row>
    <row r="13" spans="1:35" s="108" customFormat="1" ht="19.5" customHeight="1">
      <c r="A13" s="94">
        <v>8</v>
      </c>
      <c r="B13" s="93" t="s">
        <v>173</v>
      </c>
      <c r="C13" s="137">
        <v>123437</v>
      </c>
      <c r="D13" s="138">
        <f t="shared" si="12"/>
        <v>2226.5</v>
      </c>
      <c r="E13" s="84">
        <f t="shared" si="12"/>
        <v>2071.9</v>
      </c>
      <c r="F13" s="84">
        <f t="shared" si="12"/>
        <v>154.6</v>
      </c>
      <c r="G13" s="139">
        <f t="shared" si="1"/>
        <v>0</v>
      </c>
      <c r="H13" s="68">
        <v>0</v>
      </c>
      <c r="I13" s="68">
        <v>0</v>
      </c>
      <c r="J13" s="139">
        <f t="shared" si="13"/>
        <v>1760.2</v>
      </c>
      <c r="K13" s="68">
        <v>1655.7</v>
      </c>
      <c r="L13" s="68">
        <v>104.5</v>
      </c>
      <c r="M13" s="139">
        <f t="shared" si="14"/>
        <v>147.2</v>
      </c>
      <c r="N13" s="68">
        <v>125.2</v>
      </c>
      <c r="O13" s="68">
        <v>22</v>
      </c>
      <c r="P13" s="139">
        <f t="shared" si="15"/>
        <v>291.5</v>
      </c>
      <c r="Q13" s="68">
        <v>291</v>
      </c>
      <c r="R13" s="68">
        <v>0.5</v>
      </c>
      <c r="S13" s="139">
        <f t="shared" si="16"/>
        <v>0</v>
      </c>
      <c r="T13" s="68">
        <v>0</v>
      </c>
      <c r="U13" s="68">
        <v>0</v>
      </c>
      <c r="V13" s="139">
        <f t="shared" si="17"/>
        <v>27.6</v>
      </c>
      <c r="W13" s="68">
        <v>0</v>
      </c>
      <c r="X13" s="68">
        <v>27.6</v>
      </c>
      <c r="Y13" s="140">
        <v>803.9</v>
      </c>
      <c r="Z13" s="141">
        <f t="shared" si="2"/>
        <v>3030.4</v>
      </c>
      <c r="AA13" s="142">
        <f t="shared" si="3"/>
        <v>2226.5</v>
      </c>
      <c r="AB13" s="95">
        <f t="shared" si="4"/>
        <v>1935</v>
      </c>
      <c r="AC13" s="96">
        <f t="shared" si="5"/>
        <v>291.5</v>
      </c>
      <c r="AD13" s="143">
        <f t="shared" si="6"/>
        <v>601.2513805963096</v>
      </c>
      <c r="AE13" s="97">
        <f t="shared" si="7"/>
        <v>522.5337621620746</v>
      </c>
      <c r="AF13" s="98">
        <f t="shared" si="8"/>
        <v>78.71761843423502</v>
      </c>
      <c r="AG13" s="144">
        <f t="shared" si="9"/>
        <v>818.3391797705173</v>
      </c>
      <c r="AH13" s="145">
        <f t="shared" si="10"/>
        <v>217.08779917420762</v>
      </c>
      <c r="AI13" s="146">
        <f t="shared" si="11"/>
        <v>13.092297327644285</v>
      </c>
    </row>
    <row r="14" spans="1:35" s="109" customFormat="1" ht="17.25" customHeight="1">
      <c r="A14" s="91">
        <v>9</v>
      </c>
      <c r="B14" s="93" t="s">
        <v>174</v>
      </c>
      <c r="C14" s="137">
        <v>20257</v>
      </c>
      <c r="D14" s="138">
        <f t="shared" si="12"/>
        <v>402.2</v>
      </c>
      <c r="E14" s="84">
        <f>H14+K14+N14+Q14+T14+W14</f>
        <v>323.1</v>
      </c>
      <c r="F14" s="84">
        <f t="shared" si="12"/>
        <v>79.10000000000001</v>
      </c>
      <c r="G14" s="139">
        <f t="shared" si="1"/>
        <v>0</v>
      </c>
      <c r="H14" s="83">
        <v>0</v>
      </c>
      <c r="I14" s="83">
        <v>0</v>
      </c>
      <c r="J14" s="139">
        <f t="shared" si="13"/>
        <v>304.5</v>
      </c>
      <c r="K14" s="83">
        <v>241.9</v>
      </c>
      <c r="L14" s="83">
        <v>62.6</v>
      </c>
      <c r="M14" s="139">
        <f t="shared" si="14"/>
        <v>15.4</v>
      </c>
      <c r="N14" s="83">
        <v>9.3</v>
      </c>
      <c r="O14" s="83">
        <v>6.1</v>
      </c>
      <c r="P14" s="139">
        <f t="shared" si="15"/>
        <v>82.30000000000001</v>
      </c>
      <c r="Q14" s="83">
        <v>71.9</v>
      </c>
      <c r="R14" s="83">
        <v>10.4</v>
      </c>
      <c r="S14" s="139">
        <v>0</v>
      </c>
      <c r="T14" s="83">
        <v>0</v>
      </c>
      <c r="U14" s="83">
        <v>0</v>
      </c>
      <c r="V14" s="139">
        <f t="shared" si="17"/>
        <v>0</v>
      </c>
      <c r="W14" s="83">
        <v>0</v>
      </c>
      <c r="X14" s="83">
        <v>0</v>
      </c>
      <c r="Y14" s="140">
        <v>95.5</v>
      </c>
      <c r="Z14" s="141">
        <f t="shared" si="2"/>
        <v>497.7</v>
      </c>
      <c r="AA14" s="142">
        <f t="shared" si="3"/>
        <v>402.2</v>
      </c>
      <c r="AB14" s="95">
        <f>G14+J14+M14+S14+V14</f>
        <v>319.9</v>
      </c>
      <c r="AC14" s="96">
        <f>P14</f>
        <v>82.30000000000001</v>
      </c>
      <c r="AD14" s="147">
        <f t="shared" si="6"/>
        <v>661.8288328314493</v>
      </c>
      <c r="AE14" s="97">
        <f t="shared" si="7"/>
        <v>526.4023958796137</v>
      </c>
      <c r="AF14" s="98">
        <f t="shared" si="8"/>
        <v>135.4264369518356</v>
      </c>
      <c r="AG14" s="144">
        <f t="shared" si="9"/>
        <v>818.9761563903836</v>
      </c>
      <c r="AH14" s="148">
        <f t="shared" si="10"/>
        <v>157.14732355893435</v>
      </c>
      <c r="AI14" s="146">
        <f>AC14*100/AA14</f>
        <v>20.462456489308806</v>
      </c>
    </row>
    <row r="15" spans="1:35" s="109" customFormat="1" ht="19.5" customHeight="1">
      <c r="A15" s="91">
        <v>10</v>
      </c>
      <c r="B15" s="93" t="s">
        <v>28</v>
      </c>
      <c r="C15" s="137">
        <v>36118</v>
      </c>
      <c r="D15" s="138">
        <f t="shared" si="12"/>
        <v>818.5</v>
      </c>
      <c r="E15" s="84">
        <f t="shared" si="12"/>
        <v>709</v>
      </c>
      <c r="F15" s="84">
        <f t="shared" si="12"/>
        <v>109.49999999999999</v>
      </c>
      <c r="G15" s="139">
        <f t="shared" si="1"/>
        <v>594.2</v>
      </c>
      <c r="H15" s="83">
        <v>594.2</v>
      </c>
      <c r="I15" s="83">
        <v>0</v>
      </c>
      <c r="J15" s="139">
        <f t="shared" si="13"/>
        <v>101.1</v>
      </c>
      <c r="K15" s="83">
        <v>0</v>
      </c>
      <c r="L15" s="83">
        <v>101.1</v>
      </c>
      <c r="M15" s="139">
        <f t="shared" si="14"/>
        <v>2.3</v>
      </c>
      <c r="N15" s="83">
        <v>0</v>
      </c>
      <c r="O15" s="83">
        <v>2.3</v>
      </c>
      <c r="P15" s="139">
        <f t="shared" si="15"/>
        <v>108</v>
      </c>
      <c r="Q15" s="83">
        <v>108</v>
      </c>
      <c r="R15" s="83">
        <v>0</v>
      </c>
      <c r="S15" s="139">
        <f t="shared" si="16"/>
        <v>0</v>
      </c>
      <c r="T15" s="83">
        <v>0</v>
      </c>
      <c r="U15" s="83">
        <v>0</v>
      </c>
      <c r="V15" s="139">
        <f t="shared" si="17"/>
        <v>12.899999999999999</v>
      </c>
      <c r="W15" s="83">
        <v>6.8</v>
      </c>
      <c r="X15" s="83">
        <v>6.1</v>
      </c>
      <c r="Y15" s="140">
        <v>490.3</v>
      </c>
      <c r="Z15" s="141">
        <f t="shared" si="2"/>
        <v>1308.8</v>
      </c>
      <c r="AA15" s="142">
        <f t="shared" si="3"/>
        <v>818.5</v>
      </c>
      <c r="AB15" s="95">
        <f>G15+J15+M15+S15+V15</f>
        <v>710.5</v>
      </c>
      <c r="AC15" s="96">
        <f>P15</f>
        <v>108</v>
      </c>
      <c r="AD15" s="143">
        <f t="shared" si="6"/>
        <v>755.394355538328</v>
      </c>
      <c r="AE15" s="97">
        <f t="shared" si="7"/>
        <v>655.7210624434723</v>
      </c>
      <c r="AF15" s="98">
        <f t="shared" si="8"/>
        <v>99.67329309485575</v>
      </c>
      <c r="AG15" s="144">
        <f t="shared" si="9"/>
        <v>1207.8926481717335</v>
      </c>
      <c r="AH15" s="145">
        <f t="shared" si="10"/>
        <v>452.4982926334053</v>
      </c>
      <c r="AI15" s="146">
        <f>AC15*100/AA15</f>
        <v>13.194868662186927</v>
      </c>
    </row>
    <row r="16" spans="1:35" s="108" customFormat="1" ht="19.5" customHeight="1">
      <c r="A16" s="94">
        <v>11</v>
      </c>
      <c r="B16" s="93" t="s">
        <v>175</v>
      </c>
      <c r="C16" s="137">
        <v>28682</v>
      </c>
      <c r="D16" s="138">
        <f t="shared" si="12"/>
        <v>603.2</v>
      </c>
      <c r="E16" s="84">
        <f t="shared" si="12"/>
        <v>565.1999999999999</v>
      </c>
      <c r="F16" s="84">
        <f t="shared" si="12"/>
        <v>38</v>
      </c>
      <c r="G16" s="139">
        <f t="shared" si="1"/>
        <v>0</v>
      </c>
      <c r="H16" s="68">
        <v>0</v>
      </c>
      <c r="I16" s="68">
        <v>0</v>
      </c>
      <c r="J16" s="139">
        <f t="shared" si="13"/>
        <v>451.9</v>
      </c>
      <c r="K16" s="68">
        <v>442.9</v>
      </c>
      <c r="L16" s="68">
        <v>9</v>
      </c>
      <c r="M16" s="139">
        <f t="shared" si="14"/>
        <v>30.599999999999998</v>
      </c>
      <c r="N16" s="68">
        <v>26.4</v>
      </c>
      <c r="O16" s="68">
        <v>4.2</v>
      </c>
      <c r="P16" s="139">
        <f t="shared" si="15"/>
        <v>73.1</v>
      </c>
      <c r="Q16" s="68">
        <v>72.1</v>
      </c>
      <c r="R16" s="68">
        <v>1</v>
      </c>
      <c r="S16" s="139">
        <f t="shared" si="16"/>
        <v>0</v>
      </c>
      <c r="T16" s="68">
        <v>0</v>
      </c>
      <c r="U16" s="68">
        <v>0</v>
      </c>
      <c r="V16" s="139">
        <f t="shared" si="17"/>
        <v>47.6</v>
      </c>
      <c r="W16" s="68">
        <v>23.8</v>
      </c>
      <c r="X16" s="68">
        <v>23.8</v>
      </c>
      <c r="Y16" s="140">
        <v>204.6</v>
      </c>
      <c r="Z16" s="141">
        <f t="shared" si="2"/>
        <v>807.8000000000001</v>
      </c>
      <c r="AA16" s="142">
        <f t="shared" si="3"/>
        <v>603.2</v>
      </c>
      <c r="AB16" s="95">
        <f t="shared" si="4"/>
        <v>530.1</v>
      </c>
      <c r="AC16" s="96">
        <f t="shared" si="5"/>
        <v>73.1</v>
      </c>
      <c r="AD16" s="143">
        <f t="shared" si="6"/>
        <v>701.0203844455292</v>
      </c>
      <c r="AE16" s="97">
        <f t="shared" si="7"/>
        <v>616.0658252562582</v>
      </c>
      <c r="AF16" s="98">
        <f t="shared" si="8"/>
        <v>84.95455918927084</v>
      </c>
      <c r="AG16" s="144">
        <f t="shared" si="9"/>
        <v>938.8001766496991</v>
      </c>
      <c r="AH16" s="145">
        <f t="shared" si="10"/>
        <v>237.77979220416987</v>
      </c>
      <c r="AI16" s="146">
        <f t="shared" si="11"/>
        <v>12.118700265251986</v>
      </c>
    </row>
    <row r="17" spans="1:35" s="108" customFormat="1" ht="19.5" customHeight="1">
      <c r="A17" s="94">
        <v>12</v>
      </c>
      <c r="B17" s="93" t="s">
        <v>176</v>
      </c>
      <c r="C17" s="137">
        <v>27432</v>
      </c>
      <c r="D17" s="138">
        <f t="shared" si="12"/>
        <v>609</v>
      </c>
      <c r="E17" s="84">
        <f t="shared" si="12"/>
        <v>501.3</v>
      </c>
      <c r="F17" s="84">
        <f t="shared" si="12"/>
        <v>107.7</v>
      </c>
      <c r="G17" s="139">
        <f t="shared" si="1"/>
        <v>0</v>
      </c>
      <c r="H17" s="68">
        <v>0</v>
      </c>
      <c r="I17" s="68">
        <v>0</v>
      </c>
      <c r="J17" s="139">
        <f t="shared" si="13"/>
        <v>475.9</v>
      </c>
      <c r="K17" s="68">
        <v>404</v>
      </c>
      <c r="L17" s="68">
        <v>71.9</v>
      </c>
      <c r="M17" s="139">
        <f t="shared" si="14"/>
        <v>0.3</v>
      </c>
      <c r="N17" s="68">
        <v>0</v>
      </c>
      <c r="O17" s="68">
        <v>0.3</v>
      </c>
      <c r="P17" s="139">
        <f t="shared" si="15"/>
        <v>132.8</v>
      </c>
      <c r="Q17" s="68">
        <v>97.3</v>
      </c>
      <c r="R17" s="68">
        <v>35.5</v>
      </c>
      <c r="S17" s="139">
        <f t="shared" si="16"/>
        <v>0</v>
      </c>
      <c r="T17" s="68">
        <v>0</v>
      </c>
      <c r="U17" s="68">
        <v>0</v>
      </c>
      <c r="V17" s="139">
        <f t="shared" si="17"/>
        <v>0</v>
      </c>
      <c r="W17" s="68">
        <v>0</v>
      </c>
      <c r="X17" s="68">
        <v>0</v>
      </c>
      <c r="Y17" s="140">
        <v>274.1</v>
      </c>
      <c r="Z17" s="141">
        <f t="shared" si="2"/>
        <v>883.1</v>
      </c>
      <c r="AA17" s="142">
        <f t="shared" si="3"/>
        <v>609</v>
      </c>
      <c r="AB17" s="95">
        <f t="shared" si="4"/>
        <v>476.2</v>
      </c>
      <c r="AC17" s="96">
        <f t="shared" si="5"/>
        <v>132.8</v>
      </c>
      <c r="AD17" s="143">
        <f t="shared" si="6"/>
        <v>740.0116652085156</v>
      </c>
      <c r="AE17" s="97">
        <f t="shared" si="7"/>
        <v>578.6429474093516</v>
      </c>
      <c r="AF17" s="98">
        <f t="shared" si="8"/>
        <v>161.36871779916402</v>
      </c>
      <c r="AG17" s="144">
        <f t="shared" si="9"/>
        <v>1073.0776708466997</v>
      </c>
      <c r="AH17" s="145">
        <f t="shared" si="10"/>
        <v>333.06600563818415</v>
      </c>
      <c r="AI17" s="146">
        <f t="shared" si="11"/>
        <v>21.806239737274222</v>
      </c>
    </row>
    <row r="18" spans="1:35" s="108" customFormat="1" ht="19.5" customHeight="1">
      <c r="A18" s="94">
        <v>13</v>
      </c>
      <c r="B18" s="93" t="s">
        <v>177</v>
      </c>
      <c r="C18" s="137">
        <v>121708</v>
      </c>
      <c r="D18" s="138">
        <f t="shared" si="12"/>
        <v>2113.3</v>
      </c>
      <c r="E18" s="84">
        <f t="shared" si="12"/>
        <v>1996.8000000000002</v>
      </c>
      <c r="F18" s="84">
        <f t="shared" si="12"/>
        <v>116.5</v>
      </c>
      <c r="G18" s="139">
        <f t="shared" si="1"/>
        <v>0</v>
      </c>
      <c r="H18" s="68">
        <v>0</v>
      </c>
      <c r="I18" s="68">
        <v>0</v>
      </c>
      <c r="J18" s="139">
        <f t="shared" si="13"/>
        <v>1730.5</v>
      </c>
      <c r="K18" s="68">
        <v>1647</v>
      </c>
      <c r="L18" s="68">
        <v>83.5</v>
      </c>
      <c r="M18" s="139">
        <f t="shared" si="14"/>
        <v>115.4</v>
      </c>
      <c r="N18" s="68">
        <v>82.4</v>
      </c>
      <c r="O18" s="68">
        <v>33</v>
      </c>
      <c r="P18" s="139">
        <f t="shared" si="15"/>
        <v>267.4</v>
      </c>
      <c r="Q18" s="68">
        <v>267.4</v>
      </c>
      <c r="R18" s="68">
        <v>0</v>
      </c>
      <c r="S18" s="139">
        <f t="shared" si="16"/>
        <v>0</v>
      </c>
      <c r="T18" s="68">
        <v>0</v>
      </c>
      <c r="U18" s="68">
        <v>0</v>
      </c>
      <c r="V18" s="139">
        <v>0</v>
      </c>
      <c r="W18" s="68">
        <v>0</v>
      </c>
      <c r="X18" s="68">
        <v>0</v>
      </c>
      <c r="Y18" s="140">
        <v>1072.2</v>
      </c>
      <c r="Z18" s="141">
        <f t="shared" si="2"/>
        <v>3185.5</v>
      </c>
      <c r="AA18" s="142">
        <f t="shared" si="3"/>
        <v>2113.3</v>
      </c>
      <c r="AB18" s="95">
        <f t="shared" si="4"/>
        <v>1845.9</v>
      </c>
      <c r="AC18" s="96">
        <f t="shared" si="5"/>
        <v>267.4</v>
      </c>
      <c r="AD18" s="143">
        <f t="shared" si="6"/>
        <v>578.7896714540814</v>
      </c>
      <c r="AE18" s="97">
        <f t="shared" si="7"/>
        <v>505.5542774509481</v>
      </c>
      <c r="AF18" s="98">
        <f t="shared" si="8"/>
        <v>73.23539400313318</v>
      </c>
      <c r="AG18" s="134">
        <f t="shared" si="9"/>
        <v>872.4433343192998</v>
      </c>
      <c r="AH18" s="145">
        <f t="shared" si="10"/>
        <v>293.6536628652184</v>
      </c>
      <c r="AI18" s="146">
        <f t="shared" si="11"/>
        <v>12.653196422656507</v>
      </c>
    </row>
    <row r="19" spans="1:35" s="108" customFormat="1" ht="19.5" customHeight="1">
      <c r="A19" s="94">
        <v>14</v>
      </c>
      <c r="B19" s="93" t="s">
        <v>70</v>
      </c>
      <c r="C19" s="137">
        <v>55054</v>
      </c>
      <c r="D19" s="138">
        <f t="shared" si="12"/>
        <v>1182.6000000000001</v>
      </c>
      <c r="E19" s="84">
        <f t="shared" si="12"/>
        <v>1090.6000000000001</v>
      </c>
      <c r="F19" s="84">
        <f t="shared" si="12"/>
        <v>92</v>
      </c>
      <c r="G19" s="139">
        <f t="shared" si="1"/>
        <v>0</v>
      </c>
      <c r="H19" s="68">
        <v>0</v>
      </c>
      <c r="I19" s="68">
        <v>0</v>
      </c>
      <c r="J19" s="139">
        <f t="shared" si="13"/>
        <v>881.3000000000001</v>
      </c>
      <c r="K19" s="68">
        <v>846.1</v>
      </c>
      <c r="L19" s="68">
        <v>35.2</v>
      </c>
      <c r="M19" s="139">
        <f t="shared" si="14"/>
        <v>0</v>
      </c>
      <c r="N19" s="68">
        <v>0</v>
      </c>
      <c r="O19" s="68">
        <v>0</v>
      </c>
      <c r="P19" s="139">
        <f t="shared" si="15"/>
        <v>202.4</v>
      </c>
      <c r="Q19" s="68">
        <v>188.1</v>
      </c>
      <c r="R19" s="68">
        <v>14.3</v>
      </c>
      <c r="S19" s="139">
        <f t="shared" si="16"/>
        <v>0</v>
      </c>
      <c r="T19" s="68">
        <v>0</v>
      </c>
      <c r="U19" s="68">
        <v>0</v>
      </c>
      <c r="V19" s="139">
        <f t="shared" si="17"/>
        <v>98.9</v>
      </c>
      <c r="W19" s="68">
        <v>56.4</v>
      </c>
      <c r="X19" s="68">
        <v>42.5</v>
      </c>
      <c r="Y19" s="140">
        <v>307.4</v>
      </c>
      <c r="Z19" s="141">
        <f t="shared" si="2"/>
        <v>1490</v>
      </c>
      <c r="AA19" s="142">
        <f t="shared" si="3"/>
        <v>1182.6000000000001</v>
      </c>
      <c r="AB19" s="95">
        <f t="shared" si="4"/>
        <v>980.2</v>
      </c>
      <c r="AC19" s="96">
        <f t="shared" si="5"/>
        <v>202.4</v>
      </c>
      <c r="AD19" s="143">
        <f t="shared" si="6"/>
        <v>716.0242670832275</v>
      </c>
      <c r="AE19" s="97">
        <f t="shared" si="7"/>
        <v>593.4779186495683</v>
      </c>
      <c r="AF19" s="98">
        <f t="shared" si="8"/>
        <v>122.54634843365909</v>
      </c>
      <c r="AG19" s="134">
        <f t="shared" si="9"/>
        <v>902.1445610975891</v>
      </c>
      <c r="AH19" s="145">
        <f t="shared" si="10"/>
        <v>186.12029401436163</v>
      </c>
      <c r="AI19" s="146">
        <f t="shared" si="11"/>
        <v>17.11483172670387</v>
      </c>
    </row>
    <row r="20" spans="1:35" s="108" customFormat="1" ht="19.5" customHeight="1">
      <c r="A20" s="94">
        <v>15</v>
      </c>
      <c r="B20" s="93" t="s">
        <v>71</v>
      </c>
      <c r="C20" s="137">
        <v>17482</v>
      </c>
      <c r="D20" s="138">
        <f t="shared" si="12"/>
        <v>441.5</v>
      </c>
      <c r="E20" s="84">
        <f t="shared" si="12"/>
        <v>390.49999999999994</v>
      </c>
      <c r="F20" s="84">
        <f t="shared" si="12"/>
        <v>51</v>
      </c>
      <c r="G20" s="139">
        <f>SUM(H20:I20)</f>
        <v>0</v>
      </c>
      <c r="H20" s="68">
        <v>0</v>
      </c>
      <c r="I20" s="68">
        <v>0</v>
      </c>
      <c r="J20" s="139">
        <f>SUM(K20:L20)</f>
        <v>320.8</v>
      </c>
      <c r="K20" s="68">
        <v>308.2</v>
      </c>
      <c r="L20" s="68">
        <v>12.6</v>
      </c>
      <c r="M20" s="139">
        <f>SUM(N20:O20)</f>
        <v>0</v>
      </c>
      <c r="N20" s="68">
        <v>0</v>
      </c>
      <c r="O20" s="68">
        <v>0</v>
      </c>
      <c r="P20" s="139">
        <f>SUM(Q20:R20)</f>
        <v>68.6</v>
      </c>
      <c r="Q20" s="68">
        <v>68.6</v>
      </c>
      <c r="R20" s="68">
        <v>0</v>
      </c>
      <c r="S20" s="139">
        <f>SUM(T20:U20)</f>
        <v>0</v>
      </c>
      <c r="T20" s="68">
        <v>0</v>
      </c>
      <c r="U20" s="68">
        <v>0</v>
      </c>
      <c r="V20" s="139">
        <f>SUM(W20:X20)</f>
        <v>52.099999999999994</v>
      </c>
      <c r="W20" s="68">
        <v>13.7</v>
      </c>
      <c r="X20" s="68">
        <v>38.4</v>
      </c>
      <c r="Y20" s="140">
        <v>124.6</v>
      </c>
      <c r="Z20" s="141">
        <f>D20+Y20</f>
        <v>566.1</v>
      </c>
      <c r="AA20" s="142">
        <f>SUM(AB20:AC20)</f>
        <v>441.5</v>
      </c>
      <c r="AB20" s="95">
        <f>G20+J20+M20+S20+V20</f>
        <v>372.9</v>
      </c>
      <c r="AC20" s="96">
        <f>P20</f>
        <v>68.6</v>
      </c>
      <c r="AD20" s="143">
        <f t="shared" si="6"/>
        <v>841.8182511535675</v>
      </c>
      <c r="AE20" s="97">
        <f t="shared" si="7"/>
        <v>711.0170461045645</v>
      </c>
      <c r="AF20" s="98">
        <f t="shared" si="8"/>
        <v>130.8012050490028</v>
      </c>
      <c r="AG20" s="144">
        <f t="shared" si="9"/>
        <v>1079.3959501201239</v>
      </c>
      <c r="AH20" s="145">
        <f t="shared" si="10"/>
        <v>237.57769896655606</v>
      </c>
      <c r="AI20" s="146">
        <f>AC20*100/AA20</f>
        <v>15.53793884484711</v>
      </c>
    </row>
    <row r="21" spans="1:35" s="108" customFormat="1" ht="19.5" customHeight="1">
      <c r="A21" s="94">
        <v>16</v>
      </c>
      <c r="B21" s="93" t="s">
        <v>72</v>
      </c>
      <c r="C21" s="137">
        <v>6767</v>
      </c>
      <c r="D21" s="138">
        <f t="shared" si="12"/>
        <v>118.69999999999999</v>
      </c>
      <c r="E21" s="84">
        <f t="shared" si="12"/>
        <v>113.4</v>
      </c>
      <c r="F21" s="84">
        <f t="shared" si="12"/>
        <v>5.300000000000001</v>
      </c>
      <c r="G21" s="139">
        <f>SUM(H21:I21)</f>
        <v>0</v>
      </c>
      <c r="H21" s="68">
        <v>0</v>
      </c>
      <c r="I21" s="68">
        <v>0</v>
      </c>
      <c r="J21" s="139">
        <f>SUM(K21:L21)</f>
        <v>65.6</v>
      </c>
      <c r="K21" s="68">
        <v>64.5</v>
      </c>
      <c r="L21" s="68">
        <v>1.1</v>
      </c>
      <c r="M21" s="139">
        <f>SUM(N21:O21)</f>
        <v>13.600000000000001</v>
      </c>
      <c r="N21" s="68">
        <v>9.4</v>
      </c>
      <c r="O21" s="68">
        <v>4.2</v>
      </c>
      <c r="P21" s="139">
        <f>SUM(Q21:R21)</f>
        <v>39.5</v>
      </c>
      <c r="Q21" s="68">
        <v>39.5</v>
      </c>
      <c r="R21" s="68">
        <v>0</v>
      </c>
      <c r="S21" s="139">
        <f>SUM(T21:U21)</f>
        <v>0</v>
      </c>
      <c r="T21" s="68">
        <v>0</v>
      </c>
      <c r="U21" s="68">
        <v>0</v>
      </c>
      <c r="V21" s="139">
        <f>SUM(W21:X21)</f>
        <v>0</v>
      </c>
      <c r="W21" s="68">
        <v>0</v>
      </c>
      <c r="X21" s="68">
        <v>0</v>
      </c>
      <c r="Y21" s="140">
        <v>39.2</v>
      </c>
      <c r="Z21" s="141">
        <f t="shared" si="2"/>
        <v>157.89999999999998</v>
      </c>
      <c r="AA21" s="142">
        <f t="shared" si="3"/>
        <v>118.69999999999999</v>
      </c>
      <c r="AB21" s="95">
        <f t="shared" si="4"/>
        <v>79.19999999999999</v>
      </c>
      <c r="AC21" s="96">
        <f t="shared" si="5"/>
        <v>39.5</v>
      </c>
      <c r="AD21" s="143">
        <f t="shared" si="6"/>
        <v>584.7002610708831</v>
      </c>
      <c r="AE21" s="97">
        <f t="shared" si="7"/>
        <v>390.1285650953154</v>
      </c>
      <c r="AF21" s="98">
        <f t="shared" si="8"/>
        <v>194.5716959755677</v>
      </c>
      <c r="AG21" s="144">
        <f t="shared" si="9"/>
        <v>777.7941973301806</v>
      </c>
      <c r="AH21" s="145">
        <f t="shared" si="10"/>
        <v>193.09393625929758</v>
      </c>
      <c r="AI21" s="146">
        <f t="shared" si="11"/>
        <v>33.277169334456616</v>
      </c>
    </row>
    <row r="22" spans="1:35" s="108" customFormat="1" ht="19.5" customHeight="1">
      <c r="A22" s="94">
        <v>17</v>
      </c>
      <c r="B22" s="93" t="s">
        <v>73</v>
      </c>
      <c r="C22" s="137">
        <v>14416</v>
      </c>
      <c r="D22" s="138">
        <f t="shared" si="12"/>
        <v>286</v>
      </c>
      <c r="E22" s="84">
        <f t="shared" si="12"/>
        <v>264.5</v>
      </c>
      <c r="F22" s="84">
        <f t="shared" si="12"/>
        <v>21.5</v>
      </c>
      <c r="G22" s="139">
        <f t="shared" si="1"/>
        <v>0</v>
      </c>
      <c r="H22" s="68">
        <v>0</v>
      </c>
      <c r="I22" s="68">
        <v>0</v>
      </c>
      <c r="J22" s="139">
        <f t="shared" si="13"/>
        <v>220.9</v>
      </c>
      <c r="K22" s="68">
        <v>205</v>
      </c>
      <c r="L22" s="68">
        <v>15.9</v>
      </c>
      <c r="M22" s="139">
        <f>SUM(N22:O22)</f>
        <v>12.1</v>
      </c>
      <c r="N22" s="68">
        <v>8.7</v>
      </c>
      <c r="O22" s="68">
        <v>3.4</v>
      </c>
      <c r="P22" s="139">
        <f t="shared" si="15"/>
        <v>51.8</v>
      </c>
      <c r="Q22" s="68">
        <v>50.8</v>
      </c>
      <c r="R22" s="68">
        <v>1</v>
      </c>
      <c r="S22" s="139">
        <f t="shared" si="16"/>
        <v>0</v>
      </c>
      <c r="T22" s="68">
        <v>0</v>
      </c>
      <c r="U22" s="68">
        <v>0</v>
      </c>
      <c r="V22" s="139">
        <f t="shared" si="17"/>
        <v>1.2</v>
      </c>
      <c r="W22" s="68">
        <v>0</v>
      </c>
      <c r="X22" s="68">
        <v>1.2</v>
      </c>
      <c r="Y22" s="140">
        <v>66.7</v>
      </c>
      <c r="Z22" s="141">
        <f t="shared" si="2"/>
        <v>352.7</v>
      </c>
      <c r="AA22" s="142">
        <f t="shared" si="3"/>
        <v>286</v>
      </c>
      <c r="AB22" s="95">
        <f t="shared" si="4"/>
        <v>234.2</v>
      </c>
      <c r="AC22" s="96">
        <f t="shared" si="5"/>
        <v>51.8</v>
      </c>
      <c r="AD22" s="143">
        <f t="shared" si="6"/>
        <v>661.3022567517573</v>
      </c>
      <c r="AE22" s="97">
        <f t="shared" si="7"/>
        <v>541.527931927488</v>
      </c>
      <c r="AF22" s="98">
        <f t="shared" si="8"/>
        <v>119.77432482426933</v>
      </c>
      <c r="AG22" s="144">
        <f t="shared" si="9"/>
        <v>815.5290418054014</v>
      </c>
      <c r="AH22" s="145">
        <f t="shared" si="10"/>
        <v>154.22678505364408</v>
      </c>
      <c r="AI22" s="146">
        <f>AC22*100/AA22</f>
        <v>18.111888111888113</v>
      </c>
    </row>
    <row r="23" spans="1:35" s="108" customFormat="1" ht="19.5" customHeight="1">
      <c r="A23" s="94">
        <v>18</v>
      </c>
      <c r="B23" s="93" t="s">
        <v>178</v>
      </c>
      <c r="C23" s="137">
        <v>33714</v>
      </c>
      <c r="D23" s="138">
        <f t="shared" si="12"/>
        <v>616.9</v>
      </c>
      <c r="E23" s="84">
        <f t="shared" si="12"/>
        <v>545.4</v>
      </c>
      <c r="F23" s="84">
        <f t="shared" si="12"/>
        <v>71.5</v>
      </c>
      <c r="G23" s="139">
        <v>0</v>
      </c>
      <c r="H23" s="68">
        <v>0</v>
      </c>
      <c r="I23" s="99">
        <v>0</v>
      </c>
      <c r="J23" s="139">
        <f t="shared" si="13"/>
        <v>409.5</v>
      </c>
      <c r="K23" s="68">
        <v>354.8</v>
      </c>
      <c r="L23" s="68">
        <v>54.7</v>
      </c>
      <c r="M23" s="139">
        <f t="shared" si="14"/>
        <v>0</v>
      </c>
      <c r="N23" s="68">
        <v>0</v>
      </c>
      <c r="O23" s="68">
        <v>0</v>
      </c>
      <c r="P23" s="139">
        <f t="shared" si="15"/>
        <v>145</v>
      </c>
      <c r="Q23" s="68">
        <v>141.6</v>
      </c>
      <c r="R23" s="68">
        <v>3.4</v>
      </c>
      <c r="S23" s="139">
        <v>0</v>
      </c>
      <c r="T23" s="68">
        <v>0</v>
      </c>
      <c r="U23" s="68">
        <v>0</v>
      </c>
      <c r="V23" s="139">
        <f t="shared" si="17"/>
        <v>62.4</v>
      </c>
      <c r="W23" s="68">
        <v>49</v>
      </c>
      <c r="X23" s="68">
        <v>13.4</v>
      </c>
      <c r="Y23" s="140">
        <v>347.5</v>
      </c>
      <c r="Z23" s="141">
        <f t="shared" si="2"/>
        <v>964.4</v>
      </c>
      <c r="AA23" s="142">
        <f t="shared" si="3"/>
        <v>616.9</v>
      </c>
      <c r="AB23" s="95">
        <f t="shared" si="4"/>
        <v>471.9</v>
      </c>
      <c r="AC23" s="96">
        <f t="shared" si="5"/>
        <v>145</v>
      </c>
      <c r="AD23" s="143">
        <f t="shared" si="6"/>
        <v>609.9345474679164</v>
      </c>
      <c r="AE23" s="97">
        <f t="shared" si="7"/>
        <v>466.57175060805594</v>
      </c>
      <c r="AF23" s="98">
        <f t="shared" si="8"/>
        <v>143.3627968598604</v>
      </c>
      <c r="AG23" s="144">
        <f t="shared" si="9"/>
        <v>953.5109054596508</v>
      </c>
      <c r="AH23" s="145">
        <f t="shared" si="10"/>
        <v>343.5763579917344</v>
      </c>
      <c r="AI23" s="146">
        <f t="shared" si="11"/>
        <v>23.504619873561357</v>
      </c>
    </row>
    <row r="24" spans="1:35" s="108" customFormat="1" ht="19.5" customHeight="1">
      <c r="A24" s="94">
        <v>19</v>
      </c>
      <c r="B24" s="93" t="s">
        <v>179</v>
      </c>
      <c r="C24" s="137">
        <v>26927</v>
      </c>
      <c r="D24" s="138">
        <f t="shared" si="12"/>
        <v>524.7</v>
      </c>
      <c r="E24" s="84">
        <f t="shared" si="12"/>
        <v>462.09999999999997</v>
      </c>
      <c r="F24" s="84">
        <f t="shared" si="12"/>
        <v>62.599999999999994</v>
      </c>
      <c r="G24" s="139">
        <v>0</v>
      </c>
      <c r="H24" s="68">
        <v>0</v>
      </c>
      <c r="I24" s="68">
        <v>0</v>
      </c>
      <c r="J24" s="139">
        <f t="shared" si="13"/>
        <v>332.9</v>
      </c>
      <c r="K24" s="68">
        <v>289</v>
      </c>
      <c r="L24" s="68">
        <v>43.9</v>
      </c>
      <c r="M24" s="139">
        <f t="shared" si="14"/>
        <v>0</v>
      </c>
      <c r="N24" s="68">
        <v>0</v>
      </c>
      <c r="O24" s="68">
        <v>0</v>
      </c>
      <c r="P24" s="139">
        <f t="shared" si="15"/>
        <v>135.70000000000002</v>
      </c>
      <c r="Q24" s="68">
        <v>134.4</v>
      </c>
      <c r="R24" s="68">
        <v>1.3</v>
      </c>
      <c r="S24" s="139">
        <v>0</v>
      </c>
      <c r="T24" s="68">
        <v>0</v>
      </c>
      <c r="U24" s="68">
        <v>0</v>
      </c>
      <c r="V24" s="139">
        <f t="shared" si="17"/>
        <v>56.1</v>
      </c>
      <c r="W24" s="68">
        <v>38.7</v>
      </c>
      <c r="X24" s="68">
        <v>17.4</v>
      </c>
      <c r="Y24" s="140">
        <v>466.2</v>
      </c>
      <c r="Z24" s="141">
        <f t="shared" si="2"/>
        <v>990.9000000000001</v>
      </c>
      <c r="AA24" s="142">
        <f t="shared" si="3"/>
        <v>524.7</v>
      </c>
      <c r="AB24" s="95">
        <f t="shared" si="4"/>
        <v>389</v>
      </c>
      <c r="AC24" s="96">
        <f t="shared" si="5"/>
        <v>135.70000000000002</v>
      </c>
      <c r="AD24" s="143">
        <f t="shared" si="6"/>
        <v>649.5339250566346</v>
      </c>
      <c r="AE24" s="97">
        <f t="shared" si="7"/>
        <v>481.54887906809773</v>
      </c>
      <c r="AF24" s="98">
        <f t="shared" si="8"/>
        <v>167.9850459885369</v>
      </c>
      <c r="AG24" s="144">
        <f t="shared" si="9"/>
        <v>1226.6498310246225</v>
      </c>
      <c r="AH24" s="145">
        <f t="shared" si="10"/>
        <v>577.1159059679875</v>
      </c>
      <c r="AI24" s="146">
        <f t="shared" si="11"/>
        <v>25.862397560510768</v>
      </c>
    </row>
    <row r="25" spans="1:35" s="108" customFormat="1" ht="19.5" customHeight="1">
      <c r="A25" s="94">
        <v>20</v>
      </c>
      <c r="B25" s="93" t="s">
        <v>34</v>
      </c>
      <c r="C25" s="137">
        <v>6226</v>
      </c>
      <c r="D25" s="138">
        <f t="shared" si="12"/>
        <v>87.9</v>
      </c>
      <c r="E25" s="84">
        <f t="shared" si="12"/>
        <v>87.5</v>
      </c>
      <c r="F25" s="84">
        <f t="shared" si="12"/>
        <v>0.4</v>
      </c>
      <c r="G25" s="139">
        <f t="shared" si="1"/>
        <v>0</v>
      </c>
      <c r="H25" s="68">
        <v>0</v>
      </c>
      <c r="I25" s="68">
        <v>0</v>
      </c>
      <c r="J25" s="139">
        <f t="shared" si="13"/>
        <v>63.3</v>
      </c>
      <c r="K25" s="68">
        <v>63.3</v>
      </c>
      <c r="L25" s="68">
        <v>0</v>
      </c>
      <c r="M25" s="139">
        <f t="shared" si="14"/>
        <v>5.2</v>
      </c>
      <c r="N25" s="68">
        <v>4.8</v>
      </c>
      <c r="O25" s="68">
        <v>0.4</v>
      </c>
      <c r="P25" s="139">
        <f t="shared" si="15"/>
        <v>19.4</v>
      </c>
      <c r="Q25" s="68">
        <v>19.4</v>
      </c>
      <c r="R25" s="68">
        <v>0</v>
      </c>
      <c r="S25" s="139">
        <f t="shared" si="16"/>
        <v>0</v>
      </c>
      <c r="T25" s="68">
        <v>0</v>
      </c>
      <c r="U25" s="68">
        <v>0</v>
      </c>
      <c r="V25" s="139">
        <f t="shared" si="17"/>
        <v>0</v>
      </c>
      <c r="W25" s="68">
        <v>0</v>
      </c>
      <c r="X25" s="68">
        <v>0</v>
      </c>
      <c r="Y25" s="140">
        <v>50.9</v>
      </c>
      <c r="Z25" s="141">
        <f t="shared" si="2"/>
        <v>138.8</v>
      </c>
      <c r="AA25" s="142">
        <f t="shared" si="3"/>
        <v>87.9</v>
      </c>
      <c r="AB25" s="95">
        <f t="shared" si="4"/>
        <v>68.5</v>
      </c>
      <c r="AC25" s="96">
        <f t="shared" si="5"/>
        <v>19.4</v>
      </c>
      <c r="AD25" s="143">
        <f t="shared" si="6"/>
        <v>470.60713138451655</v>
      </c>
      <c r="AE25" s="97">
        <f t="shared" si="7"/>
        <v>366.7416211585823</v>
      </c>
      <c r="AF25" s="98">
        <f t="shared" si="8"/>
        <v>103.86551022593426</v>
      </c>
      <c r="AG25" s="144">
        <f t="shared" si="9"/>
        <v>743.1202484206018</v>
      </c>
      <c r="AH25" s="145">
        <f t="shared" si="10"/>
        <v>272.5131170360852</v>
      </c>
      <c r="AI25" s="146">
        <f t="shared" si="11"/>
        <v>22.070534698521044</v>
      </c>
    </row>
    <row r="26" spans="1:35" s="108" customFormat="1" ht="19.5" customHeight="1">
      <c r="A26" s="94">
        <v>21</v>
      </c>
      <c r="B26" s="93" t="s">
        <v>35</v>
      </c>
      <c r="C26" s="137">
        <v>16084</v>
      </c>
      <c r="D26" s="138">
        <f t="shared" si="12"/>
        <v>223.60000000000002</v>
      </c>
      <c r="E26" s="84">
        <f t="shared" si="12"/>
        <v>199.40000000000003</v>
      </c>
      <c r="F26" s="84">
        <f t="shared" si="12"/>
        <v>24.2</v>
      </c>
      <c r="G26" s="139">
        <f t="shared" si="1"/>
        <v>0</v>
      </c>
      <c r="H26" s="68">
        <v>0</v>
      </c>
      <c r="I26" s="68">
        <v>0</v>
      </c>
      <c r="J26" s="139">
        <f t="shared" si="13"/>
        <v>169</v>
      </c>
      <c r="K26" s="68">
        <v>150.3</v>
      </c>
      <c r="L26" s="68">
        <v>18.7</v>
      </c>
      <c r="M26" s="139">
        <f t="shared" si="14"/>
        <v>9.3</v>
      </c>
      <c r="N26" s="68">
        <v>3.8</v>
      </c>
      <c r="O26" s="68">
        <v>5.5</v>
      </c>
      <c r="P26" s="139">
        <f t="shared" si="15"/>
        <v>45.3</v>
      </c>
      <c r="Q26" s="68">
        <v>45.3</v>
      </c>
      <c r="R26" s="68">
        <v>0</v>
      </c>
      <c r="S26" s="139">
        <f t="shared" si="16"/>
        <v>0</v>
      </c>
      <c r="T26" s="68">
        <v>0</v>
      </c>
      <c r="U26" s="68">
        <v>0</v>
      </c>
      <c r="V26" s="139">
        <f t="shared" si="17"/>
        <v>0</v>
      </c>
      <c r="W26" s="68">
        <v>0</v>
      </c>
      <c r="X26" s="68">
        <v>0</v>
      </c>
      <c r="Y26" s="140">
        <v>129.4</v>
      </c>
      <c r="Z26" s="141">
        <f t="shared" si="2"/>
        <v>353</v>
      </c>
      <c r="AA26" s="142">
        <f t="shared" si="3"/>
        <v>223.60000000000002</v>
      </c>
      <c r="AB26" s="95">
        <f t="shared" si="4"/>
        <v>178.3</v>
      </c>
      <c r="AC26" s="96">
        <f t="shared" si="5"/>
        <v>45.3</v>
      </c>
      <c r="AD26" s="143">
        <f t="shared" si="6"/>
        <v>463.40048080908565</v>
      </c>
      <c r="AE26" s="97">
        <f t="shared" si="7"/>
        <v>369.51836193318417</v>
      </c>
      <c r="AF26" s="98">
        <f t="shared" si="8"/>
        <v>93.88211887590151</v>
      </c>
      <c r="AG26" s="144">
        <f t="shared" si="9"/>
        <v>731.5758932272237</v>
      </c>
      <c r="AH26" s="145">
        <f t="shared" si="10"/>
        <v>268.17541241813814</v>
      </c>
      <c r="AI26" s="146">
        <f t="shared" si="11"/>
        <v>20.259391771019676</v>
      </c>
    </row>
    <row r="27" spans="1:35" s="108" customFormat="1" ht="19.5" customHeight="1">
      <c r="A27" s="91">
        <v>22</v>
      </c>
      <c r="B27" s="93" t="s">
        <v>36</v>
      </c>
      <c r="C27" s="137">
        <v>8049</v>
      </c>
      <c r="D27" s="138">
        <f t="shared" si="12"/>
        <v>145.4</v>
      </c>
      <c r="E27" s="84">
        <f t="shared" si="12"/>
        <v>138.7</v>
      </c>
      <c r="F27" s="84">
        <f t="shared" si="12"/>
        <v>6.7</v>
      </c>
      <c r="G27" s="139">
        <f t="shared" si="1"/>
        <v>0</v>
      </c>
      <c r="H27" s="68">
        <v>0</v>
      </c>
      <c r="I27" s="68">
        <v>0</v>
      </c>
      <c r="J27" s="139">
        <f t="shared" si="13"/>
        <v>111.30000000000001</v>
      </c>
      <c r="K27" s="68">
        <v>107.4</v>
      </c>
      <c r="L27" s="68">
        <v>3.9</v>
      </c>
      <c r="M27" s="139">
        <f t="shared" si="14"/>
        <v>11.4</v>
      </c>
      <c r="N27" s="68">
        <v>10.3</v>
      </c>
      <c r="O27" s="68">
        <v>1.1</v>
      </c>
      <c r="P27" s="139">
        <f t="shared" si="15"/>
        <v>21</v>
      </c>
      <c r="Q27" s="68">
        <v>21</v>
      </c>
      <c r="R27" s="68">
        <v>0</v>
      </c>
      <c r="S27" s="139">
        <f t="shared" si="16"/>
        <v>0</v>
      </c>
      <c r="T27" s="68">
        <v>0</v>
      </c>
      <c r="U27" s="68">
        <v>0</v>
      </c>
      <c r="V27" s="139">
        <f t="shared" si="17"/>
        <v>1.7</v>
      </c>
      <c r="W27" s="68">
        <v>0</v>
      </c>
      <c r="X27" s="68">
        <v>1.7</v>
      </c>
      <c r="Y27" s="140">
        <v>47.9</v>
      </c>
      <c r="Z27" s="141">
        <f t="shared" si="2"/>
        <v>193.3</v>
      </c>
      <c r="AA27" s="142">
        <f t="shared" si="3"/>
        <v>145.40000000000003</v>
      </c>
      <c r="AB27" s="95">
        <f t="shared" si="4"/>
        <v>124.40000000000002</v>
      </c>
      <c r="AC27" s="96">
        <f t="shared" si="5"/>
        <v>21</v>
      </c>
      <c r="AD27" s="143">
        <f t="shared" si="6"/>
        <v>602.1451940199612</v>
      </c>
      <c r="AE27" s="97">
        <f t="shared" si="7"/>
        <v>515.1778688864042</v>
      </c>
      <c r="AF27" s="98">
        <f t="shared" si="8"/>
        <v>86.96732513355695</v>
      </c>
      <c r="AG27" s="144">
        <f t="shared" si="9"/>
        <v>800.5135213484078</v>
      </c>
      <c r="AH27" s="145">
        <f t="shared" si="10"/>
        <v>198.36832732844658</v>
      </c>
      <c r="AI27" s="146">
        <f t="shared" si="11"/>
        <v>14.442916093535072</v>
      </c>
    </row>
    <row r="28" spans="1:35" s="109" customFormat="1" ht="19.5" customHeight="1">
      <c r="A28" s="94">
        <v>23</v>
      </c>
      <c r="B28" s="93" t="s">
        <v>37</v>
      </c>
      <c r="C28" s="137">
        <v>5969</v>
      </c>
      <c r="D28" s="138">
        <f t="shared" si="12"/>
        <v>113.60000000000001</v>
      </c>
      <c r="E28" s="84">
        <f t="shared" si="12"/>
        <v>107.4</v>
      </c>
      <c r="F28" s="84">
        <f t="shared" si="12"/>
        <v>6.199999999999999</v>
      </c>
      <c r="G28" s="139">
        <f t="shared" si="1"/>
        <v>0</v>
      </c>
      <c r="H28" s="83">
        <v>0</v>
      </c>
      <c r="I28" s="83">
        <v>0</v>
      </c>
      <c r="J28" s="139">
        <f t="shared" si="13"/>
        <v>92.8</v>
      </c>
      <c r="K28" s="83">
        <v>88.7</v>
      </c>
      <c r="L28" s="83">
        <v>4.1</v>
      </c>
      <c r="M28" s="139">
        <f t="shared" si="14"/>
        <v>14.4</v>
      </c>
      <c r="N28" s="83">
        <v>12.9</v>
      </c>
      <c r="O28" s="83">
        <v>1.5</v>
      </c>
      <c r="P28" s="139">
        <f t="shared" si="15"/>
        <v>6.3999999999999995</v>
      </c>
      <c r="Q28" s="83">
        <v>5.8</v>
      </c>
      <c r="R28" s="83">
        <v>0.6</v>
      </c>
      <c r="S28" s="139">
        <f t="shared" si="16"/>
        <v>0</v>
      </c>
      <c r="T28" s="83">
        <v>0</v>
      </c>
      <c r="U28" s="83">
        <v>0</v>
      </c>
      <c r="V28" s="139">
        <f t="shared" si="17"/>
        <v>0</v>
      </c>
      <c r="W28" s="83">
        <v>0</v>
      </c>
      <c r="X28" s="83">
        <v>0</v>
      </c>
      <c r="Y28" s="140">
        <v>0</v>
      </c>
      <c r="Z28" s="141">
        <f t="shared" si="2"/>
        <v>113.60000000000001</v>
      </c>
      <c r="AA28" s="142">
        <f t="shared" si="3"/>
        <v>113.60000000000001</v>
      </c>
      <c r="AB28" s="95">
        <f t="shared" si="4"/>
        <v>107.2</v>
      </c>
      <c r="AC28" s="96">
        <f t="shared" si="5"/>
        <v>6.3999999999999995</v>
      </c>
      <c r="AD28" s="143">
        <f t="shared" si="6"/>
        <v>634.3887865080695</v>
      </c>
      <c r="AE28" s="97">
        <f t="shared" si="7"/>
        <v>598.6485731836713</v>
      </c>
      <c r="AF28" s="98">
        <f t="shared" si="8"/>
        <v>35.74021332439828</v>
      </c>
      <c r="AG28" s="144">
        <f t="shared" si="9"/>
        <v>634.3887865080695</v>
      </c>
      <c r="AH28" s="145">
        <f t="shared" si="10"/>
        <v>0</v>
      </c>
      <c r="AI28" s="146">
        <f t="shared" si="11"/>
        <v>5.633802816901408</v>
      </c>
    </row>
    <row r="29" spans="1:35" s="109" customFormat="1" ht="19.5" customHeight="1">
      <c r="A29" s="94">
        <v>24</v>
      </c>
      <c r="B29" s="93" t="s">
        <v>38</v>
      </c>
      <c r="C29" s="137">
        <v>12461</v>
      </c>
      <c r="D29" s="138">
        <f>G29+J29+M29+P29+S29+V29</f>
        <v>265.70000000000005</v>
      </c>
      <c r="E29" s="84">
        <f>H29+K29+N29+Q29+T29+W29</f>
        <v>250.6</v>
      </c>
      <c r="F29" s="84">
        <f>L29+I29+O29+R29+U29+X29</f>
        <v>15.100000000000001</v>
      </c>
      <c r="G29" s="139">
        <f>SUM(H29:I29)</f>
        <v>0</v>
      </c>
      <c r="H29" s="83">
        <v>0</v>
      </c>
      <c r="I29" s="83">
        <v>0</v>
      </c>
      <c r="J29" s="139">
        <f>SUM(K29:L29)</f>
        <v>177.8</v>
      </c>
      <c r="K29" s="83">
        <v>169</v>
      </c>
      <c r="L29" s="83">
        <v>8.8</v>
      </c>
      <c r="M29" s="139">
        <f>SUM(N29:O29)</f>
        <v>9.4</v>
      </c>
      <c r="N29" s="83">
        <v>7.9</v>
      </c>
      <c r="O29" s="83">
        <v>1.5</v>
      </c>
      <c r="P29" s="139">
        <f>SUM(Q29:R29)</f>
        <v>73.89999999999999</v>
      </c>
      <c r="Q29" s="83">
        <v>69.1</v>
      </c>
      <c r="R29" s="83">
        <v>4.8</v>
      </c>
      <c r="S29" s="139">
        <f>SUM(T29:U29)</f>
        <v>0</v>
      </c>
      <c r="T29" s="83">
        <v>0</v>
      </c>
      <c r="U29" s="83">
        <v>0</v>
      </c>
      <c r="V29" s="139">
        <f>SUM(W29:X29)</f>
        <v>4.6</v>
      </c>
      <c r="W29" s="83">
        <v>4.6</v>
      </c>
      <c r="X29" s="83">
        <v>0</v>
      </c>
      <c r="Y29" s="140">
        <v>86.3</v>
      </c>
      <c r="Z29" s="141">
        <f>D29+Y29</f>
        <v>352.00000000000006</v>
      </c>
      <c r="AA29" s="149">
        <f>SUM(AB29:AC29)</f>
        <v>265.7</v>
      </c>
      <c r="AB29" s="68">
        <f>G29+J29+M29+S29+V29</f>
        <v>191.8</v>
      </c>
      <c r="AC29" s="100">
        <f>P29</f>
        <v>73.89999999999999</v>
      </c>
      <c r="AD29" s="143">
        <f t="shared" si="6"/>
        <v>710.7508760666612</v>
      </c>
      <c r="AE29" s="97">
        <f t="shared" si="7"/>
        <v>513.067437070326</v>
      </c>
      <c r="AF29" s="98">
        <f t="shared" si="8"/>
        <v>197.6834389963352</v>
      </c>
      <c r="AG29" s="144">
        <f t="shared" si="9"/>
        <v>941.604472621245</v>
      </c>
      <c r="AH29" s="145">
        <f t="shared" si="10"/>
        <v>230.85359655458362</v>
      </c>
      <c r="AI29" s="146">
        <f>AC29*100/AA29</f>
        <v>27.813323296951445</v>
      </c>
    </row>
    <row r="30" spans="1:35" s="109" customFormat="1" ht="19.5" customHeight="1">
      <c r="A30" s="94">
        <v>25</v>
      </c>
      <c r="B30" s="93" t="s">
        <v>39</v>
      </c>
      <c r="C30" s="137">
        <v>16566</v>
      </c>
      <c r="D30" s="138">
        <f t="shared" si="12"/>
        <v>332.5</v>
      </c>
      <c r="E30" s="84">
        <f t="shared" si="12"/>
        <v>306.50000000000006</v>
      </c>
      <c r="F30" s="84">
        <f t="shared" si="12"/>
        <v>25.999999999999996</v>
      </c>
      <c r="G30" s="139">
        <f t="shared" si="1"/>
        <v>0</v>
      </c>
      <c r="H30" s="83">
        <v>0</v>
      </c>
      <c r="I30" s="83">
        <v>0</v>
      </c>
      <c r="J30" s="139">
        <f t="shared" si="13"/>
        <v>277.3</v>
      </c>
      <c r="K30" s="83">
        <v>266.1</v>
      </c>
      <c r="L30" s="83">
        <v>11.2</v>
      </c>
      <c r="M30" s="139">
        <f t="shared" si="14"/>
        <v>10.2</v>
      </c>
      <c r="N30" s="83">
        <v>0.6</v>
      </c>
      <c r="O30" s="83">
        <v>9.6</v>
      </c>
      <c r="P30" s="139">
        <f t="shared" si="15"/>
        <v>29.5</v>
      </c>
      <c r="Q30" s="83">
        <v>29.5</v>
      </c>
      <c r="R30" s="83">
        <v>0</v>
      </c>
      <c r="S30" s="139">
        <f t="shared" si="16"/>
        <v>0</v>
      </c>
      <c r="T30" s="83">
        <v>0</v>
      </c>
      <c r="U30" s="83">
        <v>0</v>
      </c>
      <c r="V30" s="139">
        <f t="shared" si="17"/>
        <v>15.5</v>
      </c>
      <c r="W30" s="83">
        <v>10.3</v>
      </c>
      <c r="X30" s="83">
        <v>5.2</v>
      </c>
      <c r="Y30" s="140">
        <v>80.4</v>
      </c>
      <c r="Z30" s="141">
        <f t="shared" si="2"/>
        <v>412.9</v>
      </c>
      <c r="AA30" s="142">
        <f t="shared" si="3"/>
        <v>332.5</v>
      </c>
      <c r="AB30" s="95">
        <f t="shared" si="4"/>
        <v>303</v>
      </c>
      <c r="AC30" s="96">
        <f t="shared" si="5"/>
        <v>29.5</v>
      </c>
      <c r="AD30" s="143">
        <f t="shared" si="6"/>
        <v>669.041007686426</v>
      </c>
      <c r="AE30" s="97">
        <f t="shared" si="7"/>
        <v>609.6824821924424</v>
      </c>
      <c r="AF30" s="98">
        <f t="shared" si="8"/>
        <v>59.358525493983656</v>
      </c>
      <c r="AG30" s="144">
        <f t="shared" si="9"/>
        <v>830.8181415751136</v>
      </c>
      <c r="AH30" s="145">
        <f t="shared" si="10"/>
        <v>161.77713388868767</v>
      </c>
      <c r="AI30" s="146">
        <f t="shared" si="11"/>
        <v>8.87218045112782</v>
      </c>
    </row>
    <row r="31" spans="1:35" s="109" customFormat="1" ht="19.5" customHeight="1">
      <c r="A31" s="94">
        <v>26</v>
      </c>
      <c r="B31" s="93" t="s">
        <v>180</v>
      </c>
      <c r="C31" s="137">
        <v>10170</v>
      </c>
      <c r="D31" s="138">
        <f t="shared" si="12"/>
        <v>173.1</v>
      </c>
      <c r="E31" s="84">
        <f t="shared" si="12"/>
        <v>166.6</v>
      </c>
      <c r="F31" s="84">
        <f t="shared" si="12"/>
        <v>6.5</v>
      </c>
      <c r="G31" s="139">
        <f t="shared" si="1"/>
        <v>0</v>
      </c>
      <c r="H31" s="83">
        <v>0</v>
      </c>
      <c r="I31" s="83">
        <v>0</v>
      </c>
      <c r="J31" s="139">
        <f t="shared" si="13"/>
        <v>128</v>
      </c>
      <c r="K31" s="83">
        <v>126.5</v>
      </c>
      <c r="L31" s="83">
        <v>1.5</v>
      </c>
      <c r="M31" s="139">
        <f t="shared" si="14"/>
        <v>3.8</v>
      </c>
      <c r="N31" s="83">
        <v>0</v>
      </c>
      <c r="O31" s="83">
        <v>3.8</v>
      </c>
      <c r="P31" s="139">
        <f t="shared" si="15"/>
        <v>30.7</v>
      </c>
      <c r="Q31" s="83">
        <v>30.7</v>
      </c>
      <c r="R31" s="83">
        <v>0</v>
      </c>
      <c r="S31" s="139">
        <f t="shared" si="16"/>
        <v>0</v>
      </c>
      <c r="T31" s="83">
        <v>0</v>
      </c>
      <c r="U31" s="83">
        <v>0</v>
      </c>
      <c r="V31" s="139">
        <f t="shared" si="17"/>
        <v>10.6</v>
      </c>
      <c r="W31" s="83">
        <v>9.4</v>
      </c>
      <c r="X31" s="83">
        <v>1.2</v>
      </c>
      <c r="Y31" s="140">
        <v>50.7</v>
      </c>
      <c r="Z31" s="141">
        <f t="shared" si="2"/>
        <v>223.8</v>
      </c>
      <c r="AA31" s="142">
        <f t="shared" si="3"/>
        <v>173.1</v>
      </c>
      <c r="AB31" s="95">
        <f t="shared" si="4"/>
        <v>142.4</v>
      </c>
      <c r="AC31" s="96">
        <f t="shared" si="5"/>
        <v>30.7</v>
      </c>
      <c r="AD31" s="143">
        <f t="shared" si="6"/>
        <v>567.3549655850541</v>
      </c>
      <c r="AE31" s="97">
        <f t="shared" si="7"/>
        <v>466.73221894460835</v>
      </c>
      <c r="AF31" s="98">
        <f t="shared" si="8"/>
        <v>100.62274664044574</v>
      </c>
      <c r="AG31" s="144">
        <f t="shared" si="9"/>
        <v>733.5299901671583</v>
      </c>
      <c r="AH31" s="145">
        <f t="shared" si="10"/>
        <v>166.17502458210424</v>
      </c>
      <c r="AI31" s="146">
        <f t="shared" si="11"/>
        <v>17.735413056036972</v>
      </c>
    </row>
    <row r="32" spans="1:35" s="109" customFormat="1" ht="19.5" customHeight="1">
      <c r="A32" s="94">
        <v>27</v>
      </c>
      <c r="B32" s="93" t="s">
        <v>40</v>
      </c>
      <c r="C32" s="137">
        <v>3661</v>
      </c>
      <c r="D32" s="138">
        <f t="shared" si="12"/>
        <v>67.7</v>
      </c>
      <c r="E32" s="84">
        <f t="shared" si="12"/>
        <v>64</v>
      </c>
      <c r="F32" s="84">
        <f t="shared" si="12"/>
        <v>3.7</v>
      </c>
      <c r="G32" s="139">
        <f>SUM(H32:I32)</f>
        <v>0</v>
      </c>
      <c r="H32" s="83">
        <v>0</v>
      </c>
      <c r="I32" s="83">
        <v>0</v>
      </c>
      <c r="J32" s="139">
        <f>SUM(K32:L32)</f>
        <v>51.4</v>
      </c>
      <c r="K32" s="83">
        <v>50.9</v>
      </c>
      <c r="L32" s="83">
        <v>0.5</v>
      </c>
      <c r="M32" s="139">
        <f>SUM(N32:O32)</f>
        <v>3.1</v>
      </c>
      <c r="N32" s="83">
        <v>0</v>
      </c>
      <c r="O32" s="83">
        <v>3.1</v>
      </c>
      <c r="P32" s="139">
        <f>SUM(Q32:R32)</f>
        <v>9.1</v>
      </c>
      <c r="Q32" s="83">
        <v>9.1</v>
      </c>
      <c r="R32" s="83">
        <v>0</v>
      </c>
      <c r="S32" s="139">
        <f>SUM(T32:U32)</f>
        <v>0</v>
      </c>
      <c r="T32" s="83">
        <v>0</v>
      </c>
      <c r="U32" s="83">
        <v>0</v>
      </c>
      <c r="V32" s="139">
        <f>SUM(W32:X32)</f>
        <v>4.1</v>
      </c>
      <c r="W32" s="83">
        <v>4</v>
      </c>
      <c r="X32" s="83">
        <v>0.1</v>
      </c>
      <c r="Y32" s="140">
        <v>18.2</v>
      </c>
      <c r="Z32" s="141">
        <f>D32+Y32</f>
        <v>85.9</v>
      </c>
      <c r="AA32" s="142">
        <f>SUM(AB32:AC32)</f>
        <v>67.7</v>
      </c>
      <c r="AB32" s="95">
        <f>G32+J32+M32+S32+V32</f>
        <v>58.6</v>
      </c>
      <c r="AC32" s="96">
        <f>P32</f>
        <v>9.1</v>
      </c>
      <c r="AD32" s="143">
        <f t="shared" si="6"/>
        <v>616.4071747245744</v>
      </c>
      <c r="AE32" s="97">
        <f t="shared" si="7"/>
        <v>533.5518528635163</v>
      </c>
      <c r="AF32" s="98">
        <f t="shared" si="8"/>
        <v>82.85532186105799</v>
      </c>
      <c r="AG32" s="144">
        <f t="shared" si="9"/>
        <v>782.1178184466904</v>
      </c>
      <c r="AH32" s="145">
        <f t="shared" si="10"/>
        <v>165.71064372211598</v>
      </c>
      <c r="AI32" s="146">
        <f>AC32*100/AA32</f>
        <v>13.44165435745938</v>
      </c>
    </row>
    <row r="33" spans="1:35" s="108" customFormat="1" ht="19.5" customHeight="1">
      <c r="A33" s="91">
        <v>28</v>
      </c>
      <c r="B33" s="93" t="s">
        <v>181</v>
      </c>
      <c r="C33" s="137">
        <v>2872</v>
      </c>
      <c r="D33" s="138">
        <f t="shared" si="12"/>
        <v>73.10000000000001</v>
      </c>
      <c r="E33" s="84">
        <f t="shared" si="12"/>
        <v>65.39999999999999</v>
      </c>
      <c r="F33" s="84">
        <f t="shared" si="12"/>
        <v>7.699999999999999</v>
      </c>
      <c r="G33" s="139">
        <f t="shared" si="1"/>
        <v>0</v>
      </c>
      <c r="H33" s="83">
        <v>0</v>
      </c>
      <c r="I33" s="83">
        <v>0</v>
      </c>
      <c r="J33" s="139">
        <f t="shared" si="13"/>
        <v>61</v>
      </c>
      <c r="K33" s="68">
        <v>55.4</v>
      </c>
      <c r="L33" s="68">
        <v>5.6</v>
      </c>
      <c r="M33" s="139">
        <f t="shared" si="14"/>
        <v>5.9</v>
      </c>
      <c r="N33" s="68">
        <v>3.9</v>
      </c>
      <c r="O33" s="68">
        <v>2</v>
      </c>
      <c r="P33" s="139">
        <f t="shared" si="15"/>
        <v>6.199999999999999</v>
      </c>
      <c r="Q33" s="68">
        <v>6.1</v>
      </c>
      <c r="R33" s="68">
        <v>0.1</v>
      </c>
      <c r="S33" s="139">
        <v>0</v>
      </c>
      <c r="T33" s="68">
        <v>0</v>
      </c>
      <c r="U33" s="68">
        <v>0</v>
      </c>
      <c r="V33" s="139">
        <f>SUM(W33:X33)</f>
        <v>0</v>
      </c>
      <c r="W33" s="68">
        <v>0</v>
      </c>
      <c r="X33" s="68">
        <v>0</v>
      </c>
      <c r="Y33" s="140">
        <v>20.2</v>
      </c>
      <c r="Z33" s="141">
        <f>D33+Y33</f>
        <v>93.30000000000001</v>
      </c>
      <c r="AA33" s="142">
        <f>SUM(AB33:AC33)</f>
        <v>73.10000000000001</v>
      </c>
      <c r="AB33" s="95">
        <f t="shared" si="4"/>
        <v>66.9</v>
      </c>
      <c r="AC33" s="96">
        <f t="shared" si="5"/>
        <v>6.199999999999999</v>
      </c>
      <c r="AD33" s="143">
        <f t="shared" si="6"/>
        <v>848.4215413184774</v>
      </c>
      <c r="AE33" s="97">
        <f t="shared" si="7"/>
        <v>776.4623955431755</v>
      </c>
      <c r="AF33" s="98">
        <f t="shared" si="8"/>
        <v>71.95914577530175</v>
      </c>
      <c r="AG33" s="144">
        <f t="shared" si="9"/>
        <v>1082.8690807799446</v>
      </c>
      <c r="AH33" s="145">
        <f t="shared" si="10"/>
        <v>234.44753946146702</v>
      </c>
      <c r="AI33" s="146">
        <f t="shared" si="11"/>
        <v>8.481532147742815</v>
      </c>
    </row>
    <row r="34" spans="1:35" s="108" customFormat="1" ht="19.5" customHeight="1">
      <c r="A34" s="94">
        <v>29</v>
      </c>
      <c r="B34" s="93" t="s">
        <v>41</v>
      </c>
      <c r="C34" s="137">
        <v>9869</v>
      </c>
      <c r="D34" s="138">
        <f t="shared" si="12"/>
        <v>147</v>
      </c>
      <c r="E34" s="84">
        <f t="shared" si="12"/>
        <v>142.20000000000002</v>
      </c>
      <c r="F34" s="84">
        <f t="shared" si="12"/>
        <v>4.8</v>
      </c>
      <c r="G34" s="139">
        <f t="shared" si="1"/>
        <v>0</v>
      </c>
      <c r="H34" s="83">
        <v>0</v>
      </c>
      <c r="I34" s="83">
        <v>0</v>
      </c>
      <c r="J34" s="139">
        <f t="shared" si="13"/>
        <v>98.7</v>
      </c>
      <c r="K34" s="68">
        <v>97.9</v>
      </c>
      <c r="L34" s="68">
        <v>0.8</v>
      </c>
      <c r="M34" s="139">
        <f t="shared" si="14"/>
        <v>7.6000000000000005</v>
      </c>
      <c r="N34" s="68">
        <v>7.4</v>
      </c>
      <c r="O34" s="83">
        <v>0.2</v>
      </c>
      <c r="P34" s="139">
        <f t="shared" si="15"/>
        <v>37.699999999999996</v>
      </c>
      <c r="Q34" s="68">
        <v>36.9</v>
      </c>
      <c r="R34" s="68">
        <v>0.8</v>
      </c>
      <c r="S34" s="139">
        <f t="shared" si="16"/>
        <v>0</v>
      </c>
      <c r="T34" s="68">
        <v>0</v>
      </c>
      <c r="U34" s="68">
        <v>0</v>
      </c>
      <c r="V34" s="139">
        <f t="shared" si="17"/>
        <v>3</v>
      </c>
      <c r="W34" s="68">
        <v>0</v>
      </c>
      <c r="X34" s="68">
        <v>3</v>
      </c>
      <c r="Y34" s="140">
        <v>30.8</v>
      </c>
      <c r="Z34" s="141">
        <f t="shared" si="2"/>
        <v>177.8</v>
      </c>
      <c r="AA34" s="142">
        <f>SUM(AB34:AC34)</f>
        <v>147</v>
      </c>
      <c r="AB34" s="95">
        <f t="shared" si="4"/>
        <v>109.3</v>
      </c>
      <c r="AC34" s="96">
        <f t="shared" si="5"/>
        <v>37.699999999999996</v>
      </c>
      <c r="AD34" s="143">
        <f t="shared" si="6"/>
        <v>496.5042050866349</v>
      </c>
      <c r="AE34" s="97">
        <f t="shared" si="7"/>
        <v>369.16945316985846</v>
      </c>
      <c r="AF34" s="98">
        <f t="shared" si="8"/>
        <v>127.33475191677643</v>
      </c>
      <c r="AG34" s="144">
        <f t="shared" si="9"/>
        <v>600.5336575809775</v>
      </c>
      <c r="AH34" s="145">
        <f t="shared" si="10"/>
        <v>104.02945249434256</v>
      </c>
      <c r="AI34" s="146">
        <f t="shared" si="11"/>
        <v>25.646258503401356</v>
      </c>
    </row>
    <row r="35" spans="1:35" s="109" customFormat="1" ht="19.5" customHeight="1">
      <c r="A35" s="94">
        <v>30</v>
      </c>
      <c r="B35" s="93" t="s">
        <v>42</v>
      </c>
      <c r="C35" s="137">
        <v>4448</v>
      </c>
      <c r="D35" s="138">
        <f>G35+J35+M35+P35+S35+V35</f>
        <v>87.89999999999999</v>
      </c>
      <c r="E35" s="84">
        <f>H35+K35+N35+Q35+T35+W35</f>
        <v>82.1</v>
      </c>
      <c r="F35" s="84">
        <f>I35+L35+O35+R35+U35+X35</f>
        <v>5.800000000000001</v>
      </c>
      <c r="G35" s="139">
        <f>SUM(H35:I35)</f>
        <v>0</v>
      </c>
      <c r="H35" s="83">
        <v>0</v>
      </c>
      <c r="I35" s="83">
        <v>0</v>
      </c>
      <c r="J35" s="139">
        <f>SUM(K35:L35)</f>
        <v>69.89999999999999</v>
      </c>
      <c r="K35" s="68">
        <v>66.6</v>
      </c>
      <c r="L35" s="68">
        <v>3.3</v>
      </c>
      <c r="M35" s="139">
        <f>SUM(N35:O35)</f>
        <v>7.4</v>
      </c>
      <c r="N35" s="68">
        <v>5.3</v>
      </c>
      <c r="O35" s="83">
        <v>2.1</v>
      </c>
      <c r="P35" s="139">
        <f>SUM(Q35:R35)</f>
        <v>10.6</v>
      </c>
      <c r="Q35" s="68">
        <v>10.2</v>
      </c>
      <c r="R35" s="68">
        <v>0.4</v>
      </c>
      <c r="S35" s="139">
        <f>SUM(T35:U35)</f>
        <v>0</v>
      </c>
      <c r="T35" s="68">
        <v>0</v>
      </c>
      <c r="U35" s="68">
        <v>0</v>
      </c>
      <c r="V35" s="139">
        <f>SUM(W35:X35)</f>
        <v>0</v>
      </c>
      <c r="W35" s="68">
        <v>0</v>
      </c>
      <c r="X35" s="68">
        <v>0</v>
      </c>
      <c r="Y35" s="140">
        <v>27.1</v>
      </c>
      <c r="Z35" s="141">
        <f>D35+Y35</f>
        <v>115</v>
      </c>
      <c r="AA35" s="142">
        <f t="shared" si="3"/>
        <v>87.89999999999999</v>
      </c>
      <c r="AB35" s="95">
        <f>G35+J35+M35+S35+V35</f>
        <v>77.3</v>
      </c>
      <c r="AC35" s="96">
        <f>P35</f>
        <v>10.6</v>
      </c>
      <c r="AD35" s="143">
        <f t="shared" si="6"/>
        <v>658.7230215827337</v>
      </c>
      <c r="AE35" s="97">
        <f t="shared" si="7"/>
        <v>579.2865707434053</v>
      </c>
      <c r="AF35" s="98">
        <f t="shared" si="8"/>
        <v>79.43645083932853</v>
      </c>
      <c r="AG35" s="144">
        <f t="shared" si="9"/>
        <v>861.810551558753</v>
      </c>
      <c r="AH35" s="145">
        <f t="shared" si="10"/>
        <v>203.0875299760192</v>
      </c>
      <c r="AI35" s="146">
        <f>AC35*100/AA35</f>
        <v>12.059158134243459</v>
      </c>
    </row>
    <row r="36" spans="1:35" s="108" customFormat="1" ht="19.5" customHeight="1">
      <c r="A36" s="94">
        <v>31</v>
      </c>
      <c r="B36" s="93" t="s">
        <v>182</v>
      </c>
      <c r="C36" s="137">
        <v>6197</v>
      </c>
      <c r="D36" s="138">
        <f t="shared" si="12"/>
        <v>125</v>
      </c>
      <c r="E36" s="84">
        <f t="shared" si="12"/>
        <v>119.19999999999999</v>
      </c>
      <c r="F36" s="84">
        <f t="shared" si="12"/>
        <v>5.800000000000001</v>
      </c>
      <c r="G36" s="139">
        <f t="shared" si="1"/>
        <v>0</v>
      </c>
      <c r="H36" s="83">
        <v>0</v>
      </c>
      <c r="I36" s="68">
        <v>0</v>
      </c>
      <c r="J36" s="139">
        <f t="shared" si="13"/>
        <v>84.89999999999999</v>
      </c>
      <c r="K36" s="68">
        <v>84.1</v>
      </c>
      <c r="L36" s="68">
        <v>0.8</v>
      </c>
      <c r="M36" s="139">
        <f t="shared" si="14"/>
        <v>8.2</v>
      </c>
      <c r="N36" s="68">
        <v>6.3</v>
      </c>
      <c r="O36" s="68">
        <v>1.9</v>
      </c>
      <c r="P36" s="139">
        <f t="shared" si="15"/>
        <v>14.9</v>
      </c>
      <c r="Q36" s="68">
        <v>13.3</v>
      </c>
      <c r="R36" s="68">
        <v>1.6</v>
      </c>
      <c r="S36" s="139">
        <f t="shared" si="16"/>
        <v>0</v>
      </c>
      <c r="T36" s="68">
        <v>0</v>
      </c>
      <c r="U36" s="68">
        <v>0</v>
      </c>
      <c r="V36" s="139">
        <f>SUM(W36:X36)</f>
        <v>17</v>
      </c>
      <c r="W36" s="68">
        <v>15.5</v>
      </c>
      <c r="X36" s="68">
        <v>1.5</v>
      </c>
      <c r="Y36" s="140">
        <v>28.9</v>
      </c>
      <c r="Z36" s="141">
        <f t="shared" si="2"/>
        <v>153.9</v>
      </c>
      <c r="AA36" s="142">
        <f t="shared" si="3"/>
        <v>125</v>
      </c>
      <c r="AB36" s="95">
        <f t="shared" si="4"/>
        <v>110.1</v>
      </c>
      <c r="AC36" s="96">
        <f t="shared" si="5"/>
        <v>14.9</v>
      </c>
      <c r="AD36" s="143">
        <f t="shared" si="6"/>
        <v>672.3683502770158</v>
      </c>
      <c r="AE36" s="97">
        <f t="shared" si="7"/>
        <v>592.2220429239956</v>
      </c>
      <c r="AF36" s="98">
        <f t="shared" si="8"/>
        <v>80.14630735302029</v>
      </c>
      <c r="AG36" s="144">
        <f t="shared" si="9"/>
        <v>827.8199128610619</v>
      </c>
      <c r="AH36" s="145">
        <f t="shared" si="10"/>
        <v>155.45156258404606</v>
      </c>
      <c r="AI36" s="146">
        <f t="shared" si="11"/>
        <v>11.92</v>
      </c>
    </row>
    <row r="37" spans="1:35" s="108" customFormat="1" ht="19.5" customHeight="1">
      <c r="A37" s="94">
        <v>32</v>
      </c>
      <c r="B37" s="93" t="s">
        <v>183</v>
      </c>
      <c r="C37" s="137">
        <v>17977</v>
      </c>
      <c r="D37" s="138">
        <f t="shared" si="12"/>
        <v>332.2</v>
      </c>
      <c r="E37" s="84">
        <f t="shared" si="12"/>
        <v>270.79999999999995</v>
      </c>
      <c r="F37" s="84">
        <f t="shared" si="12"/>
        <v>61.4</v>
      </c>
      <c r="G37" s="139">
        <f t="shared" si="1"/>
        <v>0</v>
      </c>
      <c r="H37" s="68">
        <v>0</v>
      </c>
      <c r="I37" s="68">
        <v>0</v>
      </c>
      <c r="J37" s="139">
        <f t="shared" si="13"/>
        <v>258.5</v>
      </c>
      <c r="K37" s="68">
        <v>218.7</v>
      </c>
      <c r="L37" s="68">
        <v>39.8</v>
      </c>
      <c r="M37" s="139">
        <f t="shared" si="14"/>
        <v>35.8</v>
      </c>
      <c r="N37" s="68">
        <v>18.7</v>
      </c>
      <c r="O37" s="68">
        <v>17.1</v>
      </c>
      <c r="P37" s="139">
        <f t="shared" si="15"/>
        <v>37.9</v>
      </c>
      <c r="Q37" s="68">
        <v>33.4</v>
      </c>
      <c r="R37" s="68">
        <v>4.5</v>
      </c>
      <c r="S37" s="139">
        <f t="shared" si="16"/>
        <v>0</v>
      </c>
      <c r="T37" s="68">
        <v>0</v>
      </c>
      <c r="U37" s="68">
        <v>0</v>
      </c>
      <c r="V37" s="139">
        <f t="shared" si="17"/>
        <v>0</v>
      </c>
      <c r="W37" s="68">
        <v>0</v>
      </c>
      <c r="X37" s="68">
        <v>0</v>
      </c>
      <c r="Y37" s="140">
        <v>69.8</v>
      </c>
      <c r="Z37" s="141">
        <f t="shared" si="2"/>
        <v>402</v>
      </c>
      <c r="AA37" s="142">
        <f t="shared" si="3"/>
        <v>332.2</v>
      </c>
      <c r="AB37" s="95">
        <f t="shared" si="4"/>
        <v>294.3</v>
      </c>
      <c r="AC37" s="96">
        <f t="shared" si="5"/>
        <v>37.9</v>
      </c>
      <c r="AD37" s="143">
        <f t="shared" si="6"/>
        <v>615.9722608518292</v>
      </c>
      <c r="AE37" s="97">
        <f t="shared" si="7"/>
        <v>545.697279857596</v>
      </c>
      <c r="AF37" s="98">
        <f t="shared" si="8"/>
        <v>70.27498099423337</v>
      </c>
      <c r="AG37" s="144">
        <f t="shared" si="9"/>
        <v>745.396896033821</v>
      </c>
      <c r="AH37" s="145">
        <f t="shared" si="10"/>
        <v>129.4246351819918</v>
      </c>
      <c r="AI37" s="146">
        <f t="shared" si="11"/>
        <v>11.408789885611078</v>
      </c>
    </row>
    <row r="38" spans="1:35" s="108" customFormat="1" ht="19.5" customHeight="1" thickBot="1">
      <c r="A38" s="101">
        <v>33</v>
      </c>
      <c r="B38" s="102" t="s">
        <v>44</v>
      </c>
      <c r="C38" s="150">
        <v>13526</v>
      </c>
      <c r="D38" s="151">
        <f t="shared" si="12"/>
        <v>211.2</v>
      </c>
      <c r="E38" s="103">
        <f t="shared" si="12"/>
        <v>200.2</v>
      </c>
      <c r="F38" s="103">
        <f t="shared" si="12"/>
        <v>11</v>
      </c>
      <c r="G38" s="152">
        <f t="shared" si="1"/>
        <v>0</v>
      </c>
      <c r="H38" s="103">
        <v>0</v>
      </c>
      <c r="I38" s="103">
        <v>0</v>
      </c>
      <c r="J38" s="152">
        <f t="shared" si="13"/>
        <v>145.8</v>
      </c>
      <c r="K38" s="103">
        <v>141.4</v>
      </c>
      <c r="L38" s="103">
        <v>4.4</v>
      </c>
      <c r="M38" s="152">
        <f t="shared" si="14"/>
        <v>7.7</v>
      </c>
      <c r="N38" s="103">
        <v>7</v>
      </c>
      <c r="O38" s="103">
        <v>0.7</v>
      </c>
      <c r="P38" s="152">
        <f t="shared" si="15"/>
        <v>36.6</v>
      </c>
      <c r="Q38" s="103">
        <v>36.1</v>
      </c>
      <c r="R38" s="103">
        <v>0.5</v>
      </c>
      <c r="S38" s="152">
        <f t="shared" si="16"/>
        <v>0</v>
      </c>
      <c r="T38" s="103">
        <v>0</v>
      </c>
      <c r="U38" s="103">
        <v>0</v>
      </c>
      <c r="V38" s="152">
        <f t="shared" si="17"/>
        <v>21.1</v>
      </c>
      <c r="W38" s="103">
        <v>15.7</v>
      </c>
      <c r="X38" s="103">
        <v>5.4</v>
      </c>
      <c r="Y38" s="153">
        <v>67.2</v>
      </c>
      <c r="Z38" s="154">
        <f t="shared" si="2"/>
        <v>278.4</v>
      </c>
      <c r="AA38" s="155">
        <f t="shared" si="3"/>
        <v>211.2</v>
      </c>
      <c r="AB38" s="104">
        <f t="shared" si="4"/>
        <v>174.6</v>
      </c>
      <c r="AC38" s="105">
        <f t="shared" si="5"/>
        <v>36.6</v>
      </c>
      <c r="AD38" s="156">
        <f t="shared" si="6"/>
        <v>520.4790773325446</v>
      </c>
      <c r="AE38" s="106">
        <f t="shared" si="7"/>
        <v>430.28241904480257</v>
      </c>
      <c r="AF38" s="107">
        <f t="shared" si="8"/>
        <v>90.19665828774212</v>
      </c>
      <c r="AG38" s="157">
        <f t="shared" si="9"/>
        <v>686.086056483809</v>
      </c>
      <c r="AH38" s="158">
        <f t="shared" si="10"/>
        <v>165.60697915126426</v>
      </c>
      <c r="AI38" s="159">
        <f t="shared" si="11"/>
        <v>17.329545454545457</v>
      </c>
    </row>
    <row r="39" spans="1:34" s="108" customFormat="1" ht="15" customHeight="1">
      <c r="A39" s="289"/>
      <c r="C39" s="289"/>
      <c r="D39" s="18"/>
      <c r="E39" s="290"/>
      <c r="F39" s="290"/>
      <c r="AD39" s="291"/>
      <c r="AE39" s="291"/>
      <c r="AF39" s="291"/>
      <c r="AG39" s="291"/>
      <c r="AH39" s="291"/>
    </row>
    <row r="40" spans="1:34" s="108" customFormat="1" ht="15" customHeight="1">
      <c r="A40" s="289"/>
      <c r="C40" s="289"/>
      <c r="D40" s="18"/>
      <c r="E40" s="290"/>
      <c r="F40" s="290"/>
      <c r="AD40" s="291"/>
      <c r="AE40" s="291"/>
      <c r="AF40" s="291"/>
      <c r="AG40" s="291"/>
      <c r="AH40" s="291"/>
    </row>
    <row r="41" spans="1:34" s="108" customFormat="1" ht="15" customHeight="1">
      <c r="A41" s="289"/>
      <c r="C41" s="289"/>
      <c r="D41" s="292"/>
      <c r="E41" s="290"/>
      <c r="F41" s="290"/>
      <c r="AD41" s="291"/>
      <c r="AE41" s="291"/>
      <c r="AF41" s="291"/>
      <c r="AG41" s="291"/>
      <c r="AH41" s="291"/>
    </row>
    <row r="42" spans="1:34" s="108" customFormat="1" ht="15" customHeight="1">
      <c r="A42" s="289"/>
      <c r="C42" s="289"/>
      <c r="D42" s="292"/>
      <c r="E42" s="290"/>
      <c r="F42" s="290"/>
      <c r="AD42" s="291"/>
      <c r="AE42" s="291"/>
      <c r="AF42" s="291"/>
      <c r="AG42" s="291"/>
      <c r="AH42" s="291"/>
    </row>
    <row r="43" spans="1:34" s="108" customFormat="1" ht="15" customHeight="1">
      <c r="A43" s="289"/>
      <c r="C43" s="289"/>
      <c r="D43" s="292"/>
      <c r="E43" s="290"/>
      <c r="F43" s="290"/>
      <c r="AD43" s="291"/>
      <c r="AE43" s="291"/>
      <c r="AF43" s="291"/>
      <c r="AG43" s="291"/>
      <c r="AH43" s="291"/>
    </row>
    <row r="44" spans="1:34" s="108" customFormat="1" ht="15" customHeight="1">
      <c r="A44" s="289"/>
      <c r="C44" s="289"/>
      <c r="D44" s="292"/>
      <c r="E44" s="290"/>
      <c r="F44" s="290"/>
      <c r="AD44" s="291"/>
      <c r="AE44" s="291"/>
      <c r="AF44" s="291"/>
      <c r="AG44" s="291"/>
      <c r="AH44" s="291"/>
    </row>
    <row r="45" spans="1:34" s="108" customFormat="1" ht="15" customHeight="1">
      <c r="A45" s="289"/>
      <c r="C45" s="289"/>
      <c r="D45" s="292"/>
      <c r="E45" s="290"/>
      <c r="F45" s="290"/>
      <c r="AD45" s="291"/>
      <c r="AE45" s="291"/>
      <c r="AF45" s="291"/>
      <c r="AG45" s="291"/>
      <c r="AH45" s="291"/>
    </row>
    <row r="46" spans="1:34" s="108" customFormat="1" ht="15" customHeight="1">
      <c r="A46" s="289"/>
      <c r="C46" s="289"/>
      <c r="D46" s="292"/>
      <c r="E46" s="290"/>
      <c r="F46" s="290"/>
      <c r="AD46" s="291"/>
      <c r="AE46" s="291"/>
      <c r="AF46" s="291"/>
      <c r="AG46" s="291"/>
      <c r="AH46" s="291"/>
    </row>
    <row r="47" spans="1:34" s="108" customFormat="1" ht="15" customHeight="1">
      <c r="A47" s="289"/>
      <c r="C47" s="289"/>
      <c r="D47" s="292"/>
      <c r="E47" s="290"/>
      <c r="F47" s="290"/>
      <c r="AD47" s="291"/>
      <c r="AE47" s="291"/>
      <c r="AF47" s="291"/>
      <c r="AG47" s="291"/>
      <c r="AH47" s="291"/>
    </row>
    <row r="48" spans="1:34" s="108" customFormat="1" ht="15" customHeight="1">
      <c r="A48" s="289"/>
      <c r="C48" s="289"/>
      <c r="D48" s="292"/>
      <c r="E48" s="290"/>
      <c r="F48" s="290"/>
      <c r="AD48" s="291"/>
      <c r="AE48" s="291"/>
      <c r="AF48" s="291"/>
      <c r="AG48" s="291"/>
      <c r="AH48" s="291"/>
    </row>
    <row r="49" spans="1:34" s="108" customFormat="1" ht="15" customHeight="1">
      <c r="A49" s="289"/>
      <c r="C49" s="289"/>
      <c r="D49" s="292"/>
      <c r="E49" s="290"/>
      <c r="F49" s="290"/>
      <c r="AD49" s="291"/>
      <c r="AE49" s="291"/>
      <c r="AF49" s="291"/>
      <c r="AG49" s="291"/>
      <c r="AH49" s="291"/>
    </row>
    <row r="50" spans="1:34" s="108" customFormat="1" ht="15" customHeight="1">
      <c r="A50" s="289"/>
      <c r="C50" s="289"/>
      <c r="D50" s="292"/>
      <c r="E50" s="290"/>
      <c r="F50" s="290"/>
      <c r="AD50" s="291"/>
      <c r="AE50" s="291"/>
      <c r="AF50" s="291"/>
      <c r="AG50" s="291"/>
      <c r="AH50" s="291"/>
    </row>
    <row r="51" spans="1:34" s="108" customFormat="1" ht="15" customHeight="1">
      <c r="A51" s="289"/>
      <c r="C51" s="289"/>
      <c r="D51" s="292"/>
      <c r="E51" s="290"/>
      <c r="F51" s="290"/>
      <c r="AD51" s="291"/>
      <c r="AE51" s="291"/>
      <c r="AF51" s="291"/>
      <c r="AG51" s="291"/>
      <c r="AH51" s="291"/>
    </row>
    <row r="52" spans="1:34" s="108" customFormat="1" ht="15" customHeight="1">
      <c r="A52" s="289"/>
      <c r="C52" s="289"/>
      <c r="D52" s="292"/>
      <c r="E52" s="290"/>
      <c r="F52" s="290"/>
      <c r="AD52" s="291"/>
      <c r="AE52" s="291"/>
      <c r="AF52" s="291"/>
      <c r="AG52" s="291"/>
      <c r="AH52" s="291"/>
    </row>
    <row r="53" spans="1:34" s="108" customFormat="1" ht="15" customHeight="1">
      <c r="A53" s="289"/>
      <c r="C53" s="289"/>
      <c r="D53" s="292"/>
      <c r="E53" s="290"/>
      <c r="F53" s="290"/>
      <c r="AD53" s="291"/>
      <c r="AE53" s="291"/>
      <c r="AF53" s="291"/>
      <c r="AG53" s="291"/>
      <c r="AH53" s="291"/>
    </row>
    <row r="54" spans="1:34" s="108" customFormat="1" ht="15" customHeight="1">
      <c r="A54" s="289"/>
      <c r="C54" s="289"/>
      <c r="D54" s="292"/>
      <c r="E54" s="290"/>
      <c r="F54" s="290"/>
      <c r="AD54" s="291"/>
      <c r="AE54" s="291"/>
      <c r="AF54" s="291"/>
      <c r="AG54" s="291"/>
      <c r="AH54" s="291"/>
    </row>
    <row r="55" spans="1:34" s="43" customFormat="1" ht="15" customHeight="1">
      <c r="A55" s="64"/>
      <c r="C55" s="64"/>
      <c r="D55" s="67"/>
      <c r="E55" s="65"/>
      <c r="F55" s="65"/>
      <c r="AD55" s="66"/>
      <c r="AE55" s="66"/>
      <c r="AF55" s="66"/>
      <c r="AG55" s="66"/>
      <c r="AH55" s="66"/>
    </row>
    <row r="56" spans="1:34" s="43" customFormat="1" ht="15" customHeight="1">
      <c r="A56" s="64"/>
      <c r="C56" s="64"/>
      <c r="D56" s="67"/>
      <c r="E56" s="65"/>
      <c r="F56" s="65"/>
      <c r="AD56" s="66"/>
      <c r="AE56" s="66"/>
      <c r="AF56" s="66"/>
      <c r="AG56" s="66"/>
      <c r="AH56" s="66"/>
    </row>
    <row r="57" spans="1:34" s="43" customFormat="1" ht="15" customHeight="1">
      <c r="A57" s="64"/>
      <c r="C57" s="64"/>
      <c r="D57" s="67"/>
      <c r="E57" s="65"/>
      <c r="F57" s="65"/>
      <c r="AD57" s="66"/>
      <c r="AE57" s="66"/>
      <c r="AF57" s="66"/>
      <c r="AG57" s="66"/>
      <c r="AH57" s="66"/>
    </row>
    <row r="58" spans="1:34" s="43" customFormat="1" ht="15" customHeight="1">
      <c r="A58" s="64"/>
      <c r="C58" s="64"/>
      <c r="D58" s="67"/>
      <c r="E58" s="65"/>
      <c r="F58" s="65"/>
      <c r="AD58" s="66"/>
      <c r="AE58" s="66"/>
      <c r="AF58" s="66"/>
      <c r="AG58" s="66"/>
      <c r="AH58" s="66"/>
    </row>
    <row r="59" spans="1:34" s="43" customFormat="1" ht="15" customHeight="1">
      <c r="A59" s="64"/>
      <c r="C59" s="64"/>
      <c r="D59" s="67"/>
      <c r="E59" s="65"/>
      <c r="F59" s="65"/>
      <c r="AD59" s="66"/>
      <c r="AE59" s="66"/>
      <c r="AF59" s="66"/>
      <c r="AG59" s="66"/>
      <c r="AH59" s="66"/>
    </row>
    <row r="60" spans="1:34" s="43" customFormat="1" ht="15" customHeight="1">
      <c r="A60" s="64"/>
      <c r="C60" s="64"/>
      <c r="D60" s="67"/>
      <c r="E60" s="65"/>
      <c r="F60" s="65"/>
      <c r="AD60" s="66"/>
      <c r="AE60" s="66"/>
      <c r="AF60" s="66"/>
      <c r="AG60" s="66"/>
      <c r="AH60" s="66"/>
    </row>
  </sheetData>
  <sheetProtection/>
  <mergeCells count="18">
    <mergeCell ref="A5:B5"/>
    <mergeCell ref="AG1:AG4"/>
    <mergeCell ref="AH1:AH4"/>
    <mergeCell ref="A1:B4"/>
    <mergeCell ref="C1:C4"/>
    <mergeCell ref="P3:R3"/>
    <mergeCell ref="S3:U3"/>
    <mergeCell ref="V3:X3"/>
    <mergeCell ref="AI1:AI4"/>
    <mergeCell ref="D2:F3"/>
    <mergeCell ref="G2:X2"/>
    <mergeCell ref="Y2:Y4"/>
    <mergeCell ref="Z2:Z4"/>
    <mergeCell ref="G3:I3"/>
    <mergeCell ref="J3:L3"/>
    <mergeCell ref="M3:O3"/>
    <mergeCell ref="AA1:AC3"/>
    <mergeCell ref="AD1:AF3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68" r:id="rId3"/>
  <colBreaks count="1" manualBreakCount="1">
    <brk id="18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H60"/>
  <sheetViews>
    <sheetView view="pageBreakPreview" zoomScale="75" zoomScaleSheetLayoutView="75" zoomScalePageLayoutView="0" workbookViewId="0" topLeftCell="A1">
      <selection activeCell="O14" sqref="O14"/>
    </sheetView>
  </sheetViews>
  <sheetFormatPr defaultColWidth="9.00390625" defaultRowHeight="15" customHeight="1"/>
  <cols>
    <col min="1" max="1" width="3.75390625" style="8" customWidth="1"/>
    <col min="2" max="2" width="11.625" style="1" customWidth="1"/>
    <col min="3" max="3" width="10.625" style="8" customWidth="1"/>
    <col min="4" max="4" width="10.625" style="11" customWidth="1"/>
    <col min="5" max="6" width="10.625" style="9" customWidth="1"/>
    <col min="7" max="20" width="10.625" style="1" customWidth="1"/>
    <col min="21" max="21" width="12.00390625" style="1" customWidth="1"/>
    <col min="22" max="29" width="10.625" style="1" customWidth="1"/>
    <col min="30" max="32" width="10.625" style="10" customWidth="1"/>
    <col min="33" max="34" width="9.00390625" style="10" customWidth="1"/>
    <col min="35" max="16384" width="9.00390625" style="1" customWidth="1"/>
  </cols>
  <sheetData>
    <row r="1" spans="1:112" ht="15" customHeight="1">
      <c r="A1" s="419" t="s">
        <v>198</v>
      </c>
      <c r="B1" s="420"/>
      <c r="C1" s="425" t="s">
        <v>0</v>
      </c>
      <c r="D1" s="112"/>
      <c r="E1" s="113"/>
      <c r="F1" s="113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5"/>
      <c r="AA1" s="403" t="s">
        <v>1</v>
      </c>
      <c r="AB1" s="404"/>
      <c r="AC1" s="405"/>
      <c r="AD1" s="409" t="s">
        <v>2</v>
      </c>
      <c r="AE1" s="409"/>
      <c r="AF1" s="409"/>
      <c r="AG1" s="413" t="s">
        <v>3</v>
      </c>
      <c r="AH1" s="416" t="s">
        <v>4</v>
      </c>
      <c r="AI1" s="388" t="s">
        <v>5</v>
      </c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</row>
    <row r="2" spans="1:112" ht="19.5" customHeight="1">
      <c r="A2" s="421"/>
      <c r="B2" s="422"/>
      <c r="C2" s="426"/>
      <c r="D2" s="391" t="s">
        <v>1</v>
      </c>
      <c r="E2" s="392"/>
      <c r="F2" s="393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  <c r="U2" s="395"/>
      <c r="V2" s="395"/>
      <c r="W2" s="395"/>
      <c r="X2" s="396"/>
      <c r="Y2" s="397" t="s">
        <v>6</v>
      </c>
      <c r="Z2" s="399" t="s">
        <v>7</v>
      </c>
      <c r="AA2" s="406"/>
      <c r="AB2" s="407"/>
      <c r="AC2" s="408"/>
      <c r="AD2" s="410"/>
      <c r="AE2" s="410"/>
      <c r="AF2" s="410"/>
      <c r="AG2" s="414"/>
      <c r="AH2" s="417"/>
      <c r="AI2" s="389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  <c r="CY2" s="70"/>
      <c r="CZ2" s="70"/>
      <c r="DA2" s="70"/>
      <c r="DB2" s="70"/>
      <c r="DC2" s="70"/>
      <c r="DD2" s="70"/>
      <c r="DE2" s="70"/>
      <c r="DF2" s="70"/>
      <c r="DG2" s="70"/>
      <c r="DH2" s="70"/>
    </row>
    <row r="3" spans="1:112" ht="19.5" customHeight="1">
      <c r="A3" s="421"/>
      <c r="B3" s="422"/>
      <c r="C3" s="426"/>
      <c r="D3" s="394"/>
      <c r="E3" s="392"/>
      <c r="F3" s="392"/>
      <c r="G3" s="401" t="s">
        <v>8</v>
      </c>
      <c r="H3" s="402"/>
      <c r="I3" s="402"/>
      <c r="J3" s="401" t="s">
        <v>9</v>
      </c>
      <c r="K3" s="402"/>
      <c r="L3" s="402"/>
      <c r="M3" s="401" t="s">
        <v>10</v>
      </c>
      <c r="N3" s="402"/>
      <c r="O3" s="402"/>
      <c r="P3" s="401" t="s">
        <v>11</v>
      </c>
      <c r="Q3" s="402"/>
      <c r="R3" s="402"/>
      <c r="S3" s="401" t="s">
        <v>12</v>
      </c>
      <c r="T3" s="402"/>
      <c r="U3" s="402"/>
      <c r="V3" s="401" t="s">
        <v>13</v>
      </c>
      <c r="W3" s="402"/>
      <c r="X3" s="402"/>
      <c r="Y3" s="397"/>
      <c r="Z3" s="399"/>
      <c r="AA3" s="406"/>
      <c r="AB3" s="407"/>
      <c r="AC3" s="408"/>
      <c r="AD3" s="410"/>
      <c r="AE3" s="410"/>
      <c r="AF3" s="410"/>
      <c r="AG3" s="414"/>
      <c r="AH3" s="417"/>
      <c r="AI3" s="389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  <c r="DD3" s="70"/>
      <c r="DE3" s="70"/>
      <c r="DF3" s="70"/>
      <c r="DG3" s="70"/>
      <c r="DH3" s="70"/>
    </row>
    <row r="4" spans="1:112" ht="19.5" customHeight="1" thickBot="1">
      <c r="A4" s="423"/>
      <c r="B4" s="424"/>
      <c r="C4" s="427"/>
      <c r="D4" s="116" t="s">
        <v>14</v>
      </c>
      <c r="E4" s="2" t="s">
        <v>15</v>
      </c>
      <c r="F4" s="2" t="s">
        <v>16</v>
      </c>
      <c r="G4" s="117" t="s">
        <v>14</v>
      </c>
      <c r="H4" s="2" t="s">
        <v>15</v>
      </c>
      <c r="I4" s="2" t="s">
        <v>16</v>
      </c>
      <c r="J4" s="117" t="s">
        <v>14</v>
      </c>
      <c r="K4" s="2" t="s">
        <v>15</v>
      </c>
      <c r="L4" s="2" t="s">
        <v>16</v>
      </c>
      <c r="M4" s="117" t="s">
        <v>14</v>
      </c>
      <c r="N4" s="2" t="s">
        <v>15</v>
      </c>
      <c r="O4" s="2" t="s">
        <v>16</v>
      </c>
      <c r="P4" s="117" t="s">
        <v>14</v>
      </c>
      <c r="Q4" s="2" t="s">
        <v>15</v>
      </c>
      <c r="R4" s="2" t="s">
        <v>16</v>
      </c>
      <c r="S4" s="117" t="s">
        <v>14</v>
      </c>
      <c r="T4" s="2" t="s">
        <v>15</v>
      </c>
      <c r="U4" s="2" t="s">
        <v>16</v>
      </c>
      <c r="V4" s="117" t="s">
        <v>14</v>
      </c>
      <c r="W4" s="2" t="s">
        <v>15</v>
      </c>
      <c r="X4" s="2" t="s">
        <v>16</v>
      </c>
      <c r="Y4" s="398"/>
      <c r="Z4" s="400"/>
      <c r="AA4" s="118" t="s">
        <v>14</v>
      </c>
      <c r="AB4" s="3" t="s">
        <v>17</v>
      </c>
      <c r="AC4" s="4" t="s">
        <v>18</v>
      </c>
      <c r="AD4" s="119"/>
      <c r="AE4" s="5" t="s">
        <v>17</v>
      </c>
      <c r="AF4" s="6" t="s">
        <v>18</v>
      </c>
      <c r="AG4" s="415"/>
      <c r="AH4" s="418"/>
      <c r="AI4" s="39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/>
      <c r="DA4" s="70"/>
      <c r="DB4" s="70"/>
      <c r="DC4" s="70"/>
      <c r="DD4" s="70"/>
      <c r="DE4" s="70"/>
      <c r="DF4" s="70"/>
      <c r="DG4" s="70"/>
      <c r="DH4" s="70"/>
    </row>
    <row r="5" spans="1:112" s="7" customFormat="1" ht="39.75" customHeight="1" thickBot="1">
      <c r="A5" s="411" t="s">
        <v>19</v>
      </c>
      <c r="B5" s="412"/>
      <c r="C5" s="120">
        <f>SUM(C6:C38)</f>
        <v>1293192</v>
      </c>
      <c r="D5" s="160">
        <f>SUM(E5:F5)</f>
        <v>24452.800000000003</v>
      </c>
      <c r="E5" s="12">
        <f>SUM(E6:E38)</f>
        <v>22722.4</v>
      </c>
      <c r="F5" s="12">
        <f>SUM(F6:F38)</f>
        <v>1730.4000000000005</v>
      </c>
      <c r="G5" s="121">
        <f aca="true" t="shared" si="0" ref="G5:AC5">SUM(G6:G38)</f>
        <v>601.3</v>
      </c>
      <c r="H5" s="13">
        <f t="shared" si="0"/>
        <v>601.3</v>
      </c>
      <c r="I5" s="13">
        <f t="shared" si="0"/>
        <v>0</v>
      </c>
      <c r="J5" s="121">
        <f t="shared" si="0"/>
        <v>18140.499999999993</v>
      </c>
      <c r="K5" s="13">
        <f t="shared" si="0"/>
        <v>17079.8</v>
      </c>
      <c r="L5" s="13">
        <f t="shared" si="0"/>
        <v>1060.7</v>
      </c>
      <c r="M5" s="121">
        <f t="shared" si="0"/>
        <v>1342.2999999999997</v>
      </c>
      <c r="N5" s="13">
        <f t="shared" si="0"/>
        <v>1104.8</v>
      </c>
      <c r="O5" s="13">
        <f t="shared" si="0"/>
        <v>237.5</v>
      </c>
      <c r="P5" s="121">
        <f t="shared" si="0"/>
        <v>3763.9000000000005</v>
      </c>
      <c r="Q5" s="13">
        <f t="shared" si="0"/>
        <v>3619.8000000000015</v>
      </c>
      <c r="R5" s="13">
        <f t="shared" si="0"/>
        <v>144.1</v>
      </c>
      <c r="S5" s="121">
        <f t="shared" si="0"/>
        <v>0</v>
      </c>
      <c r="T5" s="13">
        <f t="shared" si="0"/>
        <v>0</v>
      </c>
      <c r="U5" s="13">
        <f t="shared" si="0"/>
        <v>0</v>
      </c>
      <c r="V5" s="121">
        <f t="shared" si="0"/>
        <v>604.8000000000002</v>
      </c>
      <c r="W5" s="13">
        <f t="shared" si="0"/>
        <v>316.69999999999993</v>
      </c>
      <c r="X5" s="13">
        <f t="shared" si="0"/>
        <v>288.09999999999997</v>
      </c>
      <c r="Y5" s="122">
        <f t="shared" si="0"/>
        <v>11355.5</v>
      </c>
      <c r="Z5" s="161">
        <f t="shared" si="0"/>
        <v>35808.299999999996</v>
      </c>
      <c r="AA5" s="162">
        <f t="shared" si="0"/>
        <v>24452.799999999996</v>
      </c>
      <c r="AB5" s="14">
        <f t="shared" si="0"/>
        <v>20688.9</v>
      </c>
      <c r="AC5" s="15">
        <f t="shared" si="0"/>
        <v>3763.9000000000005</v>
      </c>
      <c r="AD5" s="123">
        <f>AA5/C5/31*1000000</f>
        <v>609.963563028537</v>
      </c>
      <c r="AE5" s="16">
        <f>AB5/C5/31*1000000</f>
        <v>516.0748527424714</v>
      </c>
      <c r="AF5" s="17">
        <f>AC5/C5/31*1000000</f>
        <v>93.88871028606586</v>
      </c>
      <c r="AG5" s="124">
        <f>Z5/C5/31*1000000</f>
        <v>893.2211547959646</v>
      </c>
      <c r="AH5" s="125">
        <f>Y5/C5/31*1000000</f>
        <v>283.2575917674276</v>
      </c>
      <c r="AI5" s="126">
        <f>AC5*100/AA5</f>
        <v>15.392511287050977</v>
      </c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</row>
    <row r="6" spans="1:112" s="43" customFormat="1" ht="19.5" customHeight="1" thickTop="1">
      <c r="A6" s="85">
        <v>1</v>
      </c>
      <c r="B6" s="86" t="s">
        <v>20</v>
      </c>
      <c r="C6" s="127">
        <v>294302</v>
      </c>
      <c r="D6" s="128">
        <f>G6+J6+M6+P6+S6+V6</f>
        <v>5630.400000000001</v>
      </c>
      <c r="E6" s="84">
        <f>H6+K6+N6+Q6+T6+W6</f>
        <v>5579.900000000001</v>
      </c>
      <c r="F6" s="84">
        <f>I6+L6+O6+R6+U6+X6</f>
        <v>50.5</v>
      </c>
      <c r="G6" s="129">
        <f aca="true" t="shared" si="1" ref="G6:G38">SUM(H6:I6)</f>
        <v>0</v>
      </c>
      <c r="H6" s="84">
        <v>0</v>
      </c>
      <c r="I6" s="84">
        <v>0</v>
      </c>
      <c r="J6" s="129">
        <f>SUM(K6:L6)</f>
        <v>4232.5</v>
      </c>
      <c r="K6" s="84">
        <v>4198</v>
      </c>
      <c r="L6" s="84">
        <v>34.5</v>
      </c>
      <c r="M6" s="129">
        <f>SUM(N6:O6)</f>
        <v>384.3</v>
      </c>
      <c r="N6" s="84">
        <v>381.2</v>
      </c>
      <c r="O6" s="84">
        <v>3.1</v>
      </c>
      <c r="P6" s="129">
        <f>SUM(Q6:R6)</f>
        <v>903.1</v>
      </c>
      <c r="Q6" s="84">
        <v>900.1</v>
      </c>
      <c r="R6" s="84">
        <v>3</v>
      </c>
      <c r="S6" s="129">
        <f>SUM(T6:U6)</f>
        <v>0</v>
      </c>
      <c r="T6" s="84">
        <v>0</v>
      </c>
      <c r="U6" s="84">
        <v>0</v>
      </c>
      <c r="V6" s="129">
        <f>SUM(W6:X6)</f>
        <v>110.5</v>
      </c>
      <c r="W6" s="84">
        <v>100.6</v>
      </c>
      <c r="X6" s="84">
        <v>9.9</v>
      </c>
      <c r="Y6" s="130">
        <v>3522</v>
      </c>
      <c r="Z6" s="131">
        <f aca="true" t="shared" si="2" ref="Z6:Z38">D6+Y6</f>
        <v>9152.400000000001</v>
      </c>
      <c r="AA6" s="132">
        <f aca="true" t="shared" si="3" ref="AA6:AA38">SUM(AB6:AC6)</f>
        <v>5630.400000000001</v>
      </c>
      <c r="AB6" s="87">
        <f aca="true" t="shared" si="4" ref="AB6:AB38">G6+J6+M6+S6+V6</f>
        <v>4727.3</v>
      </c>
      <c r="AC6" s="88">
        <f aca="true" t="shared" si="5" ref="AC6:AC38">P6</f>
        <v>903.1</v>
      </c>
      <c r="AD6" s="133">
        <f aca="true" t="shared" si="6" ref="AD6:AD38">AA6/C6/31*1000000</f>
        <v>617.1409180080765</v>
      </c>
      <c r="AE6" s="89">
        <f aca="true" t="shared" si="7" ref="AE6:AE38">AB6/C6/31*1000000</f>
        <v>518.1532860364414</v>
      </c>
      <c r="AF6" s="90">
        <f aca="true" t="shared" si="8" ref="AF6:AF38">AC6/C6/31*1000000</f>
        <v>98.98763197163503</v>
      </c>
      <c r="AG6" s="134">
        <f aca="true" t="shared" si="9" ref="AG6:AG38">Z6/C6/31*1000000</f>
        <v>1003.1828179129581</v>
      </c>
      <c r="AH6" s="135">
        <f aca="true" t="shared" si="10" ref="AH6:AH38">Y6/C6/31*1000000</f>
        <v>386.0418999048816</v>
      </c>
      <c r="AI6" s="136">
        <f aca="true" t="shared" si="11" ref="AI6:AI38">AC6*100/AA6</f>
        <v>16.03971298664393</v>
      </c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</row>
    <row r="7" spans="1:112" s="46" customFormat="1" ht="19.5" customHeight="1">
      <c r="A7" s="91">
        <v>2</v>
      </c>
      <c r="B7" s="92" t="s">
        <v>21</v>
      </c>
      <c r="C7" s="137">
        <v>56262</v>
      </c>
      <c r="D7" s="128">
        <f aca="true" t="shared" si="12" ref="D7:F38">G7+J7+M7+P7+S7+V7</f>
        <v>1292.7</v>
      </c>
      <c r="E7" s="84">
        <f t="shared" si="12"/>
        <v>1038.3</v>
      </c>
      <c r="F7" s="84">
        <f t="shared" si="12"/>
        <v>254.4</v>
      </c>
      <c r="G7" s="129">
        <f>SUM(H7:I7)</f>
        <v>0</v>
      </c>
      <c r="H7" s="84">
        <v>0</v>
      </c>
      <c r="I7" s="84">
        <v>0</v>
      </c>
      <c r="J7" s="129">
        <f>SUM(K7:L7)</f>
        <v>959.6</v>
      </c>
      <c r="K7" s="84">
        <v>848</v>
      </c>
      <c r="L7" s="84">
        <v>111.6</v>
      </c>
      <c r="M7" s="129">
        <f>SUM(N7:O7)</f>
        <v>78.2</v>
      </c>
      <c r="N7" s="84">
        <v>39.5</v>
      </c>
      <c r="O7" s="84">
        <v>38.7</v>
      </c>
      <c r="P7" s="129">
        <f>SUM(Q7:R7)</f>
        <v>195</v>
      </c>
      <c r="Q7" s="84">
        <v>150.3</v>
      </c>
      <c r="R7" s="84">
        <v>44.7</v>
      </c>
      <c r="S7" s="129">
        <f>SUM(T7:U7)</f>
        <v>0</v>
      </c>
      <c r="T7" s="84">
        <v>0</v>
      </c>
      <c r="U7" s="84">
        <v>0</v>
      </c>
      <c r="V7" s="129">
        <f>SUM(W7:X7)</f>
        <v>59.9</v>
      </c>
      <c r="W7" s="84">
        <v>0.5</v>
      </c>
      <c r="X7" s="84">
        <v>59.4</v>
      </c>
      <c r="Y7" s="130">
        <v>489</v>
      </c>
      <c r="Z7" s="131">
        <f>D7+Y7</f>
        <v>1781.7</v>
      </c>
      <c r="AA7" s="132">
        <f>SUM(AB7:AC7)</f>
        <v>1292.7</v>
      </c>
      <c r="AB7" s="87">
        <f>G7+J7+M7+S7+V7</f>
        <v>1097.7</v>
      </c>
      <c r="AC7" s="88">
        <f>P7</f>
        <v>195</v>
      </c>
      <c r="AD7" s="133">
        <f t="shared" si="6"/>
        <v>741.1752159539299</v>
      </c>
      <c r="AE7" s="89">
        <f t="shared" si="7"/>
        <v>629.3711105071778</v>
      </c>
      <c r="AF7" s="90">
        <f t="shared" si="8"/>
        <v>111.80410544675202</v>
      </c>
      <c r="AG7" s="134">
        <f t="shared" si="9"/>
        <v>1021.5455111511695</v>
      </c>
      <c r="AH7" s="135">
        <f t="shared" si="10"/>
        <v>280.37029519723967</v>
      </c>
      <c r="AI7" s="136">
        <f>AC7*100/AA7</f>
        <v>15.084706428405662</v>
      </c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</row>
    <row r="8" spans="1:112" s="46" customFormat="1" ht="19.5" customHeight="1">
      <c r="A8" s="91">
        <v>3</v>
      </c>
      <c r="B8" s="93" t="s">
        <v>22</v>
      </c>
      <c r="C8" s="137">
        <v>38598</v>
      </c>
      <c r="D8" s="128">
        <f t="shared" si="12"/>
        <v>810.6999999999999</v>
      </c>
      <c r="E8" s="84">
        <f t="shared" si="12"/>
        <v>720.5</v>
      </c>
      <c r="F8" s="84">
        <f t="shared" si="12"/>
        <v>90.2</v>
      </c>
      <c r="G8" s="129">
        <f>SUM(H8:I8)</f>
        <v>0</v>
      </c>
      <c r="H8" s="84">
        <v>0</v>
      </c>
      <c r="I8" s="84">
        <v>0</v>
      </c>
      <c r="J8" s="129">
        <f>SUM(K8:L8)</f>
        <v>694.1</v>
      </c>
      <c r="K8" s="84">
        <v>636.5</v>
      </c>
      <c r="L8" s="84">
        <v>57.6</v>
      </c>
      <c r="M8" s="129">
        <f>SUM(N8:O8)</f>
        <v>88.3</v>
      </c>
      <c r="N8" s="84">
        <v>62.4</v>
      </c>
      <c r="O8" s="84">
        <v>25.9</v>
      </c>
      <c r="P8" s="129">
        <f>SUM(Q8:R8)</f>
        <v>28.3</v>
      </c>
      <c r="Q8" s="84">
        <v>21.6</v>
      </c>
      <c r="R8" s="84">
        <v>6.7</v>
      </c>
      <c r="S8" s="129">
        <f>SUM(T8:U8)</f>
        <v>0</v>
      </c>
      <c r="T8" s="84">
        <v>0</v>
      </c>
      <c r="U8" s="84">
        <v>0</v>
      </c>
      <c r="V8" s="129">
        <f>SUM(W8:X8)</f>
        <v>0</v>
      </c>
      <c r="W8" s="84">
        <v>0</v>
      </c>
      <c r="X8" s="84">
        <v>0</v>
      </c>
      <c r="Y8" s="130">
        <v>68.8</v>
      </c>
      <c r="Z8" s="131">
        <f>D8+Y8</f>
        <v>879.4999999999999</v>
      </c>
      <c r="AA8" s="132">
        <f>SUM(AB8:AC8)</f>
        <v>810.6999999999999</v>
      </c>
      <c r="AB8" s="87">
        <f>G8+J8+M8+S8+V8</f>
        <v>782.4</v>
      </c>
      <c r="AC8" s="88">
        <f>P8</f>
        <v>28.3</v>
      </c>
      <c r="AD8" s="133">
        <f t="shared" si="6"/>
        <v>677.5380305514742</v>
      </c>
      <c r="AE8" s="89">
        <f t="shared" si="7"/>
        <v>653.8864624441513</v>
      </c>
      <c r="AF8" s="90">
        <f t="shared" si="8"/>
        <v>23.651568107322962</v>
      </c>
      <c r="AG8" s="134">
        <f t="shared" si="9"/>
        <v>735.0372491304079</v>
      </c>
      <c r="AH8" s="135">
        <f t="shared" si="10"/>
        <v>57.49921857893355</v>
      </c>
      <c r="AI8" s="136">
        <f>AC8*100/AA8</f>
        <v>3.490810410756137</v>
      </c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</row>
    <row r="9" spans="1:112" s="43" customFormat="1" ht="19.5" customHeight="1">
      <c r="A9" s="94">
        <v>4</v>
      </c>
      <c r="B9" s="93" t="s">
        <v>23</v>
      </c>
      <c r="C9" s="137">
        <v>99220</v>
      </c>
      <c r="D9" s="138">
        <f t="shared" si="12"/>
        <v>1569.1000000000001</v>
      </c>
      <c r="E9" s="84">
        <f t="shared" si="12"/>
        <v>1512.6</v>
      </c>
      <c r="F9" s="84">
        <f t="shared" si="12"/>
        <v>56.5</v>
      </c>
      <c r="G9" s="139">
        <f t="shared" si="1"/>
        <v>0</v>
      </c>
      <c r="H9" s="68">
        <v>0</v>
      </c>
      <c r="I9" s="68">
        <v>0</v>
      </c>
      <c r="J9" s="139">
        <f aca="true" t="shared" si="13" ref="J9:J38">SUM(K9:L9)</f>
        <v>1334.9</v>
      </c>
      <c r="K9" s="68">
        <v>1299</v>
      </c>
      <c r="L9" s="68">
        <v>35.9</v>
      </c>
      <c r="M9" s="139">
        <f aca="true" t="shared" si="14" ref="M9:M38">SUM(N9:O9)</f>
        <v>95</v>
      </c>
      <c r="N9" s="68">
        <v>89.6</v>
      </c>
      <c r="O9" s="68">
        <v>5.4</v>
      </c>
      <c r="P9" s="139">
        <f aca="true" t="shared" si="15" ref="P9:P38">SUM(Q9:R9)</f>
        <v>124</v>
      </c>
      <c r="Q9" s="68">
        <v>124</v>
      </c>
      <c r="R9" s="68">
        <v>0</v>
      </c>
      <c r="S9" s="139">
        <f aca="true" t="shared" si="16" ref="S9:S38">SUM(T9:U9)</f>
        <v>0</v>
      </c>
      <c r="T9" s="68">
        <v>0</v>
      </c>
      <c r="U9" s="68">
        <v>0</v>
      </c>
      <c r="V9" s="139">
        <f aca="true" t="shared" si="17" ref="V9:V38">SUM(W9:X9)</f>
        <v>15.2</v>
      </c>
      <c r="W9" s="68">
        <v>0</v>
      </c>
      <c r="X9" s="68">
        <v>15.2</v>
      </c>
      <c r="Y9" s="140">
        <v>1049.9</v>
      </c>
      <c r="Z9" s="141">
        <f t="shared" si="2"/>
        <v>2619</v>
      </c>
      <c r="AA9" s="142">
        <f t="shared" si="3"/>
        <v>1569.1000000000001</v>
      </c>
      <c r="AB9" s="95">
        <f t="shared" si="4"/>
        <v>1445.1000000000001</v>
      </c>
      <c r="AC9" s="96">
        <f t="shared" si="5"/>
        <v>124</v>
      </c>
      <c r="AD9" s="143">
        <f t="shared" si="6"/>
        <v>510.14038532814016</v>
      </c>
      <c r="AE9" s="97">
        <f t="shared" si="7"/>
        <v>469.825932596836</v>
      </c>
      <c r="AF9" s="98">
        <f t="shared" si="8"/>
        <v>40.314452731304165</v>
      </c>
      <c r="AG9" s="144">
        <f t="shared" si="9"/>
        <v>851.4802556716583</v>
      </c>
      <c r="AH9" s="145">
        <f t="shared" si="10"/>
        <v>341.3398703435182</v>
      </c>
      <c r="AI9" s="146">
        <f t="shared" si="11"/>
        <v>7.902619335925052</v>
      </c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</row>
    <row r="10" spans="1:112" s="43" customFormat="1" ht="19.5" customHeight="1">
      <c r="A10" s="94">
        <v>5</v>
      </c>
      <c r="B10" s="93" t="s">
        <v>185</v>
      </c>
      <c r="C10" s="137">
        <v>93610</v>
      </c>
      <c r="D10" s="138">
        <f t="shared" si="12"/>
        <v>1404.7</v>
      </c>
      <c r="E10" s="84">
        <f t="shared" si="12"/>
        <v>1336.9</v>
      </c>
      <c r="F10" s="84">
        <f t="shared" si="12"/>
        <v>67.8</v>
      </c>
      <c r="G10" s="139">
        <f t="shared" si="1"/>
        <v>0</v>
      </c>
      <c r="H10" s="68">
        <v>0</v>
      </c>
      <c r="I10" s="68">
        <v>0</v>
      </c>
      <c r="J10" s="139">
        <f t="shared" si="13"/>
        <v>986.3</v>
      </c>
      <c r="K10" s="68">
        <v>942</v>
      </c>
      <c r="L10" s="68">
        <v>44.3</v>
      </c>
      <c r="M10" s="139">
        <f t="shared" si="14"/>
        <v>80.2</v>
      </c>
      <c r="N10" s="68">
        <v>56.7</v>
      </c>
      <c r="O10" s="68">
        <v>23.5</v>
      </c>
      <c r="P10" s="139">
        <f t="shared" si="15"/>
        <v>338.2</v>
      </c>
      <c r="Q10" s="68">
        <v>338.2</v>
      </c>
      <c r="R10" s="68">
        <v>0</v>
      </c>
      <c r="S10" s="139">
        <f t="shared" si="16"/>
        <v>0</v>
      </c>
      <c r="T10" s="68">
        <v>0</v>
      </c>
      <c r="U10" s="68">
        <v>0</v>
      </c>
      <c r="V10" s="139">
        <f t="shared" si="17"/>
        <v>0</v>
      </c>
      <c r="W10" s="68">
        <v>0</v>
      </c>
      <c r="X10" s="68">
        <v>0</v>
      </c>
      <c r="Y10" s="140">
        <v>825.9</v>
      </c>
      <c r="Z10" s="141">
        <f t="shared" si="2"/>
        <v>2230.6</v>
      </c>
      <c r="AA10" s="142">
        <f t="shared" si="3"/>
        <v>1404.7</v>
      </c>
      <c r="AB10" s="95">
        <f t="shared" si="4"/>
        <v>1066.5</v>
      </c>
      <c r="AC10" s="96">
        <f t="shared" si="5"/>
        <v>338.2</v>
      </c>
      <c r="AD10" s="143">
        <f t="shared" si="6"/>
        <v>484.0604980857436</v>
      </c>
      <c r="AE10" s="97">
        <f t="shared" si="7"/>
        <v>367.51656667505193</v>
      </c>
      <c r="AF10" s="98">
        <f t="shared" si="8"/>
        <v>116.54393141069157</v>
      </c>
      <c r="AG10" s="144">
        <f t="shared" si="9"/>
        <v>768.666154360404</v>
      </c>
      <c r="AH10" s="145">
        <f t="shared" si="10"/>
        <v>284.6056562746604</v>
      </c>
      <c r="AI10" s="146">
        <f t="shared" si="11"/>
        <v>24.0763152274507</v>
      </c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</row>
    <row r="11" spans="1:112" s="43" customFormat="1" ht="19.5" customHeight="1">
      <c r="A11" s="94">
        <v>6</v>
      </c>
      <c r="B11" s="93" t="s">
        <v>186</v>
      </c>
      <c r="C11" s="137">
        <v>36805</v>
      </c>
      <c r="D11" s="138">
        <f t="shared" si="12"/>
        <v>837.4999999999999</v>
      </c>
      <c r="E11" s="84">
        <f t="shared" si="12"/>
        <v>719.1999999999999</v>
      </c>
      <c r="F11" s="84">
        <f t="shared" si="12"/>
        <v>118.3</v>
      </c>
      <c r="G11" s="139">
        <f>SUM(H11:I11)</f>
        <v>0</v>
      </c>
      <c r="H11" s="83">
        <v>0</v>
      </c>
      <c r="I11" s="68">
        <v>0</v>
      </c>
      <c r="J11" s="139">
        <f t="shared" si="13"/>
        <v>666.3</v>
      </c>
      <c r="K11" s="68">
        <v>583.3</v>
      </c>
      <c r="L11" s="68">
        <v>83</v>
      </c>
      <c r="M11" s="139">
        <f t="shared" si="14"/>
        <v>66.9</v>
      </c>
      <c r="N11" s="68">
        <v>36.6</v>
      </c>
      <c r="O11" s="68">
        <v>30.3</v>
      </c>
      <c r="P11" s="139">
        <f t="shared" si="15"/>
        <v>104.3</v>
      </c>
      <c r="Q11" s="68">
        <v>99.3</v>
      </c>
      <c r="R11" s="68">
        <v>5</v>
      </c>
      <c r="S11" s="139">
        <f t="shared" si="16"/>
        <v>0</v>
      </c>
      <c r="T11" s="68">
        <v>0</v>
      </c>
      <c r="U11" s="68">
        <v>0</v>
      </c>
      <c r="V11" s="139">
        <f t="shared" si="17"/>
        <v>0</v>
      </c>
      <c r="W11" s="68">
        <v>0</v>
      </c>
      <c r="X11" s="68">
        <v>0</v>
      </c>
      <c r="Y11" s="140">
        <v>302.3</v>
      </c>
      <c r="Z11" s="141">
        <f t="shared" si="2"/>
        <v>1139.8</v>
      </c>
      <c r="AA11" s="142">
        <f t="shared" si="3"/>
        <v>837.4999999999999</v>
      </c>
      <c r="AB11" s="95">
        <f t="shared" si="4"/>
        <v>733.1999999999999</v>
      </c>
      <c r="AC11" s="96">
        <f t="shared" si="5"/>
        <v>104.3</v>
      </c>
      <c r="AD11" s="143">
        <f t="shared" si="6"/>
        <v>734.0342081852482</v>
      </c>
      <c r="AE11" s="97">
        <f t="shared" si="7"/>
        <v>642.6195599300585</v>
      </c>
      <c r="AF11" s="98">
        <f t="shared" si="8"/>
        <v>91.41464825518972</v>
      </c>
      <c r="AG11" s="144">
        <f t="shared" si="9"/>
        <v>998.9876901367713</v>
      </c>
      <c r="AH11" s="145">
        <f t="shared" si="10"/>
        <v>264.9534819515231</v>
      </c>
      <c r="AI11" s="146">
        <f t="shared" si="11"/>
        <v>12.453731343283584</v>
      </c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</row>
    <row r="12" spans="1:112" s="43" customFormat="1" ht="19.5" customHeight="1">
      <c r="A12" s="94">
        <v>7</v>
      </c>
      <c r="B12" s="93" t="s">
        <v>26</v>
      </c>
      <c r="C12" s="137">
        <v>28825</v>
      </c>
      <c r="D12" s="138">
        <f>G12+J12+M12+P12+S12+V12</f>
        <v>560.3000000000001</v>
      </c>
      <c r="E12" s="84">
        <f>H12+K12+N12+Q12+T12+W12</f>
        <v>496.7</v>
      </c>
      <c r="F12" s="84">
        <f>I12+L12+O12+R12+U12+X12</f>
        <v>63.6</v>
      </c>
      <c r="G12" s="139">
        <f>SUM(H12:I12)</f>
        <v>0</v>
      </c>
      <c r="H12" s="83">
        <v>0</v>
      </c>
      <c r="I12" s="68">
        <v>0</v>
      </c>
      <c r="J12" s="139">
        <f>SUM(K12:L12)</f>
        <v>367</v>
      </c>
      <c r="K12" s="68">
        <v>330.9</v>
      </c>
      <c r="L12" s="68">
        <v>36.1</v>
      </c>
      <c r="M12" s="139">
        <f>SUM(N12:O12)</f>
        <v>41.8</v>
      </c>
      <c r="N12" s="68">
        <v>36.8</v>
      </c>
      <c r="O12" s="68">
        <v>5</v>
      </c>
      <c r="P12" s="139">
        <f>SUM(Q12:R12)</f>
        <v>131.3</v>
      </c>
      <c r="Q12" s="68">
        <v>119.3</v>
      </c>
      <c r="R12" s="68">
        <v>12</v>
      </c>
      <c r="S12" s="139">
        <f>SUM(T12:U12)</f>
        <v>0</v>
      </c>
      <c r="T12" s="68">
        <v>0</v>
      </c>
      <c r="U12" s="68">
        <v>0</v>
      </c>
      <c r="V12" s="139">
        <f>SUM(W12:X12)</f>
        <v>20.2</v>
      </c>
      <c r="W12" s="68">
        <v>9.7</v>
      </c>
      <c r="X12" s="68">
        <v>10.5</v>
      </c>
      <c r="Y12" s="140">
        <v>235</v>
      </c>
      <c r="Z12" s="141">
        <f>D12+Y12</f>
        <v>795.3000000000001</v>
      </c>
      <c r="AA12" s="142">
        <f>SUM(AB12:AC12)</f>
        <v>560.3</v>
      </c>
      <c r="AB12" s="95">
        <f>G12+J12+M12+S12+V12</f>
        <v>429</v>
      </c>
      <c r="AC12" s="96">
        <f>P12</f>
        <v>131.3</v>
      </c>
      <c r="AD12" s="143">
        <f t="shared" si="6"/>
        <v>627.0318663794309</v>
      </c>
      <c r="AE12" s="97">
        <f t="shared" si="7"/>
        <v>480.0940044204459</v>
      </c>
      <c r="AF12" s="98">
        <f t="shared" si="8"/>
        <v>146.937861958985</v>
      </c>
      <c r="AG12" s="144">
        <f t="shared" si="9"/>
        <v>890.0204235794422</v>
      </c>
      <c r="AH12" s="145">
        <f t="shared" si="10"/>
        <v>262.98855720001114</v>
      </c>
      <c r="AI12" s="146">
        <f>AC12*100/AA12</f>
        <v>23.433874709976802</v>
      </c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</row>
    <row r="13" spans="1:112" s="43" customFormat="1" ht="19.5" customHeight="1">
      <c r="A13" s="94">
        <v>8</v>
      </c>
      <c r="B13" s="93" t="s">
        <v>187</v>
      </c>
      <c r="C13" s="137">
        <v>123299</v>
      </c>
      <c r="D13" s="138">
        <f t="shared" si="12"/>
        <v>2290.4</v>
      </c>
      <c r="E13" s="84">
        <f t="shared" si="12"/>
        <v>2137.5</v>
      </c>
      <c r="F13" s="84">
        <f t="shared" si="12"/>
        <v>152.9</v>
      </c>
      <c r="G13" s="139">
        <f t="shared" si="1"/>
        <v>0</v>
      </c>
      <c r="H13" s="68">
        <v>0</v>
      </c>
      <c r="I13" s="68">
        <v>0</v>
      </c>
      <c r="J13" s="139">
        <f t="shared" si="13"/>
        <v>1835.8999999999999</v>
      </c>
      <c r="K13" s="68">
        <v>1729.6</v>
      </c>
      <c r="L13" s="68">
        <v>106.3</v>
      </c>
      <c r="M13" s="139">
        <f t="shared" si="14"/>
        <v>142</v>
      </c>
      <c r="N13" s="68">
        <v>121.3</v>
      </c>
      <c r="O13" s="68">
        <v>20.7</v>
      </c>
      <c r="P13" s="139">
        <f t="shared" si="15"/>
        <v>287.20000000000005</v>
      </c>
      <c r="Q13" s="68">
        <v>286.6</v>
      </c>
      <c r="R13" s="68">
        <v>0.6</v>
      </c>
      <c r="S13" s="139">
        <f t="shared" si="16"/>
        <v>0</v>
      </c>
      <c r="T13" s="68">
        <v>0</v>
      </c>
      <c r="U13" s="68">
        <v>0</v>
      </c>
      <c r="V13" s="139">
        <f t="shared" si="17"/>
        <v>25.3</v>
      </c>
      <c r="W13" s="68">
        <v>0</v>
      </c>
      <c r="X13" s="68">
        <v>25.3</v>
      </c>
      <c r="Y13" s="140">
        <v>791.9</v>
      </c>
      <c r="Z13" s="141">
        <f t="shared" si="2"/>
        <v>3082.3</v>
      </c>
      <c r="AA13" s="142">
        <f t="shared" si="3"/>
        <v>2290.3999999999996</v>
      </c>
      <c r="AB13" s="95">
        <f t="shared" si="4"/>
        <v>2003.1999999999998</v>
      </c>
      <c r="AC13" s="96">
        <f t="shared" si="5"/>
        <v>287.20000000000005</v>
      </c>
      <c r="AD13" s="143">
        <f t="shared" si="6"/>
        <v>599.2252245982687</v>
      </c>
      <c r="AE13" s="97">
        <f t="shared" si="7"/>
        <v>524.0866092888804</v>
      </c>
      <c r="AF13" s="98">
        <f t="shared" si="8"/>
        <v>75.13861530938824</v>
      </c>
      <c r="AG13" s="144">
        <f t="shared" si="9"/>
        <v>806.4058285798304</v>
      </c>
      <c r="AH13" s="145">
        <f t="shared" si="10"/>
        <v>207.18060398156172</v>
      </c>
      <c r="AI13" s="146">
        <f t="shared" si="11"/>
        <v>12.539294446384915</v>
      </c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</row>
    <row r="14" spans="1:112" s="46" customFormat="1" ht="17.25" customHeight="1">
      <c r="A14" s="91">
        <v>9</v>
      </c>
      <c r="B14" s="93" t="s">
        <v>188</v>
      </c>
      <c r="C14" s="137">
        <v>20248</v>
      </c>
      <c r="D14" s="138">
        <f t="shared" si="12"/>
        <v>380</v>
      </c>
      <c r="E14" s="84">
        <f>H14+K14+N14+Q14+T14+W14</f>
        <v>303.9</v>
      </c>
      <c r="F14" s="84">
        <f t="shared" si="12"/>
        <v>76.1</v>
      </c>
      <c r="G14" s="139">
        <f t="shared" si="1"/>
        <v>0</v>
      </c>
      <c r="H14" s="83">
        <v>0</v>
      </c>
      <c r="I14" s="83">
        <v>0</v>
      </c>
      <c r="J14" s="139">
        <f t="shared" si="13"/>
        <v>295.90000000000003</v>
      </c>
      <c r="K14" s="83">
        <v>234.3</v>
      </c>
      <c r="L14" s="83">
        <v>61.6</v>
      </c>
      <c r="M14" s="139">
        <f t="shared" si="14"/>
        <v>15</v>
      </c>
      <c r="N14" s="83">
        <v>9.6</v>
      </c>
      <c r="O14" s="83">
        <v>5.4</v>
      </c>
      <c r="P14" s="139">
        <f t="shared" si="15"/>
        <v>69.1</v>
      </c>
      <c r="Q14" s="83">
        <v>60</v>
      </c>
      <c r="R14" s="83">
        <v>9.1</v>
      </c>
      <c r="S14" s="139">
        <v>0</v>
      </c>
      <c r="T14" s="83">
        <v>0</v>
      </c>
      <c r="U14" s="83">
        <v>0</v>
      </c>
      <c r="V14" s="139">
        <f t="shared" si="17"/>
        <v>0</v>
      </c>
      <c r="W14" s="83">
        <v>0</v>
      </c>
      <c r="X14" s="83">
        <v>0</v>
      </c>
      <c r="Y14" s="140">
        <v>101.9</v>
      </c>
      <c r="Z14" s="141">
        <f t="shared" si="2"/>
        <v>481.9</v>
      </c>
      <c r="AA14" s="142">
        <f t="shared" si="3"/>
        <v>380</v>
      </c>
      <c r="AB14" s="95">
        <f>G14+J14+M14+S14+V14</f>
        <v>310.90000000000003</v>
      </c>
      <c r="AC14" s="96">
        <f>P14</f>
        <v>69.1</v>
      </c>
      <c r="AD14" s="147">
        <f t="shared" si="6"/>
        <v>605.3963115433145</v>
      </c>
      <c r="AE14" s="97">
        <f t="shared" si="7"/>
        <v>495.3097717337277</v>
      </c>
      <c r="AF14" s="98">
        <f t="shared" si="8"/>
        <v>110.08653980958692</v>
      </c>
      <c r="AG14" s="144">
        <f t="shared" si="9"/>
        <v>767.738111928219</v>
      </c>
      <c r="AH14" s="148">
        <f t="shared" si="10"/>
        <v>162.34180038490464</v>
      </c>
      <c r="AI14" s="146">
        <f>AC14*100/AA14</f>
        <v>18.184210526315788</v>
      </c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</row>
    <row r="15" spans="1:112" s="46" customFormat="1" ht="19.5" customHeight="1">
      <c r="A15" s="91">
        <v>10</v>
      </c>
      <c r="B15" s="93" t="s">
        <v>28</v>
      </c>
      <c r="C15" s="137">
        <v>36127</v>
      </c>
      <c r="D15" s="138">
        <f t="shared" si="12"/>
        <v>841.6999999999999</v>
      </c>
      <c r="E15" s="84">
        <f t="shared" si="12"/>
        <v>748.9999999999999</v>
      </c>
      <c r="F15" s="84">
        <f t="shared" si="12"/>
        <v>92.7</v>
      </c>
      <c r="G15" s="139">
        <f t="shared" si="1"/>
        <v>601.3</v>
      </c>
      <c r="H15" s="83">
        <v>601.3</v>
      </c>
      <c r="I15" s="83">
        <v>0</v>
      </c>
      <c r="J15" s="139">
        <f t="shared" si="13"/>
        <v>84.7</v>
      </c>
      <c r="K15" s="83">
        <v>0</v>
      </c>
      <c r="L15" s="83">
        <v>84.7</v>
      </c>
      <c r="M15" s="139">
        <f t="shared" si="14"/>
        <v>1.9</v>
      </c>
      <c r="N15" s="83">
        <v>0</v>
      </c>
      <c r="O15" s="83">
        <v>1.9</v>
      </c>
      <c r="P15" s="139">
        <f t="shared" si="15"/>
        <v>140.9</v>
      </c>
      <c r="Q15" s="83">
        <v>140.9</v>
      </c>
      <c r="R15" s="83">
        <v>0</v>
      </c>
      <c r="S15" s="139">
        <f t="shared" si="16"/>
        <v>0</v>
      </c>
      <c r="T15" s="83">
        <v>0</v>
      </c>
      <c r="U15" s="83">
        <v>0</v>
      </c>
      <c r="V15" s="139">
        <f t="shared" si="17"/>
        <v>12.899999999999999</v>
      </c>
      <c r="W15" s="83">
        <v>6.8</v>
      </c>
      <c r="X15" s="83">
        <v>6.1</v>
      </c>
      <c r="Y15" s="140">
        <v>444.8</v>
      </c>
      <c r="Z15" s="141">
        <f t="shared" si="2"/>
        <v>1286.5</v>
      </c>
      <c r="AA15" s="142">
        <f t="shared" si="3"/>
        <v>841.6999999999999</v>
      </c>
      <c r="AB15" s="95">
        <f>G15+J15+M15+S15+V15</f>
        <v>700.8</v>
      </c>
      <c r="AC15" s="96">
        <f>P15</f>
        <v>140.9</v>
      </c>
      <c r="AD15" s="143">
        <f t="shared" si="6"/>
        <v>751.5601324003046</v>
      </c>
      <c r="AE15" s="97">
        <f t="shared" si="7"/>
        <v>625.7494841227676</v>
      </c>
      <c r="AF15" s="98">
        <f t="shared" si="8"/>
        <v>125.81064827753706</v>
      </c>
      <c r="AG15" s="144">
        <f t="shared" si="9"/>
        <v>1148.7253300855316</v>
      </c>
      <c r="AH15" s="145">
        <f t="shared" si="10"/>
        <v>397.165197685227</v>
      </c>
      <c r="AI15" s="146">
        <f>AC15*100/AA15</f>
        <v>16.73993109183795</v>
      </c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</row>
    <row r="16" spans="1:112" s="43" customFormat="1" ht="19.5" customHeight="1">
      <c r="A16" s="94">
        <v>11</v>
      </c>
      <c r="B16" s="93" t="s">
        <v>189</v>
      </c>
      <c r="C16" s="137">
        <v>28659</v>
      </c>
      <c r="D16" s="138">
        <f t="shared" si="12"/>
        <v>633.1999999999999</v>
      </c>
      <c r="E16" s="84">
        <f t="shared" si="12"/>
        <v>586.7</v>
      </c>
      <c r="F16" s="84">
        <f t="shared" si="12"/>
        <v>46.5</v>
      </c>
      <c r="G16" s="139">
        <f t="shared" si="1"/>
        <v>0</v>
      </c>
      <c r="H16" s="68">
        <v>0</v>
      </c>
      <c r="I16" s="68">
        <v>0</v>
      </c>
      <c r="J16" s="139">
        <f t="shared" si="13"/>
        <v>485.9</v>
      </c>
      <c r="K16" s="68">
        <v>472.7</v>
      </c>
      <c r="L16" s="68">
        <v>13.2</v>
      </c>
      <c r="M16" s="139">
        <f t="shared" si="14"/>
        <v>28.8</v>
      </c>
      <c r="N16" s="68">
        <v>24</v>
      </c>
      <c r="O16" s="68">
        <v>4.8</v>
      </c>
      <c r="P16" s="139">
        <f t="shared" si="15"/>
        <v>76.39999999999999</v>
      </c>
      <c r="Q16" s="68">
        <v>73.3</v>
      </c>
      <c r="R16" s="68">
        <v>3.1</v>
      </c>
      <c r="S16" s="139">
        <f t="shared" si="16"/>
        <v>0</v>
      </c>
      <c r="T16" s="68">
        <v>0</v>
      </c>
      <c r="U16" s="68">
        <v>0</v>
      </c>
      <c r="V16" s="139">
        <f t="shared" si="17"/>
        <v>42.099999999999994</v>
      </c>
      <c r="W16" s="68">
        <v>16.7</v>
      </c>
      <c r="X16" s="68">
        <v>25.4</v>
      </c>
      <c r="Y16" s="140">
        <v>185.9</v>
      </c>
      <c r="Z16" s="141">
        <f t="shared" si="2"/>
        <v>819.0999999999999</v>
      </c>
      <c r="AA16" s="142">
        <f t="shared" si="3"/>
        <v>633.1999999999999</v>
      </c>
      <c r="AB16" s="95">
        <f t="shared" si="4"/>
        <v>556.8</v>
      </c>
      <c r="AC16" s="96">
        <f t="shared" si="5"/>
        <v>76.39999999999999</v>
      </c>
      <c r="AD16" s="143">
        <f t="shared" si="6"/>
        <v>712.7187428595869</v>
      </c>
      <c r="AE16" s="97">
        <f t="shared" si="7"/>
        <v>626.7242514595988</v>
      </c>
      <c r="AF16" s="98">
        <f t="shared" si="8"/>
        <v>85.99449139998806</v>
      </c>
      <c r="AG16" s="144">
        <f t="shared" si="9"/>
        <v>921.9645013839034</v>
      </c>
      <c r="AH16" s="145">
        <f t="shared" si="10"/>
        <v>209.24575852431653</v>
      </c>
      <c r="AI16" s="146">
        <f t="shared" si="11"/>
        <v>12.065698041692988</v>
      </c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</row>
    <row r="17" spans="1:112" s="43" customFormat="1" ht="19.5" customHeight="1">
      <c r="A17" s="94">
        <v>12</v>
      </c>
      <c r="B17" s="93" t="s">
        <v>190</v>
      </c>
      <c r="C17" s="137">
        <v>27393</v>
      </c>
      <c r="D17" s="138">
        <f t="shared" si="12"/>
        <v>581</v>
      </c>
      <c r="E17" s="84">
        <f t="shared" si="12"/>
        <v>477.90000000000003</v>
      </c>
      <c r="F17" s="84">
        <f t="shared" si="12"/>
        <v>103.1</v>
      </c>
      <c r="G17" s="139">
        <f t="shared" si="1"/>
        <v>0</v>
      </c>
      <c r="H17" s="68">
        <v>0</v>
      </c>
      <c r="I17" s="68">
        <v>0</v>
      </c>
      <c r="J17" s="139">
        <f t="shared" si="13"/>
        <v>453.20000000000005</v>
      </c>
      <c r="K17" s="68">
        <v>382.6</v>
      </c>
      <c r="L17" s="68">
        <v>70.6</v>
      </c>
      <c r="M17" s="139">
        <f t="shared" si="14"/>
        <v>0.6</v>
      </c>
      <c r="N17" s="68">
        <v>0</v>
      </c>
      <c r="O17" s="68">
        <v>0.6</v>
      </c>
      <c r="P17" s="139">
        <f t="shared" si="15"/>
        <v>127.19999999999999</v>
      </c>
      <c r="Q17" s="68">
        <v>95.3</v>
      </c>
      <c r="R17" s="68">
        <v>31.9</v>
      </c>
      <c r="S17" s="139">
        <f t="shared" si="16"/>
        <v>0</v>
      </c>
      <c r="T17" s="68">
        <v>0</v>
      </c>
      <c r="U17" s="68">
        <v>0</v>
      </c>
      <c r="V17" s="139">
        <f t="shared" si="17"/>
        <v>0</v>
      </c>
      <c r="W17" s="68">
        <v>0</v>
      </c>
      <c r="X17" s="68">
        <v>0</v>
      </c>
      <c r="Y17" s="140">
        <v>269.6</v>
      </c>
      <c r="Z17" s="141">
        <f t="shared" si="2"/>
        <v>850.6</v>
      </c>
      <c r="AA17" s="142">
        <f t="shared" si="3"/>
        <v>581</v>
      </c>
      <c r="AB17" s="95">
        <f t="shared" si="4"/>
        <v>453.80000000000007</v>
      </c>
      <c r="AC17" s="96">
        <f t="shared" si="5"/>
        <v>127.19999999999999</v>
      </c>
      <c r="AD17" s="143">
        <f t="shared" si="6"/>
        <v>684.1870362454265</v>
      </c>
      <c r="AE17" s="97">
        <f t="shared" si="7"/>
        <v>534.3960018040871</v>
      </c>
      <c r="AF17" s="98">
        <f t="shared" si="8"/>
        <v>149.7910344413395</v>
      </c>
      <c r="AG17" s="144">
        <f t="shared" si="9"/>
        <v>1001.6686627028569</v>
      </c>
      <c r="AH17" s="145">
        <f t="shared" si="10"/>
        <v>317.4816264574303</v>
      </c>
      <c r="AI17" s="146">
        <f t="shared" si="11"/>
        <v>21.893287435456106</v>
      </c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</row>
    <row r="18" spans="1:112" s="43" customFormat="1" ht="19.5" customHeight="1">
      <c r="A18" s="94">
        <v>13</v>
      </c>
      <c r="B18" s="93" t="s">
        <v>191</v>
      </c>
      <c r="C18" s="137">
        <v>121652</v>
      </c>
      <c r="D18" s="138">
        <f t="shared" si="12"/>
        <v>2125.6</v>
      </c>
      <c r="E18" s="84">
        <f t="shared" si="12"/>
        <v>2018.1999999999998</v>
      </c>
      <c r="F18" s="84">
        <f t="shared" si="12"/>
        <v>107.4</v>
      </c>
      <c r="G18" s="139">
        <f t="shared" si="1"/>
        <v>0</v>
      </c>
      <c r="H18" s="68">
        <v>0</v>
      </c>
      <c r="I18" s="68">
        <v>0</v>
      </c>
      <c r="J18" s="139">
        <f t="shared" si="13"/>
        <v>1711</v>
      </c>
      <c r="K18" s="68">
        <v>1632.8</v>
      </c>
      <c r="L18" s="68">
        <v>78.2</v>
      </c>
      <c r="M18" s="139">
        <f t="shared" si="14"/>
        <v>135.2</v>
      </c>
      <c r="N18" s="68">
        <v>106</v>
      </c>
      <c r="O18" s="68">
        <v>29.2</v>
      </c>
      <c r="P18" s="139">
        <f t="shared" si="15"/>
        <v>279.4</v>
      </c>
      <c r="Q18" s="68">
        <v>279.4</v>
      </c>
      <c r="R18" s="68">
        <v>0</v>
      </c>
      <c r="S18" s="139">
        <f t="shared" si="16"/>
        <v>0</v>
      </c>
      <c r="T18" s="68">
        <v>0</v>
      </c>
      <c r="U18" s="68">
        <v>0</v>
      </c>
      <c r="V18" s="139">
        <v>0</v>
      </c>
      <c r="W18" s="68">
        <v>0</v>
      </c>
      <c r="X18" s="68">
        <v>0</v>
      </c>
      <c r="Y18" s="140">
        <v>1025.2</v>
      </c>
      <c r="Z18" s="141">
        <f t="shared" si="2"/>
        <v>3150.8</v>
      </c>
      <c r="AA18" s="142">
        <f t="shared" si="3"/>
        <v>2125.6</v>
      </c>
      <c r="AB18" s="95">
        <f t="shared" si="4"/>
        <v>1846.2</v>
      </c>
      <c r="AC18" s="96">
        <f t="shared" si="5"/>
        <v>279.4</v>
      </c>
      <c r="AD18" s="143">
        <f t="shared" si="6"/>
        <v>563.638427115739</v>
      </c>
      <c r="AE18" s="97">
        <f t="shared" si="7"/>
        <v>489.5508393588056</v>
      </c>
      <c r="AF18" s="98">
        <f t="shared" si="8"/>
        <v>74.08758775693332</v>
      </c>
      <c r="AG18" s="134">
        <f t="shared" si="9"/>
        <v>835.4873711687383</v>
      </c>
      <c r="AH18" s="145">
        <f t="shared" si="10"/>
        <v>271.8489440529994</v>
      </c>
      <c r="AI18" s="146">
        <f t="shared" si="11"/>
        <v>13.144523899134361</v>
      </c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</row>
    <row r="19" spans="1:112" s="43" customFormat="1" ht="19.5" customHeight="1">
      <c r="A19" s="94">
        <v>14</v>
      </c>
      <c r="B19" s="93" t="s">
        <v>70</v>
      </c>
      <c r="C19" s="137">
        <v>55057</v>
      </c>
      <c r="D19" s="138">
        <f t="shared" si="12"/>
        <v>1217.1999999999998</v>
      </c>
      <c r="E19" s="84">
        <f t="shared" si="12"/>
        <v>1110.8999999999999</v>
      </c>
      <c r="F19" s="84">
        <f t="shared" si="12"/>
        <v>106.3</v>
      </c>
      <c r="G19" s="139">
        <f t="shared" si="1"/>
        <v>0</v>
      </c>
      <c r="H19" s="68">
        <v>0</v>
      </c>
      <c r="I19" s="68">
        <v>0</v>
      </c>
      <c r="J19" s="139">
        <f t="shared" si="13"/>
        <v>910.0999999999999</v>
      </c>
      <c r="K19" s="68">
        <v>876.8</v>
      </c>
      <c r="L19" s="68">
        <v>33.3</v>
      </c>
      <c r="M19" s="139">
        <f t="shared" si="14"/>
        <v>0</v>
      </c>
      <c r="N19" s="68">
        <v>0</v>
      </c>
      <c r="O19" s="68">
        <v>0</v>
      </c>
      <c r="P19" s="139">
        <f t="shared" si="15"/>
        <v>203.8</v>
      </c>
      <c r="Q19" s="68">
        <v>189.8</v>
      </c>
      <c r="R19" s="68">
        <v>14</v>
      </c>
      <c r="S19" s="139">
        <f t="shared" si="16"/>
        <v>0</v>
      </c>
      <c r="T19" s="68">
        <v>0</v>
      </c>
      <c r="U19" s="68">
        <v>0</v>
      </c>
      <c r="V19" s="139">
        <f t="shared" si="17"/>
        <v>103.3</v>
      </c>
      <c r="W19" s="68">
        <v>44.3</v>
      </c>
      <c r="X19" s="68">
        <v>59</v>
      </c>
      <c r="Y19" s="140">
        <v>312</v>
      </c>
      <c r="Z19" s="141">
        <f t="shared" si="2"/>
        <v>1529.1999999999998</v>
      </c>
      <c r="AA19" s="142">
        <f t="shared" si="3"/>
        <v>1217.1999999999998</v>
      </c>
      <c r="AB19" s="95">
        <f t="shared" si="4"/>
        <v>1013.3999999999999</v>
      </c>
      <c r="AC19" s="96">
        <f t="shared" si="5"/>
        <v>203.8</v>
      </c>
      <c r="AD19" s="143">
        <f t="shared" si="6"/>
        <v>713.1611989217039</v>
      </c>
      <c r="AE19" s="97">
        <f t="shared" si="7"/>
        <v>593.7541562497985</v>
      </c>
      <c r="AF19" s="98">
        <f t="shared" si="8"/>
        <v>119.40704267190543</v>
      </c>
      <c r="AG19" s="134">
        <f t="shared" si="9"/>
        <v>895.9629521780066</v>
      </c>
      <c r="AH19" s="145">
        <f t="shared" si="10"/>
        <v>182.8017532563027</v>
      </c>
      <c r="AI19" s="146">
        <f t="shared" si="11"/>
        <v>16.743345382845877</v>
      </c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</row>
    <row r="20" spans="1:112" s="43" customFormat="1" ht="19.5" customHeight="1">
      <c r="A20" s="94">
        <v>15</v>
      </c>
      <c r="B20" s="93" t="s">
        <v>71</v>
      </c>
      <c r="C20" s="137">
        <v>17458</v>
      </c>
      <c r="D20" s="138">
        <f t="shared" si="12"/>
        <v>401.8</v>
      </c>
      <c r="E20" s="84">
        <f t="shared" si="12"/>
        <v>377.7</v>
      </c>
      <c r="F20" s="84">
        <f t="shared" si="12"/>
        <v>24.1</v>
      </c>
      <c r="G20" s="139">
        <f>SUM(H20:I20)</f>
        <v>0</v>
      </c>
      <c r="H20" s="68">
        <v>0</v>
      </c>
      <c r="I20" s="68">
        <v>0</v>
      </c>
      <c r="J20" s="139">
        <f>SUM(K20:L20)</f>
        <v>316.7</v>
      </c>
      <c r="K20" s="68">
        <v>307</v>
      </c>
      <c r="L20" s="68">
        <v>9.7</v>
      </c>
      <c r="M20" s="139">
        <f>SUM(N20:O20)</f>
        <v>0</v>
      </c>
      <c r="N20" s="68">
        <v>0</v>
      </c>
      <c r="O20" s="68">
        <v>0</v>
      </c>
      <c r="P20" s="139">
        <f>SUM(Q20:R20)</f>
        <v>58.5</v>
      </c>
      <c r="Q20" s="68">
        <v>58.5</v>
      </c>
      <c r="R20" s="68">
        <v>0</v>
      </c>
      <c r="S20" s="139">
        <f>SUM(T20:U20)</f>
        <v>0</v>
      </c>
      <c r="T20" s="68">
        <v>0</v>
      </c>
      <c r="U20" s="68">
        <v>0</v>
      </c>
      <c r="V20" s="139">
        <f>SUM(W20:X20)</f>
        <v>26.6</v>
      </c>
      <c r="W20" s="68">
        <v>12.2</v>
      </c>
      <c r="X20" s="68">
        <v>14.4</v>
      </c>
      <c r="Y20" s="140">
        <v>141.8</v>
      </c>
      <c r="Z20" s="141">
        <f>D20+Y20</f>
        <v>543.6</v>
      </c>
      <c r="AA20" s="142">
        <f>SUM(AB20:AC20)</f>
        <v>401.8</v>
      </c>
      <c r="AB20" s="95">
        <f>G20+J20+M20+S20+V20</f>
        <v>343.3</v>
      </c>
      <c r="AC20" s="96">
        <f>P20</f>
        <v>58.5</v>
      </c>
      <c r="AD20" s="143">
        <f t="shared" si="6"/>
        <v>742.426986056859</v>
      </c>
      <c r="AE20" s="97">
        <f t="shared" si="7"/>
        <v>634.3334602123438</v>
      </c>
      <c r="AF20" s="98">
        <f t="shared" si="8"/>
        <v>108.09352584451531</v>
      </c>
      <c r="AG20" s="144">
        <f t="shared" si="9"/>
        <v>1004.4383016936501</v>
      </c>
      <c r="AH20" s="145">
        <f t="shared" si="10"/>
        <v>262.011315636791</v>
      </c>
      <c r="AI20" s="146">
        <f>AC20*100/AA20</f>
        <v>14.559482329517172</v>
      </c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</row>
    <row r="21" spans="1:112" s="43" customFormat="1" ht="19.5" customHeight="1">
      <c r="A21" s="94">
        <v>16</v>
      </c>
      <c r="B21" s="93" t="s">
        <v>72</v>
      </c>
      <c r="C21" s="137">
        <v>6731</v>
      </c>
      <c r="D21" s="138">
        <f t="shared" si="12"/>
        <v>107.6</v>
      </c>
      <c r="E21" s="84">
        <f t="shared" si="12"/>
        <v>107.19999999999999</v>
      </c>
      <c r="F21" s="84">
        <f t="shared" si="12"/>
        <v>0.4</v>
      </c>
      <c r="G21" s="139">
        <f>SUM(H21:I21)</f>
        <v>0</v>
      </c>
      <c r="H21" s="68">
        <v>0</v>
      </c>
      <c r="I21" s="68">
        <v>0</v>
      </c>
      <c r="J21" s="139">
        <f>SUM(K21:L21)</f>
        <v>61.900000000000006</v>
      </c>
      <c r="K21" s="68">
        <v>61.7</v>
      </c>
      <c r="L21" s="68">
        <v>0.2</v>
      </c>
      <c r="M21" s="139">
        <f>SUM(N21:O21)</f>
        <v>9.799999999999999</v>
      </c>
      <c r="N21" s="68">
        <v>9.6</v>
      </c>
      <c r="O21" s="68">
        <v>0.2</v>
      </c>
      <c r="P21" s="139">
        <f>SUM(Q21:R21)</f>
        <v>35.9</v>
      </c>
      <c r="Q21" s="68">
        <v>35.9</v>
      </c>
      <c r="R21" s="68">
        <v>0</v>
      </c>
      <c r="S21" s="139">
        <f>SUM(T21:U21)</f>
        <v>0</v>
      </c>
      <c r="T21" s="68">
        <v>0</v>
      </c>
      <c r="U21" s="68">
        <v>0</v>
      </c>
      <c r="V21" s="139">
        <f>SUM(W21:X21)</f>
        <v>0</v>
      </c>
      <c r="W21" s="68">
        <v>0</v>
      </c>
      <c r="X21" s="68">
        <v>0</v>
      </c>
      <c r="Y21" s="140">
        <v>37</v>
      </c>
      <c r="Z21" s="141">
        <f t="shared" si="2"/>
        <v>144.6</v>
      </c>
      <c r="AA21" s="142">
        <f t="shared" si="3"/>
        <v>107.6</v>
      </c>
      <c r="AB21" s="95">
        <f t="shared" si="4"/>
        <v>71.7</v>
      </c>
      <c r="AC21" s="96">
        <f t="shared" si="5"/>
        <v>35.9</v>
      </c>
      <c r="AD21" s="143">
        <f t="shared" si="6"/>
        <v>515.6689558662137</v>
      </c>
      <c r="AE21" s="97">
        <f t="shared" si="7"/>
        <v>343.61955516363867</v>
      </c>
      <c r="AF21" s="98">
        <f t="shared" si="8"/>
        <v>172.04940070257499</v>
      </c>
      <c r="AG21" s="144">
        <f t="shared" si="9"/>
        <v>692.9900652254133</v>
      </c>
      <c r="AH21" s="145">
        <f t="shared" si="10"/>
        <v>177.32110935919985</v>
      </c>
      <c r="AI21" s="146">
        <f t="shared" si="11"/>
        <v>33.36431226765799</v>
      </c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</row>
    <row r="22" spans="1:112" s="43" customFormat="1" ht="19.5" customHeight="1">
      <c r="A22" s="94">
        <v>17</v>
      </c>
      <c r="B22" s="93" t="s">
        <v>73</v>
      </c>
      <c r="C22" s="137">
        <v>14434</v>
      </c>
      <c r="D22" s="138">
        <f t="shared" si="12"/>
        <v>277.29999999999995</v>
      </c>
      <c r="E22" s="84">
        <f t="shared" si="12"/>
        <v>263</v>
      </c>
      <c r="F22" s="84">
        <f t="shared" si="12"/>
        <v>14.3</v>
      </c>
      <c r="G22" s="139">
        <f t="shared" si="1"/>
        <v>0</v>
      </c>
      <c r="H22" s="68">
        <v>0</v>
      </c>
      <c r="I22" s="68">
        <v>0</v>
      </c>
      <c r="J22" s="139">
        <f t="shared" si="13"/>
        <v>218</v>
      </c>
      <c r="K22" s="68">
        <v>208.7</v>
      </c>
      <c r="L22" s="68">
        <v>9.3</v>
      </c>
      <c r="M22" s="139">
        <f>SUM(N22:O22)</f>
        <v>15.2</v>
      </c>
      <c r="N22" s="68">
        <v>12.4</v>
      </c>
      <c r="O22" s="68">
        <v>2.8</v>
      </c>
      <c r="P22" s="139">
        <f t="shared" si="15"/>
        <v>36.9</v>
      </c>
      <c r="Q22" s="68">
        <v>35.8</v>
      </c>
      <c r="R22" s="68">
        <v>1.1</v>
      </c>
      <c r="S22" s="139">
        <f t="shared" si="16"/>
        <v>0</v>
      </c>
      <c r="T22" s="68">
        <v>0</v>
      </c>
      <c r="U22" s="68">
        <v>0</v>
      </c>
      <c r="V22" s="139">
        <f t="shared" si="17"/>
        <v>7.199999999999999</v>
      </c>
      <c r="W22" s="68">
        <v>6.1</v>
      </c>
      <c r="X22" s="68">
        <v>1.1</v>
      </c>
      <c r="Y22" s="140">
        <v>72</v>
      </c>
      <c r="Z22" s="141">
        <f t="shared" si="2"/>
        <v>349.29999999999995</v>
      </c>
      <c r="AA22" s="142">
        <f t="shared" si="3"/>
        <v>277.29999999999995</v>
      </c>
      <c r="AB22" s="95">
        <f t="shared" si="4"/>
        <v>240.39999999999998</v>
      </c>
      <c r="AC22" s="96">
        <f t="shared" si="5"/>
        <v>36.9</v>
      </c>
      <c r="AD22" s="143">
        <f t="shared" si="6"/>
        <v>619.7285084053332</v>
      </c>
      <c r="AE22" s="97">
        <f t="shared" si="7"/>
        <v>537.2619308353484</v>
      </c>
      <c r="AF22" s="98">
        <f t="shared" si="8"/>
        <v>82.46657756998484</v>
      </c>
      <c r="AG22" s="144">
        <f t="shared" si="9"/>
        <v>780.6389036638402</v>
      </c>
      <c r="AH22" s="145">
        <f t="shared" si="10"/>
        <v>160.910395258507</v>
      </c>
      <c r="AI22" s="146">
        <f>AC22*100/AA22</f>
        <v>13.30688784709701</v>
      </c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</row>
    <row r="23" spans="1:112" s="43" customFormat="1" ht="19.5" customHeight="1">
      <c r="A23" s="94">
        <v>18</v>
      </c>
      <c r="B23" s="93" t="s">
        <v>192</v>
      </c>
      <c r="C23" s="137">
        <v>33686</v>
      </c>
      <c r="D23" s="138">
        <f t="shared" si="12"/>
        <v>578.3</v>
      </c>
      <c r="E23" s="84">
        <f t="shared" si="12"/>
        <v>527.1</v>
      </c>
      <c r="F23" s="84">
        <f t="shared" si="12"/>
        <v>51.2</v>
      </c>
      <c r="G23" s="139">
        <v>0</v>
      </c>
      <c r="H23" s="68">
        <v>0</v>
      </c>
      <c r="I23" s="99">
        <v>0</v>
      </c>
      <c r="J23" s="139">
        <f t="shared" si="13"/>
        <v>384.20000000000005</v>
      </c>
      <c r="K23" s="68">
        <v>346.1</v>
      </c>
      <c r="L23" s="68">
        <v>38.1</v>
      </c>
      <c r="M23" s="139">
        <f t="shared" si="14"/>
        <v>0</v>
      </c>
      <c r="N23" s="68">
        <v>0</v>
      </c>
      <c r="O23" s="68">
        <v>0</v>
      </c>
      <c r="P23" s="139">
        <f t="shared" si="15"/>
        <v>136.8</v>
      </c>
      <c r="Q23" s="68">
        <v>134.3</v>
      </c>
      <c r="R23" s="68">
        <v>2.5</v>
      </c>
      <c r="S23" s="139">
        <v>0</v>
      </c>
      <c r="T23" s="68">
        <v>0</v>
      </c>
      <c r="U23" s="68">
        <v>0</v>
      </c>
      <c r="V23" s="139">
        <f t="shared" si="17"/>
        <v>57.300000000000004</v>
      </c>
      <c r="W23" s="68">
        <v>46.7</v>
      </c>
      <c r="X23" s="68">
        <v>10.6</v>
      </c>
      <c r="Y23" s="140">
        <v>329.9</v>
      </c>
      <c r="Z23" s="141">
        <f t="shared" si="2"/>
        <v>908.1999999999999</v>
      </c>
      <c r="AA23" s="142">
        <f t="shared" si="3"/>
        <v>578.3000000000001</v>
      </c>
      <c r="AB23" s="95">
        <f t="shared" si="4"/>
        <v>441.50000000000006</v>
      </c>
      <c r="AC23" s="96">
        <f t="shared" si="5"/>
        <v>136.8</v>
      </c>
      <c r="AD23" s="143">
        <f t="shared" si="6"/>
        <v>553.7861043067571</v>
      </c>
      <c r="AE23" s="97">
        <f t="shared" si="7"/>
        <v>422.78499922433565</v>
      </c>
      <c r="AF23" s="98">
        <f t="shared" si="8"/>
        <v>131.00110508242153</v>
      </c>
      <c r="AG23" s="144">
        <f t="shared" si="9"/>
        <v>869.7017809638539</v>
      </c>
      <c r="AH23" s="145">
        <f t="shared" si="10"/>
        <v>315.91567665709687</v>
      </c>
      <c r="AI23" s="146">
        <f t="shared" si="11"/>
        <v>23.655542106173268</v>
      </c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</row>
    <row r="24" spans="1:112" s="43" customFormat="1" ht="19.5" customHeight="1">
      <c r="A24" s="94">
        <v>19</v>
      </c>
      <c r="B24" s="93" t="s">
        <v>193</v>
      </c>
      <c r="C24" s="137">
        <v>26960</v>
      </c>
      <c r="D24" s="138">
        <f t="shared" si="12"/>
        <v>530.3</v>
      </c>
      <c r="E24" s="84">
        <f t="shared" si="12"/>
        <v>474.4</v>
      </c>
      <c r="F24" s="84">
        <f t="shared" si="12"/>
        <v>55.9</v>
      </c>
      <c r="G24" s="139">
        <v>0</v>
      </c>
      <c r="H24" s="68">
        <v>0</v>
      </c>
      <c r="I24" s="68">
        <v>0</v>
      </c>
      <c r="J24" s="139">
        <f t="shared" si="13"/>
        <v>354.4</v>
      </c>
      <c r="K24" s="68">
        <v>314.2</v>
      </c>
      <c r="L24" s="68">
        <v>40.2</v>
      </c>
      <c r="M24" s="139">
        <f t="shared" si="14"/>
        <v>0</v>
      </c>
      <c r="N24" s="68">
        <v>0</v>
      </c>
      <c r="O24" s="68">
        <v>0</v>
      </c>
      <c r="P24" s="139">
        <f t="shared" si="15"/>
        <v>122.5</v>
      </c>
      <c r="Q24" s="68">
        <v>120.7</v>
      </c>
      <c r="R24" s="68">
        <v>1.8</v>
      </c>
      <c r="S24" s="139">
        <v>0</v>
      </c>
      <c r="T24" s="68">
        <v>0</v>
      </c>
      <c r="U24" s="68">
        <v>0</v>
      </c>
      <c r="V24" s="139">
        <f t="shared" si="17"/>
        <v>53.4</v>
      </c>
      <c r="W24" s="68">
        <v>39.5</v>
      </c>
      <c r="X24" s="68">
        <v>13.9</v>
      </c>
      <c r="Y24" s="140">
        <v>459.3</v>
      </c>
      <c r="Z24" s="141">
        <f t="shared" si="2"/>
        <v>989.5999999999999</v>
      </c>
      <c r="AA24" s="142">
        <f t="shared" si="3"/>
        <v>530.3</v>
      </c>
      <c r="AB24" s="95">
        <f t="shared" si="4"/>
        <v>407.79999999999995</v>
      </c>
      <c r="AC24" s="96">
        <f t="shared" si="5"/>
        <v>122.5</v>
      </c>
      <c r="AD24" s="143">
        <f t="shared" si="6"/>
        <v>634.5123001818703</v>
      </c>
      <c r="AE24" s="97">
        <f t="shared" si="7"/>
        <v>487.939121278836</v>
      </c>
      <c r="AF24" s="98">
        <f t="shared" si="8"/>
        <v>146.57317890303437</v>
      </c>
      <c r="AG24" s="144">
        <f t="shared" si="9"/>
        <v>1184.0719823872882</v>
      </c>
      <c r="AH24" s="145">
        <f t="shared" si="10"/>
        <v>549.5596822054179</v>
      </c>
      <c r="AI24" s="146">
        <f t="shared" si="11"/>
        <v>23.100132000754293</v>
      </c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</row>
    <row r="25" spans="1:112" s="43" customFormat="1" ht="19.5" customHeight="1">
      <c r="A25" s="94">
        <v>20</v>
      </c>
      <c r="B25" s="93" t="s">
        <v>34</v>
      </c>
      <c r="C25" s="137">
        <v>6223</v>
      </c>
      <c r="D25" s="138">
        <f t="shared" si="12"/>
        <v>112.5</v>
      </c>
      <c r="E25" s="84">
        <f t="shared" si="12"/>
        <v>111.6</v>
      </c>
      <c r="F25" s="84">
        <f t="shared" si="12"/>
        <v>0.9</v>
      </c>
      <c r="G25" s="139">
        <f t="shared" si="1"/>
        <v>0</v>
      </c>
      <c r="H25" s="68">
        <v>0</v>
      </c>
      <c r="I25" s="68">
        <v>0</v>
      </c>
      <c r="J25" s="139">
        <f t="shared" si="13"/>
        <v>72.5</v>
      </c>
      <c r="K25" s="68">
        <v>72.5</v>
      </c>
      <c r="L25" s="68">
        <v>0</v>
      </c>
      <c r="M25" s="139">
        <f t="shared" si="14"/>
        <v>14.3</v>
      </c>
      <c r="N25" s="68">
        <v>13.4</v>
      </c>
      <c r="O25" s="68">
        <v>0.9</v>
      </c>
      <c r="P25" s="139">
        <f t="shared" si="15"/>
        <v>24.1</v>
      </c>
      <c r="Q25" s="68">
        <v>24.1</v>
      </c>
      <c r="R25" s="68">
        <v>0</v>
      </c>
      <c r="S25" s="139">
        <f t="shared" si="16"/>
        <v>0</v>
      </c>
      <c r="T25" s="68">
        <v>0</v>
      </c>
      <c r="U25" s="68">
        <v>0</v>
      </c>
      <c r="V25" s="139">
        <f t="shared" si="17"/>
        <v>1.6</v>
      </c>
      <c r="W25" s="68">
        <v>1.6</v>
      </c>
      <c r="X25" s="68">
        <v>0</v>
      </c>
      <c r="Y25" s="140">
        <v>52.4</v>
      </c>
      <c r="Z25" s="141">
        <f t="shared" si="2"/>
        <v>164.9</v>
      </c>
      <c r="AA25" s="142">
        <f t="shared" si="3"/>
        <v>112.5</v>
      </c>
      <c r="AB25" s="95">
        <f t="shared" si="4"/>
        <v>88.39999999999999</v>
      </c>
      <c r="AC25" s="96">
        <f t="shared" si="5"/>
        <v>24.1</v>
      </c>
      <c r="AD25" s="143">
        <f t="shared" si="6"/>
        <v>583.1644316349857</v>
      </c>
      <c r="AE25" s="97">
        <f t="shared" si="7"/>
        <v>458.23765116917986</v>
      </c>
      <c r="AF25" s="98">
        <f t="shared" si="8"/>
        <v>124.92678046580583</v>
      </c>
      <c r="AG25" s="144">
        <f t="shared" si="9"/>
        <v>854.7894646809701</v>
      </c>
      <c r="AH25" s="145">
        <f t="shared" si="10"/>
        <v>271.6250330459844</v>
      </c>
      <c r="AI25" s="146">
        <f t="shared" si="11"/>
        <v>21.42222222222222</v>
      </c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</row>
    <row r="26" spans="1:112" s="43" customFormat="1" ht="19.5" customHeight="1">
      <c r="A26" s="94">
        <v>21</v>
      </c>
      <c r="B26" s="93" t="s">
        <v>35</v>
      </c>
      <c r="C26" s="137">
        <v>16066</v>
      </c>
      <c r="D26" s="138">
        <f t="shared" si="12"/>
        <v>207.3</v>
      </c>
      <c r="E26" s="84">
        <f t="shared" si="12"/>
        <v>185.4</v>
      </c>
      <c r="F26" s="84">
        <f t="shared" si="12"/>
        <v>21.9</v>
      </c>
      <c r="G26" s="139">
        <f t="shared" si="1"/>
        <v>0</v>
      </c>
      <c r="H26" s="68">
        <v>0</v>
      </c>
      <c r="I26" s="68">
        <v>0</v>
      </c>
      <c r="J26" s="139">
        <f t="shared" si="13"/>
        <v>161.5</v>
      </c>
      <c r="K26" s="68">
        <v>144</v>
      </c>
      <c r="L26" s="68">
        <v>17.5</v>
      </c>
      <c r="M26" s="139">
        <f t="shared" si="14"/>
        <v>9.4</v>
      </c>
      <c r="N26" s="68">
        <v>5</v>
      </c>
      <c r="O26" s="68">
        <v>4.4</v>
      </c>
      <c r="P26" s="139">
        <f t="shared" si="15"/>
        <v>36.4</v>
      </c>
      <c r="Q26" s="68">
        <v>36.4</v>
      </c>
      <c r="R26" s="68">
        <v>0</v>
      </c>
      <c r="S26" s="139">
        <f t="shared" si="16"/>
        <v>0</v>
      </c>
      <c r="T26" s="68">
        <v>0</v>
      </c>
      <c r="U26" s="68">
        <v>0</v>
      </c>
      <c r="V26" s="139">
        <f t="shared" si="17"/>
        <v>0</v>
      </c>
      <c r="W26" s="68">
        <v>0</v>
      </c>
      <c r="X26" s="68">
        <v>0</v>
      </c>
      <c r="Y26" s="140">
        <v>125.4</v>
      </c>
      <c r="Z26" s="141">
        <f t="shared" si="2"/>
        <v>332.70000000000005</v>
      </c>
      <c r="AA26" s="142">
        <f t="shared" si="3"/>
        <v>207.3</v>
      </c>
      <c r="AB26" s="95">
        <f t="shared" si="4"/>
        <v>170.9</v>
      </c>
      <c r="AC26" s="96">
        <f t="shared" si="5"/>
        <v>36.4</v>
      </c>
      <c r="AD26" s="143">
        <f t="shared" si="6"/>
        <v>416.22661360597215</v>
      </c>
      <c r="AE26" s="97">
        <f t="shared" si="7"/>
        <v>343.14099500849323</v>
      </c>
      <c r="AF26" s="98">
        <f t="shared" si="8"/>
        <v>73.08561859747894</v>
      </c>
      <c r="AG26" s="144">
        <f t="shared" si="9"/>
        <v>668.0105853676167</v>
      </c>
      <c r="AH26" s="145">
        <f t="shared" si="10"/>
        <v>251.78397176164452</v>
      </c>
      <c r="AI26" s="146">
        <f t="shared" si="11"/>
        <v>17.559093101784853</v>
      </c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</row>
    <row r="27" spans="1:112" s="43" customFormat="1" ht="19.5" customHeight="1">
      <c r="A27" s="91">
        <v>22</v>
      </c>
      <c r="B27" s="93" t="s">
        <v>36</v>
      </c>
      <c r="C27" s="137">
        <v>8036</v>
      </c>
      <c r="D27" s="138">
        <f t="shared" si="12"/>
        <v>146</v>
      </c>
      <c r="E27" s="84">
        <f t="shared" si="12"/>
        <v>136.6</v>
      </c>
      <c r="F27" s="84">
        <f t="shared" si="12"/>
        <v>9.4</v>
      </c>
      <c r="G27" s="139">
        <f t="shared" si="1"/>
        <v>0</v>
      </c>
      <c r="H27" s="68">
        <v>0</v>
      </c>
      <c r="I27" s="68">
        <v>0</v>
      </c>
      <c r="J27" s="139">
        <f t="shared" si="13"/>
        <v>117</v>
      </c>
      <c r="K27" s="68">
        <v>110.2</v>
      </c>
      <c r="L27" s="68">
        <v>6.8</v>
      </c>
      <c r="M27" s="139">
        <f t="shared" si="14"/>
        <v>7.9</v>
      </c>
      <c r="N27" s="68">
        <v>7</v>
      </c>
      <c r="O27" s="68">
        <v>0.9</v>
      </c>
      <c r="P27" s="139">
        <f t="shared" si="15"/>
        <v>19.4</v>
      </c>
      <c r="Q27" s="68">
        <v>19.4</v>
      </c>
      <c r="R27" s="68">
        <v>0</v>
      </c>
      <c r="S27" s="139">
        <f t="shared" si="16"/>
        <v>0</v>
      </c>
      <c r="T27" s="68">
        <v>0</v>
      </c>
      <c r="U27" s="68">
        <v>0</v>
      </c>
      <c r="V27" s="139">
        <f t="shared" si="17"/>
        <v>1.7</v>
      </c>
      <c r="W27" s="68">
        <v>0</v>
      </c>
      <c r="X27" s="68">
        <v>1.7</v>
      </c>
      <c r="Y27" s="140">
        <v>46.9</v>
      </c>
      <c r="Z27" s="141">
        <f t="shared" si="2"/>
        <v>192.9</v>
      </c>
      <c r="AA27" s="142">
        <f t="shared" si="3"/>
        <v>146</v>
      </c>
      <c r="AB27" s="95">
        <f t="shared" si="4"/>
        <v>126.60000000000001</v>
      </c>
      <c r="AC27" s="96">
        <f t="shared" si="5"/>
        <v>19.4</v>
      </c>
      <c r="AD27" s="143">
        <f t="shared" si="6"/>
        <v>586.0723518360924</v>
      </c>
      <c r="AE27" s="97">
        <f t="shared" si="7"/>
        <v>508.1969845373241</v>
      </c>
      <c r="AF27" s="98">
        <f t="shared" si="8"/>
        <v>77.87536729876844</v>
      </c>
      <c r="AG27" s="144">
        <f t="shared" si="9"/>
        <v>774.3380593779605</v>
      </c>
      <c r="AH27" s="145">
        <f t="shared" si="10"/>
        <v>188.26570754186804</v>
      </c>
      <c r="AI27" s="146">
        <f t="shared" si="11"/>
        <v>13.287671232876711</v>
      </c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</row>
    <row r="28" spans="1:112" s="46" customFormat="1" ht="19.5" customHeight="1">
      <c r="A28" s="94">
        <v>23</v>
      </c>
      <c r="B28" s="93" t="s">
        <v>37</v>
      </c>
      <c r="C28" s="137">
        <v>5964</v>
      </c>
      <c r="D28" s="138">
        <f t="shared" si="12"/>
        <v>105.39999999999999</v>
      </c>
      <c r="E28" s="84">
        <f t="shared" si="12"/>
        <v>101.19999999999999</v>
      </c>
      <c r="F28" s="84">
        <f t="shared" si="12"/>
        <v>4.2</v>
      </c>
      <c r="G28" s="139">
        <f t="shared" si="1"/>
        <v>0</v>
      </c>
      <c r="H28" s="83">
        <v>0</v>
      </c>
      <c r="I28" s="83">
        <v>0</v>
      </c>
      <c r="J28" s="139">
        <f t="shared" si="13"/>
        <v>85.5</v>
      </c>
      <c r="K28" s="83">
        <v>82.8</v>
      </c>
      <c r="L28" s="83">
        <v>2.7</v>
      </c>
      <c r="M28" s="139">
        <f t="shared" si="14"/>
        <v>12.799999999999999</v>
      </c>
      <c r="N28" s="83">
        <v>11.6</v>
      </c>
      <c r="O28" s="83">
        <v>1.2</v>
      </c>
      <c r="P28" s="139">
        <f t="shared" si="15"/>
        <v>7.1</v>
      </c>
      <c r="Q28" s="83">
        <v>6.8</v>
      </c>
      <c r="R28" s="83">
        <v>0.3</v>
      </c>
      <c r="S28" s="139">
        <f t="shared" si="16"/>
        <v>0</v>
      </c>
      <c r="T28" s="83">
        <v>0</v>
      </c>
      <c r="U28" s="83">
        <v>0</v>
      </c>
      <c r="V28" s="139">
        <f t="shared" si="17"/>
        <v>0</v>
      </c>
      <c r="W28" s="83">
        <v>0</v>
      </c>
      <c r="X28" s="83">
        <v>0</v>
      </c>
      <c r="Y28" s="140">
        <v>0</v>
      </c>
      <c r="Z28" s="141">
        <f t="shared" si="2"/>
        <v>105.39999999999999</v>
      </c>
      <c r="AA28" s="142">
        <f t="shared" si="3"/>
        <v>105.39999999999999</v>
      </c>
      <c r="AB28" s="95">
        <f t="shared" si="4"/>
        <v>98.3</v>
      </c>
      <c r="AC28" s="96">
        <f t="shared" si="5"/>
        <v>7.1</v>
      </c>
      <c r="AD28" s="143">
        <f t="shared" si="6"/>
        <v>570.0871898054996</v>
      </c>
      <c r="AE28" s="97">
        <f t="shared" si="7"/>
        <v>531.6847320482033</v>
      </c>
      <c r="AF28" s="98">
        <f t="shared" si="8"/>
        <v>38.40245775729646</v>
      </c>
      <c r="AG28" s="144">
        <f t="shared" si="9"/>
        <v>570.0871898054996</v>
      </c>
      <c r="AH28" s="145">
        <f t="shared" si="10"/>
        <v>0</v>
      </c>
      <c r="AI28" s="146">
        <f t="shared" si="11"/>
        <v>6.736242884250475</v>
      </c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</row>
    <row r="29" spans="1:112" s="46" customFormat="1" ht="19.5" customHeight="1">
      <c r="A29" s="94">
        <v>24</v>
      </c>
      <c r="B29" s="93" t="s">
        <v>38</v>
      </c>
      <c r="C29" s="137">
        <v>12461</v>
      </c>
      <c r="D29" s="138">
        <f>G29+J29+M29+P29+S29+V29</f>
        <v>259.09999999999997</v>
      </c>
      <c r="E29" s="84">
        <f>H29+K29+N29+Q29+T29+W29</f>
        <v>243.9</v>
      </c>
      <c r="F29" s="84">
        <f>L29+I29+O29+R29+U29+X29</f>
        <v>15.200000000000001</v>
      </c>
      <c r="G29" s="139">
        <f>SUM(H29:I29)</f>
        <v>0</v>
      </c>
      <c r="H29" s="83">
        <v>0</v>
      </c>
      <c r="I29" s="83">
        <v>0</v>
      </c>
      <c r="J29" s="139">
        <f>SUM(K29:L29)</f>
        <v>172.60000000000002</v>
      </c>
      <c r="K29" s="83">
        <v>161.8</v>
      </c>
      <c r="L29" s="83">
        <v>10.8</v>
      </c>
      <c r="M29" s="139">
        <f>SUM(N29:O29)</f>
        <v>9.200000000000001</v>
      </c>
      <c r="N29" s="83">
        <v>7.9</v>
      </c>
      <c r="O29" s="83">
        <v>1.3</v>
      </c>
      <c r="P29" s="139">
        <f>SUM(Q29:R29)</f>
        <v>73.39999999999999</v>
      </c>
      <c r="Q29" s="83">
        <v>70.3</v>
      </c>
      <c r="R29" s="83">
        <v>3.1</v>
      </c>
      <c r="S29" s="139">
        <f>SUM(T29:U29)</f>
        <v>0</v>
      </c>
      <c r="T29" s="83">
        <v>0</v>
      </c>
      <c r="U29" s="83">
        <v>0</v>
      </c>
      <c r="V29" s="139">
        <f>SUM(W29:X29)</f>
        <v>3.9</v>
      </c>
      <c r="W29" s="83">
        <v>3.9</v>
      </c>
      <c r="X29" s="83">
        <v>0</v>
      </c>
      <c r="Y29" s="140">
        <v>86.5</v>
      </c>
      <c r="Z29" s="141">
        <f>D29+Y29</f>
        <v>345.59999999999997</v>
      </c>
      <c r="AA29" s="149">
        <f>SUM(AB29:AC29)</f>
        <v>259.1</v>
      </c>
      <c r="AB29" s="68">
        <f>G29+J29+M29+S29+V29</f>
        <v>185.70000000000002</v>
      </c>
      <c r="AC29" s="100">
        <f>P29</f>
        <v>73.39999999999999</v>
      </c>
      <c r="AD29" s="143">
        <f t="shared" si="6"/>
        <v>670.7378634242061</v>
      </c>
      <c r="AE29" s="97">
        <f t="shared" si="7"/>
        <v>480.7256705437093</v>
      </c>
      <c r="AF29" s="98">
        <f t="shared" si="8"/>
        <v>190.01219288049683</v>
      </c>
      <c r="AG29" s="144">
        <f t="shared" si="9"/>
        <v>894.6623141621212</v>
      </c>
      <c r="AH29" s="145">
        <f t="shared" si="10"/>
        <v>223.92445073791518</v>
      </c>
      <c r="AI29" s="146">
        <f>AC29*100/AA29</f>
        <v>28.328830567348508</v>
      </c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</row>
    <row r="30" spans="1:112" s="46" customFormat="1" ht="19.5" customHeight="1">
      <c r="A30" s="94">
        <v>25</v>
      </c>
      <c r="B30" s="93" t="s">
        <v>39</v>
      </c>
      <c r="C30" s="137">
        <v>16534</v>
      </c>
      <c r="D30" s="138">
        <f t="shared" si="12"/>
        <v>329.2</v>
      </c>
      <c r="E30" s="84">
        <f t="shared" si="12"/>
        <v>305.3</v>
      </c>
      <c r="F30" s="84">
        <f t="shared" si="12"/>
        <v>23.9</v>
      </c>
      <c r="G30" s="139">
        <f t="shared" si="1"/>
        <v>0</v>
      </c>
      <c r="H30" s="83">
        <v>0</v>
      </c>
      <c r="I30" s="83">
        <v>0</v>
      </c>
      <c r="J30" s="139">
        <f t="shared" si="13"/>
        <v>274.6</v>
      </c>
      <c r="K30" s="83">
        <v>266.1</v>
      </c>
      <c r="L30" s="83">
        <v>8.5</v>
      </c>
      <c r="M30" s="139">
        <f t="shared" si="14"/>
        <v>14.7</v>
      </c>
      <c r="N30" s="83">
        <v>9.5</v>
      </c>
      <c r="O30" s="83">
        <v>5.2</v>
      </c>
      <c r="P30" s="139">
        <f t="shared" si="15"/>
        <v>28.7</v>
      </c>
      <c r="Q30" s="83">
        <v>28.7</v>
      </c>
      <c r="R30" s="83">
        <v>0</v>
      </c>
      <c r="S30" s="139">
        <f t="shared" si="16"/>
        <v>0</v>
      </c>
      <c r="T30" s="83">
        <v>0</v>
      </c>
      <c r="U30" s="83">
        <v>0</v>
      </c>
      <c r="V30" s="139">
        <f t="shared" si="17"/>
        <v>11.2</v>
      </c>
      <c r="W30" s="83">
        <v>1</v>
      </c>
      <c r="X30" s="83">
        <v>10.2</v>
      </c>
      <c r="Y30" s="140">
        <v>79.6</v>
      </c>
      <c r="Z30" s="141">
        <f t="shared" si="2"/>
        <v>408.79999999999995</v>
      </c>
      <c r="AA30" s="142">
        <f t="shared" si="3"/>
        <v>329.2</v>
      </c>
      <c r="AB30" s="95">
        <f t="shared" si="4"/>
        <v>300.5</v>
      </c>
      <c r="AC30" s="96">
        <f t="shared" si="5"/>
        <v>28.7</v>
      </c>
      <c r="AD30" s="143">
        <f t="shared" si="6"/>
        <v>642.2737896885011</v>
      </c>
      <c r="AE30" s="97">
        <f t="shared" si="7"/>
        <v>586.2796895546617</v>
      </c>
      <c r="AF30" s="98">
        <f t="shared" si="8"/>
        <v>55.99410013383955</v>
      </c>
      <c r="AG30" s="144">
        <f t="shared" si="9"/>
        <v>797.574499467373</v>
      </c>
      <c r="AH30" s="145">
        <f t="shared" si="10"/>
        <v>155.30070977887206</v>
      </c>
      <c r="AI30" s="146">
        <f t="shared" si="11"/>
        <v>8.718104495747266</v>
      </c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</row>
    <row r="31" spans="1:112" s="46" customFormat="1" ht="19.5" customHeight="1">
      <c r="A31" s="94">
        <v>26</v>
      </c>
      <c r="B31" s="93" t="s">
        <v>194</v>
      </c>
      <c r="C31" s="137">
        <v>10176</v>
      </c>
      <c r="D31" s="138">
        <f t="shared" si="12"/>
        <v>184.29999999999998</v>
      </c>
      <c r="E31" s="84">
        <f t="shared" si="12"/>
        <v>179.1</v>
      </c>
      <c r="F31" s="84">
        <f t="shared" si="12"/>
        <v>5.199999999999999</v>
      </c>
      <c r="G31" s="139">
        <f t="shared" si="1"/>
        <v>0</v>
      </c>
      <c r="H31" s="83">
        <v>0</v>
      </c>
      <c r="I31" s="83">
        <v>0</v>
      </c>
      <c r="J31" s="139">
        <f t="shared" si="13"/>
        <v>138.29999999999998</v>
      </c>
      <c r="K31" s="83">
        <v>137.2</v>
      </c>
      <c r="L31" s="83">
        <v>1.1</v>
      </c>
      <c r="M31" s="139">
        <f t="shared" si="14"/>
        <v>10.6</v>
      </c>
      <c r="N31" s="83">
        <v>9.4</v>
      </c>
      <c r="O31" s="83">
        <v>1.2</v>
      </c>
      <c r="P31" s="139">
        <f t="shared" si="15"/>
        <v>31.9</v>
      </c>
      <c r="Q31" s="83">
        <v>31.9</v>
      </c>
      <c r="R31" s="83">
        <v>0</v>
      </c>
      <c r="S31" s="139">
        <f t="shared" si="16"/>
        <v>0</v>
      </c>
      <c r="T31" s="83">
        <v>0</v>
      </c>
      <c r="U31" s="83">
        <v>0</v>
      </c>
      <c r="V31" s="139">
        <f t="shared" si="17"/>
        <v>3.5</v>
      </c>
      <c r="W31" s="83">
        <v>0.6</v>
      </c>
      <c r="X31" s="83">
        <v>2.9</v>
      </c>
      <c r="Y31" s="140">
        <v>52.4</v>
      </c>
      <c r="Z31" s="141">
        <f t="shared" si="2"/>
        <v>236.7</v>
      </c>
      <c r="AA31" s="142">
        <f t="shared" si="3"/>
        <v>184.29999999999998</v>
      </c>
      <c r="AB31" s="95">
        <f t="shared" si="4"/>
        <v>152.39999999999998</v>
      </c>
      <c r="AC31" s="96">
        <f t="shared" si="5"/>
        <v>31.9</v>
      </c>
      <c r="AD31" s="143">
        <f t="shared" si="6"/>
        <v>584.2336173666057</v>
      </c>
      <c r="AE31" s="97">
        <f t="shared" si="7"/>
        <v>483.11016433353615</v>
      </c>
      <c r="AF31" s="98">
        <f t="shared" si="8"/>
        <v>101.12345303306958</v>
      </c>
      <c r="AG31" s="144">
        <f t="shared" si="9"/>
        <v>750.3423615337797</v>
      </c>
      <c r="AH31" s="145">
        <f t="shared" si="10"/>
        <v>166.10874416717385</v>
      </c>
      <c r="AI31" s="146">
        <f t="shared" si="11"/>
        <v>17.308735756918068</v>
      </c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3"/>
      <c r="DE31" s="73"/>
      <c r="DF31" s="73"/>
      <c r="DG31" s="73"/>
      <c r="DH31" s="73"/>
    </row>
    <row r="32" spans="1:112" s="46" customFormat="1" ht="19.5" customHeight="1">
      <c r="A32" s="94">
        <v>27</v>
      </c>
      <c r="B32" s="93" t="s">
        <v>40</v>
      </c>
      <c r="C32" s="137">
        <v>3653</v>
      </c>
      <c r="D32" s="138">
        <f t="shared" si="12"/>
        <v>64.2</v>
      </c>
      <c r="E32" s="84">
        <f t="shared" si="12"/>
        <v>62.2</v>
      </c>
      <c r="F32" s="84">
        <f t="shared" si="12"/>
        <v>2</v>
      </c>
      <c r="G32" s="139">
        <f>SUM(H32:I32)</f>
        <v>0</v>
      </c>
      <c r="H32" s="83">
        <v>0</v>
      </c>
      <c r="I32" s="83">
        <v>0</v>
      </c>
      <c r="J32" s="139">
        <f>SUM(K32:L32)</f>
        <v>48</v>
      </c>
      <c r="K32" s="83">
        <v>47.7</v>
      </c>
      <c r="L32" s="83">
        <v>0.3</v>
      </c>
      <c r="M32" s="139">
        <f>SUM(N32:O32)</f>
        <v>3.6999999999999997</v>
      </c>
      <c r="N32" s="83">
        <v>3.4</v>
      </c>
      <c r="O32" s="83">
        <v>0.3</v>
      </c>
      <c r="P32" s="139">
        <f>SUM(Q32:R32)</f>
        <v>10.4</v>
      </c>
      <c r="Q32" s="83">
        <v>10.4</v>
      </c>
      <c r="R32" s="83">
        <v>0</v>
      </c>
      <c r="S32" s="139">
        <f>SUM(T32:U32)</f>
        <v>0</v>
      </c>
      <c r="T32" s="83">
        <v>0</v>
      </c>
      <c r="U32" s="83">
        <v>0</v>
      </c>
      <c r="V32" s="139">
        <f>SUM(W32:X32)</f>
        <v>2.0999999999999996</v>
      </c>
      <c r="W32" s="83">
        <v>0.7</v>
      </c>
      <c r="X32" s="83">
        <v>1.4</v>
      </c>
      <c r="Y32" s="140">
        <v>21.6</v>
      </c>
      <c r="Z32" s="141">
        <f>D32+Y32</f>
        <v>85.80000000000001</v>
      </c>
      <c r="AA32" s="142">
        <f>SUM(AB32:AC32)</f>
        <v>64.2</v>
      </c>
      <c r="AB32" s="95">
        <f>G32+J32+M32+S32+V32</f>
        <v>53.800000000000004</v>
      </c>
      <c r="AC32" s="96">
        <f>P32</f>
        <v>10.4</v>
      </c>
      <c r="AD32" s="143">
        <f t="shared" si="6"/>
        <v>566.9224587833244</v>
      </c>
      <c r="AE32" s="97">
        <f t="shared" si="7"/>
        <v>475.08455268758337</v>
      </c>
      <c r="AF32" s="98">
        <f t="shared" si="8"/>
        <v>91.83790609574102</v>
      </c>
      <c r="AG32" s="144">
        <f t="shared" si="9"/>
        <v>757.6627252898634</v>
      </c>
      <c r="AH32" s="145">
        <f t="shared" si="10"/>
        <v>190.74026650653903</v>
      </c>
      <c r="AI32" s="146">
        <f>AC32*100/AA32</f>
        <v>16.1993769470405</v>
      </c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</row>
    <row r="33" spans="1:112" s="43" customFormat="1" ht="19.5" customHeight="1">
      <c r="A33" s="91">
        <v>28</v>
      </c>
      <c r="B33" s="93" t="s">
        <v>195</v>
      </c>
      <c r="C33" s="137">
        <v>2870</v>
      </c>
      <c r="D33" s="138">
        <f t="shared" si="12"/>
        <v>73.50000000000001</v>
      </c>
      <c r="E33" s="84">
        <f t="shared" si="12"/>
        <v>70.2</v>
      </c>
      <c r="F33" s="84">
        <f t="shared" si="12"/>
        <v>3.3</v>
      </c>
      <c r="G33" s="139">
        <f t="shared" si="1"/>
        <v>0</v>
      </c>
      <c r="H33" s="83">
        <v>0</v>
      </c>
      <c r="I33" s="83">
        <v>0</v>
      </c>
      <c r="J33" s="139">
        <f t="shared" si="13"/>
        <v>60.2</v>
      </c>
      <c r="K33" s="68">
        <v>57.6</v>
      </c>
      <c r="L33" s="68">
        <v>2.6</v>
      </c>
      <c r="M33" s="139">
        <f t="shared" si="14"/>
        <v>7.9</v>
      </c>
      <c r="N33" s="68">
        <v>7.2</v>
      </c>
      <c r="O33" s="68">
        <v>0.7</v>
      </c>
      <c r="P33" s="139">
        <f t="shared" si="15"/>
        <v>5.4</v>
      </c>
      <c r="Q33" s="68">
        <v>5.4</v>
      </c>
      <c r="R33" s="68">
        <v>0</v>
      </c>
      <c r="S33" s="139">
        <v>0</v>
      </c>
      <c r="T33" s="68">
        <v>0</v>
      </c>
      <c r="U33" s="68">
        <v>0</v>
      </c>
      <c r="V33" s="139">
        <f>SUM(W33:X33)</f>
        <v>0</v>
      </c>
      <c r="W33" s="68">
        <v>0</v>
      </c>
      <c r="X33" s="68">
        <v>0</v>
      </c>
      <c r="Y33" s="140">
        <v>13.5</v>
      </c>
      <c r="Z33" s="141">
        <f>D33+Y33</f>
        <v>87.00000000000001</v>
      </c>
      <c r="AA33" s="142">
        <f>SUM(AB33:AC33)</f>
        <v>73.50000000000001</v>
      </c>
      <c r="AB33" s="95">
        <f t="shared" si="4"/>
        <v>68.10000000000001</v>
      </c>
      <c r="AC33" s="96">
        <f t="shared" si="5"/>
        <v>5.4</v>
      </c>
      <c r="AD33" s="143">
        <f t="shared" si="6"/>
        <v>826.1211644374511</v>
      </c>
      <c r="AE33" s="97">
        <f t="shared" si="7"/>
        <v>765.4265482746995</v>
      </c>
      <c r="AF33" s="98">
        <f t="shared" si="8"/>
        <v>60.694616162751494</v>
      </c>
      <c r="AG33" s="144">
        <f t="shared" si="9"/>
        <v>977.8577048443298</v>
      </c>
      <c r="AH33" s="145">
        <f t="shared" si="10"/>
        <v>151.73654040687873</v>
      </c>
      <c r="AI33" s="146">
        <f t="shared" si="11"/>
        <v>7.3469387755102025</v>
      </c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</row>
    <row r="34" spans="1:112" s="43" customFormat="1" ht="19.5" customHeight="1">
      <c r="A34" s="94">
        <v>29</v>
      </c>
      <c r="B34" s="93" t="s">
        <v>41</v>
      </c>
      <c r="C34" s="137">
        <v>9846</v>
      </c>
      <c r="D34" s="138">
        <f t="shared" si="12"/>
        <v>138.5</v>
      </c>
      <c r="E34" s="84">
        <f t="shared" si="12"/>
        <v>132.3</v>
      </c>
      <c r="F34" s="84">
        <f t="shared" si="12"/>
        <v>6.199999999999999</v>
      </c>
      <c r="G34" s="139">
        <f t="shared" si="1"/>
        <v>0</v>
      </c>
      <c r="H34" s="83">
        <v>0</v>
      </c>
      <c r="I34" s="83">
        <v>0</v>
      </c>
      <c r="J34" s="139">
        <f t="shared" si="13"/>
        <v>95.2</v>
      </c>
      <c r="K34" s="68">
        <v>94.7</v>
      </c>
      <c r="L34" s="68">
        <v>0.5</v>
      </c>
      <c r="M34" s="139">
        <f t="shared" si="14"/>
        <v>7.1</v>
      </c>
      <c r="N34" s="68">
        <v>6.5</v>
      </c>
      <c r="O34" s="83">
        <v>0.6</v>
      </c>
      <c r="P34" s="139">
        <f t="shared" si="15"/>
        <v>31.6</v>
      </c>
      <c r="Q34" s="68">
        <v>31.1</v>
      </c>
      <c r="R34" s="68">
        <v>0.5</v>
      </c>
      <c r="S34" s="139">
        <f t="shared" si="16"/>
        <v>0</v>
      </c>
      <c r="T34" s="68">
        <v>0</v>
      </c>
      <c r="U34" s="68">
        <v>0</v>
      </c>
      <c r="V34" s="139">
        <f t="shared" si="17"/>
        <v>4.6</v>
      </c>
      <c r="W34" s="68">
        <v>0</v>
      </c>
      <c r="X34" s="68">
        <v>4.6</v>
      </c>
      <c r="Y34" s="140">
        <v>28.6</v>
      </c>
      <c r="Z34" s="141">
        <f t="shared" si="2"/>
        <v>167.1</v>
      </c>
      <c r="AA34" s="142">
        <f>SUM(AB34:AC34)</f>
        <v>138.5</v>
      </c>
      <c r="AB34" s="95">
        <f t="shared" si="4"/>
        <v>106.89999999999999</v>
      </c>
      <c r="AC34" s="96">
        <f t="shared" si="5"/>
        <v>31.6</v>
      </c>
      <c r="AD34" s="143">
        <f t="shared" si="6"/>
        <v>453.76213035586744</v>
      </c>
      <c r="AE34" s="97">
        <f t="shared" si="7"/>
        <v>350.23228689561176</v>
      </c>
      <c r="AF34" s="98">
        <f t="shared" si="8"/>
        <v>103.52984346025569</v>
      </c>
      <c r="AG34" s="144">
        <f t="shared" si="9"/>
        <v>547.4631912091369</v>
      </c>
      <c r="AH34" s="145">
        <f t="shared" si="10"/>
        <v>93.70106085326938</v>
      </c>
      <c r="AI34" s="146">
        <f t="shared" si="11"/>
        <v>22.815884476534297</v>
      </c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</row>
    <row r="35" spans="1:112" s="46" customFormat="1" ht="19.5" customHeight="1">
      <c r="A35" s="94">
        <v>30</v>
      </c>
      <c r="B35" s="93" t="s">
        <v>42</v>
      </c>
      <c r="C35" s="137">
        <v>4449</v>
      </c>
      <c r="D35" s="138">
        <f>G35+J35+M35+P35+S35+V35</f>
        <v>81.19999999999999</v>
      </c>
      <c r="E35" s="84">
        <f>H35+K35+N35+Q35+T35+W35</f>
        <v>71.1</v>
      </c>
      <c r="F35" s="84">
        <f>I35+L35+O35+R35+U35+X35</f>
        <v>10.1</v>
      </c>
      <c r="G35" s="139">
        <f>SUM(H35:I35)</f>
        <v>0</v>
      </c>
      <c r="H35" s="83">
        <v>0</v>
      </c>
      <c r="I35" s="83">
        <v>0</v>
      </c>
      <c r="J35" s="139">
        <f>SUM(K35:L35)</f>
        <v>66.3</v>
      </c>
      <c r="K35" s="68">
        <v>57.9</v>
      </c>
      <c r="L35" s="68">
        <v>8.4</v>
      </c>
      <c r="M35" s="139">
        <f>SUM(N35:O35)</f>
        <v>5.1</v>
      </c>
      <c r="N35" s="68">
        <v>3.6</v>
      </c>
      <c r="O35" s="83">
        <v>1.5</v>
      </c>
      <c r="P35" s="139">
        <f>SUM(Q35:R35)</f>
        <v>9.799999999999999</v>
      </c>
      <c r="Q35" s="68">
        <v>9.6</v>
      </c>
      <c r="R35" s="68">
        <v>0.2</v>
      </c>
      <c r="S35" s="139">
        <f>SUM(T35:U35)</f>
        <v>0</v>
      </c>
      <c r="T35" s="68">
        <v>0</v>
      </c>
      <c r="U35" s="68">
        <v>0</v>
      </c>
      <c r="V35" s="139">
        <f>SUM(W35:X35)</f>
        <v>0</v>
      </c>
      <c r="W35" s="68">
        <v>0</v>
      </c>
      <c r="X35" s="68">
        <v>0</v>
      </c>
      <c r="Y35" s="140">
        <v>22.1</v>
      </c>
      <c r="Z35" s="141">
        <f>D35+Y35</f>
        <v>103.29999999999998</v>
      </c>
      <c r="AA35" s="142">
        <f t="shared" si="3"/>
        <v>81.19999999999999</v>
      </c>
      <c r="AB35" s="95">
        <f>G35+J35+M35+S35+V35</f>
        <v>71.39999999999999</v>
      </c>
      <c r="AC35" s="96">
        <f>P35</f>
        <v>9.799999999999999</v>
      </c>
      <c r="AD35" s="143">
        <f t="shared" si="6"/>
        <v>588.7513685569064</v>
      </c>
      <c r="AE35" s="97">
        <f t="shared" si="7"/>
        <v>517.6951689034868</v>
      </c>
      <c r="AF35" s="98">
        <f t="shared" si="8"/>
        <v>71.05619965341975</v>
      </c>
      <c r="AG35" s="144">
        <f t="shared" si="9"/>
        <v>748.9903494079858</v>
      </c>
      <c r="AH35" s="145">
        <f t="shared" si="10"/>
        <v>160.23898085107928</v>
      </c>
      <c r="AI35" s="146">
        <f>AC35*100/AA35</f>
        <v>12.068965517241379</v>
      </c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3"/>
      <c r="DF35" s="73"/>
      <c r="DG35" s="73"/>
      <c r="DH35" s="73"/>
    </row>
    <row r="36" spans="1:112" s="43" customFormat="1" ht="19.5" customHeight="1">
      <c r="A36" s="94">
        <v>31</v>
      </c>
      <c r="B36" s="93" t="s">
        <v>196</v>
      </c>
      <c r="C36" s="137">
        <v>6180</v>
      </c>
      <c r="D36" s="138">
        <f t="shared" si="12"/>
        <v>111.49999999999999</v>
      </c>
      <c r="E36" s="84">
        <f t="shared" si="12"/>
        <v>105.1</v>
      </c>
      <c r="F36" s="84">
        <f t="shared" si="12"/>
        <v>6.4</v>
      </c>
      <c r="G36" s="139">
        <f t="shared" si="1"/>
        <v>0</v>
      </c>
      <c r="H36" s="83">
        <v>0</v>
      </c>
      <c r="I36" s="68">
        <v>0</v>
      </c>
      <c r="J36" s="139">
        <f t="shared" si="13"/>
        <v>82.8</v>
      </c>
      <c r="K36" s="68">
        <v>80.6</v>
      </c>
      <c r="L36" s="68">
        <v>2.2</v>
      </c>
      <c r="M36" s="139">
        <f t="shared" si="14"/>
        <v>6.1</v>
      </c>
      <c r="N36" s="68">
        <v>5.3</v>
      </c>
      <c r="O36" s="68">
        <v>0.8</v>
      </c>
      <c r="P36" s="139">
        <f t="shared" si="15"/>
        <v>12.3</v>
      </c>
      <c r="Q36" s="68">
        <v>11.8</v>
      </c>
      <c r="R36" s="68">
        <v>0.5</v>
      </c>
      <c r="S36" s="139">
        <f t="shared" si="16"/>
        <v>0</v>
      </c>
      <c r="T36" s="68">
        <v>0</v>
      </c>
      <c r="U36" s="68">
        <v>0</v>
      </c>
      <c r="V36" s="139">
        <f>SUM(W36:X36)</f>
        <v>10.3</v>
      </c>
      <c r="W36" s="68">
        <v>7.4</v>
      </c>
      <c r="X36" s="68">
        <v>2.9</v>
      </c>
      <c r="Y36" s="140">
        <v>26.4</v>
      </c>
      <c r="Z36" s="141">
        <f t="shared" si="2"/>
        <v>137.89999999999998</v>
      </c>
      <c r="AA36" s="142">
        <f t="shared" si="3"/>
        <v>111.49999999999999</v>
      </c>
      <c r="AB36" s="95">
        <f t="shared" si="4"/>
        <v>99.19999999999999</v>
      </c>
      <c r="AC36" s="96">
        <f t="shared" si="5"/>
        <v>12.3</v>
      </c>
      <c r="AD36" s="143">
        <f t="shared" si="6"/>
        <v>582.0022966906774</v>
      </c>
      <c r="AE36" s="97">
        <f t="shared" si="7"/>
        <v>517.799352750809</v>
      </c>
      <c r="AF36" s="98">
        <f t="shared" si="8"/>
        <v>64.20294393986846</v>
      </c>
      <c r="AG36" s="144">
        <f t="shared" si="9"/>
        <v>719.8037373421024</v>
      </c>
      <c r="AH36" s="145">
        <f t="shared" si="10"/>
        <v>137.801440651425</v>
      </c>
      <c r="AI36" s="146">
        <f t="shared" si="11"/>
        <v>11.031390134529149</v>
      </c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</row>
    <row r="37" spans="1:112" s="43" customFormat="1" ht="19.5" customHeight="1">
      <c r="A37" s="94">
        <v>32</v>
      </c>
      <c r="B37" s="93" t="s">
        <v>197</v>
      </c>
      <c r="C37" s="137">
        <v>17888</v>
      </c>
      <c r="D37" s="138">
        <f t="shared" si="12"/>
        <v>352.5</v>
      </c>
      <c r="E37" s="84">
        <f t="shared" si="12"/>
        <v>285.2</v>
      </c>
      <c r="F37" s="84">
        <f t="shared" si="12"/>
        <v>67.3</v>
      </c>
      <c r="G37" s="139">
        <f t="shared" si="1"/>
        <v>0</v>
      </c>
      <c r="H37" s="68">
        <v>0</v>
      </c>
      <c r="I37" s="68">
        <v>0</v>
      </c>
      <c r="J37" s="139">
        <f t="shared" si="13"/>
        <v>272.8</v>
      </c>
      <c r="K37" s="68">
        <v>227.5</v>
      </c>
      <c r="L37" s="68">
        <v>45.3</v>
      </c>
      <c r="M37" s="139">
        <f t="shared" si="14"/>
        <v>41.3</v>
      </c>
      <c r="N37" s="68">
        <v>22.5</v>
      </c>
      <c r="O37" s="68">
        <v>18.8</v>
      </c>
      <c r="P37" s="139">
        <f t="shared" si="15"/>
        <v>38.400000000000006</v>
      </c>
      <c r="Q37" s="68">
        <v>35.2</v>
      </c>
      <c r="R37" s="68">
        <v>3.2</v>
      </c>
      <c r="S37" s="139">
        <f t="shared" si="16"/>
        <v>0</v>
      </c>
      <c r="T37" s="68">
        <v>0</v>
      </c>
      <c r="U37" s="68">
        <v>0</v>
      </c>
      <c r="V37" s="139">
        <f t="shared" si="17"/>
        <v>0</v>
      </c>
      <c r="W37" s="68">
        <v>0</v>
      </c>
      <c r="X37" s="68">
        <v>0</v>
      </c>
      <c r="Y37" s="140">
        <v>75.7</v>
      </c>
      <c r="Z37" s="141">
        <f t="shared" si="2"/>
        <v>428.2</v>
      </c>
      <c r="AA37" s="142">
        <f t="shared" si="3"/>
        <v>352.5</v>
      </c>
      <c r="AB37" s="95">
        <f t="shared" si="4"/>
        <v>314.1</v>
      </c>
      <c r="AC37" s="96">
        <f t="shared" si="5"/>
        <v>38.400000000000006</v>
      </c>
      <c r="AD37" s="143">
        <f t="shared" si="6"/>
        <v>635.6757458595418</v>
      </c>
      <c r="AE37" s="97">
        <f t="shared" si="7"/>
        <v>566.4276646084598</v>
      </c>
      <c r="AF37" s="98">
        <f t="shared" si="8"/>
        <v>69.248081251082</v>
      </c>
      <c r="AG37" s="144">
        <f t="shared" si="9"/>
        <v>772.188239367534</v>
      </c>
      <c r="AH37" s="145">
        <f t="shared" si="10"/>
        <v>136.5124935079924</v>
      </c>
      <c r="AI37" s="146">
        <f t="shared" si="11"/>
        <v>10.893617021276597</v>
      </c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2"/>
      <c r="DE37" s="72"/>
      <c r="DF37" s="72"/>
      <c r="DG37" s="72"/>
      <c r="DH37" s="72"/>
    </row>
    <row r="38" spans="1:112" s="43" customFormat="1" ht="19.5" customHeight="1" thickBot="1">
      <c r="A38" s="101">
        <v>33</v>
      </c>
      <c r="B38" s="102" t="s">
        <v>44</v>
      </c>
      <c r="C38" s="150">
        <v>13520</v>
      </c>
      <c r="D38" s="151">
        <f t="shared" si="12"/>
        <v>217.79999999999998</v>
      </c>
      <c r="E38" s="103">
        <f t="shared" si="12"/>
        <v>195.60000000000002</v>
      </c>
      <c r="F38" s="103">
        <f t="shared" si="12"/>
        <v>22.2</v>
      </c>
      <c r="G38" s="152">
        <f t="shared" si="1"/>
        <v>0</v>
      </c>
      <c r="H38" s="103">
        <v>0</v>
      </c>
      <c r="I38" s="103">
        <v>0</v>
      </c>
      <c r="J38" s="152">
        <f t="shared" si="13"/>
        <v>140.6</v>
      </c>
      <c r="K38" s="103">
        <v>135</v>
      </c>
      <c r="L38" s="103">
        <v>5.6</v>
      </c>
      <c r="M38" s="152">
        <f t="shared" si="14"/>
        <v>9</v>
      </c>
      <c r="N38" s="103">
        <v>6.8</v>
      </c>
      <c r="O38" s="103">
        <v>2.2</v>
      </c>
      <c r="P38" s="152">
        <f t="shared" si="15"/>
        <v>36.199999999999996</v>
      </c>
      <c r="Q38" s="103">
        <v>35.4</v>
      </c>
      <c r="R38" s="103">
        <v>0.8</v>
      </c>
      <c r="S38" s="152">
        <f t="shared" si="16"/>
        <v>0</v>
      </c>
      <c r="T38" s="103">
        <v>0</v>
      </c>
      <c r="U38" s="103">
        <v>0</v>
      </c>
      <c r="V38" s="152">
        <f t="shared" si="17"/>
        <v>32</v>
      </c>
      <c r="W38" s="103">
        <v>18.4</v>
      </c>
      <c r="X38" s="103">
        <v>13.6</v>
      </c>
      <c r="Y38" s="153">
        <v>60.2</v>
      </c>
      <c r="Z38" s="154">
        <f t="shared" si="2"/>
        <v>278</v>
      </c>
      <c r="AA38" s="155">
        <f t="shared" si="3"/>
        <v>217.79999999999998</v>
      </c>
      <c r="AB38" s="104">
        <f t="shared" si="4"/>
        <v>181.6</v>
      </c>
      <c r="AC38" s="105">
        <f t="shared" si="5"/>
        <v>36.199999999999996</v>
      </c>
      <c r="AD38" s="156">
        <f t="shared" si="6"/>
        <v>519.660240503913</v>
      </c>
      <c r="AE38" s="106">
        <f t="shared" si="7"/>
        <v>433.288795571674</v>
      </c>
      <c r="AF38" s="107">
        <f t="shared" si="8"/>
        <v>86.37144493223896</v>
      </c>
      <c r="AG38" s="157">
        <f t="shared" si="9"/>
        <v>663.2945218553158</v>
      </c>
      <c r="AH38" s="158">
        <f t="shared" si="10"/>
        <v>143.63428135140296</v>
      </c>
      <c r="AI38" s="159">
        <f t="shared" si="11"/>
        <v>16.62075298438935</v>
      </c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2"/>
      <c r="CM38" s="72"/>
      <c r="CN38" s="72"/>
      <c r="CO38" s="72"/>
      <c r="CP38" s="72"/>
      <c r="CQ38" s="72"/>
      <c r="CR38" s="72"/>
      <c r="CS38" s="72"/>
      <c r="CT38" s="72"/>
      <c r="CU38" s="72"/>
      <c r="CV38" s="72"/>
      <c r="CW38" s="72"/>
      <c r="CX38" s="72"/>
      <c r="CY38" s="72"/>
      <c r="CZ38" s="72"/>
      <c r="DA38" s="72"/>
      <c r="DB38" s="72"/>
      <c r="DC38" s="72"/>
      <c r="DD38" s="72"/>
      <c r="DE38" s="72"/>
      <c r="DF38" s="72"/>
      <c r="DG38" s="72"/>
      <c r="DH38" s="72"/>
    </row>
    <row r="39" spans="1:112" s="43" customFormat="1" ht="15" customHeight="1">
      <c r="A39" s="79"/>
      <c r="B39" s="72"/>
      <c r="C39" s="79"/>
      <c r="D39" s="80"/>
      <c r="E39" s="81"/>
      <c r="F39" s="81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82"/>
      <c r="AE39" s="82"/>
      <c r="AF39" s="82"/>
      <c r="AG39" s="82"/>
      <c r="AH39" s="8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</row>
    <row r="40" spans="1:34" s="43" customFormat="1" ht="15" customHeight="1">
      <c r="A40" s="64"/>
      <c r="C40" s="64"/>
      <c r="D40" s="18"/>
      <c r="E40" s="65"/>
      <c r="F40" s="65"/>
      <c r="AD40" s="66"/>
      <c r="AE40" s="66"/>
      <c r="AF40" s="66"/>
      <c r="AG40" s="66"/>
      <c r="AH40" s="66"/>
    </row>
    <row r="41" spans="1:34" s="43" customFormat="1" ht="15" customHeight="1">
      <c r="A41" s="64"/>
      <c r="C41" s="64"/>
      <c r="D41" s="67"/>
      <c r="E41" s="65"/>
      <c r="F41" s="65"/>
      <c r="AD41" s="66"/>
      <c r="AE41" s="66"/>
      <c r="AF41" s="66"/>
      <c r="AG41" s="66"/>
      <c r="AH41" s="66"/>
    </row>
    <row r="42" spans="1:34" s="43" customFormat="1" ht="15" customHeight="1">
      <c r="A42" s="64"/>
      <c r="C42" s="64"/>
      <c r="D42" s="67"/>
      <c r="E42" s="65"/>
      <c r="F42" s="65"/>
      <c r="AD42" s="66"/>
      <c r="AE42" s="66"/>
      <c r="AF42" s="66"/>
      <c r="AG42" s="66"/>
      <c r="AH42" s="66"/>
    </row>
    <row r="43" spans="1:34" s="43" customFormat="1" ht="15" customHeight="1">
      <c r="A43" s="64"/>
      <c r="C43" s="64"/>
      <c r="D43" s="67"/>
      <c r="E43" s="65"/>
      <c r="F43" s="65"/>
      <c r="AD43" s="66"/>
      <c r="AE43" s="66"/>
      <c r="AF43" s="66"/>
      <c r="AG43" s="66"/>
      <c r="AH43" s="66"/>
    </row>
    <row r="44" spans="1:34" s="43" customFormat="1" ht="15" customHeight="1">
      <c r="A44" s="64"/>
      <c r="C44" s="64"/>
      <c r="D44" s="67"/>
      <c r="E44" s="65"/>
      <c r="F44" s="65"/>
      <c r="AD44" s="66"/>
      <c r="AE44" s="66"/>
      <c r="AF44" s="66"/>
      <c r="AG44" s="66"/>
      <c r="AH44" s="66"/>
    </row>
    <row r="45" spans="1:34" s="43" customFormat="1" ht="15" customHeight="1">
      <c r="A45" s="64"/>
      <c r="C45" s="64"/>
      <c r="D45" s="67"/>
      <c r="E45" s="65"/>
      <c r="F45" s="65"/>
      <c r="AD45" s="66"/>
      <c r="AE45" s="66"/>
      <c r="AF45" s="66"/>
      <c r="AG45" s="66"/>
      <c r="AH45" s="66"/>
    </row>
    <row r="46" spans="1:34" s="43" customFormat="1" ht="15" customHeight="1">
      <c r="A46" s="64"/>
      <c r="C46" s="64"/>
      <c r="D46" s="67"/>
      <c r="E46" s="65"/>
      <c r="F46" s="65"/>
      <c r="AD46" s="66"/>
      <c r="AE46" s="66"/>
      <c r="AF46" s="66"/>
      <c r="AG46" s="66"/>
      <c r="AH46" s="66"/>
    </row>
    <row r="47" spans="1:34" s="43" customFormat="1" ht="15" customHeight="1">
      <c r="A47" s="64"/>
      <c r="C47" s="64"/>
      <c r="D47" s="67"/>
      <c r="E47" s="65"/>
      <c r="F47" s="65"/>
      <c r="AD47" s="66"/>
      <c r="AE47" s="66"/>
      <c r="AF47" s="66"/>
      <c r="AG47" s="66"/>
      <c r="AH47" s="66"/>
    </row>
    <row r="48" spans="1:34" s="43" customFormat="1" ht="15" customHeight="1">
      <c r="A48" s="64"/>
      <c r="C48" s="64"/>
      <c r="D48" s="67"/>
      <c r="E48" s="65"/>
      <c r="F48" s="65"/>
      <c r="AD48" s="66"/>
      <c r="AE48" s="66"/>
      <c r="AF48" s="66"/>
      <c r="AG48" s="66"/>
      <c r="AH48" s="66"/>
    </row>
    <row r="49" spans="1:34" s="43" customFormat="1" ht="15" customHeight="1">
      <c r="A49" s="64"/>
      <c r="C49" s="64"/>
      <c r="D49" s="67"/>
      <c r="E49" s="65"/>
      <c r="F49" s="65"/>
      <c r="AD49" s="66"/>
      <c r="AE49" s="66"/>
      <c r="AF49" s="66"/>
      <c r="AG49" s="66"/>
      <c r="AH49" s="66"/>
    </row>
    <row r="50" spans="1:34" s="43" customFormat="1" ht="15" customHeight="1">
      <c r="A50" s="64"/>
      <c r="C50" s="64"/>
      <c r="D50" s="67"/>
      <c r="E50" s="65"/>
      <c r="F50" s="65"/>
      <c r="AD50" s="66"/>
      <c r="AE50" s="66"/>
      <c r="AF50" s="66"/>
      <c r="AG50" s="66"/>
      <c r="AH50" s="66"/>
    </row>
    <row r="51" spans="1:34" s="43" customFormat="1" ht="15" customHeight="1">
      <c r="A51" s="64"/>
      <c r="C51" s="64"/>
      <c r="D51" s="67"/>
      <c r="E51" s="65"/>
      <c r="F51" s="65"/>
      <c r="AD51" s="66"/>
      <c r="AE51" s="66"/>
      <c r="AF51" s="66"/>
      <c r="AG51" s="66"/>
      <c r="AH51" s="66"/>
    </row>
    <row r="52" spans="1:34" s="43" customFormat="1" ht="15" customHeight="1">
      <c r="A52" s="64"/>
      <c r="C52" s="64"/>
      <c r="D52" s="67"/>
      <c r="E52" s="65"/>
      <c r="F52" s="65"/>
      <c r="AD52" s="66"/>
      <c r="AE52" s="66"/>
      <c r="AF52" s="66"/>
      <c r="AG52" s="66"/>
      <c r="AH52" s="66"/>
    </row>
    <row r="53" spans="1:34" s="43" customFormat="1" ht="15" customHeight="1">
      <c r="A53" s="64"/>
      <c r="C53" s="64"/>
      <c r="D53" s="67"/>
      <c r="E53" s="65"/>
      <c r="F53" s="65"/>
      <c r="AD53" s="66"/>
      <c r="AE53" s="66"/>
      <c r="AF53" s="66"/>
      <c r="AG53" s="66"/>
      <c r="AH53" s="66"/>
    </row>
    <row r="54" spans="1:34" s="43" customFormat="1" ht="15" customHeight="1">
      <c r="A54" s="64"/>
      <c r="C54" s="64"/>
      <c r="D54" s="67"/>
      <c r="E54" s="65"/>
      <c r="F54" s="65"/>
      <c r="AD54" s="66"/>
      <c r="AE54" s="66"/>
      <c r="AF54" s="66"/>
      <c r="AG54" s="66"/>
      <c r="AH54" s="66"/>
    </row>
    <row r="55" spans="1:34" s="43" customFormat="1" ht="15" customHeight="1">
      <c r="A55" s="64"/>
      <c r="C55" s="64"/>
      <c r="D55" s="67"/>
      <c r="E55" s="65"/>
      <c r="F55" s="65"/>
      <c r="AD55" s="66"/>
      <c r="AE55" s="66"/>
      <c r="AF55" s="66"/>
      <c r="AG55" s="66"/>
      <c r="AH55" s="66"/>
    </row>
    <row r="56" spans="1:34" s="43" customFormat="1" ht="15" customHeight="1">
      <c r="A56" s="64"/>
      <c r="C56" s="64"/>
      <c r="D56" s="67"/>
      <c r="E56" s="65"/>
      <c r="F56" s="65"/>
      <c r="AD56" s="66"/>
      <c r="AE56" s="66"/>
      <c r="AF56" s="66"/>
      <c r="AG56" s="66"/>
      <c r="AH56" s="66"/>
    </row>
    <row r="57" spans="1:34" s="43" customFormat="1" ht="15" customHeight="1">
      <c r="A57" s="64"/>
      <c r="C57" s="64"/>
      <c r="D57" s="67"/>
      <c r="E57" s="65"/>
      <c r="F57" s="65"/>
      <c r="AD57" s="66"/>
      <c r="AE57" s="66"/>
      <c r="AF57" s="66"/>
      <c r="AG57" s="66"/>
      <c r="AH57" s="66"/>
    </row>
    <row r="58" spans="1:34" s="43" customFormat="1" ht="15" customHeight="1">
      <c r="A58" s="64"/>
      <c r="C58" s="64"/>
      <c r="D58" s="67"/>
      <c r="E58" s="65"/>
      <c r="F58" s="65"/>
      <c r="AD58" s="66"/>
      <c r="AE58" s="66"/>
      <c r="AF58" s="66"/>
      <c r="AG58" s="66"/>
      <c r="AH58" s="66"/>
    </row>
    <row r="59" spans="1:34" s="43" customFormat="1" ht="15" customHeight="1">
      <c r="A59" s="64"/>
      <c r="C59" s="64"/>
      <c r="D59" s="67"/>
      <c r="E59" s="65"/>
      <c r="F59" s="65"/>
      <c r="AD59" s="66"/>
      <c r="AE59" s="66"/>
      <c r="AF59" s="66"/>
      <c r="AG59" s="66"/>
      <c r="AH59" s="66"/>
    </row>
    <row r="60" spans="1:34" s="43" customFormat="1" ht="15" customHeight="1">
      <c r="A60" s="64"/>
      <c r="C60" s="64"/>
      <c r="D60" s="67"/>
      <c r="E60" s="65"/>
      <c r="F60" s="65"/>
      <c r="AD60" s="66"/>
      <c r="AE60" s="66"/>
      <c r="AF60" s="66"/>
      <c r="AG60" s="66"/>
      <c r="AH60" s="66"/>
    </row>
  </sheetData>
  <sheetProtection/>
  <mergeCells count="18">
    <mergeCell ref="A5:B5"/>
    <mergeCell ref="AG1:AG4"/>
    <mergeCell ref="AH1:AH4"/>
    <mergeCell ref="A1:B4"/>
    <mergeCell ref="C1:C4"/>
    <mergeCell ref="P3:R3"/>
    <mergeCell ref="S3:U3"/>
    <mergeCell ref="V3:X3"/>
    <mergeCell ref="AI1:AI4"/>
    <mergeCell ref="D2:F3"/>
    <mergeCell ref="G2:X2"/>
    <mergeCell ref="Y2:Y4"/>
    <mergeCell ref="Z2:Z4"/>
    <mergeCell ref="G3:I3"/>
    <mergeCell ref="J3:L3"/>
    <mergeCell ref="M3:O3"/>
    <mergeCell ref="AA1:AC3"/>
    <mergeCell ref="AD1:AF3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68" r:id="rId3"/>
  <colBreaks count="1" manualBreakCount="1">
    <brk id="18" max="6553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H60"/>
  <sheetViews>
    <sheetView view="pageBreakPreview" zoomScale="75" zoomScaleSheetLayoutView="75" zoomScalePageLayoutView="0" workbookViewId="0" topLeftCell="A1">
      <selection activeCell="I32" sqref="I32"/>
    </sheetView>
  </sheetViews>
  <sheetFormatPr defaultColWidth="9.00390625" defaultRowHeight="15" customHeight="1"/>
  <cols>
    <col min="1" max="1" width="3.75390625" style="8" customWidth="1"/>
    <col min="2" max="2" width="11.625" style="1" customWidth="1"/>
    <col min="3" max="3" width="10.625" style="8" customWidth="1"/>
    <col min="4" max="4" width="10.625" style="11" customWidth="1"/>
    <col min="5" max="6" width="10.625" style="9" customWidth="1"/>
    <col min="7" max="20" width="10.625" style="1" customWidth="1"/>
    <col min="21" max="21" width="12.00390625" style="1" customWidth="1"/>
    <col min="22" max="29" width="10.625" style="1" customWidth="1"/>
    <col min="30" max="32" width="10.625" style="10" customWidth="1"/>
    <col min="33" max="34" width="9.00390625" style="10" customWidth="1"/>
    <col min="35" max="16384" width="9.00390625" style="1" customWidth="1"/>
  </cols>
  <sheetData>
    <row r="1" spans="1:112" ht="15" customHeight="1">
      <c r="A1" s="419" t="s">
        <v>199</v>
      </c>
      <c r="B1" s="420"/>
      <c r="C1" s="425" t="s">
        <v>0</v>
      </c>
      <c r="D1" s="112"/>
      <c r="E1" s="113"/>
      <c r="F1" s="113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5"/>
      <c r="AA1" s="403" t="s">
        <v>1</v>
      </c>
      <c r="AB1" s="404"/>
      <c r="AC1" s="405"/>
      <c r="AD1" s="409" t="s">
        <v>2</v>
      </c>
      <c r="AE1" s="409"/>
      <c r="AF1" s="409"/>
      <c r="AG1" s="413" t="s">
        <v>3</v>
      </c>
      <c r="AH1" s="416" t="s">
        <v>4</v>
      </c>
      <c r="AI1" s="388" t="s">
        <v>5</v>
      </c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</row>
    <row r="2" spans="1:112" ht="19.5" customHeight="1">
      <c r="A2" s="421"/>
      <c r="B2" s="422"/>
      <c r="C2" s="426"/>
      <c r="D2" s="391" t="s">
        <v>1</v>
      </c>
      <c r="E2" s="392"/>
      <c r="F2" s="393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  <c r="U2" s="395"/>
      <c r="V2" s="395"/>
      <c r="W2" s="395"/>
      <c r="X2" s="396"/>
      <c r="Y2" s="397" t="s">
        <v>6</v>
      </c>
      <c r="Z2" s="399" t="s">
        <v>7</v>
      </c>
      <c r="AA2" s="406"/>
      <c r="AB2" s="407"/>
      <c r="AC2" s="408"/>
      <c r="AD2" s="410"/>
      <c r="AE2" s="410"/>
      <c r="AF2" s="410"/>
      <c r="AG2" s="414"/>
      <c r="AH2" s="417"/>
      <c r="AI2" s="389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  <c r="CY2" s="70"/>
      <c r="CZ2" s="70"/>
      <c r="DA2" s="70"/>
      <c r="DB2" s="70"/>
      <c r="DC2" s="70"/>
      <c r="DD2" s="70"/>
      <c r="DE2" s="70"/>
      <c r="DF2" s="70"/>
      <c r="DG2" s="70"/>
      <c r="DH2" s="70"/>
    </row>
    <row r="3" spans="1:112" ht="19.5" customHeight="1">
      <c r="A3" s="421"/>
      <c r="B3" s="422"/>
      <c r="C3" s="426"/>
      <c r="D3" s="394"/>
      <c r="E3" s="392"/>
      <c r="F3" s="392"/>
      <c r="G3" s="401" t="s">
        <v>8</v>
      </c>
      <c r="H3" s="402"/>
      <c r="I3" s="402"/>
      <c r="J3" s="401" t="s">
        <v>9</v>
      </c>
      <c r="K3" s="402"/>
      <c r="L3" s="402"/>
      <c r="M3" s="401" t="s">
        <v>10</v>
      </c>
      <c r="N3" s="402"/>
      <c r="O3" s="402"/>
      <c r="P3" s="401" t="s">
        <v>11</v>
      </c>
      <c r="Q3" s="402"/>
      <c r="R3" s="402"/>
      <c r="S3" s="401" t="s">
        <v>12</v>
      </c>
      <c r="T3" s="402"/>
      <c r="U3" s="402"/>
      <c r="V3" s="401" t="s">
        <v>13</v>
      </c>
      <c r="W3" s="402"/>
      <c r="X3" s="402"/>
      <c r="Y3" s="397"/>
      <c r="Z3" s="399"/>
      <c r="AA3" s="406"/>
      <c r="AB3" s="407"/>
      <c r="AC3" s="408"/>
      <c r="AD3" s="410"/>
      <c r="AE3" s="410"/>
      <c r="AF3" s="410"/>
      <c r="AG3" s="414"/>
      <c r="AH3" s="417"/>
      <c r="AI3" s="389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  <c r="DD3" s="70"/>
      <c r="DE3" s="70"/>
      <c r="DF3" s="70"/>
      <c r="DG3" s="70"/>
      <c r="DH3" s="70"/>
    </row>
    <row r="4" spans="1:112" ht="19.5" customHeight="1" thickBot="1">
      <c r="A4" s="423"/>
      <c r="B4" s="424"/>
      <c r="C4" s="427"/>
      <c r="D4" s="116" t="s">
        <v>14</v>
      </c>
      <c r="E4" s="2" t="s">
        <v>15</v>
      </c>
      <c r="F4" s="2" t="s">
        <v>16</v>
      </c>
      <c r="G4" s="117" t="s">
        <v>14</v>
      </c>
      <c r="H4" s="2" t="s">
        <v>15</v>
      </c>
      <c r="I4" s="2" t="s">
        <v>16</v>
      </c>
      <c r="J4" s="117" t="s">
        <v>14</v>
      </c>
      <c r="K4" s="2" t="s">
        <v>15</v>
      </c>
      <c r="L4" s="2" t="s">
        <v>16</v>
      </c>
      <c r="M4" s="117" t="s">
        <v>14</v>
      </c>
      <c r="N4" s="2" t="s">
        <v>15</v>
      </c>
      <c r="O4" s="2" t="s">
        <v>16</v>
      </c>
      <c r="P4" s="117" t="s">
        <v>14</v>
      </c>
      <c r="Q4" s="2" t="s">
        <v>15</v>
      </c>
      <c r="R4" s="2" t="s">
        <v>16</v>
      </c>
      <c r="S4" s="117" t="s">
        <v>14</v>
      </c>
      <c r="T4" s="2" t="s">
        <v>15</v>
      </c>
      <c r="U4" s="2" t="s">
        <v>16</v>
      </c>
      <c r="V4" s="117" t="s">
        <v>14</v>
      </c>
      <c r="W4" s="2" t="s">
        <v>15</v>
      </c>
      <c r="X4" s="2" t="s">
        <v>16</v>
      </c>
      <c r="Y4" s="398"/>
      <c r="Z4" s="400"/>
      <c r="AA4" s="118" t="s">
        <v>14</v>
      </c>
      <c r="AB4" s="3" t="s">
        <v>17</v>
      </c>
      <c r="AC4" s="4" t="s">
        <v>18</v>
      </c>
      <c r="AD4" s="119"/>
      <c r="AE4" s="5" t="s">
        <v>17</v>
      </c>
      <c r="AF4" s="6" t="s">
        <v>18</v>
      </c>
      <c r="AG4" s="415"/>
      <c r="AH4" s="418"/>
      <c r="AI4" s="39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/>
      <c r="DA4" s="70"/>
      <c r="DB4" s="70"/>
      <c r="DC4" s="70"/>
      <c r="DD4" s="70"/>
      <c r="DE4" s="70"/>
      <c r="DF4" s="70"/>
      <c r="DG4" s="70"/>
      <c r="DH4" s="70"/>
    </row>
    <row r="5" spans="1:35" s="7" customFormat="1" ht="39.75" customHeight="1" thickBot="1">
      <c r="A5" s="411" t="s">
        <v>19</v>
      </c>
      <c r="B5" s="412"/>
      <c r="C5" s="120">
        <f>SUM(C6:C38)</f>
        <v>1292882</v>
      </c>
      <c r="D5" s="160">
        <f>SUM(E5:F5)</f>
        <v>24291.90000000001</v>
      </c>
      <c r="E5" s="12">
        <f>SUM(E6:E38)</f>
        <v>22842.500000000007</v>
      </c>
      <c r="F5" s="12">
        <f>SUM(F6:F38)</f>
        <v>1449.4000000000003</v>
      </c>
      <c r="G5" s="121">
        <f aca="true" t="shared" si="0" ref="G5:AC5">SUM(G6:G38)</f>
        <v>629</v>
      </c>
      <c r="H5" s="13">
        <f t="shared" si="0"/>
        <v>629</v>
      </c>
      <c r="I5" s="13">
        <f t="shared" si="0"/>
        <v>0</v>
      </c>
      <c r="J5" s="121">
        <f t="shared" si="0"/>
        <v>18568.799999999996</v>
      </c>
      <c r="K5" s="13">
        <f t="shared" si="0"/>
        <v>17659</v>
      </c>
      <c r="L5" s="13">
        <f t="shared" si="0"/>
        <v>909.7999999999998</v>
      </c>
      <c r="M5" s="121">
        <f t="shared" si="0"/>
        <v>1129.8000000000002</v>
      </c>
      <c r="N5" s="13">
        <f t="shared" si="0"/>
        <v>938.5000000000002</v>
      </c>
      <c r="O5" s="13">
        <f t="shared" si="0"/>
        <v>191.29999999999998</v>
      </c>
      <c r="P5" s="121">
        <f t="shared" si="0"/>
        <v>3406</v>
      </c>
      <c r="Q5" s="13">
        <f t="shared" si="0"/>
        <v>3288.4</v>
      </c>
      <c r="R5" s="13">
        <f t="shared" si="0"/>
        <v>117.6</v>
      </c>
      <c r="S5" s="121">
        <f t="shared" si="0"/>
        <v>0</v>
      </c>
      <c r="T5" s="13">
        <f t="shared" si="0"/>
        <v>0</v>
      </c>
      <c r="U5" s="13">
        <f t="shared" si="0"/>
        <v>0</v>
      </c>
      <c r="V5" s="121">
        <f t="shared" si="0"/>
        <v>558.3000000000001</v>
      </c>
      <c r="W5" s="13">
        <f t="shared" si="0"/>
        <v>327.59999999999997</v>
      </c>
      <c r="X5" s="13">
        <f t="shared" si="0"/>
        <v>230.70000000000005</v>
      </c>
      <c r="Y5" s="122">
        <f t="shared" si="0"/>
        <v>12462.100000000002</v>
      </c>
      <c r="Z5" s="161">
        <f t="shared" si="0"/>
        <v>36754</v>
      </c>
      <c r="AA5" s="162">
        <f t="shared" si="0"/>
        <v>24291.900000000005</v>
      </c>
      <c r="AB5" s="14">
        <f t="shared" si="0"/>
        <v>20885.89999999999</v>
      </c>
      <c r="AC5" s="15">
        <f t="shared" si="0"/>
        <v>3406</v>
      </c>
      <c r="AD5" s="123">
        <f>AA5/C5/30*1000000</f>
        <v>626.2984556982</v>
      </c>
      <c r="AE5" s="16">
        <f>AB5/C5/30*1000000</f>
        <v>538.4843061212595</v>
      </c>
      <c r="AF5" s="17">
        <f>AC5/C5/30*1000000</f>
        <v>87.81414957693998</v>
      </c>
      <c r="AG5" s="124">
        <f>Z5/C5/30*1000000</f>
        <v>947.598723884572</v>
      </c>
      <c r="AH5" s="125">
        <f>Y5/C5/30*1000000</f>
        <v>321.3002681863723</v>
      </c>
      <c r="AI5" s="126">
        <f>AC5*100/AA5</f>
        <v>14.021134616888753</v>
      </c>
    </row>
    <row r="6" spans="1:35" s="108" customFormat="1" ht="19.5" customHeight="1" thickTop="1">
      <c r="A6" s="85">
        <v>1</v>
      </c>
      <c r="B6" s="86" t="s">
        <v>20</v>
      </c>
      <c r="C6" s="127">
        <v>294327</v>
      </c>
      <c r="D6" s="128">
        <f>G6+J6+M6+P6+S6+V6</f>
        <v>5772.7</v>
      </c>
      <c r="E6" s="84">
        <f>H6+K6+N6+Q6+T6+W6</f>
        <v>5728.500000000001</v>
      </c>
      <c r="F6" s="84">
        <f>I6+L6+O6+R6+U6+X6</f>
        <v>44.2</v>
      </c>
      <c r="G6" s="129">
        <f aca="true" t="shared" si="1" ref="G6:G38">SUM(H6:I6)</f>
        <v>0</v>
      </c>
      <c r="H6" s="84">
        <v>0</v>
      </c>
      <c r="I6" s="84">
        <v>0</v>
      </c>
      <c r="J6" s="129">
        <f>SUM(K6:L6)</f>
        <v>4531.2</v>
      </c>
      <c r="K6" s="84">
        <v>4500.3</v>
      </c>
      <c r="L6" s="84">
        <v>30.9</v>
      </c>
      <c r="M6" s="129">
        <f>SUM(N6:O6)</f>
        <v>334.3</v>
      </c>
      <c r="N6" s="84">
        <v>332.8</v>
      </c>
      <c r="O6" s="84">
        <v>1.5</v>
      </c>
      <c r="P6" s="129">
        <f>SUM(Q6:R6)</f>
        <v>809.8000000000001</v>
      </c>
      <c r="Q6" s="84">
        <v>808.1</v>
      </c>
      <c r="R6" s="84">
        <v>1.7</v>
      </c>
      <c r="S6" s="129">
        <f>SUM(T6:U6)</f>
        <v>0</v>
      </c>
      <c r="T6" s="84">
        <v>0</v>
      </c>
      <c r="U6" s="84">
        <v>0</v>
      </c>
      <c r="V6" s="129">
        <f>SUM(W6:X6)</f>
        <v>97.39999999999999</v>
      </c>
      <c r="W6" s="84">
        <v>87.3</v>
      </c>
      <c r="X6" s="84">
        <v>10.1</v>
      </c>
      <c r="Y6" s="130">
        <v>3897.4</v>
      </c>
      <c r="Z6" s="131">
        <f aca="true" t="shared" si="2" ref="Z6:Z38">D6+Y6</f>
        <v>9670.1</v>
      </c>
      <c r="AA6" s="132">
        <f aca="true" t="shared" si="3" ref="AA6:AA38">SUM(AB6:AC6)</f>
        <v>5772.7</v>
      </c>
      <c r="AB6" s="87">
        <f aca="true" t="shared" si="4" ref="AB6:AB38">G6+J6+M6+S6+V6</f>
        <v>4962.9</v>
      </c>
      <c r="AC6" s="88">
        <f aca="true" t="shared" si="5" ref="AC6:AC38">P6</f>
        <v>809.8000000000001</v>
      </c>
      <c r="AD6" s="133">
        <f aca="true" t="shared" si="6" ref="AD6:AD38">AA6/C6/30*1000000</f>
        <v>653.7739770164931</v>
      </c>
      <c r="AE6" s="89">
        <f aca="true" t="shared" si="7" ref="AE6:AE38">AB6/C6/30*1000000</f>
        <v>562.0619243222674</v>
      </c>
      <c r="AF6" s="90">
        <f aca="true" t="shared" si="8" ref="AF6:AF38">AC6/C6/30*1000000</f>
        <v>91.71205269422559</v>
      </c>
      <c r="AG6" s="134">
        <f aca="true" t="shared" si="9" ref="AG6:AG38">Z6/C6/30*1000000</f>
        <v>1095.1651281284649</v>
      </c>
      <c r="AH6" s="135">
        <f aca="true" t="shared" si="10" ref="AH6:AH38">Y6/C6/30*1000000</f>
        <v>441.39115111197185</v>
      </c>
      <c r="AI6" s="136">
        <f aca="true" t="shared" si="11" ref="AI6:AI38">AC6*100/AA6</f>
        <v>14.028097770540649</v>
      </c>
    </row>
    <row r="7" spans="1:35" s="109" customFormat="1" ht="19.5" customHeight="1">
      <c r="A7" s="91">
        <v>2</v>
      </c>
      <c r="B7" s="92" t="s">
        <v>21</v>
      </c>
      <c r="C7" s="137">
        <v>56208</v>
      </c>
      <c r="D7" s="128">
        <f aca="true" t="shared" si="12" ref="D7:F38">G7+J7+M7+P7+S7+V7</f>
        <v>1244.9</v>
      </c>
      <c r="E7" s="84">
        <f t="shared" si="12"/>
        <v>1052.8000000000002</v>
      </c>
      <c r="F7" s="84">
        <f t="shared" si="12"/>
        <v>192.10000000000002</v>
      </c>
      <c r="G7" s="129">
        <f>SUM(H7:I7)</f>
        <v>0</v>
      </c>
      <c r="H7" s="84">
        <v>0</v>
      </c>
      <c r="I7" s="84">
        <v>0</v>
      </c>
      <c r="J7" s="129">
        <f>SUM(K7:L7)</f>
        <v>961.4</v>
      </c>
      <c r="K7" s="84">
        <v>876.4</v>
      </c>
      <c r="L7" s="84">
        <v>85</v>
      </c>
      <c r="M7" s="129">
        <f>SUM(N7:O7)</f>
        <v>57.7</v>
      </c>
      <c r="N7" s="84">
        <v>28.5</v>
      </c>
      <c r="O7" s="84">
        <v>29.2</v>
      </c>
      <c r="P7" s="129">
        <f>SUM(Q7:R7)</f>
        <v>180.1</v>
      </c>
      <c r="Q7" s="84">
        <v>147</v>
      </c>
      <c r="R7" s="84">
        <v>33.1</v>
      </c>
      <c r="S7" s="129">
        <f>SUM(T7:U7)</f>
        <v>0</v>
      </c>
      <c r="T7" s="84">
        <v>0</v>
      </c>
      <c r="U7" s="84">
        <v>0</v>
      </c>
      <c r="V7" s="129">
        <f>SUM(W7:X7)</f>
        <v>45.699999999999996</v>
      </c>
      <c r="W7" s="84">
        <v>0.9</v>
      </c>
      <c r="X7" s="84">
        <v>44.8</v>
      </c>
      <c r="Y7" s="130">
        <v>536.7</v>
      </c>
      <c r="Z7" s="131">
        <f>D7+Y7</f>
        <v>1781.6000000000001</v>
      </c>
      <c r="AA7" s="132">
        <f>SUM(AB7:AC7)</f>
        <v>1244.8999999999999</v>
      </c>
      <c r="AB7" s="87">
        <f>G7+J7+M7+S7+V7</f>
        <v>1064.8</v>
      </c>
      <c r="AC7" s="88">
        <f>P7</f>
        <v>180.1</v>
      </c>
      <c r="AD7" s="133">
        <f t="shared" si="6"/>
        <v>738.2697599392731</v>
      </c>
      <c r="AE7" s="89">
        <f t="shared" si="7"/>
        <v>631.4640857766392</v>
      </c>
      <c r="AF7" s="90">
        <f t="shared" si="8"/>
        <v>106.80567416263403</v>
      </c>
      <c r="AG7" s="134">
        <f t="shared" si="9"/>
        <v>1056.5518550147074</v>
      </c>
      <c r="AH7" s="135">
        <f t="shared" si="10"/>
        <v>318.28209507543414</v>
      </c>
      <c r="AI7" s="136">
        <f>AC7*100/AA7</f>
        <v>14.467025463892684</v>
      </c>
    </row>
    <row r="8" spans="1:35" s="109" customFormat="1" ht="19.5" customHeight="1">
      <c r="A8" s="91">
        <v>3</v>
      </c>
      <c r="B8" s="93" t="s">
        <v>22</v>
      </c>
      <c r="C8" s="137">
        <v>38639</v>
      </c>
      <c r="D8" s="128">
        <f t="shared" si="12"/>
        <v>813.1</v>
      </c>
      <c r="E8" s="84">
        <f t="shared" si="12"/>
        <v>745.8</v>
      </c>
      <c r="F8" s="84">
        <f t="shared" si="12"/>
        <v>67.3</v>
      </c>
      <c r="G8" s="129">
        <f>SUM(H8:I8)</f>
        <v>0</v>
      </c>
      <c r="H8" s="84">
        <v>0</v>
      </c>
      <c r="I8" s="84">
        <v>0</v>
      </c>
      <c r="J8" s="129">
        <f>SUM(K8:L8)</f>
        <v>713.7</v>
      </c>
      <c r="K8" s="84">
        <v>674.6</v>
      </c>
      <c r="L8" s="84">
        <v>39.1</v>
      </c>
      <c r="M8" s="129">
        <f>SUM(N8:O8)</f>
        <v>78.3</v>
      </c>
      <c r="N8" s="84">
        <v>56.8</v>
      </c>
      <c r="O8" s="84">
        <v>21.5</v>
      </c>
      <c r="P8" s="129">
        <f>SUM(Q8:R8)</f>
        <v>21.1</v>
      </c>
      <c r="Q8" s="84">
        <v>14.4</v>
      </c>
      <c r="R8" s="84">
        <v>6.7</v>
      </c>
      <c r="S8" s="129">
        <f>SUM(T8:U8)</f>
        <v>0</v>
      </c>
      <c r="T8" s="84">
        <v>0</v>
      </c>
      <c r="U8" s="84">
        <v>0</v>
      </c>
      <c r="V8" s="129">
        <f>SUM(W8:X8)</f>
        <v>0</v>
      </c>
      <c r="W8" s="84">
        <v>0</v>
      </c>
      <c r="X8" s="84">
        <v>0</v>
      </c>
      <c r="Y8" s="130">
        <v>80</v>
      </c>
      <c r="Z8" s="131">
        <f>D8+Y8</f>
        <v>893.1</v>
      </c>
      <c r="AA8" s="132">
        <f>SUM(AB8:AC8)</f>
        <v>813.1</v>
      </c>
      <c r="AB8" s="87">
        <f>G8+J8+M8+S8+V8</f>
        <v>792</v>
      </c>
      <c r="AC8" s="88">
        <f>P8</f>
        <v>21.1</v>
      </c>
      <c r="AD8" s="133">
        <f t="shared" si="6"/>
        <v>701.4501755566482</v>
      </c>
      <c r="AE8" s="89">
        <f t="shared" si="7"/>
        <v>683.2474960532104</v>
      </c>
      <c r="AF8" s="90">
        <f t="shared" si="8"/>
        <v>18.202679503437807</v>
      </c>
      <c r="AG8" s="134">
        <f t="shared" si="9"/>
        <v>770.4650741478818</v>
      </c>
      <c r="AH8" s="135">
        <f t="shared" si="10"/>
        <v>69.01489859123338</v>
      </c>
      <c r="AI8" s="136">
        <f>AC8*100/AA8</f>
        <v>2.595006764235641</v>
      </c>
    </row>
    <row r="9" spans="1:35" s="108" customFormat="1" ht="19.5" customHeight="1">
      <c r="A9" s="94">
        <v>4</v>
      </c>
      <c r="B9" s="93" t="s">
        <v>23</v>
      </c>
      <c r="C9" s="137">
        <v>99215</v>
      </c>
      <c r="D9" s="138">
        <f t="shared" si="12"/>
        <v>1605.4</v>
      </c>
      <c r="E9" s="84">
        <f t="shared" si="12"/>
        <v>1554.5</v>
      </c>
      <c r="F9" s="84">
        <f t="shared" si="12"/>
        <v>50.900000000000006</v>
      </c>
      <c r="G9" s="139">
        <f t="shared" si="1"/>
        <v>0</v>
      </c>
      <c r="H9" s="68">
        <v>0</v>
      </c>
      <c r="I9" s="68">
        <v>0</v>
      </c>
      <c r="J9" s="139">
        <f aca="true" t="shared" si="13" ref="J9:J38">SUM(K9:L9)</f>
        <v>1386.3</v>
      </c>
      <c r="K9" s="68">
        <v>1352.1</v>
      </c>
      <c r="L9" s="68">
        <v>34.2</v>
      </c>
      <c r="M9" s="139">
        <f aca="true" t="shared" si="14" ref="M9:M38">SUM(N9:O9)</f>
        <v>82.4</v>
      </c>
      <c r="N9" s="68">
        <v>78.5</v>
      </c>
      <c r="O9" s="68">
        <v>3.9</v>
      </c>
      <c r="P9" s="139">
        <f aca="true" t="shared" si="15" ref="P9:P38">SUM(Q9:R9)</f>
        <v>123.9</v>
      </c>
      <c r="Q9" s="68">
        <v>123.9</v>
      </c>
      <c r="R9" s="68">
        <v>0</v>
      </c>
      <c r="S9" s="139">
        <f aca="true" t="shared" si="16" ref="S9:S38">SUM(T9:U9)</f>
        <v>0</v>
      </c>
      <c r="T9" s="68">
        <v>0</v>
      </c>
      <c r="U9" s="68">
        <v>0</v>
      </c>
      <c r="V9" s="139">
        <f aca="true" t="shared" si="17" ref="V9:V38">SUM(W9:X9)</f>
        <v>12.8</v>
      </c>
      <c r="W9" s="68">
        <v>0</v>
      </c>
      <c r="X9" s="68">
        <v>12.8</v>
      </c>
      <c r="Y9" s="140">
        <v>1216.7</v>
      </c>
      <c r="Z9" s="141">
        <f t="shared" si="2"/>
        <v>2822.1000000000004</v>
      </c>
      <c r="AA9" s="142">
        <f t="shared" si="3"/>
        <v>1605.4</v>
      </c>
      <c r="AB9" s="95">
        <f t="shared" si="4"/>
        <v>1481.5</v>
      </c>
      <c r="AC9" s="96">
        <f t="shared" si="5"/>
        <v>123.9</v>
      </c>
      <c r="AD9" s="143">
        <f t="shared" si="6"/>
        <v>539.3673671655832</v>
      </c>
      <c r="AE9" s="97">
        <f t="shared" si="7"/>
        <v>497.74059701993986</v>
      </c>
      <c r="AF9" s="98">
        <f t="shared" si="8"/>
        <v>41.6267701456433</v>
      </c>
      <c r="AG9" s="144">
        <f t="shared" si="9"/>
        <v>948.1429219372072</v>
      </c>
      <c r="AH9" s="145">
        <f t="shared" si="10"/>
        <v>408.77555477162394</v>
      </c>
      <c r="AI9" s="146">
        <f t="shared" si="11"/>
        <v>7.717702753207923</v>
      </c>
    </row>
    <row r="10" spans="1:35" s="108" customFormat="1" ht="19.5" customHeight="1">
      <c r="A10" s="94">
        <v>5</v>
      </c>
      <c r="B10" s="93" t="s">
        <v>185</v>
      </c>
      <c r="C10" s="137">
        <v>93619</v>
      </c>
      <c r="D10" s="138">
        <f t="shared" si="12"/>
        <v>1367.7</v>
      </c>
      <c r="E10" s="84">
        <f t="shared" si="12"/>
        <v>1308.2</v>
      </c>
      <c r="F10" s="84">
        <f t="shared" si="12"/>
        <v>59.5</v>
      </c>
      <c r="G10" s="139">
        <f t="shared" si="1"/>
        <v>0</v>
      </c>
      <c r="H10" s="68">
        <v>0</v>
      </c>
      <c r="I10" s="68">
        <v>0</v>
      </c>
      <c r="J10" s="139">
        <f t="shared" si="13"/>
        <v>990.1999999999999</v>
      </c>
      <c r="K10" s="68">
        <v>949.9</v>
      </c>
      <c r="L10" s="68">
        <v>40.3</v>
      </c>
      <c r="M10" s="139">
        <f t="shared" si="14"/>
        <v>69.3</v>
      </c>
      <c r="N10" s="68">
        <v>50.1</v>
      </c>
      <c r="O10" s="68">
        <v>19.2</v>
      </c>
      <c r="P10" s="139">
        <f t="shared" si="15"/>
        <v>308.2</v>
      </c>
      <c r="Q10" s="68">
        <v>308.2</v>
      </c>
      <c r="R10" s="68">
        <v>0</v>
      </c>
      <c r="S10" s="139">
        <f t="shared" si="16"/>
        <v>0</v>
      </c>
      <c r="T10" s="68">
        <v>0</v>
      </c>
      <c r="U10" s="68">
        <v>0</v>
      </c>
      <c r="V10" s="139">
        <f t="shared" si="17"/>
        <v>0</v>
      </c>
      <c r="W10" s="68">
        <v>0</v>
      </c>
      <c r="X10" s="68">
        <v>0</v>
      </c>
      <c r="Y10" s="140">
        <v>783.7</v>
      </c>
      <c r="Z10" s="141">
        <f t="shared" si="2"/>
        <v>2151.4</v>
      </c>
      <c r="AA10" s="142">
        <f t="shared" si="3"/>
        <v>1367.7</v>
      </c>
      <c r="AB10" s="95">
        <f t="shared" si="4"/>
        <v>1059.5</v>
      </c>
      <c r="AC10" s="96">
        <f t="shared" si="5"/>
        <v>308.2</v>
      </c>
      <c r="AD10" s="143">
        <f t="shared" si="6"/>
        <v>486.9737980538139</v>
      </c>
      <c r="AE10" s="97">
        <f t="shared" si="7"/>
        <v>377.2382386766219</v>
      </c>
      <c r="AF10" s="98">
        <f t="shared" si="8"/>
        <v>109.73555937719195</v>
      </c>
      <c r="AG10" s="144">
        <f t="shared" si="9"/>
        <v>766.0125971579844</v>
      </c>
      <c r="AH10" s="145">
        <f t="shared" si="10"/>
        <v>279.0387991041705</v>
      </c>
      <c r="AI10" s="146">
        <f t="shared" si="11"/>
        <v>22.534181472545146</v>
      </c>
    </row>
    <row r="11" spans="1:35" s="108" customFormat="1" ht="19.5" customHeight="1">
      <c r="A11" s="94">
        <v>6</v>
      </c>
      <c r="B11" s="93" t="s">
        <v>186</v>
      </c>
      <c r="C11" s="137">
        <v>36797</v>
      </c>
      <c r="D11" s="138">
        <f t="shared" si="12"/>
        <v>834.3000000000002</v>
      </c>
      <c r="E11" s="84">
        <f t="shared" si="12"/>
        <v>720.2</v>
      </c>
      <c r="F11" s="84">
        <f t="shared" si="12"/>
        <v>114.10000000000001</v>
      </c>
      <c r="G11" s="139">
        <f>SUM(H11:I11)</f>
        <v>0</v>
      </c>
      <c r="H11" s="83">
        <v>0</v>
      </c>
      <c r="I11" s="68">
        <v>0</v>
      </c>
      <c r="J11" s="139">
        <f t="shared" si="13"/>
        <v>677.8000000000001</v>
      </c>
      <c r="K11" s="68">
        <v>593.1</v>
      </c>
      <c r="L11" s="68">
        <v>84.7</v>
      </c>
      <c r="M11" s="139">
        <f t="shared" si="14"/>
        <v>61.2</v>
      </c>
      <c r="N11" s="68">
        <v>37.2</v>
      </c>
      <c r="O11" s="68">
        <v>24</v>
      </c>
      <c r="P11" s="139">
        <f t="shared" si="15"/>
        <v>95.30000000000001</v>
      </c>
      <c r="Q11" s="68">
        <v>89.9</v>
      </c>
      <c r="R11" s="68">
        <v>5.4</v>
      </c>
      <c r="S11" s="139">
        <f t="shared" si="16"/>
        <v>0</v>
      </c>
      <c r="T11" s="68">
        <v>0</v>
      </c>
      <c r="U11" s="68">
        <v>0</v>
      </c>
      <c r="V11" s="139">
        <f t="shared" si="17"/>
        <v>0</v>
      </c>
      <c r="W11" s="68">
        <v>0</v>
      </c>
      <c r="X11" s="68">
        <v>0</v>
      </c>
      <c r="Y11" s="140">
        <v>336.8</v>
      </c>
      <c r="Z11" s="141">
        <f t="shared" si="2"/>
        <v>1171.1000000000001</v>
      </c>
      <c r="AA11" s="142">
        <f t="shared" si="3"/>
        <v>834.3000000000002</v>
      </c>
      <c r="AB11" s="95">
        <f t="shared" si="4"/>
        <v>739.0000000000001</v>
      </c>
      <c r="AC11" s="96">
        <f t="shared" si="5"/>
        <v>95.30000000000001</v>
      </c>
      <c r="AD11" s="143">
        <f t="shared" si="6"/>
        <v>755.7681332717342</v>
      </c>
      <c r="AE11" s="97">
        <f t="shared" si="7"/>
        <v>669.4386317725179</v>
      </c>
      <c r="AF11" s="98">
        <f t="shared" si="8"/>
        <v>86.32950149921645</v>
      </c>
      <c r="AG11" s="144">
        <f t="shared" si="9"/>
        <v>1060.8654691052716</v>
      </c>
      <c r="AH11" s="145">
        <f t="shared" si="10"/>
        <v>305.09733583353716</v>
      </c>
      <c r="AI11" s="146">
        <f t="shared" si="11"/>
        <v>11.422749610451875</v>
      </c>
    </row>
    <row r="12" spans="1:35" s="108" customFormat="1" ht="19.5" customHeight="1">
      <c r="A12" s="94">
        <v>7</v>
      </c>
      <c r="B12" s="93" t="s">
        <v>26</v>
      </c>
      <c r="C12" s="137">
        <v>28794</v>
      </c>
      <c r="D12" s="138">
        <f>G12+J12+M12+P12+S12+V12</f>
        <v>547.8000000000001</v>
      </c>
      <c r="E12" s="84">
        <f>H12+K12+N12+Q12+T12+W12</f>
        <v>491.7</v>
      </c>
      <c r="F12" s="84">
        <f>I12+L12+O12+R12+U12+X12</f>
        <v>56.1</v>
      </c>
      <c r="G12" s="139">
        <f>SUM(H12:I12)</f>
        <v>0</v>
      </c>
      <c r="H12" s="83">
        <v>0</v>
      </c>
      <c r="I12" s="68">
        <v>0</v>
      </c>
      <c r="J12" s="139">
        <f>SUM(K12:L12)</f>
        <v>382.9</v>
      </c>
      <c r="K12" s="68">
        <v>352.9</v>
      </c>
      <c r="L12" s="68">
        <v>30</v>
      </c>
      <c r="M12" s="139">
        <f>SUM(N12:O12)</f>
        <v>34.8</v>
      </c>
      <c r="N12" s="68">
        <v>31.2</v>
      </c>
      <c r="O12" s="68">
        <v>3.6</v>
      </c>
      <c r="P12" s="139">
        <f>SUM(Q12:R12)</f>
        <v>112.9</v>
      </c>
      <c r="Q12" s="68">
        <v>101.4</v>
      </c>
      <c r="R12" s="68">
        <v>11.5</v>
      </c>
      <c r="S12" s="139">
        <f>SUM(T12:U12)</f>
        <v>0</v>
      </c>
      <c r="T12" s="68">
        <v>0</v>
      </c>
      <c r="U12" s="68">
        <v>0</v>
      </c>
      <c r="V12" s="139">
        <f>SUM(W12:X12)</f>
        <v>17.2</v>
      </c>
      <c r="W12" s="68">
        <v>6.2</v>
      </c>
      <c r="X12" s="68">
        <v>11</v>
      </c>
      <c r="Y12" s="140">
        <v>260.5</v>
      </c>
      <c r="Z12" s="141">
        <f>D12+Y12</f>
        <v>808.3000000000001</v>
      </c>
      <c r="AA12" s="142">
        <f>SUM(AB12:AC12)</f>
        <v>547.8</v>
      </c>
      <c r="AB12" s="95">
        <f>G12+J12+M12+S12+V12</f>
        <v>434.9</v>
      </c>
      <c r="AC12" s="96">
        <f>P12</f>
        <v>112.9</v>
      </c>
      <c r="AD12" s="143">
        <f t="shared" si="6"/>
        <v>634.1598944224492</v>
      </c>
      <c r="AE12" s="97">
        <f t="shared" si="7"/>
        <v>503.4613692667454</v>
      </c>
      <c r="AF12" s="98">
        <f t="shared" si="8"/>
        <v>130.69852515570375</v>
      </c>
      <c r="AG12" s="144">
        <f t="shared" si="9"/>
        <v>935.7273506054503</v>
      </c>
      <c r="AH12" s="145">
        <f t="shared" si="10"/>
        <v>301.56745618300107</v>
      </c>
      <c r="AI12" s="146">
        <f>AC12*100/AA12</f>
        <v>20.609711573566997</v>
      </c>
    </row>
    <row r="13" spans="1:35" s="108" customFormat="1" ht="19.5" customHeight="1">
      <c r="A13" s="94">
        <v>8</v>
      </c>
      <c r="B13" s="93" t="s">
        <v>187</v>
      </c>
      <c r="C13" s="137">
        <v>123210</v>
      </c>
      <c r="D13" s="138">
        <f t="shared" si="12"/>
        <v>2234.6</v>
      </c>
      <c r="E13" s="84">
        <f t="shared" si="12"/>
        <v>2087.3</v>
      </c>
      <c r="F13" s="84">
        <f t="shared" si="12"/>
        <v>147.3</v>
      </c>
      <c r="G13" s="139">
        <f t="shared" si="1"/>
        <v>0</v>
      </c>
      <c r="H13" s="68">
        <v>0</v>
      </c>
      <c r="I13" s="68">
        <v>0</v>
      </c>
      <c r="J13" s="139">
        <f t="shared" si="13"/>
        <v>1838.3</v>
      </c>
      <c r="K13" s="68">
        <v>1730.7</v>
      </c>
      <c r="L13" s="68">
        <v>107.6</v>
      </c>
      <c r="M13" s="139">
        <f t="shared" si="14"/>
        <v>120.80000000000001</v>
      </c>
      <c r="N13" s="68">
        <v>103.9</v>
      </c>
      <c r="O13" s="68">
        <v>16.9</v>
      </c>
      <c r="P13" s="139">
        <f t="shared" si="15"/>
        <v>253</v>
      </c>
      <c r="Q13" s="68">
        <v>252.7</v>
      </c>
      <c r="R13" s="68">
        <v>0.3</v>
      </c>
      <c r="S13" s="139">
        <f t="shared" si="16"/>
        <v>0</v>
      </c>
      <c r="T13" s="68">
        <v>0</v>
      </c>
      <c r="U13" s="68">
        <v>0</v>
      </c>
      <c r="V13" s="139">
        <f t="shared" si="17"/>
        <v>22.5</v>
      </c>
      <c r="W13" s="68">
        <v>0</v>
      </c>
      <c r="X13" s="68">
        <v>22.5</v>
      </c>
      <c r="Y13" s="140">
        <v>815.8</v>
      </c>
      <c r="Z13" s="141">
        <f t="shared" si="2"/>
        <v>3050.3999999999996</v>
      </c>
      <c r="AA13" s="142">
        <f t="shared" si="3"/>
        <v>2234.6</v>
      </c>
      <c r="AB13" s="95">
        <f t="shared" si="4"/>
        <v>1981.6</v>
      </c>
      <c r="AC13" s="96">
        <f t="shared" si="5"/>
        <v>253</v>
      </c>
      <c r="AD13" s="143">
        <f t="shared" si="6"/>
        <v>604.5504964423883</v>
      </c>
      <c r="AE13" s="97">
        <f t="shared" si="7"/>
        <v>536.1036712388064</v>
      </c>
      <c r="AF13" s="98">
        <f t="shared" si="8"/>
        <v>68.44682520358195</v>
      </c>
      <c r="AG13" s="144">
        <f t="shared" si="9"/>
        <v>825.2576901225549</v>
      </c>
      <c r="AH13" s="145">
        <f t="shared" si="10"/>
        <v>220.70719368016663</v>
      </c>
      <c r="AI13" s="146">
        <f t="shared" si="11"/>
        <v>11.321936811957398</v>
      </c>
    </row>
    <row r="14" spans="1:35" s="109" customFormat="1" ht="17.25" customHeight="1">
      <c r="A14" s="91">
        <v>9</v>
      </c>
      <c r="B14" s="93" t="s">
        <v>188</v>
      </c>
      <c r="C14" s="137">
        <v>20222</v>
      </c>
      <c r="D14" s="138">
        <f t="shared" si="12"/>
        <v>371.90000000000003</v>
      </c>
      <c r="E14" s="84">
        <f>H14+K14+N14+Q14+T14+W14</f>
        <v>308.7</v>
      </c>
      <c r="F14" s="84">
        <f t="shared" si="12"/>
        <v>63.2</v>
      </c>
      <c r="G14" s="139">
        <f t="shared" si="1"/>
        <v>0</v>
      </c>
      <c r="H14" s="83">
        <v>0</v>
      </c>
      <c r="I14" s="83">
        <v>0</v>
      </c>
      <c r="J14" s="139">
        <f t="shared" si="13"/>
        <v>290.8</v>
      </c>
      <c r="K14" s="83">
        <v>241.3</v>
      </c>
      <c r="L14" s="83">
        <v>49.5</v>
      </c>
      <c r="M14" s="139">
        <f t="shared" si="14"/>
        <v>12.299999999999999</v>
      </c>
      <c r="N14" s="83">
        <v>8.2</v>
      </c>
      <c r="O14" s="83">
        <v>4.1</v>
      </c>
      <c r="P14" s="139">
        <f t="shared" si="15"/>
        <v>68.8</v>
      </c>
      <c r="Q14" s="83">
        <v>59.2</v>
      </c>
      <c r="R14" s="83">
        <v>9.6</v>
      </c>
      <c r="S14" s="139">
        <v>0</v>
      </c>
      <c r="T14" s="83">
        <v>0</v>
      </c>
      <c r="U14" s="83">
        <v>0</v>
      </c>
      <c r="V14" s="139">
        <f t="shared" si="17"/>
        <v>0</v>
      </c>
      <c r="W14" s="83">
        <v>0</v>
      </c>
      <c r="X14" s="83">
        <v>0</v>
      </c>
      <c r="Y14" s="140">
        <v>97.4</v>
      </c>
      <c r="Z14" s="141">
        <f t="shared" si="2"/>
        <v>469.30000000000007</v>
      </c>
      <c r="AA14" s="142">
        <f t="shared" si="3"/>
        <v>371.90000000000003</v>
      </c>
      <c r="AB14" s="95">
        <f>G14+J14+M14+S14+V14</f>
        <v>303.1</v>
      </c>
      <c r="AC14" s="96">
        <f>P14</f>
        <v>68.8</v>
      </c>
      <c r="AD14" s="147">
        <f t="shared" si="6"/>
        <v>613.0287146012594</v>
      </c>
      <c r="AE14" s="97">
        <f t="shared" si="7"/>
        <v>499.6208749546699</v>
      </c>
      <c r="AF14" s="98">
        <f t="shared" si="8"/>
        <v>113.40783964658951</v>
      </c>
      <c r="AG14" s="144">
        <f t="shared" si="9"/>
        <v>773.5799294497742</v>
      </c>
      <c r="AH14" s="148">
        <f t="shared" si="10"/>
        <v>160.55121484851483</v>
      </c>
      <c r="AI14" s="146">
        <f>AC14*100/AA14</f>
        <v>18.499596665770365</v>
      </c>
    </row>
    <row r="15" spans="1:35" s="109" customFormat="1" ht="19.5" customHeight="1">
      <c r="A15" s="91">
        <v>10</v>
      </c>
      <c r="B15" s="93" t="s">
        <v>28</v>
      </c>
      <c r="C15" s="137">
        <v>36096</v>
      </c>
      <c r="D15" s="138">
        <f t="shared" si="12"/>
        <v>852.4</v>
      </c>
      <c r="E15" s="84">
        <f t="shared" si="12"/>
        <v>768.8</v>
      </c>
      <c r="F15" s="84">
        <f t="shared" si="12"/>
        <v>83.6</v>
      </c>
      <c r="G15" s="139">
        <f t="shared" si="1"/>
        <v>629</v>
      </c>
      <c r="H15" s="83">
        <v>629</v>
      </c>
      <c r="I15" s="83">
        <v>0</v>
      </c>
      <c r="J15" s="139">
        <f t="shared" si="13"/>
        <v>76.3</v>
      </c>
      <c r="K15" s="83">
        <v>0</v>
      </c>
      <c r="L15" s="83">
        <v>76.3</v>
      </c>
      <c r="M15" s="139">
        <f t="shared" si="14"/>
        <v>1.1</v>
      </c>
      <c r="N15" s="83">
        <v>0</v>
      </c>
      <c r="O15" s="83">
        <v>1.1</v>
      </c>
      <c r="P15" s="139">
        <f t="shared" si="15"/>
        <v>131.9</v>
      </c>
      <c r="Q15" s="83">
        <v>131.9</v>
      </c>
      <c r="R15" s="83">
        <v>0</v>
      </c>
      <c r="S15" s="139">
        <f t="shared" si="16"/>
        <v>0</v>
      </c>
      <c r="T15" s="83">
        <v>0</v>
      </c>
      <c r="U15" s="83">
        <v>0</v>
      </c>
      <c r="V15" s="139">
        <f t="shared" si="17"/>
        <v>14.100000000000001</v>
      </c>
      <c r="W15" s="83">
        <v>7.9</v>
      </c>
      <c r="X15" s="83">
        <v>6.2</v>
      </c>
      <c r="Y15" s="140">
        <v>514.9</v>
      </c>
      <c r="Z15" s="141">
        <f t="shared" si="2"/>
        <v>1367.3</v>
      </c>
      <c r="AA15" s="142">
        <f t="shared" si="3"/>
        <v>852.4</v>
      </c>
      <c r="AB15" s="95">
        <f>G15+J15+M15+S15+V15</f>
        <v>720.5</v>
      </c>
      <c r="AC15" s="96">
        <f>P15</f>
        <v>131.9</v>
      </c>
      <c r="AD15" s="143">
        <f t="shared" si="6"/>
        <v>787.1601654846336</v>
      </c>
      <c r="AE15" s="97">
        <f t="shared" si="7"/>
        <v>665.3553486997636</v>
      </c>
      <c r="AF15" s="98">
        <f t="shared" si="8"/>
        <v>121.80481678487</v>
      </c>
      <c r="AG15" s="144">
        <f t="shared" si="9"/>
        <v>1262.6514479905438</v>
      </c>
      <c r="AH15" s="145">
        <f t="shared" si="10"/>
        <v>475.49128250591014</v>
      </c>
      <c r="AI15" s="146">
        <f>AC15*100/AA15</f>
        <v>15.473955889253872</v>
      </c>
    </row>
    <row r="16" spans="1:35" s="108" customFormat="1" ht="19.5" customHeight="1">
      <c r="A16" s="94">
        <v>11</v>
      </c>
      <c r="B16" s="93" t="s">
        <v>189</v>
      </c>
      <c r="C16" s="137">
        <v>28630</v>
      </c>
      <c r="D16" s="138">
        <f t="shared" si="12"/>
        <v>598.3000000000001</v>
      </c>
      <c r="E16" s="84">
        <f t="shared" si="12"/>
        <v>572.6</v>
      </c>
      <c r="F16" s="84">
        <f t="shared" si="12"/>
        <v>25.699999999999996</v>
      </c>
      <c r="G16" s="139">
        <f t="shared" si="1"/>
        <v>0</v>
      </c>
      <c r="H16" s="68">
        <v>0</v>
      </c>
      <c r="I16" s="68">
        <v>0</v>
      </c>
      <c r="J16" s="139">
        <f t="shared" si="13"/>
        <v>469.8</v>
      </c>
      <c r="K16" s="68">
        <v>464.7</v>
      </c>
      <c r="L16" s="68">
        <v>5.1</v>
      </c>
      <c r="M16" s="139">
        <f t="shared" si="14"/>
        <v>24.3</v>
      </c>
      <c r="N16" s="68">
        <v>21.2</v>
      </c>
      <c r="O16" s="68">
        <v>3.1</v>
      </c>
      <c r="P16" s="139">
        <f t="shared" si="15"/>
        <v>65.6</v>
      </c>
      <c r="Q16" s="68">
        <v>64.5</v>
      </c>
      <c r="R16" s="68">
        <v>1.1</v>
      </c>
      <c r="S16" s="139">
        <f t="shared" si="16"/>
        <v>0</v>
      </c>
      <c r="T16" s="68">
        <v>0</v>
      </c>
      <c r="U16" s="68">
        <v>0</v>
      </c>
      <c r="V16" s="139">
        <f t="shared" si="17"/>
        <v>38.599999999999994</v>
      </c>
      <c r="W16" s="68">
        <v>22.2</v>
      </c>
      <c r="X16" s="68">
        <v>16.4</v>
      </c>
      <c r="Y16" s="140">
        <v>203</v>
      </c>
      <c r="Z16" s="141">
        <f t="shared" si="2"/>
        <v>801.3000000000001</v>
      </c>
      <c r="AA16" s="142">
        <f t="shared" si="3"/>
        <v>598.3000000000001</v>
      </c>
      <c r="AB16" s="95">
        <f t="shared" si="4"/>
        <v>532.7</v>
      </c>
      <c r="AC16" s="96">
        <f t="shared" si="5"/>
        <v>65.6</v>
      </c>
      <c r="AD16" s="143">
        <f t="shared" si="6"/>
        <v>696.5886599138433</v>
      </c>
      <c r="AE16" s="97">
        <f t="shared" si="7"/>
        <v>620.2118989405054</v>
      </c>
      <c r="AF16" s="98">
        <f t="shared" si="8"/>
        <v>76.37676097333798</v>
      </c>
      <c r="AG16" s="144">
        <f t="shared" si="9"/>
        <v>932.937478169752</v>
      </c>
      <c r="AH16" s="145">
        <f t="shared" si="10"/>
        <v>236.34881825590872</v>
      </c>
      <c r="AI16" s="146">
        <f t="shared" si="11"/>
        <v>10.964399130870797</v>
      </c>
    </row>
    <row r="17" spans="1:35" s="108" customFormat="1" ht="19.5" customHeight="1">
      <c r="A17" s="94">
        <v>12</v>
      </c>
      <c r="B17" s="93" t="s">
        <v>190</v>
      </c>
      <c r="C17" s="137">
        <v>27355</v>
      </c>
      <c r="D17" s="138">
        <f t="shared" si="12"/>
        <v>597.4</v>
      </c>
      <c r="E17" s="84">
        <f t="shared" si="12"/>
        <v>504.6</v>
      </c>
      <c r="F17" s="84">
        <f t="shared" si="12"/>
        <v>92.8</v>
      </c>
      <c r="G17" s="139">
        <f t="shared" si="1"/>
        <v>0</v>
      </c>
      <c r="H17" s="68">
        <v>0</v>
      </c>
      <c r="I17" s="68">
        <v>0</v>
      </c>
      <c r="J17" s="139">
        <f t="shared" si="13"/>
        <v>467.5</v>
      </c>
      <c r="K17" s="68">
        <v>405.1</v>
      </c>
      <c r="L17" s="68">
        <v>62.4</v>
      </c>
      <c r="M17" s="139">
        <f t="shared" si="14"/>
        <v>2.1</v>
      </c>
      <c r="N17" s="68">
        <v>0</v>
      </c>
      <c r="O17" s="68">
        <v>2.1</v>
      </c>
      <c r="P17" s="139">
        <f t="shared" si="15"/>
        <v>127.8</v>
      </c>
      <c r="Q17" s="68">
        <v>99.5</v>
      </c>
      <c r="R17" s="68">
        <v>28.3</v>
      </c>
      <c r="S17" s="139">
        <f t="shared" si="16"/>
        <v>0</v>
      </c>
      <c r="T17" s="68">
        <v>0</v>
      </c>
      <c r="U17" s="68">
        <v>0</v>
      </c>
      <c r="V17" s="139">
        <f t="shared" si="17"/>
        <v>0</v>
      </c>
      <c r="W17" s="68">
        <v>0</v>
      </c>
      <c r="X17" s="68">
        <v>0</v>
      </c>
      <c r="Y17" s="140">
        <v>273.1</v>
      </c>
      <c r="Z17" s="141">
        <f t="shared" si="2"/>
        <v>870.5</v>
      </c>
      <c r="AA17" s="142">
        <f t="shared" si="3"/>
        <v>597.4</v>
      </c>
      <c r="AB17" s="95">
        <f t="shared" si="4"/>
        <v>469.6</v>
      </c>
      <c r="AC17" s="96">
        <f t="shared" si="5"/>
        <v>127.8</v>
      </c>
      <c r="AD17" s="143">
        <f t="shared" si="6"/>
        <v>727.9595442636934</v>
      </c>
      <c r="AE17" s="97">
        <f t="shared" si="7"/>
        <v>572.2293304088223</v>
      </c>
      <c r="AF17" s="98">
        <f t="shared" si="8"/>
        <v>155.73021385487112</v>
      </c>
      <c r="AG17" s="144">
        <f t="shared" si="9"/>
        <v>1060.7445317735942</v>
      </c>
      <c r="AH17" s="145">
        <f t="shared" si="10"/>
        <v>332.78498750990076</v>
      </c>
      <c r="AI17" s="146">
        <f t="shared" si="11"/>
        <v>21.39270170739873</v>
      </c>
    </row>
    <row r="18" spans="1:35" s="108" customFormat="1" ht="19.5" customHeight="1">
      <c r="A18" s="94">
        <v>13</v>
      </c>
      <c r="B18" s="93" t="s">
        <v>191</v>
      </c>
      <c r="C18" s="137">
        <v>121587</v>
      </c>
      <c r="D18" s="138">
        <f t="shared" si="12"/>
        <v>2104.5</v>
      </c>
      <c r="E18" s="84">
        <f t="shared" si="12"/>
        <v>2000.8999999999999</v>
      </c>
      <c r="F18" s="84">
        <f t="shared" si="12"/>
        <v>103.6</v>
      </c>
      <c r="G18" s="139">
        <f t="shared" si="1"/>
        <v>0</v>
      </c>
      <c r="H18" s="68">
        <v>0</v>
      </c>
      <c r="I18" s="68">
        <v>0</v>
      </c>
      <c r="J18" s="139">
        <f t="shared" si="13"/>
        <v>1766.8</v>
      </c>
      <c r="K18" s="68">
        <v>1689</v>
      </c>
      <c r="L18" s="68">
        <v>77.8</v>
      </c>
      <c r="M18" s="139">
        <f t="shared" si="14"/>
        <v>102.1</v>
      </c>
      <c r="N18" s="68">
        <v>76.3</v>
      </c>
      <c r="O18" s="68">
        <v>25.8</v>
      </c>
      <c r="P18" s="139">
        <f t="shared" si="15"/>
        <v>235.6</v>
      </c>
      <c r="Q18" s="68">
        <v>235.6</v>
      </c>
      <c r="R18" s="68">
        <v>0</v>
      </c>
      <c r="S18" s="139">
        <f t="shared" si="16"/>
        <v>0</v>
      </c>
      <c r="T18" s="68">
        <v>0</v>
      </c>
      <c r="U18" s="68">
        <v>0</v>
      </c>
      <c r="V18" s="139">
        <v>0</v>
      </c>
      <c r="W18" s="68">
        <v>0</v>
      </c>
      <c r="X18" s="68">
        <v>0</v>
      </c>
      <c r="Y18" s="140">
        <v>1167.1</v>
      </c>
      <c r="Z18" s="141">
        <f t="shared" si="2"/>
        <v>3271.6</v>
      </c>
      <c r="AA18" s="142">
        <f t="shared" si="3"/>
        <v>2104.5</v>
      </c>
      <c r="AB18" s="95">
        <f t="shared" si="4"/>
        <v>1868.8999999999999</v>
      </c>
      <c r="AC18" s="96">
        <f t="shared" si="5"/>
        <v>235.6</v>
      </c>
      <c r="AD18" s="143">
        <f t="shared" si="6"/>
        <v>576.9531282127201</v>
      </c>
      <c r="AE18" s="97">
        <f t="shared" si="7"/>
        <v>512.3628896729639</v>
      </c>
      <c r="AF18" s="98">
        <f t="shared" si="8"/>
        <v>64.59023853975616</v>
      </c>
      <c r="AG18" s="134">
        <f t="shared" si="9"/>
        <v>896.9160628466311</v>
      </c>
      <c r="AH18" s="145">
        <f t="shared" si="10"/>
        <v>319.962934633911</v>
      </c>
      <c r="AI18" s="146">
        <f t="shared" si="11"/>
        <v>11.195058208600617</v>
      </c>
    </row>
    <row r="19" spans="1:35" s="108" customFormat="1" ht="19.5" customHeight="1">
      <c r="A19" s="94">
        <v>14</v>
      </c>
      <c r="B19" s="93" t="s">
        <v>70</v>
      </c>
      <c r="C19" s="137">
        <v>55124</v>
      </c>
      <c r="D19" s="138">
        <f t="shared" si="12"/>
        <v>1219.3</v>
      </c>
      <c r="E19" s="84">
        <f t="shared" si="12"/>
        <v>1147.8</v>
      </c>
      <c r="F19" s="84">
        <f t="shared" si="12"/>
        <v>71.5</v>
      </c>
      <c r="G19" s="139">
        <f t="shared" si="1"/>
        <v>0</v>
      </c>
      <c r="H19" s="68">
        <v>0</v>
      </c>
      <c r="I19" s="68">
        <v>0</v>
      </c>
      <c r="J19" s="139">
        <f t="shared" si="13"/>
        <v>961.1999999999999</v>
      </c>
      <c r="K19" s="68">
        <v>942.9</v>
      </c>
      <c r="L19" s="68">
        <v>18.3</v>
      </c>
      <c r="M19" s="139">
        <f t="shared" si="14"/>
        <v>0</v>
      </c>
      <c r="N19" s="68">
        <v>0</v>
      </c>
      <c r="O19" s="68">
        <v>0</v>
      </c>
      <c r="P19" s="139">
        <f t="shared" si="15"/>
        <v>164.70000000000002</v>
      </c>
      <c r="Q19" s="68">
        <v>156.4</v>
      </c>
      <c r="R19" s="68">
        <v>8.3</v>
      </c>
      <c r="S19" s="139">
        <f t="shared" si="16"/>
        <v>0</v>
      </c>
      <c r="T19" s="68">
        <v>0</v>
      </c>
      <c r="U19" s="68">
        <v>0</v>
      </c>
      <c r="V19" s="139">
        <f t="shared" si="17"/>
        <v>93.4</v>
      </c>
      <c r="W19" s="68">
        <v>48.5</v>
      </c>
      <c r="X19" s="68">
        <v>44.9</v>
      </c>
      <c r="Y19" s="140">
        <v>372.9</v>
      </c>
      <c r="Z19" s="141">
        <f t="shared" si="2"/>
        <v>1592.1999999999998</v>
      </c>
      <c r="AA19" s="142">
        <f t="shared" si="3"/>
        <v>1219.3</v>
      </c>
      <c r="AB19" s="95">
        <f t="shared" si="4"/>
        <v>1054.6</v>
      </c>
      <c r="AC19" s="96">
        <f t="shared" si="5"/>
        <v>164.70000000000002</v>
      </c>
      <c r="AD19" s="143">
        <f t="shared" si="6"/>
        <v>737.3074039136008</v>
      </c>
      <c r="AE19" s="97">
        <f t="shared" si="7"/>
        <v>637.713760491498</v>
      </c>
      <c r="AF19" s="98">
        <f t="shared" si="8"/>
        <v>99.5936434221029</v>
      </c>
      <c r="AG19" s="134">
        <f t="shared" si="9"/>
        <v>962.7990228091816</v>
      </c>
      <c r="AH19" s="145">
        <f t="shared" si="10"/>
        <v>225.49161889558087</v>
      </c>
      <c r="AI19" s="146">
        <f t="shared" si="11"/>
        <v>13.50775034856065</v>
      </c>
    </row>
    <row r="20" spans="1:35" s="108" customFormat="1" ht="19.5" customHeight="1">
      <c r="A20" s="94">
        <v>15</v>
      </c>
      <c r="B20" s="93" t="s">
        <v>71</v>
      </c>
      <c r="C20" s="137">
        <v>17433</v>
      </c>
      <c r="D20" s="138">
        <f t="shared" si="12"/>
        <v>394.19999999999993</v>
      </c>
      <c r="E20" s="84">
        <f t="shared" si="12"/>
        <v>375.79999999999995</v>
      </c>
      <c r="F20" s="84">
        <f t="shared" si="12"/>
        <v>18.4</v>
      </c>
      <c r="G20" s="139">
        <f>SUM(H20:I20)</f>
        <v>0</v>
      </c>
      <c r="H20" s="68">
        <v>0</v>
      </c>
      <c r="I20" s="68">
        <v>0</v>
      </c>
      <c r="J20" s="139">
        <f>SUM(K20:L20)</f>
        <v>316.4</v>
      </c>
      <c r="K20" s="68">
        <v>309.9</v>
      </c>
      <c r="L20" s="68">
        <v>6.5</v>
      </c>
      <c r="M20" s="139">
        <f>SUM(N20:O20)</f>
        <v>0</v>
      </c>
      <c r="N20" s="68">
        <v>0</v>
      </c>
      <c r="O20" s="68">
        <v>0</v>
      </c>
      <c r="P20" s="139">
        <f>SUM(Q20:R20)</f>
        <v>53.4</v>
      </c>
      <c r="Q20" s="68">
        <v>53.4</v>
      </c>
      <c r="R20" s="68">
        <v>0</v>
      </c>
      <c r="S20" s="139">
        <f>SUM(T20:U20)</f>
        <v>0</v>
      </c>
      <c r="T20" s="68">
        <v>0</v>
      </c>
      <c r="U20" s="68">
        <v>0</v>
      </c>
      <c r="V20" s="139">
        <f>SUM(W20:X20)</f>
        <v>24.4</v>
      </c>
      <c r="W20" s="68">
        <v>12.5</v>
      </c>
      <c r="X20" s="68">
        <v>11.9</v>
      </c>
      <c r="Y20" s="140">
        <v>129.8</v>
      </c>
      <c r="Z20" s="141">
        <f>D20+Y20</f>
        <v>524</v>
      </c>
      <c r="AA20" s="142">
        <f>SUM(AB20:AC20)</f>
        <v>394.19999999999993</v>
      </c>
      <c r="AB20" s="95">
        <f>G20+J20+M20+S20+V20</f>
        <v>340.79999999999995</v>
      </c>
      <c r="AC20" s="96">
        <f>P20</f>
        <v>53.4</v>
      </c>
      <c r="AD20" s="143">
        <f t="shared" si="6"/>
        <v>753.7429013939079</v>
      </c>
      <c r="AE20" s="97">
        <f t="shared" si="7"/>
        <v>651.6376986175643</v>
      </c>
      <c r="AF20" s="98">
        <f t="shared" si="8"/>
        <v>102.10520277634372</v>
      </c>
      <c r="AG20" s="144">
        <f t="shared" si="9"/>
        <v>1001.9312032734853</v>
      </c>
      <c r="AH20" s="145">
        <f t="shared" si="10"/>
        <v>248.18830187957704</v>
      </c>
      <c r="AI20" s="146">
        <f>AC20*100/AA20</f>
        <v>13.546423135464234</v>
      </c>
    </row>
    <row r="21" spans="1:35" s="108" customFormat="1" ht="19.5" customHeight="1">
      <c r="A21" s="94">
        <v>16</v>
      </c>
      <c r="B21" s="93" t="s">
        <v>72</v>
      </c>
      <c r="C21" s="137">
        <v>6710</v>
      </c>
      <c r="D21" s="138">
        <f t="shared" si="12"/>
        <v>108.19999999999999</v>
      </c>
      <c r="E21" s="84">
        <f t="shared" si="12"/>
        <v>101</v>
      </c>
      <c r="F21" s="84">
        <f t="shared" si="12"/>
        <v>7.199999999999999</v>
      </c>
      <c r="G21" s="139">
        <f>SUM(H21:I21)</f>
        <v>0</v>
      </c>
      <c r="H21" s="68">
        <v>0</v>
      </c>
      <c r="I21" s="68">
        <v>0</v>
      </c>
      <c r="J21" s="139">
        <f>SUM(K21:L21)</f>
        <v>63.4</v>
      </c>
      <c r="K21" s="68">
        <v>58.1</v>
      </c>
      <c r="L21" s="68">
        <v>5.3</v>
      </c>
      <c r="M21" s="139">
        <f>SUM(N21:O21)</f>
        <v>9.2</v>
      </c>
      <c r="N21" s="68">
        <v>7.3</v>
      </c>
      <c r="O21" s="68">
        <v>1.9</v>
      </c>
      <c r="P21" s="139">
        <f>SUM(Q21:R21)</f>
        <v>35.6</v>
      </c>
      <c r="Q21" s="68">
        <v>35.6</v>
      </c>
      <c r="R21" s="68">
        <v>0</v>
      </c>
      <c r="S21" s="139">
        <f>SUM(T21:U21)</f>
        <v>0</v>
      </c>
      <c r="T21" s="68">
        <v>0</v>
      </c>
      <c r="U21" s="68">
        <v>0</v>
      </c>
      <c r="V21" s="139">
        <f>SUM(W21:X21)</f>
        <v>0</v>
      </c>
      <c r="W21" s="68">
        <v>0</v>
      </c>
      <c r="X21" s="68">
        <v>0</v>
      </c>
      <c r="Y21" s="140">
        <v>43.8</v>
      </c>
      <c r="Z21" s="141">
        <f t="shared" si="2"/>
        <v>152</v>
      </c>
      <c r="AA21" s="142">
        <f t="shared" si="3"/>
        <v>108.19999999999999</v>
      </c>
      <c r="AB21" s="95">
        <f t="shared" si="4"/>
        <v>72.6</v>
      </c>
      <c r="AC21" s="96">
        <f t="shared" si="5"/>
        <v>35.6</v>
      </c>
      <c r="AD21" s="143">
        <f t="shared" si="6"/>
        <v>537.5062096373572</v>
      </c>
      <c r="AE21" s="97">
        <f t="shared" si="7"/>
        <v>360.65573770491795</v>
      </c>
      <c r="AF21" s="98">
        <f t="shared" si="8"/>
        <v>176.85047193243915</v>
      </c>
      <c r="AG21" s="144">
        <f t="shared" si="9"/>
        <v>755.0919026328862</v>
      </c>
      <c r="AH21" s="145">
        <f t="shared" si="10"/>
        <v>217.58569299552906</v>
      </c>
      <c r="AI21" s="146">
        <f t="shared" si="11"/>
        <v>32.90203327171904</v>
      </c>
    </row>
    <row r="22" spans="1:35" s="108" customFormat="1" ht="19.5" customHeight="1">
      <c r="A22" s="94">
        <v>17</v>
      </c>
      <c r="B22" s="93" t="s">
        <v>73</v>
      </c>
      <c r="C22" s="137">
        <v>14420</v>
      </c>
      <c r="D22" s="138">
        <f t="shared" si="12"/>
        <v>293</v>
      </c>
      <c r="E22" s="84">
        <f t="shared" si="12"/>
        <v>273.8</v>
      </c>
      <c r="F22" s="84">
        <f t="shared" si="12"/>
        <v>19.2</v>
      </c>
      <c r="G22" s="139">
        <f t="shared" si="1"/>
        <v>0</v>
      </c>
      <c r="H22" s="68">
        <v>0</v>
      </c>
      <c r="I22" s="68">
        <v>0</v>
      </c>
      <c r="J22" s="139">
        <f t="shared" si="13"/>
        <v>232.6</v>
      </c>
      <c r="K22" s="68">
        <v>219</v>
      </c>
      <c r="L22" s="68">
        <v>13.6</v>
      </c>
      <c r="M22" s="139">
        <f>SUM(N22:O22)</f>
        <v>13.4</v>
      </c>
      <c r="N22" s="68">
        <v>10</v>
      </c>
      <c r="O22" s="68">
        <v>3.4</v>
      </c>
      <c r="P22" s="139">
        <f t="shared" si="15"/>
        <v>37.9</v>
      </c>
      <c r="Q22" s="68">
        <v>37.1</v>
      </c>
      <c r="R22" s="68">
        <v>0.8</v>
      </c>
      <c r="S22" s="139">
        <f t="shared" si="16"/>
        <v>0</v>
      </c>
      <c r="T22" s="68">
        <v>0</v>
      </c>
      <c r="U22" s="68">
        <v>0</v>
      </c>
      <c r="V22" s="139">
        <f t="shared" si="17"/>
        <v>9.1</v>
      </c>
      <c r="W22" s="68">
        <v>7.7</v>
      </c>
      <c r="X22" s="68">
        <v>1.4</v>
      </c>
      <c r="Y22" s="140">
        <v>70.7</v>
      </c>
      <c r="Z22" s="141">
        <f t="shared" si="2"/>
        <v>363.7</v>
      </c>
      <c r="AA22" s="142">
        <f t="shared" si="3"/>
        <v>293</v>
      </c>
      <c r="AB22" s="95">
        <f t="shared" si="4"/>
        <v>255.1</v>
      </c>
      <c r="AC22" s="96">
        <f t="shared" si="5"/>
        <v>37.9</v>
      </c>
      <c r="AD22" s="143">
        <f t="shared" si="6"/>
        <v>677.300046232085</v>
      </c>
      <c r="AE22" s="97">
        <f t="shared" si="7"/>
        <v>589.6902450300508</v>
      </c>
      <c r="AF22" s="98">
        <f t="shared" si="8"/>
        <v>87.6098012020342</v>
      </c>
      <c r="AG22" s="144">
        <f t="shared" si="9"/>
        <v>840.7304669440592</v>
      </c>
      <c r="AH22" s="145">
        <f t="shared" si="10"/>
        <v>163.4304207119741</v>
      </c>
      <c r="AI22" s="146">
        <f>AC22*100/AA22</f>
        <v>12.935153583617748</v>
      </c>
    </row>
    <row r="23" spans="1:35" s="108" customFormat="1" ht="19.5" customHeight="1">
      <c r="A23" s="94">
        <v>18</v>
      </c>
      <c r="B23" s="93" t="s">
        <v>192</v>
      </c>
      <c r="C23" s="137">
        <v>33671</v>
      </c>
      <c r="D23" s="138">
        <f t="shared" si="12"/>
        <v>551.8</v>
      </c>
      <c r="E23" s="84">
        <f t="shared" si="12"/>
        <v>504.4</v>
      </c>
      <c r="F23" s="84">
        <f t="shared" si="12"/>
        <v>47.4</v>
      </c>
      <c r="G23" s="139">
        <v>0</v>
      </c>
      <c r="H23" s="68">
        <v>0</v>
      </c>
      <c r="I23" s="99">
        <v>0</v>
      </c>
      <c r="J23" s="139">
        <f t="shared" si="13"/>
        <v>371.2</v>
      </c>
      <c r="K23" s="68">
        <v>335.9</v>
      </c>
      <c r="L23" s="68">
        <v>35.3</v>
      </c>
      <c r="M23" s="139">
        <f t="shared" si="14"/>
        <v>0</v>
      </c>
      <c r="N23" s="68">
        <v>0</v>
      </c>
      <c r="O23" s="68">
        <v>0</v>
      </c>
      <c r="P23" s="139">
        <f t="shared" si="15"/>
        <v>132.7</v>
      </c>
      <c r="Q23" s="68">
        <v>129.6</v>
      </c>
      <c r="R23" s="68">
        <v>3.1</v>
      </c>
      <c r="S23" s="139">
        <v>0</v>
      </c>
      <c r="T23" s="68">
        <v>0</v>
      </c>
      <c r="U23" s="68">
        <v>0</v>
      </c>
      <c r="V23" s="139">
        <f t="shared" si="17"/>
        <v>47.9</v>
      </c>
      <c r="W23" s="68">
        <v>38.9</v>
      </c>
      <c r="X23" s="68">
        <v>9</v>
      </c>
      <c r="Y23" s="140">
        <v>359.2</v>
      </c>
      <c r="Z23" s="141">
        <f t="shared" si="2"/>
        <v>911</v>
      </c>
      <c r="AA23" s="142">
        <f t="shared" si="3"/>
        <v>551.8</v>
      </c>
      <c r="AB23" s="95">
        <f t="shared" si="4"/>
        <v>419.09999999999997</v>
      </c>
      <c r="AC23" s="96">
        <f t="shared" si="5"/>
        <v>132.7</v>
      </c>
      <c r="AD23" s="143">
        <f t="shared" si="6"/>
        <v>546.266322156554</v>
      </c>
      <c r="AE23" s="97">
        <f t="shared" si="7"/>
        <v>414.89709245344653</v>
      </c>
      <c r="AF23" s="98">
        <f t="shared" si="8"/>
        <v>131.3692297031075</v>
      </c>
      <c r="AG23" s="144">
        <f t="shared" si="9"/>
        <v>901.8641164998564</v>
      </c>
      <c r="AH23" s="145">
        <f t="shared" si="10"/>
        <v>355.5977943433023</v>
      </c>
      <c r="AI23" s="146">
        <f t="shared" si="11"/>
        <v>24.048568321855743</v>
      </c>
    </row>
    <row r="24" spans="1:35" s="108" customFormat="1" ht="19.5" customHeight="1">
      <c r="A24" s="94">
        <v>19</v>
      </c>
      <c r="B24" s="93" t="s">
        <v>193</v>
      </c>
      <c r="C24" s="137">
        <v>26998</v>
      </c>
      <c r="D24" s="138">
        <f t="shared" si="12"/>
        <v>489.4000000000001</v>
      </c>
      <c r="E24" s="84">
        <f t="shared" si="12"/>
        <v>457</v>
      </c>
      <c r="F24" s="84">
        <f t="shared" si="12"/>
        <v>32.4</v>
      </c>
      <c r="G24" s="139">
        <v>0</v>
      </c>
      <c r="H24" s="68">
        <v>0</v>
      </c>
      <c r="I24" s="68">
        <v>0</v>
      </c>
      <c r="J24" s="139">
        <f t="shared" si="13"/>
        <v>336.40000000000003</v>
      </c>
      <c r="K24" s="68">
        <v>315.6</v>
      </c>
      <c r="L24" s="68">
        <v>20.8</v>
      </c>
      <c r="M24" s="139">
        <f t="shared" si="14"/>
        <v>0</v>
      </c>
      <c r="N24" s="68">
        <v>0</v>
      </c>
      <c r="O24" s="68">
        <v>0</v>
      </c>
      <c r="P24" s="139">
        <f t="shared" si="15"/>
        <v>109.10000000000001</v>
      </c>
      <c r="Q24" s="68">
        <v>108.2</v>
      </c>
      <c r="R24" s="68">
        <v>0.9</v>
      </c>
      <c r="S24" s="139">
        <v>0</v>
      </c>
      <c r="T24" s="68">
        <v>0</v>
      </c>
      <c r="U24" s="68">
        <v>0</v>
      </c>
      <c r="V24" s="139">
        <f t="shared" si="17"/>
        <v>43.900000000000006</v>
      </c>
      <c r="W24" s="68">
        <v>33.2</v>
      </c>
      <c r="X24" s="68">
        <v>10.7</v>
      </c>
      <c r="Y24" s="140">
        <v>511.1</v>
      </c>
      <c r="Z24" s="141">
        <f t="shared" si="2"/>
        <v>1000.5000000000001</v>
      </c>
      <c r="AA24" s="142">
        <f t="shared" si="3"/>
        <v>489.4000000000001</v>
      </c>
      <c r="AB24" s="95">
        <f t="shared" si="4"/>
        <v>380.30000000000007</v>
      </c>
      <c r="AC24" s="96">
        <f t="shared" si="5"/>
        <v>109.10000000000001</v>
      </c>
      <c r="AD24" s="143">
        <f t="shared" si="6"/>
        <v>604.2422895523126</v>
      </c>
      <c r="AE24" s="97">
        <f t="shared" si="7"/>
        <v>469.54095365088773</v>
      </c>
      <c r="AF24" s="98">
        <f t="shared" si="8"/>
        <v>134.70133590142478</v>
      </c>
      <c r="AG24" s="144">
        <f t="shared" si="9"/>
        <v>1235.2766871620122</v>
      </c>
      <c r="AH24" s="145">
        <f t="shared" si="10"/>
        <v>631.0343976096996</v>
      </c>
      <c r="AI24" s="146">
        <f t="shared" si="11"/>
        <v>22.29260318757662</v>
      </c>
    </row>
    <row r="25" spans="1:35" s="108" customFormat="1" ht="19.5" customHeight="1">
      <c r="A25" s="94">
        <v>20</v>
      </c>
      <c r="B25" s="93" t="s">
        <v>34</v>
      </c>
      <c r="C25" s="137">
        <v>6204</v>
      </c>
      <c r="D25" s="138">
        <f t="shared" si="12"/>
        <v>90.9</v>
      </c>
      <c r="E25" s="84">
        <f t="shared" si="12"/>
        <v>90.3</v>
      </c>
      <c r="F25" s="84">
        <f t="shared" si="12"/>
        <v>0.6</v>
      </c>
      <c r="G25" s="139">
        <f t="shared" si="1"/>
        <v>0</v>
      </c>
      <c r="H25" s="68">
        <v>0</v>
      </c>
      <c r="I25" s="68">
        <v>0</v>
      </c>
      <c r="J25" s="139">
        <f t="shared" si="13"/>
        <v>63</v>
      </c>
      <c r="K25" s="68">
        <v>63</v>
      </c>
      <c r="L25" s="68">
        <v>0</v>
      </c>
      <c r="M25" s="139">
        <f t="shared" si="14"/>
        <v>6.699999999999999</v>
      </c>
      <c r="N25" s="68">
        <v>6.1</v>
      </c>
      <c r="O25" s="68">
        <v>0.6</v>
      </c>
      <c r="P25" s="139">
        <f t="shared" si="15"/>
        <v>20.2</v>
      </c>
      <c r="Q25" s="68">
        <v>20.2</v>
      </c>
      <c r="R25" s="68">
        <v>0</v>
      </c>
      <c r="S25" s="139">
        <f t="shared" si="16"/>
        <v>0</v>
      </c>
      <c r="T25" s="68">
        <v>0</v>
      </c>
      <c r="U25" s="68">
        <v>0</v>
      </c>
      <c r="V25" s="139">
        <f t="shared" si="17"/>
        <v>1</v>
      </c>
      <c r="W25" s="68">
        <v>1</v>
      </c>
      <c r="X25" s="68">
        <v>0</v>
      </c>
      <c r="Y25" s="140">
        <v>55.7</v>
      </c>
      <c r="Z25" s="141">
        <f t="shared" si="2"/>
        <v>146.60000000000002</v>
      </c>
      <c r="AA25" s="142">
        <f t="shared" si="3"/>
        <v>90.9</v>
      </c>
      <c r="AB25" s="95">
        <f t="shared" si="4"/>
        <v>70.7</v>
      </c>
      <c r="AC25" s="96">
        <f t="shared" si="5"/>
        <v>20.2</v>
      </c>
      <c r="AD25" s="143">
        <f t="shared" si="6"/>
        <v>488.394584139265</v>
      </c>
      <c r="AE25" s="97">
        <f t="shared" si="7"/>
        <v>379.86245433053944</v>
      </c>
      <c r="AF25" s="98">
        <f t="shared" si="8"/>
        <v>108.53212980872554</v>
      </c>
      <c r="AG25" s="144">
        <f t="shared" si="9"/>
        <v>787.6638727702559</v>
      </c>
      <c r="AH25" s="145">
        <f t="shared" si="10"/>
        <v>299.2692886309908</v>
      </c>
      <c r="AI25" s="146">
        <f t="shared" si="11"/>
        <v>22.22222222222222</v>
      </c>
    </row>
    <row r="26" spans="1:35" s="108" customFormat="1" ht="19.5" customHeight="1">
      <c r="A26" s="94">
        <v>21</v>
      </c>
      <c r="B26" s="93" t="s">
        <v>35</v>
      </c>
      <c r="C26" s="137">
        <v>16080</v>
      </c>
      <c r="D26" s="138">
        <f t="shared" si="12"/>
        <v>208.39999999999998</v>
      </c>
      <c r="E26" s="84">
        <f t="shared" si="12"/>
        <v>187.39999999999998</v>
      </c>
      <c r="F26" s="84">
        <f t="shared" si="12"/>
        <v>21</v>
      </c>
      <c r="G26" s="139">
        <f t="shared" si="1"/>
        <v>0</v>
      </c>
      <c r="H26" s="68">
        <v>0</v>
      </c>
      <c r="I26" s="68">
        <v>0</v>
      </c>
      <c r="J26" s="139">
        <f t="shared" si="13"/>
        <v>167.6</v>
      </c>
      <c r="K26" s="68">
        <v>151.6</v>
      </c>
      <c r="L26" s="68">
        <v>16</v>
      </c>
      <c r="M26" s="139">
        <f t="shared" si="14"/>
        <v>8.2</v>
      </c>
      <c r="N26" s="68">
        <v>3.2</v>
      </c>
      <c r="O26" s="68">
        <v>5</v>
      </c>
      <c r="P26" s="139">
        <f t="shared" si="15"/>
        <v>32.6</v>
      </c>
      <c r="Q26" s="68">
        <v>32.6</v>
      </c>
      <c r="R26" s="68">
        <v>0</v>
      </c>
      <c r="S26" s="139">
        <f t="shared" si="16"/>
        <v>0</v>
      </c>
      <c r="T26" s="68">
        <v>0</v>
      </c>
      <c r="U26" s="68">
        <v>0</v>
      </c>
      <c r="V26" s="139">
        <f t="shared" si="17"/>
        <v>0</v>
      </c>
      <c r="W26" s="68">
        <v>0</v>
      </c>
      <c r="X26" s="68">
        <v>0</v>
      </c>
      <c r="Y26" s="140">
        <v>149.7</v>
      </c>
      <c r="Z26" s="141">
        <f t="shared" si="2"/>
        <v>358.09999999999997</v>
      </c>
      <c r="AA26" s="142">
        <f t="shared" si="3"/>
        <v>208.39999999999998</v>
      </c>
      <c r="AB26" s="95">
        <f t="shared" si="4"/>
        <v>175.79999999999998</v>
      </c>
      <c r="AC26" s="96">
        <f t="shared" si="5"/>
        <v>32.6</v>
      </c>
      <c r="AD26" s="143">
        <f t="shared" si="6"/>
        <v>432.0066334991708</v>
      </c>
      <c r="AE26" s="97">
        <f t="shared" si="7"/>
        <v>364.42786069651737</v>
      </c>
      <c r="AF26" s="98">
        <f t="shared" si="8"/>
        <v>67.5787728026534</v>
      </c>
      <c r="AG26" s="144">
        <f t="shared" si="9"/>
        <v>742.3300165837478</v>
      </c>
      <c r="AH26" s="145">
        <f t="shared" si="10"/>
        <v>310.32338308457713</v>
      </c>
      <c r="AI26" s="146">
        <f t="shared" si="11"/>
        <v>15.642994241842612</v>
      </c>
    </row>
    <row r="27" spans="1:35" s="108" customFormat="1" ht="19.5" customHeight="1">
      <c r="A27" s="91">
        <v>22</v>
      </c>
      <c r="B27" s="93" t="s">
        <v>36</v>
      </c>
      <c r="C27" s="137">
        <v>8040</v>
      </c>
      <c r="D27" s="138">
        <f t="shared" si="12"/>
        <v>143.6</v>
      </c>
      <c r="E27" s="84">
        <f t="shared" si="12"/>
        <v>134.1</v>
      </c>
      <c r="F27" s="84">
        <f t="shared" si="12"/>
        <v>9.5</v>
      </c>
      <c r="G27" s="139">
        <f t="shared" si="1"/>
        <v>0</v>
      </c>
      <c r="H27" s="68">
        <v>0</v>
      </c>
      <c r="I27" s="68">
        <v>0</v>
      </c>
      <c r="J27" s="139">
        <f t="shared" si="13"/>
        <v>114.6</v>
      </c>
      <c r="K27" s="68">
        <v>109.8</v>
      </c>
      <c r="L27" s="68">
        <v>4.8</v>
      </c>
      <c r="M27" s="139">
        <f t="shared" si="14"/>
        <v>7.800000000000001</v>
      </c>
      <c r="N27" s="68">
        <v>6.4</v>
      </c>
      <c r="O27" s="68">
        <v>1.4</v>
      </c>
      <c r="P27" s="139">
        <f t="shared" si="15"/>
        <v>17.9</v>
      </c>
      <c r="Q27" s="68">
        <v>17.9</v>
      </c>
      <c r="R27" s="68">
        <v>0</v>
      </c>
      <c r="S27" s="139">
        <f t="shared" si="16"/>
        <v>0</v>
      </c>
      <c r="T27" s="68">
        <v>0</v>
      </c>
      <c r="U27" s="68">
        <v>0</v>
      </c>
      <c r="V27" s="139">
        <f t="shared" si="17"/>
        <v>3.3</v>
      </c>
      <c r="W27" s="68">
        <v>0</v>
      </c>
      <c r="X27" s="68">
        <v>3.3</v>
      </c>
      <c r="Y27" s="140">
        <v>54.5</v>
      </c>
      <c r="Z27" s="141">
        <f t="shared" si="2"/>
        <v>198.1</v>
      </c>
      <c r="AA27" s="142">
        <f t="shared" si="3"/>
        <v>143.6</v>
      </c>
      <c r="AB27" s="95">
        <f t="shared" si="4"/>
        <v>125.69999999999999</v>
      </c>
      <c r="AC27" s="96">
        <f t="shared" si="5"/>
        <v>17.9</v>
      </c>
      <c r="AD27" s="143">
        <f t="shared" si="6"/>
        <v>595.3565505804312</v>
      </c>
      <c r="AE27" s="97">
        <f t="shared" si="7"/>
        <v>521.1442786069651</v>
      </c>
      <c r="AF27" s="98">
        <f t="shared" si="8"/>
        <v>74.212271973466</v>
      </c>
      <c r="AG27" s="144">
        <f t="shared" si="9"/>
        <v>821.3101160862354</v>
      </c>
      <c r="AH27" s="145">
        <f t="shared" si="10"/>
        <v>225.9535655058043</v>
      </c>
      <c r="AI27" s="146">
        <f t="shared" si="11"/>
        <v>12.465181058495821</v>
      </c>
    </row>
    <row r="28" spans="1:35" s="109" customFormat="1" ht="19.5" customHeight="1">
      <c r="A28" s="94">
        <v>23</v>
      </c>
      <c r="B28" s="93" t="s">
        <v>37</v>
      </c>
      <c r="C28" s="137">
        <v>5958</v>
      </c>
      <c r="D28" s="138">
        <f t="shared" si="12"/>
        <v>102.50000000000001</v>
      </c>
      <c r="E28" s="84">
        <f t="shared" si="12"/>
        <v>99.6</v>
      </c>
      <c r="F28" s="84">
        <f t="shared" si="12"/>
        <v>2.9</v>
      </c>
      <c r="G28" s="139">
        <f t="shared" si="1"/>
        <v>0</v>
      </c>
      <c r="H28" s="83">
        <v>0</v>
      </c>
      <c r="I28" s="83">
        <v>0</v>
      </c>
      <c r="J28" s="139">
        <f t="shared" si="13"/>
        <v>84.60000000000001</v>
      </c>
      <c r="K28" s="83">
        <v>82.9</v>
      </c>
      <c r="L28" s="83">
        <v>1.7</v>
      </c>
      <c r="M28" s="139">
        <f t="shared" si="14"/>
        <v>13</v>
      </c>
      <c r="N28" s="83">
        <v>12.1</v>
      </c>
      <c r="O28" s="83">
        <v>0.9</v>
      </c>
      <c r="P28" s="139">
        <f t="shared" si="15"/>
        <v>4.8999999999999995</v>
      </c>
      <c r="Q28" s="83">
        <v>4.6</v>
      </c>
      <c r="R28" s="83">
        <v>0.3</v>
      </c>
      <c r="S28" s="139">
        <f t="shared" si="16"/>
        <v>0</v>
      </c>
      <c r="T28" s="83">
        <v>0</v>
      </c>
      <c r="U28" s="83">
        <v>0</v>
      </c>
      <c r="V28" s="139">
        <f t="shared" si="17"/>
        <v>0</v>
      </c>
      <c r="W28" s="83">
        <v>0</v>
      </c>
      <c r="X28" s="83">
        <v>0</v>
      </c>
      <c r="Y28" s="140">
        <v>0</v>
      </c>
      <c r="Z28" s="141">
        <f t="shared" si="2"/>
        <v>102.50000000000001</v>
      </c>
      <c r="AA28" s="142">
        <f t="shared" si="3"/>
        <v>102.50000000000001</v>
      </c>
      <c r="AB28" s="95">
        <f t="shared" si="4"/>
        <v>97.60000000000001</v>
      </c>
      <c r="AC28" s="96">
        <f t="shared" si="5"/>
        <v>4.8999999999999995</v>
      </c>
      <c r="AD28" s="143">
        <f t="shared" si="6"/>
        <v>573.4586550296522</v>
      </c>
      <c r="AE28" s="97">
        <f t="shared" si="7"/>
        <v>546.0445339599418</v>
      </c>
      <c r="AF28" s="98">
        <f t="shared" si="8"/>
        <v>27.41412106971019</v>
      </c>
      <c r="AG28" s="144">
        <f t="shared" si="9"/>
        <v>573.4586550296522</v>
      </c>
      <c r="AH28" s="145">
        <f t="shared" si="10"/>
        <v>0</v>
      </c>
      <c r="AI28" s="146">
        <f t="shared" si="11"/>
        <v>4.780487804878048</v>
      </c>
    </row>
    <row r="29" spans="1:35" s="109" customFormat="1" ht="19.5" customHeight="1">
      <c r="A29" s="94">
        <v>24</v>
      </c>
      <c r="B29" s="93" t="s">
        <v>38</v>
      </c>
      <c r="C29" s="137">
        <v>12455</v>
      </c>
      <c r="D29" s="138">
        <f>G29+J29+M29+P29+S29+V29</f>
        <v>270.5</v>
      </c>
      <c r="E29" s="84">
        <f>H29+K29+N29+Q29+T29+W29</f>
        <v>254.9</v>
      </c>
      <c r="F29" s="84">
        <f>L29+I29+O29+R29+U29+X29</f>
        <v>15.600000000000001</v>
      </c>
      <c r="G29" s="139">
        <f>SUM(H29:I29)</f>
        <v>0</v>
      </c>
      <c r="H29" s="83">
        <v>0</v>
      </c>
      <c r="I29" s="83">
        <v>0</v>
      </c>
      <c r="J29" s="139">
        <f>SUM(K29:L29)</f>
        <v>185.20000000000002</v>
      </c>
      <c r="K29" s="83">
        <v>172.9</v>
      </c>
      <c r="L29" s="83">
        <v>12.3</v>
      </c>
      <c r="M29" s="139">
        <f>SUM(N29:O29)</f>
        <v>7.800000000000001</v>
      </c>
      <c r="N29" s="83">
        <v>5.9</v>
      </c>
      <c r="O29" s="83">
        <v>1.9</v>
      </c>
      <c r="P29" s="139">
        <f>SUM(Q29:R29)</f>
        <v>72</v>
      </c>
      <c r="Q29" s="83">
        <v>70.6</v>
      </c>
      <c r="R29" s="83">
        <v>1.4</v>
      </c>
      <c r="S29" s="139">
        <f>SUM(T29:U29)</f>
        <v>0</v>
      </c>
      <c r="T29" s="83">
        <v>0</v>
      </c>
      <c r="U29" s="83">
        <v>0</v>
      </c>
      <c r="V29" s="139">
        <f>SUM(W29:X29)</f>
        <v>5.5</v>
      </c>
      <c r="W29" s="83">
        <v>5.5</v>
      </c>
      <c r="X29" s="83">
        <v>0</v>
      </c>
      <c r="Y29" s="140">
        <v>104.2</v>
      </c>
      <c r="Z29" s="141">
        <f>D29+Y29</f>
        <v>374.7</v>
      </c>
      <c r="AA29" s="149">
        <f>SUM(AB29:AC29)</f>
        <v>270.5</v>
      </c>
      <c r="AB29" s="68">
        <f>G29+J29+M29+S29+V29</f>
        <v>198.50000000000003</v>
      </c>
      <c r="AC29" s="100">
        <f>P29</f>
        <v>72</v>
      </c>
      <c r="AD29" s="143">
        <f t="shared" si="6"/>
        <v>723.9395155894553</v>
      </c>
      <c r="AE29" s="97">
        <f t="shared" si="7"/>
        <v>531.2458182791383</v>
      </c>
      <c r="AF29" s="98">
        <f t="shared" si="8"/>
        <v>192.69369731031713</v>
      </c>
      <c r="AG29" s="144">
        <f t="shared" si="9"/>
        <v>1002.8101164191088</v>
      </c>
      <c r="AH29" s="145">
        <f t="shared" si="10"/>
        <v>278.8706008296534</v>
      </c>
      <c r="AI29" s="146">
        <f>AC29*100/AA29</f>
        <v>26.617375231053604</v>
      </c>
    </row>
    <row r="30" spans="1:35" s="109" customFormat="1" ht="19.5" customHeight="1">
      <c r="A30" s="94">
        <v>25</v>
      </c>
      <c r="B30" s="93" t="s">
        <v>39</v>
      </c>
      <c r="C30" s="137">
        <v>16520</v>
      </c>
      <c r="D30" s="138">
        <f t="shared" si="12"/>
        <v>319.8</v>
      </c>
      <c r="E30" s="84">
        <f t="shared" si="12"/>
        <v>300.79999999999995</v>
      </c>
      <c r="F30" s="84">
        <f t="shared" si="12"/>
        <v>19</v>
      </c>
      <c r="G30" s="139">
        <f t="shared" si="1"/>
        <v>0</v>
      </c>
      <c r="H30" s="83">
        <v>0</v>
      </c>
      <c r="I30" s="83">
        <v>0</v>
      </c>
      <c r="J30" s="139">
        <f t="shared" si="13"/>
        <v>271.4</v>
      </c>
      <c r="K30" s="83">
        <v>263.2</v>
      </c>
      <c r="L30" s="83">
        <v>8.2</v>
      </c>
      <c r="M30" s="139">
        <f t="shared" si="14"/>
        <v>12.5</v>
      </c>
      <c r="N30" s="83">
        <v>9.4</v>
      </c>
      <c r="O30" s="83">
        <v>3.1</v>
      </c>
      <c r="P30" s="139">
        <f t="shared" si="15"/>
        <v>27.8</v>
      </c>
      <c r="Q30" s="83">
        <v>27.7</v>
      </c>
      <c r="R30" s="83">
        <v>0.1</v>
      </c>
      <c r="S30" s="139">
        <f t="shared" si="16"/>
        <v>0</v>
      </c>
      <c r="T30" s="83">
        <v>0</v>
      </c>
      <c r="U30" s="83">
        <v>0</v>
      </c>
      <c r="V30" s="139">
        <f t="shared" si="17"/>
        <v>8.1</v>
      </c>
      <c r="W30" s="83">
        <v>0.5</v>
      </c>
      <c r="X30" s="83">
        <v>7.6</v>
      </c>
      <c r="Y30" s="140">
        <v>104</v>
      </c>
      <c r="Z30" s="141">
        <f t="shared" si="2"/>
        <v>423.8</v>
      </c>
      <c r="AA30" s="142">
        <f t="shared" si="3"/>
        <v>319.8</v>
      </c>
      <c r="AB30" s="95">
        <f t="shared" si="4"/>
        <v>292</v>
      </c>
      <c r="AC30" s="96">
        <f t="shared" si="5"/>
        <v>27.8</v>
      </c>
      <c r="AD30" s="143">
        <f t="shared" si="6"/>
        <v>645.278450363196</v>
      </c>
      <c r="AE30" s="97">
        <f t="shared" si="7"/>
        <v>589.1848264729621</v>
      </c>
      <c r="AF30" s="98">
        <f t="shared" si="8"/>
        <v>56.09362389023406</v>
      </c>
      <c r="AG30" s="144">
        <f t="shared" si="9"/>
        <v>855.1251008878128</v>
      </c>
      <c r="AH30" s="145">
        <f t="shared" si="10"/>
        <v>209.84665052461662</v>
      </c>
      <c r="AI30" s="146">
        <f t="shared" si="11"/>
        <v>8.692933083176985</v>
      </c>
    </row>
    <row r="31" spans="1:35" s="109" customFormat="1" ht="19.5" customHeight="1">
      <c r="A31" s="94">
        <v>26</v>
      </c>
      <c r="B31" s="93" t="s">
        <v>194</v>
      </c>
      <c r="C31" s="137">
        <v>10173</v>
      </c>
      <c r="D31" s="138">
        <f t="shared" si="12"/>
        <v>167.7</v>
      </c>
      <c r="E31" s="84">
        <f t="shared" si="12"/>
        <v>161.2</v>
      </c>
      <c r="F31" s="84">
        <f t="shared" si="12"/>
        <v>6.5</v>
      </c>
      <c r="G31" s="139">
        <f t="shared" si="1"/>
        <v>0</v>
      </c>
      <c r="H31" s="83">
        <v>0</v>
      </c>
      <c r="I31" s="83">
        <v>0</v>
      </c>
      <c r="J31" s="139">
        <f t="shared" si="13"/>
        <v>123.3</v>
      </c>
      <c r="K31" s="83">
        <v>122.1</v>
      </c>
      <c r="L31" s="83">
        <v>1.2</v>
      </c>
      <c r="M31" s="139">
        <f t="shared" si="14"/>
        <v>8.2</v>
      </c>
      <c r="N31" s="83">
        <v>7.2</v>
      </c>
      <c r="O31" s="83">
        <v>1</v>
      </c>
      <c r="P31" s="139">
        <f t="shared" si="15"/>
        <v>29.1</v>
      </c>
      <c r="Q31" s="83">
        <v>29.1</v>
      </c>
      <c r="R31" s="83">
        <v>0</v>
      </c>
      <c r="S31" s="139">
        <f t="shared" si="16"/>
        <v>0</v>
      </c>
      <c r="T31" s="83">
        <v>0</v>
      </c>
      <c r="U31" s="83">
        <v>0</v>
      </c>
      <c r="V31" s="139">
        <f t="shared" si="17"/>
        <v>7.1</v>
      </c>
      <c r="W31" s="83">
        <v>2.8</v>
      </c>
      <c r="X31" s="83">
        <v>4.3</v>
      </c>
      <c r="Y31" s="140">
        <v>51.5</v>
      </c>
      <c r="Z31" s="141">
        <f t="shared" si="2"/>
        <v>219.2</v>
      </c>
      <c r="AA31" s="142">
        <f t="shared" si="3"/>
        <v>167.7</v>
      </c>
      <c r="AB31" s="95">
        <f t="shared" si="4"/>
        <v>138.6</v>
      </c>
      <c r="AC31" s="96">
        <f t="shared" si="5"/>
        <v>29.1</v>
      </c>
      <c r="AD31" s="143">
        <f t="shared" si="6"/>
        <v>549.4937579868277</v>
      </c>
      <c r="AE31" s="97">
        <f t="shared" si="7"/>
        <v>454.1433205544088</v>
      </c>
      <c r="AF31" s="98">
        <f t="shared" si="8"/>
        <v>95.35043743241916</v>
      </c>
      <c r="AG31" s="144">
        <f t="shared" si="9"/>
        <v>718.2410957108686</v>
      </c>
      <c r="AH31" s="145">
        <f t="shared" si="10"/>
        <v>168.7473377240408</v>
      </c>
      <c r="AI31" s="146">
        <f t="shared" si="11"/>
        <v>17.352415026833633</v>
      </c>
    </row>
    <row r="32" spans="1:35" s="109" customFormat="1" ht="19.5" customHeight="1">
      <c r="A32" s="94">
        <v>27</v>
      </c>
      <c r="B32" s="93" t="s">
        <v>40</v>
      </c>
      <c r="C32" s="137">
        <v>3657</v>
      </c>
      <c r="D32" s="138">
        <f t="shared" si="12"/>
        <v>61.8</v>
      </c>
      <c r="E32" s="84">
        <f t="shared" si="12"/>
        <v>60.4</v>
      </c>
      <c r="F32" s="84">
        <f t="shared" si="12"/>
        <v>1.4</v>
      </c>
      <c r="G32" s="139">
        <f>SUM(H32:I32)</f>
        <v>0</v>
      </c>
      <c r="H32" s="83">
        <v>0</v>
      </c>
      <c r="I32" s="83">
        <v>0</v>
      </c>
      <c r="J32" s="139">
        <f>SUM(K32:L32)</f>
        <v>48.4</v>
      </c>
      <c r="K32" s="83">
        <v>47.9</v>
      </c>
      <c r="L32" s="83">
        <v>0.5</v>
      </c>
      <c r="M32" s="139">
        <f>SUM(N32:O32)</f>
        <v>3</v>
      </c>
      <c r="N32" s="83">
        <v>2.6</v>
      </c>
      <c r="O32" s="83">
        <v>0.4</v>
      </c>
      <c r="P32" s="139">
        <f>SUM(Q32:R32)</f>
        <v>9.5</v>
      </c>
      <c r="Q32" s="83">
        <v>9.5</v>
      </c>
      <c r="R32" s="83">
        <v>0</v>
      </c>
      <c r="S32" s="139">
        <f>SUM(T32:U32)</f>
        <v>0</v>
      </c>
      <c r="T32" s="83">
        <v>0</v>
      </c>
      <c r="U32" s="83">
        <v>0</v>
      </c>
      <c r="V32" s="139">
        <f>SUM(W32:X32)</f>
        <v>0.9</v>
      </c>
      <c r="W32" s="83">
        <v>0.4</v>
      </c>
      <c r="X32" s="83">
        <v>0.5</v>
      </c>
      <c r="Y32" s="140">
        <v>20.3</v>
      </c>
      <c r="Z32" s="141">
        <f>D32+Y32</f>
        <v>82.1</v>
      </c>
      <c r="AA32" s="142">
        <f>SUM(AB32:AC32)</f>
        <v>61.8</v>
      </c>
      <c r="AB32" s="95">
        <f>G32+J32+M32+S32+V32</f>
        <v>52.3</v>
      </c>
      <c r="AC32" s="96">
        <f>P32</f>
        <v>9.5</v>
      </c>
      <c r="AD32" s="143">
        <f t="shared" si="6"/>
        <v>563.3032540333606</v>
      </c>
      <c r="AE32" s="97">
        <f t="shared" si="7"/>
        <v>476.7113298696563</v>
      </c>
      <c r="AF32" s="98">
        <f t="shared" si="8"/>
        <v>86.59192416370432</v>
      </c>
      <c r="AG32" s="144">
        <f t="shared" si="9"/>
        <v>748.3365235621181</v>
      </c>
      <c r="AH32" s="145">
        <f t="shared" si="10"/>
        <v>185.03326952875764</v>
      </c>
      <c r="AI32" s="146">
        <f>AC32*100/AA32</f>
        <v>15.372168284789645</v>
      </c>
    </row>
    <row r="33" spans="1:35" s="108" customFormat="1" ht="19.5" customHeight="1">
      <c r="A33" s="91">
        <v>28</v>
      </c>
      <c r="B33" s="93" t="s">
        <v>195</v>
      </c>
      <c r="C33" s="137">
        <v>2870</v>
      </c>
      <c r="D33" s="138">
        <f t="shared" si="12"/>
        <v>64.3</v>
      </c>
      <c r="E33" s="84">
        <f t="shared" si="12"/>
        <v>60.5</v>
      </c>
      <c r="F33" s="84">
        <f t="shared" si="12"/>
        <v>3.8</v>
      </c>
      <c r="G33" s="139">
        <f t="shared" si="1"/>
        <v>0</v>
      </c>
      <c r="H33" s="83">
        <v>0</v>
      </c>
      <c r="I33" s="83">
        <v>0</v>
      </c>
      <c r="J33" s="139">
        <f t="shared" si="13"/>
        <v>54.1</v>
      </c>
      <c r="K33" s="68">
        <v>51</v>
      </c>
      <c r="L33" s="68">
        <v>3.1</v>
      </c>
      <c r="M33" s="139">
        <f t="shared" si="14"/>
        <v>4.9</v>
      </c>
      <c r="N33" s="68">
        <v>4.2</v>
      </c>
      <c r="O33" s="68">
        <v>0.7</v>
      </c>
      <c r="P33" s="139">
        <f t="shared" si="15"/>
        <v>5.3</v>
      </c>
      <c r="Q33" s="68">
        <v>5.3</v>
      </c>
      <c r="R33" s="68">
        <v>0</v>
      </c>
      <c r="S33" s="139">
        <v>0</v>
      </c>
      <c r="T33" s="68">
        <v>0</v>
      </c>
      <c r="U33" s="68">
        <v>0</v>
      </c>
      <c r="V33" s="139">
        <f>SUM(W33:X33)</f>
        <v>0</v>
      </c>
      <c r="W33" s="68">
        <v>0</v>
      </c>
      <c r="X33" s="68">
        <v>0</v>
      </c>
      <c r="Y33" s="140">
        <v>13.8</v>
      </c>
      <c r="Z33" s="141">
        <f>D33+Y33</f>
        <v>78.1</v>
      </c>
      <c r="AA33" s="142">
        <f>SUM(AB33:AC33)</f>
        <v>64.3</v>
      </c>
      <c r="AB33" s="95">
        <f t="shared" si="4"/>
        <v>59</v>
      </c>
      <c r="AC33" s="96">
        <f t="shared" si="5"/>
        <v>5.3</v>
      </c>
      <c r="AD33" s="143">
        <f t="shared" si="6"/>
        <v>746.8060394889662</v>
      </c>
      <c r="AE33" s="97">
        <f t="shared" si="7"/>
        <v>685.2497096399535</v>
      </c>
      <c r="AF33" s="98">
        <f t="shared" si="8"/>
        <v>61.556329849012776</v>
      </c>
      <c r="AG33" s="144">
        <f t="shared" si="9"/>
        <v>907.0847851335656</v>
      </c>
      <c r="AH33" s="145">
        <f t="shared" si="10"/>
        <v>160.27874564459933</v>
      </c>
      <c r="AI33" s="146">
        <f t="shared" si="11"/>
        <v>8.242612752721618</v>
      </c>
    </row>
    <row r="34" spans="1:112" s="43" customFormat="1" ht="19.5" customHeight="1">
      <c r="A34" s="94">
        <v>29</v>
      </c>
      <c r="B34" s="93" t="s">
        <v>41</v>
      </c>
      <c r="C34" s="137">
        <v>9836</v>
      </c>
      <c r="D34" s="138">
        <f t="shared" si="12"/>
        <v>169.7</v>
      </c>
      <c r="E34" s="84">
        <f t="shared" si="12"/>
        <v>165.9</v>
      </c>
      <c r="F34" s="84">
        <f t="shared" si="12"/>
        <v>3.8</v>
      </c>
      <c r="G34" s="139">
        <f t="shared" si="1"/>
        <v>0</v>
      </c>
      <c r="H34" s="83">
        <v>0</v>
      </c>
      <c r="I34" s="83">
        <v>0</v>
      </c>
      <c r="J34" s="139">
        <f t="shared" si="13"/>
        <v>95.6</v>
      </c>
      <c r="K34" s="68">
        <v>95.3</v>
      </c>
      <c r="L34" s="68">
        <v>0.3</v>
      </c>
      <c r="M34" s="139">
        <f t="shared" si="14"/>
        <v>6.7</v>
      </c>
      <c r="N34" s="68">
        <v>6.4</v>
      </c>
      <c r="O34" s="83">
        <v>0.3</v>
      </c>
      <c r="P34" s="139">
        <f t="shared" si="15"/>
        <v>30.7</v>
      </c>
      <c r="Q34" s="68">
        <v>29.3</v>
      </c>
      <c r="R34" s="68">
        <v>1.4</v>
      </c>
      <c r="S34" s="139">
        <f t="shared" si="16"/>
        <v>0</v>
      </c>
      <c r="T34" s="68">
        <v>0</v>
      </c>
      <c r="U34" s="68">
        <v>0</v>
      </c>
      <c r="V34" s="139">
        <f t="shared" si="17"/>
        <v>36.699999999999996</v>
      </c>
      <c r="W34" s="68">
        <v>34.9</v>
      </c>
      <c r="X34" s="68">
        <v>1.8</v>
      </c>
      <c r="Y34" s="140">
        <v>32.6</v>
      </c>
      <c r="Z34" s="141">
        <f t="shared" si="2"/>
        <v>202.29999999999998</v>
      </c>
      <c r="AA34" s="142">
        <f>SUM(AB34:AC34)</f>
        <v>169.7</v>
      </c>
      <c r="AB34" s="95">
        <f t="shared" si="4"/>
        <v>139</v>
      </c>
      <c r="AC34" s="96">
        <f t="shared" si="5"/>
        <v>30.7</v>
      </c>
      <c r="AD34" s="143">
        <f t="shared" si="6"/>
        <v>575.0982784329673</v>
      </c>
      <c r="AE34" s="97">
        <f t="shared" si="7"/>
        <v>471.05869594686186</v>
      </c>
      <c r="AF34" s="98">
        <f t="shared" si="8"/>
        <v>104.03958248610545</v>
      </c>
      <c r="AG34" s="144">
        <f t="shared" si="9"/>
        <v>685.5767927341736</v>
      </c>
      <c r="AH34" s="145">
        <f t="shared" si="10"/>
        <v>110.47851430120646</v>
      </c>
      <c r="AI34" s="146">
        <f t="shared" si="11"/>
        <v>18.090748379493224</v>
      </c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</row>
    <row r="35" spans="1:112" s="46" customFormat="1" ht="19.5" customHeight="1">
      <c r="A35" s="94">
        <v>30</v>
      </c>
      <c r="B35" s="93" t="s">
        <v>42</v>
      </c>
      <c r="C35" s="137">
        <v>4454</v>
      </c>
      <c r="D35" s="138">
        <f>G35+J35+M35+P35+S35+V35</f>
        <v>82.3</v>
      </c>
      <c r="E35" s="84">
        <f>H35+K35+N35+Q35+T35+W35</f>
        <v>75</v>
      </c>
      <c r="F35" s="84">
        <f>I35+L35+O35+R35+U35+X35</f>
        <v>7.3</v>
      </c>
      <c r="G35" s="139">
        <f>SUM(H35:I35)</f>
        <v>0</v>
      </c>
      <c r="H35" s="83">
        <v>0</v>
      </c>
      <c r="I35" s="83">
        <v>0</v>
      </c>
      <c r="J35" s="139">
        <f>SUM(K35:L35)</f>
        <v>64.4</v>
      </c>
      <c r="K35" s="68">
        <v>59.5</v>
      </c>
      <c r="L35" s="68">
        <v>4.9</v>
      </c>
      <c r="M35" s="139">
        <f>SUM(N35:O35)</f>
        <v>6.6</v>
      </c>
      <c r="N35" s="68">
        <v>4.5</v>
      </c>
      <c r="O35" s="83">
        <v>2.1</v>
      </c>
      <c r="P35" s="139">
        <f>SUM(Q35:R35)</f>
        <v>11.3</v>
      </c>
      <c r="Q35" s="68">
        <v>11</v>
      </c>
      <c r="R35" s="68">
        <v>0.3</v>
      </c>
      <c r="S35" s="139">
        <f>SUM(T35:U35)</f>
        <v>0</v>
      </c>
      <c r="T35" s="68">
        <v>0</v>
      </c>
      <c r="U35" s="68">
        <v>0</v>
      </c>
      <c r="V35" s="139">
        <f>SUM(W35:X35)</f>
        <v>0</v>
      </c>
      <c r="W35" s="68">
        <v>0</v>
      </c>
      <c r="X35" s="68">
        <v>0</v>
      </c>
      <c r="Y35" s="140">
        <v>24.6</v>
      </c>
      <c r="Z35" s="141">
        <f>D35+Y35</f>
        <v>106.9</v>
      </c>
      <c r="AA35" s="142">
        <f t="shared" si="3"/>
        <v>82.3</v>
      </c>
      <c r="AB35" s="95">
        <f>G35+J35+M35+S35+V35</f>
        <v>71</v>
      </c>
      <c r="AC35" s="96">
        <f>P35</f>
        <v>11.3</v>
      </c>
      <c r="AD35" s="143">
        <f t="shared" si="6"/>
        <v>615.9257596168238</v>
      </c>
      <c r="AE35" s="97">
        <f t="shared" si="7"/>
        <v>531.3575812004191</v>
      </c>
      <c r="AF35" s="98">
        <f t="shared" si="8"/>
        <v>84.56817841640475</v>
      </c>
      <c r="AG35" s="144">
        <f t="shared" si="9"/>
        <v>800.0299356383777</v>
      </c>
      <c r="AH35" s="145">
        <f t="shared" si="10"/>
        <v>184.10417602155368</v>
      </c>
      <c r="AI35" s="146">
        <f>AC35*100/AA35</f>
        <v>13.730255164034022</v>
      </c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3"/>
      <c r="DF35" s="73"/>
      <c r="DG35" s="73"/>
      <c r="DH35" s="73"/>
    </row>
    <row r="36" spans="1:112" s="43" customFormat="1" ht="19.5" customHeight="1">
      <c r="A36" s="94">
        <v>31</v>
      </c>
      <c r="B36" s="93" t="s">
        <v>196</v>
      </c>
      <c r="C36" s="137">
        <v>6171</v>
      </c>
      <c r="D36" s="138">
        <f t="shared" si="12"/>
        <v>92.9</v>
      </c>
      <c r="E36" s="84">
        <f t="shared" si="12"/>
        <v>88.5</v>
      </c>
      <c r="F36" s="84">
        <f t="shared" si="12"/>
        <v>4.4</v>
      </c>
      <c r="G36" s="139">
        <f t="shared" si="1"/>
        <v>0</v>
      </c>
      <c r="H36" s="83">
        <v>0</v>
      </c>
      <c r="I36" s="68">
        <v>0</v>
      </c>
      <c r="J36" s="139">
        <f t="shared" si="13"/>
        <v>68.9</v>
      </c>
      <c r="K36" s="68">
        <v>67.7</v>
      </c>
      <c r="L36" s="68">
        <v>1.2</v>
      </c>
      <c r="M36" s="139">
        <f t="shared" si="14"/>
        <v>3.5</v>
      </c>
      <c r="N36" s="68">
        <v>3</v>
      </c>
      <c r="O36" s="68">
        <v>0.5</v>
      </c>
      <c r="P36" s="139">
        <f t="shared" si="15"/>
        <v>9.799999999999999</v>
      </c>
      <c r="Q36" s="68">
        <v>9.6</v>
      </c>
      <c r="R36" s="68">
        <v>0.2</v>
      </c>
      <c r="S36" s="139">
        <f t="shared" si="16"/>
        <v>0</v>
      </c>
      <c r="T36" s="68">
        <v>0</v>
      </c>
      <c r="U36" s="68">
        <v>0</v>
      </c>
      <c r="V36" s="139">
        <f>SUM(W36:X36)</f>
        <v>10.7</v>
      </c>
      <c r="W36" s="68">
        <v>8.2</v>
      </c>
      <c r="X36" s="68">
        <v>2.5</v>
      </c>
      <c r="Y36" s="140">
        <v>30.9</v>
      </c>
      <c r="Z36" s="141">
        <f t="shared" si="2"/>
        <v>123.80000000000001</v>
      </c>
      <c r="AA36" s="142">
        <f t="shared" si="3"/>
        <v>92.9</v>
      </c>
      <c r="AB36" s="95">
        <f t="shared" si="4"/>
        <v>83.10000000000001</v>
      </c>
      <c r="AC36" s="96">
        <f t="shared" si="5"/>
        <v>9.799999999999999</v>
      </c>
      <c r="AD36" s="143">
        <f t="shared" si="6"/>
        <v>501.8095392426943</v>
      </c>
      <c r="AE36" s="97">
        <f t="shared" si="7"/>
        <v>448.8737643817858</v>
      </c>
      <c r="AF36" s="98">
        <f t="shared" si="8"/>
        <v>52.935774860908545</v>
      </c>
      <c r="AG36" s="144">
        <f t="shared" si="9"/>
        <v>668.7192783449469</v>
      </c>
      <c r="AH36" s="145">
        <f t="shared" si="10"/>
        <v>166.90973910225247</v>
      </c>
      <c r="AI36" s="146">
        <f t="shared" si="11"/>
        <v>10.548977395048437</v>
      </c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</row>
    <row r="37" spans="1:112" s="43" customFormat="1" ht="19.5" customHeight="1">
      <c r="A37" s="94">
        <v>32</v>
      </c>
      <c r="B37" s="93" t="s">
        <v>197</v>
      </c>
      <c r="C37" s="137">
        <v>17890</v>
      </c>
      <c r="D37" s="138">
        <f t="shared" si="12"/>
        <v>317.4</v>
      </c>
      <c r="E37" s="84">
        <f t="shared" si="12"/>
        <v>273.09999999999997</v>
      </c>
      <c r="F37" s="84">
        <f t="shared" si="12"/>
        <v>44.3</v>
      </c>
      <c r="G37" s="139">
        <f t="shared" si="1"/>
        <v>0</v>
      </c>
      <c r="H37" s="68">
        <v>0</v>
      </c>
      <c r="I37" s="68">
        <v>0</v>
      </c>
      <c r="J37" s="139">
        <f t="shared" si="13"/>
        <v>256.7</v>
      </c>
      <c r="K37" s="68">
        <v>226.5</v>
      </c>
      <c r="L37" s="68">
        <v>30.2</v>
      </c>
      <c r="M37" s="139">
        <f t="shared" si="14"/>
        <v>30.4</v>
      </c>
      <c r="N37" s="68">
        <v>18.7</v>
      </c>
      <c r="O37" s="68">
        <v>11.7</v>
      </c>
      <c r="P37" s="139">
        <f t="shared" si="15"/>
        <v>30.299999999999997</v>
      </c>
      <c r="Q37" s="68">
        <v>27.9</v>
      </c>
      <c r="R37" s="68">
        <v>2.4</v>
      </c>
      <c r="S37" s="139">
        <f t="shared" si="16"/>
        <v>0</v>
      </c>
      <c r="T37" s="68">
        <v>0</v>
      </c>
      <c r="U37" s="68">
        <v>0</v>
      </c>
      <c r="V37" s="139">
        <f t="shared" si="17"/>
        <v>0</v>
      </c>
      <c r="W37" s="68">
        <v>0</v>
      </c>
      <c r="X37" s="68">
        <v>0</v>
      </c>
      <c r="Y37" s="140">
        <v>78.5</v>
      </c>
      <c r="Z37" s="141">
        <f t="shared" si="2"/>
        <v>395.9</v>
      </c>
      <c r="AA37" s="142">
        <f t="shared" si="3"/>
        <v>317.4</v>
      </c>
      <c r="AB37" s="95">
        <f t="shared" si="4"/>
        <v>287.09999999999997</v>
      </c>
      <c r="AC37" s="96">
        <f t="shared" si="5"/>
        <v>30.299999999999997</v>
      </c>
      <c r="AD37" s="143">
        <f t="shared" si="6"/>
        <v>591.3918390162102</v>
      </c>
      <c r="AE37" s="97">
        <f t="shared" si="7"/>
        <v>534.9357182783677</v>
      </c>
      <c r="AF37" s="98">
        <f t="shared" si="8"/>
        <v>56.45612073784236</v>
      </c>
      <c r="AG37" s="144">
        <f t="shared" si="9"/>
        <v>737.65604620831</v>
      </c>
      <c r="AH37" s="145">
        <f t="shared" si="10"/>
        <v>146.2642071920999</v>
      </c>
      <c r="AI37" s="146">
        <f t="shared" si="11"/>
        <v>9.546313799621927</v>
      </c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2"/>
      <c r="DE37" s="72"/>
      <c r="DF37" s="72"/>
      <c r="DG37" s="72"/>
      <c r="DH37" s="72"/>
    </row>
    <row r="38" spans="1:112" s="43" customFormat="1" ht="19.5" customHeight="1" thickBot="1">
      <c r="A38" s="101">
        <v>33</v>
      </c>
      <c r="B38" s="102" t="s">
        <v>44</v>
      </c>
      <c r="C38" s="150">
        <v>13519</v>
      </c>
      <c r="D38" s="151">
        <f t="shared" si="12"/>
        <v>199.2</v>
      </c>
      <c r="E38" s="103">
        <f t="shared" si="12"/>
        <v>186.4</v>
      </c>
      <c r="F38" s="103">
        <f t="shared" si="12"/>
        <v>12.8</v>
      </c>
      <c r="G38" s="152">
        <f t="shared" si="1"/>
        <v>0</v>
      </c>
      <c r="H38" s="103">
        <v>0</v>
      </c>
      <c r="I38" s="103">
        <v>0</v>
      </c>
      <c r="J38" s="152">
        <f t="shared" si="13"/>
        <v>136.79999999999998</v>
      </c>
      <c r="K38" s="103">
        <v>134.1</v>
      </c>
      <c r="L38" s="103">
        <v>2.7</v>
      </c>
      <c r="M38" s="152">
        <f t="shared" si="14"/>
        <v>7.2</v>
      </c>
      <c r="N38" s="103">
        <v>6.8</v>
      </c>
      <c r="O38" s="103">
        <v>0.4</v>
      </c>
      <c r="P38" s="152">
        <f t="shared" si="15"/>
        <v>37.2</v>
      </c>
      <c r="Q38" s="103">
        <v>36.5</v>
      </c>
      <c r="R38" s="103">
        <v>0.7</v>
      </c>
      <c r="S38" s="152">
        <f t="shared" si="16"/>
        <v>0</v>
      </c>
      <c r="T38" s="103">
        <v>0</v>
      </c>
      <c r="U38" s="103">
        <v>0</v>
      </c>
      <c r="V38" s="152">
        <f t="shared" si="17"/>
        <v>18</v>
      </c>
      <c r="W38" s="103">
        <v>9</v>
      </c>
      <c r="X38" s="103">
        <v>9</v>
      </c>
      <c r="Y38" s="153">
        <v>71.2</v>
      </c>
      <c r="Z38" s="154">
        <f t="shared" si="2"/>
        <v>270.4</v>
      </c>
      <c r="AA38" s="155">
        <f t="shared" si="3"/>
        <v>199.2</v>
      </c>
      <c r="AB38" s="104">
        <f t="shared" si="4"/>
        <v>161.99999999999997</v>
      </c>
      <c r="AC38" s="105">
        <f t="shared" si="5"/>
        <v>37.2</v>
      </c>
      <c r="AD38" s="156">
        <f t="shared" si="6"/>
        <v>491.1605888009468</v>
      </c>
      <c r="AE38" s="106">
        <f t="shared" si="7"/>
        <v>399.43782824173377</v>
      </c>
      <c r="AF38" s="107">
        <f t="shared" si="8"/>
        <v>91.72276055921296</v>
      </c>
      <c r="AG38" s="157">
        <f t="shared" si="9"/>
        <v>666.7159799787953</v>
      </c>
      <c r="AH38" s="158">
        <f t="shared" si="10"/>
        <v>175.55539117784846</v>
      </c>
      <c r="AI38" s="159">
        <f t="shared" si="11"/>
        <v>18.674698795180728</v>
      </c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2"/>
      <c r="CM38" s="72"/>
      <c r="CN38" s="72"/>
      <c r="CO38" s="72"/>
      <c r="CP38" s="72"/>
      <c r="CQ38" s="72"/>
      <c r="CR38" s="72"/>
      <c r="CS38" s="72"/>
      <c r="CT38" s="72"/>
      <c r="CU38" s="72"/>
      <c r="CV38" s="72"/>
      <c r="CW38" s="72"/>
      <c r="CX38" s="72"/>
      <c r="CY38" s="72"/>
      <c r="CZ38" s="72"/>
      <c r="DA38" s="72"/>
      <c r="DB38" s="72"/>
      <c r="DC38" s="72"/>
      <c r="DD38" s="72"/>
      <c r="DE38" s="72"/>
      <c r="DF38" s="72"/>
      <c r="DG38" s="72"/>
      <c r="DH38" s="72"/>
    </row>
    <row r="39" spans="1:112" s="43" customFormat="1" ht="15" customHeight="1">
      <c r="A39" s="79"/>
      <c r="B39" s="72"/>
      <c r="C39" s="79"/>
      <c r="D39" s="80"/>
      <c r="E39" s="81"/>
      <c r="F39" s="81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82"/>
      <c r="AE39" s="82"/>
      <c r="AF39" s="82"/>
      <c r="AG39" s="82"/>
      <c r="AH39" s="8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</row>
    <row r="40" spans="1:34" s="43" customFormat="1" ht="15" customHeight="1">
      <c r="A40" s="64"/>
      <c r="C40" s="64"/>
      <c r="D40" s="18"/>
      <c r="E40" s="65"/>
      <c r="F40" s="65"/>
      <c r="AD40" s="66"/>
      <c r="AE40" s="66"/>
      <c r="AF40" s="66"/>
      <c r="AG40" s="66"/>
      <c r="AH40" s="66"/>
    </row>
    <row r="41" spans="1:34" s="43" customFormat="1" ht="15" customHeight="1">
      <c r="A41" s="64"/>
      <c r="C41" s="64"/>
      <c r="D41" s="67"/>
      <c r="E41" s="65"/>
      <c r="F41" s="65"/>
      <c r="AD41" s="66"/>
      <c r="AE41" s="66"/>
      <c r="AF41" s="66"/>
      <c r="AG41" s="66"/>
      <c r="AH41" s="66"/>
    </row>
    <row r="42" spans="1:34" s="43" customFormat="1" ht="15" customHeight="1">
      <c r="A42" s="64"/>
      <c r="C42" s="64"/>
      <c r="D42" s="67"/>
      <c r="E42" s="65"/>
      <c r="F42" s="65"/>
      <c r="AD42" s="66"/>
      <c r="AE42" s="66"/>
      <c r="AF42" s="66"/>
      <c r="AG42" s="66"/>
      <c r="AH42" s="66"/>
    </row>
    <row r="43" spans="1:34" s="43" customFormat="1" ht="15" customHeight="1">
      <c r="A43" s="64"/>
      <c r="C43" s="64"/>
      <c r="D43" s="67"/>
      <c r="E43" s="65"/>
      <c r="F43" s="65"/>
      <c r="AD43" s="66"/>
      <c r="AE43" s="66"/>
      <c r="AF43" s="66"/>
      <c r="AG43" s="66"/>
      <c r="AH43" s="66"/>
    </row>
    <row r="44" spans="1:34" s="43" customFormat="1" ht="15" customHeight="1">
      <c r="A44" s="64"/>
      <c r="C44" s="64"/>
      <c r="D44" s="67"/>
      <c r="E44" s="65"/>
      <c r="F44" s="65"/>
      <c r="AD44" s="66"/>
      <c r="AE44" s="66"/>
      <c r="AF44" s="66"/>
      <c r="AG44" s="66"/>
      <c r="AH44" s="66"/>
    </row>
    <row r="45" spans="1:34" s="43" customFormat="1" ht="15" customHeight="1">
      <c r="A45" s="64"/>
      <c r="C45" s="64"/>
      <c r="D45" s="67"/>
      <c r="E45" s="65"/>
      <c r="F45" s="65"/>
      <c r="AD45" s="66"/>
      <c r="AE45" s="66"/>
      <c r="AF45" s="66"/>
      <c r="AG45" s="66"/>
      <c r="AH45" s="66"/>
    </row>
    <row r="46" spans="1:34" s="43" customFormat="1" ht="15" customHeight="1">
      <c r="A46" s="64"/>
      <c r="C46" s="64"/>
      <c r="D46" s="67"/>
      <c r="E46" s="65"/>
      <c r="F46" s="65"/>
      <c r="AD46" s="66"/>
      <c r="AE46" s="66"/>
      <c r="AF46" s="66"/>
      <c r="AG46" s="66"/>
      <c r="AH46" s="66"/>
    </row>
    <row r="47" spans="1:34" s="43" customFormat="1" ht="15" customHeight="1">
      <c r="A47" s="64"/>
      <c r="C47" s="64"/>
      <c r="D47" s="67"/>
      <c r="E47" s="65"/>
      <c r="F47" s="65"/>
      <c r="AD47" s="66"/>
      <c r="AE47" s="66"/>
      <c r="AF47" s="66"/>
      <c r="AG47" s="66"/>
      <c r="AH47" s="66"/>
    </row>
    <row r="48" spans="1:34" s="43" customFormat="1" ht="15" customHeight="1">
      <c r="A48" s="64"/>
      <c r="C48" s="64"/>
      <c r="D48" s="67"/>
      <c r="E48" s="65"/>
      <c r="F48" s="65"/>
      <c r="AD48" s="66"/>
      <c r="AE48" s="66"/>
      <c r="AF48" s="66"/>
      <c r="AG48" s="66"/>
      <c r="AH48" s="66"/>
    </row>
    <row r="49" spans="1:34" s="43" customFormat="1" ht="15" customHeight="1">
      <c r="A49" s="64"/>
      <c r="C49" s="64"/>
      <c r="D49" s="67"/>
      <c r="E49" s="65"/>
      <c r="F49" s="65"/>
      <c r="AD49" s="66"/>
      <c r="AE49" s="66"/>
      <c r="AF49" s="66"/>
      <c r="AG49" s="66"/>
      <c r="AH49" s="66"/>
    </row>
    <row r="50" spans="1:34" s="43" customFormat="1" ht="15" customHeight="1">
      <c r="A50" s="64"/>
      <c r="C50" s="64"/>
      <c r="D50" s="67"/>
      <c r="E50" s="65"/>
      <c r="F50" s="65"/>
      <c r="AD50" s="66"/>
      <c r="AE50" s="66"/>
      <c r="AF50" s="66"/>
      <c r="AG50" s="66"/>
      <c r="AH50" s="66"/>
    </row>
    <row r="51" spans="1:34" s="43" customFormat="1" ht="15" customHeight="1">
      <c r="A51" s="64"/>
      <c r="C51" s="64"/>
      <c r="D51" s="67"/>
      <c r="E51" s="65"/>
      <c r="F51" s="65"/>
      <c r="AD51" s="66"/>
      <c r="AE51" s="66"/>
      <c r="AF51" s="66"/>
      <c r="AG51" s="66"/>
      <c r="AH51" s="66"/>
    </row>
    <row r="52" spans="1:34" s="43" customFormat="1" ht="15" customHeight="1">
      <c r="A52" s="64"/>
      <c r="C52" s="64"/>
      <c r="D52" s="67"/>
      <c r="E52" s="65"/>
      <c r="F52" s="65"/>
      <c r="AD52" s="66"/>
      <c r="AE52" s="66"/>
      <c r="AF52" s="66"/>
      <c r="AG52" s="66"/>
      <c r="AH52" s="66"/>
    </row>
    <row r="53" spans="1:34" s="43" customFormat="1" ht="15" customHeight="1">
      <c r="A53" s="64"/>
      <c r="C53" s="64"/>
      <c r="D53" s="67"/>
      <c r="E53" s="65"/>
      <c r="F53" s="65"/>
      <c r="AD53" s="66"/>
      <c r="AE53" s="66"/>
      <c r="AF53" s="66"/>
      <c r="AG53" s="66"/>
      <c r="AH53" s="66"/>
    </row>
    <row r="54" spans="1:34" s="43" customFormat="1" ht="15" customHeight="1">
      <c r="A54" s="64"/>
      <c r="C54" s="64"/>
      <c r="D54" s="67"/>
      <c r="E54" s="65"/>
      <c r="F54" s="65"/>
      <c r="AD54" s="66"/>
      <c r="AE54" s="66"/>
      <c r="AF54" s="66"/>
      <c r="AG54" s="66"/>
      <c r="AH54" s="66"/>
    </row>
    <row r="55" spans="1:34" s="43" customFormat="1" ht="15" customHeight="1">
      <c r="A55" s="64"/>
      <c r="C55" s="64"/>
      <c r="D55" s="67"/>
      <c r="E55" s="65"/>
      <c r="F55" s="65"/>
      <c r="AD55" s="66"/>
      <c r="AE55" s="66"/>
      <c r="AF55" s="66"/>
      <c r="AG55" s="66"/>
      <c r="AH55" s="66"/>
    </row>
    <row r="56" spans="1:34" s="43" customFormat="1" ht="15" customHeight="1">
      <c r="A56" s="64"/>
      <c r="C56" s="64"/>
      <c r="D56" s="67"/>
      <c r="E56" s="65"/>
      <c r="F56" s="65"/>
      <c r="AD56" s="66"/>
      <c r="AE56" s="66"/>
      <c r="AF56" s="66"/>
      <c r="AG56" s="66"/>
      <c r="AH56" s="66"/>
    </row>
    <row r="57" spans="1:34" s="43" customFormat="1" ht="15" customHeight="1">
      <c r="A57" s="64"/>
      <c r="C57" s="64"/>
      <c r="D57" s="67"/>
      <c r="E57" s="65"/>
      <c r="F57" s="65"/>
      <c r="AD57" s="66"/>
      <c r="AE57" s="66"/>
      <c r="AF57" s="66"/>
      <c r="AG57" s="66"/>
      <c r="AH57" s="66"/>
    </row>
    <row r="58" spans="1:34" s="43" customFormat="1" ht="15" customHeight="1">
      <c r="A58" s="64"/>
      <c r="C58" s="64"/>
      <c r="D58" s="67"/>
      <c r="E58" s="65"/>
      <c r="F58" s="65"/>
      <c r="AD58" s="66"/>
      <c r="AE58" s="66"/>
      <c r="AF58" s="66"/>
      <c r="AG58" s="66"/>
      <c r="AH58" s="66"/>
    </row>
    <row r="59" spans="1:34" s="43" customFormat="1" ht="15" customHeight="1">
      <c r="A59" s="64"/>
      <c r="C59" s="64"/>
      <c r="D59" s="67"/>
      <c r="E59" s="65"/>
      <c r="F59" s="65"/>
      <c r="AD59" s="66"/>
      <c r="AE59" s="66"/>
      <c r="AF59" s="66"/>
      <c r="AG59" s="66"/>
      <c r="AH59" s="66"/>
    </row>
    <row r="60" spans="1:34" s="43" customFormat="1" ht="15" customHeight="1">
      <c r="A60" s="64"/>
      <c r="C60" s="64"/>
      <c r="D60" s="67"/>
      <c r="E60" s="65"/>
      <c r="F60" s="65"/>
      <c r="AD60" s="66"/>
      <c r="AE60" s="66"/>
      <c r="AF60" s="66"/>
      <c r="AG60" s="66"/>
      <c r="AH60" s="66"/>
    </row>
  </sheetData>
  <sheetProtection/>
  <mergeCells count="18">
    <mergeCell ref="A5:B5"/>
    <mergeCell ref="AG1:AG4"/>
    <mergeCell ref="AH1:AH4"/>
    <mergeCell ref="AI1:AI4"/>
    <mergeCell ref="D2:F3"/>
    <mergeCell ref="G2:X2"/>
    <mergeCell ref="Y2:Y4"/>
    <mergeCell ref="Z2:Z4"/>
    <mergeCell ref="G3:I3"/>
    <mergeCell ref="J3:L3"/>
    <mergeCell ref="AD1:AF3"/>
    <mergeCell ref="P3:R3"/>
    <mergeCell ref="S3:U3"/>
    <mergeCell ref="V3:X3"/>
    <mergeCell ref="M3:O3"/>
    <mergeCell ref="A1:B4"/>
    <mergeCell ref="C1:C4"/>
    <mergeCell ref="AA1:AC3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68" r:id="rId3"/>
  <colBreaks count="1" manualBreakCount="1">
    <brk id="18" max="6553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H39"/>
  <sheetViews>
    <sheetView view="pageBreakPreview" zoomScale="75" zoomScaleSheetLayoutView="75" zoomScalePageLayoutView="0" workbookViewId="0" topLeftCell="A2">
      <selection activeCell="D37" sqref="D36:D37"/>
    </sheetView>
  </sheetViews>
  <sheetFormatPr defaultColWidth="9.00390625" defaultRowHeight="15" customHeight="1"/>
  <cols>
    <col min="1" max="1" width="3.75390625" style="8" customWidth="1"/>
    <col min="2" max="2" width="11.625" style="1" customWidth="1"/>
    <col min="3" max="3" width="10.625" style="8" customWidth="1"/>
    <col min="4" max="4" width="10.625" style="11" customWidth="1"/>
    <col min="5" max="6" width="10.625" style="9" customWidth="1"/>
    <col min="7" max="20" width="10.625" style="1" customWidth="1"/>
    <col min="21" max="21" width="12.00390625" style="1" customWidth="1"/>
    <col min="22" max="29" width="10.625" style="1" customWidth="1"/>
    <col min="30" max="32" width="10.625" style="10" customWidth="1"/>
    <col min="33" max="34" width="9.00390625" style="10" customWidth="1"/>
    <col min="35" max="16384" width="9.00390625" style="1" customWidth="1"/>
  </cols>
  <sheetData>
    <row r="1" spans="1:112" ht="15" customHeight="1">
      <c r="A1" s="419" t="s">
        <v>99</v>
      </c>
      <c r="B1" s="420"/>
      <c r="C1" s="425" t="s">
        <v>0</v>
      </c>
      <c r="D1" s="112"/>
      <c r="E1" s="113"/>
      <c r="F1" s="113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5"/>
      <c r="AA1" s="403" t="s">
        <v>1</v>
      </c>
      <c r="AB1" s="404"/>
      <c r="AC1" s="405"/>
      <c r="AD1" s="409" t="s">
        <v>2</v>
      </c>
      <c r="AE1" s="409"/>
      <c r="AF1" s="409"/>
      <c r="AG1" s="413" t="s">
        <v>3</v>
      </c>
      <c r="AH1" s="416" t="s">
        <v>4</v>
      </c>
      <c r="AI1" s="388" t="s">
        <v>5</v>
      </c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</row>
    <row r="2" spans="1:112" ht="19.5" customHeight="1">
      <c r="A2" s="421"/>
      <c r="B2" s="422"/>
      <c r="C2" s="426"/>
      <c r="D2" s="391" t="s">
        <v>1</v>
      </c>
      <c r="E2" s="392"/>
      <c r="F2" s="393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  <c r="U2" s="395"/>
      <c r="V2" s="395"/>
      <c r="W2" s="395"/>
      <c r="X2" s="396"/>
      <c r="Y2" s="397" t="s">
        <v>6</v>
      </c>
      <c r="Z2" s="399" t="s">
        <v>7</v>
      </c>
      <c r="AA2" s="406"/>
      <c r="AB2" s="407"/>
      <c r="AC2" s="408"/>
      <c r="AD2" s="410"/>
      <c r="AE2" s="410"/>
      <c r="AF2" s="410"/>
      <c r="AG2" s="414"/>
      <c r="AH2" s="417"/>
      <c r="AI2" s="389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  <c r="CY2" s="70"/>
      <c r="CZ2" s="70"/>
      <c r="DA2" s="70"/>
      <c r="DB2" s="70"/>
      <c r="DC2" s="70"/>
      <c r="DD2" s="70"/>
      <c r="DE2" s="70"/>
      <c r="DF2" s="70"/>
      <c r="DG2" s="70"/>
      <c r="DH2" s="70"/>
    </row>
    <row r="3" spans="1:112" ht="19.5" customHeight="1">
      <c r="A3" s="421"/>
      <c r="B3" s="422"/>
      <c r="C3" s="426"/>
      <c r="D3" s="394"/>
      <c r="E3" s="392"/>
      <c r="F3" s="392"/>
      <c r="G3" s="401" t="s">
        <v>8</v>
      </c>
      <c r="H3" s="402"/>
      <c r="I3" s="402"/>
      <c r="J3" s="401" t="s">
        <v>9</v>
      </c>
      <c r="K3" s="402"/>
      <c r="L3" s="402"/>
      <c r="M3" s="401" t="s">
        <v>10</v>
      </c>
      <c r="N3" s="402"/>
      <c r="O3" s="402"/>
      <c r="P3" s="401" t="s">
        <v>11</v>
      </c>
      <c r="Q3" s="402"/>
      <c r="R3" s="402"/>
      <c r="S3" s="401" t="s">
        <v>12</v>
      </c>
      <c r="T3" s="402"/>
      <c r="U3" s="402"/>
      <c r="V3" s="401" t="s">
        <v>13</v>
      </c>
      <c r="W3" s="402"/>
      <c r="X3" s="402"/>
      <c r="Y3" s="397"/>
      <c r="Z3" s="399"/>
      <c r="AA3" s="406"/>
      <c r="AB3" s="407"/>
      <c r="AC3" s="408"/>
      <c r="AD3" s="410"/>
      <c r="AE3" s="410"/>
      <c r="AF3" s="410"/>
      <c r="AG3" s="414"/>
      <c r="AH3" s="417"/>
      <c r="AI3" s="389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  <c r="DD3" s="70"/>
      <c r="DE3" s="70"/>
      <c r="DF3" s="70"/>
      <c r="DG3" s="70"/>
      <c r="DH3" s="70"/>
    </row>
    <row r="4" spans="1:112" ht="19.5" customHeight="1" thickBot="1">
      <c r="A4" s="423"/>
      <c r="B4" s="424"/>
      <c r="C4" s="427"/>
      <c r="D4" s="116" t="s">
        <v>14</v>
      </c>
      <c r="E4" s="2" t="s">
        <v>15</v>
      </c>
      <c r="F4" s="2" t="s">
        <v>16</v>
      </c>
      <c r="G4" s="117" t="s">
        <v>14</v>
      </c>
      <c r="H4" s="2" t="s">
        <v>15</v>
      </c>
      <c r="I4" s="2" t="s">
        <v>16</v>
      </c>
      <c r="J4" s="117" t="s">
        <v>14</v>
      </c>
      <c r="K4" s="2" t="s">
        <v>15</v>
      </c>
      <c r="L4" s="2" t="s">
        <v>16</v>
      </c>
      <c r="M4" s="117" t="s">
        <v>14</v>
      </c>
      <c r="N4" s="2" t="s">
        <v>15</v>
      </c>
      <c r="O4" s="2" t="s">
        <v>16</v>
      </c>
      <c r="P4" s="117" t="s">
        <v>14</v>
      </c>
      <c r="Q4" s="2" t="s">
        <v>15</v>
      </c>
      <c r="R4" s="2" t="s">
        <v>16</v>
      </c>
      <c r="S4" s="117" t="s">
        <v>14</v>
      </c>
      <c r="T4" s="2" t="s">
        <v>15</v>
      </c>
      <c r="U4" s="2" t="s">
        <v>16</v>
      </c>
      <c r="V4" s="117" t="s">
        <v>14</v>
      </c>
      <c r="W4" s="2" t="s">
        <v>15</v>
      </c>
      <c r="X4" s="2" t="s">
        <v>16</v>
      </c>
      <c r="Y4" s="398"/>
      <c r="Z4" s="400"/>
      <c r="AA4" s="118" t="s">
        <v>14</v>
      </c>
      <c r="AB4" s="3" t="s">
        <v>17</v>
      </c>
      <c r="AC4" s="4" t="s">
        <v>18</v>
      </c>
      <c r="AD4" s="119"/>
      <c r="AE4" s="5" t="s">
        <v>17</v>
      </c>
      <c r="AF4" s="6" t="s">
        <v>18</v>
      </c>
      <c r="AG4" s="415"/>
      <c r="AH4" s="418"/>
      <c r="AI4" s="39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/>
      <c r="DA4" s="70"/>
      <c r="DB4" s="70"/>
      <c r="DC4" s="70"/>
      <c r="DD4" s="70"/>
      <c r="DE4" s="70"/>
      <c r="DF4" s="70"/>
      <c r="DG4" s="70"/>
      <c r="DH4" s="70"/>
    </row>
    <row r="5" spans="1:35" s="7" customFormat="1" ht="39.75" customHeight="1" thickBot="1">
      <c r="A5" s="411" t="s">
        <v>19</v>
      </c>
      <c r="B5" s="412"/>
      <c r="C5" s="120">
        <f>SUM(C6:C38)</f>
        <v>1292531</v>
      </c>
      <c r="D5" s="160">
        <f>SUM(E5:F5)</f>
        <v>24319.1</v>
      </c>
      <c r="E5" s="12">
        <f>SUM(E6:E38)</f>
        <v>22879.699999999997</v>
      </c>
      <c r="F5" s="12">
        <f>SUM(F6:F38)</f>
        <v>1439.4000000000003</v>
      </c>
      <c r="G5" s="121">
        <f aca="true" t="shared" si="0" ref="G5:AC5">SUM(G6:G38)</f>
        <v>623.7</v>
      </c>
      <c r="H5" s="13">
        <f t="shared" si="0"/>
        <v>623.7</v>
      </c>
      <c r="I5" s="13">
        <f t="shared" si="0"/>
        <v>0</v>
      </c>
      <c r="J5" s="121">
        <f t="shared" si="0"/>
        <v>18675.3</v>
      </c>
      <c r="K5" s="13">
        <f t="shared" si="0"/>
        <v>17748.900000000005</v>
      </c>
      <c r="L5" s="13">
        <f t="shared" si="0"/>
        <v>926.4</v>
      </c>
      <c r="M5" s="121">
        <f t="shared" si="0"/>
        <v>1020.9999999999999</v>
      </c>
      <c r="N5" s="13">
        <f t="shared" si="0"/>
        <v>845.8</v>
      </c>
      <c r="O5" s="13">
        <f t="shared" si="0"/>
        <v>175.20000000000005</v>
      </c>
      <c r="P5" s="121">
        <f t="shared" si="0"/>
        <v>3516.7999999999993</v>
      </c>
      <c r="Q5" s="13">
        <f t="shared" si="0"/>
        <v>3404.2999999999997</v>
      </c>
      <c r="R5" s="13">
        <f t="shared" si="0"/>
        <v>112.50000000000003</v>
      </c>
      <c r="S5" s="121">
        <f t="shared" si="0"/>
        <v>0</v>
      </c>
      <c r="T5" s="13">
        <f t="shared" si="0"/>
        <v>0</v>
      </c>
      <c r="U5" s="13">
        <f t="shared" si="0"/>
        <v>0</v>
      </c>
      <c r="V5" s="121">
        <f t="shared" si="0"/>
        <v>482.3</v>
      </c>
      <c r="W5" s="13">
        <f t="shared" si="0"/>
        <v>257</v>
      </c>
      <c r="X5" s="13">
        <f t="shared" si="0"/>
        <v>225.3</v>
      </c>
      <c r="Y5" s="122">
        <f t="shared" si="0"/>
        <v>12615.499999999998</v>
      </c>
      <c r="Z5" s="161">
        <f t="shared" si="0"/>
        <v>36934.6</v>
      </c>
      <c r="AA5" s="162">
        <f t="shared" si="0"/>
        <v>24319.100000000002</v>
      </c>
      <c r="AB5" s="14">
        <f t="shared" si="0"/>
        <v>20802.3</v>
      </c>
      <c r="AC5" s="15">
        <f t="shared" si="0"/>
        <v>3516.7999999999993</v>
      </c>
      <c r="AD5" s="123">
        <f>AA5/C5/31*1000000</f>
        <v>606.9387092256926</v>
      </c>
      <c r="AE5" s="16">
        <f>AB5/C5/31*1000000</f>
        <v>519.1689293981118</v>
      </c>
      <c r="AF5" s="17">
        <f>AC5/C5/31*1000000</f>
        <v>87.76977982758058</v>
      </c>
      <c r="AG5" s="124">
        <f>Z5/C5/31*1000000</f>
        <v>921.7873379264554</v>
      </c>
      <c r="AH5" s="125">
        <f>Y5/C5/31*1000000</f>
        <v>314.8486287007629</v>
      </c>
      <c r="AI5" s="126">
        <f>AC5*100/AA5</f>
        <v>14.461061470202429</v>
      </c>
    </row>
    <row r="6" spans="1:35" s="108" customFormat="1" ht="19.5" customHeight="1" thickTop="1">
      <c r="A6" s="36">
        <v>1</v>
      </c>
      <c r="B6" s="37" t="s">
        <v>20</v>
      </c>
      <c r="C6" s="163">
        <v>294299</v>
      </c>
      <c r="D6" s="164">
        <f>G6+J6+M6+P6+S6+V6</f>
        <v>5708.599999999999</v>
      </c>
      <c r="E6" s="38">
        <f>H6+K6+N6+Q6+T6+W6</f>
        <v>5663.799999999999</v>
      </c>
      <c r="F6" s="38">
        <f>I6+L6+O6+R6+U6+X6</f>
        <v>44.8</v>
      </c>
      <c r="G6" s="165">
        <f aca="true" t="shared" si="1" ref="G6:G38">SUM(H6:I6)</f>
        <v>0</v>
      </c>
      <c r="H6" s="38">
        <v>0</v>
      </c>
      <c r="I6" s="38">
        <v>0</v>
      </c>
      <c r="J6" s="165">
        <f>SUM(K6:L6)</f>
        <v>4396.5</v>
      </c>
      <c r="K6" s="38">
        <v>4366.7</v>
      </c>
      <c r="L6" s="38">
        <v>29.8</v>
      </c>
      <c r="M6" s="165">
        <f>SUM(N6:O6)</f>
        <v>296.5</v>
      </c>
      <c r="N6" s="38">
        <v>295.5</v>
      </c>
      <c r="O6" s="38">
        <v>1</v>
      </c>
      <c r="P6" s="165">
        <f>SUM(Q6:R6)</f>
        <v>919.7</v>
      </c>
      <c r="Q6" s="38">
        <v>917.2</v>
      </c>
      <c r="R6" s="38">
        <v>2.5</v>
      </c>
      <c r="S6" s="165">
        <f>SUM(T6:U6)</f>
        <v>0</v>
      </c>
      <c r="T6" s="38">
        <v>0</v>
      </c>
      <c r="U6" s="38">
        <v>0</v>
      </c>
      <c r="V6" s="165">
        <f>SUM(W6:X6)</f>
        <v>95.9</v>
      </c>
      <c r="W6" s="38">
        <v>84.4</v>
      </c>
      <c r="X6" s="38">
        <v>11.5</v>
      </c>
      <c r="Y6" s="166">
        <v>3920.3</v>
      </c>
      <c r="Z6" s="167">
        <f aca="true" t="shared" si="2" ref="Z6:Z38">D6+Y6</f>
        <v>9628.9</v>
      </c>
      <c r="AA6" s="168">
        <f aca="true" t="shared" si="3" ref="AA6:AA38">SUM(AB6:AC6)</f>
        <v>5708.599999999999</v>
      </c>
      <c r="AB6" s="39">
        <f aca="true" t="shared" si="4" ref="AB6:AB38">G6+J6+M6+S6+V6</f>
        <v>4788.9</v>
      </c>
      <c r="AC6" s="40">
        <f aca="true" t="shared" si="5" ref="AC6:AC38">P6</f>
        <v>919.7</v>
      </c>
      <c r="AD6" s="169">
        <f aca="true" t="shared" si="6" ref="AD6:AD38">AA6/C6/31*1000000</f>
        <v>625.7186979798579</v>
      </c>
      <c r="AE6" s="41">
        <f aca="true" t="shared" si="7" ref="AE6:AE38">AB6/C6/31*1000000</f>
        <v>524.9105337132994</v>
      </c>
      <c r="AF6" s="42">
        <f aca="true" t="shared" si="8" ref="AF6:AF38">AC6/C6/31*1000000</f>
        <v>100.8081642665584</v>
      </c>
      <c r="AG6" s="170">
        <f aca="true" t="shared" si="9" ref="AG6:AG38">Z6/C6/31*1000000</f>
        <v>1055.422129940485</v>
      </c>
      <c r="AH6" s="171">
        <f aca="true" t="shared" si="10" ref="AH6:AH38">Y6/C6/31*1000000</f>
        <v>429.7034319606273</v>
      </c>
      <c r="AI6" s="172">
        <f aca="true" t="shared" si="11" ref="AI6:AI38">AC6*100/AA6</f>
        <v>16.110780226325193</v>
      </c>
    </row>
    <row r="7" spans="1:35" s="109" customFormat="1" ht="19.5" customHeight="1">
      <c r="A7" s="44">
        <v>2</v>
      </c>
      <c r="B7" s="45" t="s">
        <v>21</v>
      </c>
      <c r="C7" s="173">
        <v>56178</v>
      </c>
      <c r="D7" s="164">
        <f aca="true" t="shared" si="12" ref="D7:F38">G7+J7+M7+P7+S7+V7</f>
        <v>1265.5</v>
      </c>
      <c r="E7" s="38">
        <f t="shared" si="12"/>
        <v>1060.8999999999999</v>
      </c>
      <c r="F7" s="38">
        <f t="shared" si="12"/>
        <v>204.60000000000002</v>
      </c>
      <c r="G7" s="165">
        <f>SUM(H7:I7)</f>
        <v>0</v>
      </c>
      <c r="H7" s="38">
        <v>0</v>
      </c>
      <c r="I7" s="38">
        <v>0</v>
      </c>
      <c r="J7" s="165">
        <f>SUM(K7:L7)</f>
        <v>982.3</v>
      </c>
      <c r="K7" s="38">
        <v>887.3</v>
      </c>
      <c r="L7" s="38">
        <v>95</v>
      </c>
      <c r="M7" s="165">
        <f>SUM(N7:O7)</f>
        <v>57.5</v>
      </c>
      <c r="N7" s="38">
        <v>28.4</v>
      </c>
      <c r="O7" s="38">
        <v>29.1</v>
      </c>
      <c r="P7" s="165">
        <f>SUM(Q7:R7)</f>
        <v>178.8</v>
      </c>
      <c r="Q7" s="38">
        <v>141.1</v>
      </c>
      <c r="R7" s="38">
        <v>37.7</v>
      </c>
      <c r="S7" s="165">
        <f>SUM(T7:U7)</f>
        <v>0</v>
      </c>
      <c r="T7" s="38">
        <v>0</v>
      </c>
      <c r="U7" s="38">
        <v>0</v>
      </c>
      <c r="V7" s="165">
        <f>SUM(W7:X7)</f>
        <v>46.9</v>
      </c>
      <c r="W7" s="38">
        <v>4.1</v>
      </c>
      <c r="X7" s="38">
        <v>42.8</v>
      </c>
      <c r="Y7" s="166">
        <v>571.5</v>
      </c>
      <c r="Z7" s="167">
        <f>D7+Y7</f>
        <v>1837</v>
      </c>
      <c r="AA7" s="168">
        <f>SUM(AB7:AC7)</f>
        <v>1265.5</v>
      </c>
      <c r="AB7" s="39">
        <f>G7+J7+M7+S7+V7</f>
        <v>1086.7</v>
      </c>
      <c r="AC7" s="40">
        <f>P7</f>
        <v>178.8</v>
      </c>
      <c r="AD7" s="169">
        <f t="shared" si="6"/>
        <v>726.6648980946508</v>
      </c>
      <c r="AE7" s="41">
        <f t="shared" si="7"/>
        <v>623.9958473010329</v>
      </c>
      <c r="AF7" s="42">
        <f t="shared" si="8"/>
        <v>102.669050793618</v>
      </c>
      <c r="AG7" s="170">
        <f t="shared" si="9"/>
        <v>1054.8268809165338</v>
      </c>
      <c r="AH7" s="171">
        <f t="shared" si="10"/>
        <v>328.161982821883</v>
      </c>
      <c r="AI7" s="172">
        <f>AC7*100/AA7</f>
        <v>14.128802844725405</v>
      </c>
    </row>
    <row r="8" spans="1:35" s="109" customFormat="1" ht="19.5" customHeight="1">
      <c r="A8" s="44">
        <v>3</v>
      </c>
      <c r="B8" s="47" t="s">
        <v>22</v>
      </c>
      <c r="C8" s="173">
        <v>38557</v>
      </c>
      <c r="D8" s="164">
        <f t="shared" si="12"/>
        <v>821.6</v>
      </c>
      <c r="E8" s="38">
        <f t="shared" si="12"/>
        <v>737.5999999999999</v>
      </c>
      <c r="F8" s="38">
        <f t="shared" si="12"/>
        <v>84.00000000000001</v>
      </c>
      <c r="G8" s="165">
        <f>SUM(H8:I8)</f>
        <v>0</v>
      </c>
      <c r="H8" s="38">
        <v>0</v>
      </c>
      <c r="I8" s="38">
        <v>0</v>
      </c>
      <c r="J8" s="165">
        <f>SUM(K8:L8)</f>
        <v>726.7</v>
      </c>
      <c r="K8" s="38">
        <v>668.5</v>
      </c>
      <c r="L8" s="38">
        <v>58.2</v>
      </c>
      <c r="M8" s="165">
        <f>SUM(N8:O8)</f>
        <v>77.9</v>
      </c>
      <c r="N8" s="38">
        <v>57.3</v>
      </c>
      <c r="O8" s="38">
        <v>20.6</v>
      </c>
      <c r="P8" s="165">
        <f>SUM(Q8:R8)</f>
        <v>17</v>
      </c>
      <c r="Q8" s="38">
        <v>11.8</v>
      </c>
      <c r="R8" s="38">
        <v>5.2</v>
      </c>
      <c r="S8" s="165">
        <f>SUM(T8:U8)</f>
        <v>0</v>
      </c>
      <c r="T8" s="38">
        <v>0</v>
      </c>
      <c r="U8" s="38">
        <v>0</v>
      </c>
      <c r="V8" s="165">
        <f>SUM(W8:X8)</f>
        <v>0</v>
      </c>
      <c r="W8" s="38">
        <v>0</v>
      </c>
      <c r="X8" s="38">
        <v>0</v>
      </c>
      <c r="Y8" s="166">
        <v>79.6</v>
      </c>
      <c r="Z8" s="167">
        <f>D8+Y8</f>
        <v>901.2</v>
      </c>
      <c r="AA8" s="168">
        <f>SUM(AB8:AC8)</f>
        <v>821.6</v>
      </c>
      <c r="AB8" s="39">
        <f>G8+J8+M8+S8+V8</f>
        <v>804.6</v>
      </c>
      <c r="AC8" s="40">
        <f>P8</f>
        <v>17</v>
      </c>
      <c r="AD8" s="169">
        <f t="shared" si="6"/>
        <v>687.377799269954</v>
      </c>
      <c r="AE8" s="41">
        <f t="shared" si="7"/>
        <v>673.1550356531219</v>
      </c>
      <c r="AF8" s="42">
        <f t="shared" si="8"/>
        <v>14.222763616832056</v>
      </c>
      <c r="AG8" s="170">
        <f t="shared" si="9"/>
        <v>753.9737983228853</v>
      </c>
      <c r="AH8" s="171">
        <f t="shared" si="10"/>
        <v>66.59599905293126</v>
      </c>
      <c r="AI8" s="172">
        <f>AC8*100/AA8</f>
        <v>2.069133398247322</v>
      </c>
    </row>
    <row r="9" spans="1:35" s="108" customFormat="1" ht="19.5" customHeight="1">
      <c r="A9" s="48">
        <v>4</v>
      </c>
      <c r="B9" s="47" t="s">
        <v>23</v>
      </c>
      <c r="C9" s="173">
        <v>99193</v>
      </c>
      <c r="D9" s="174">
        <f t="shared" si="12"/>
        <v>1608.2</v>
      </c>
      <c r="E9" s="38">
        <f t="shared" si="12"/>
        <v>1556</v>
      </c>
      <c r="F9" s="38">
        <f t="shared" si="12"/>
        <v>52.2</v>
      </c>
      <c r="G9" s="175">
        <f t="shared" si="1"/>
        <v>0</v>
      </c>
      <c r="H9" s="49">
        <v>0</v>
      </c>
      <c r="I9" s="49">
        <v>0</v>
      </c>
      <c r="J9" s="175">
        <f aca="true" t="shared" si="13" ref="J9:J38">SUM(K9:L9)</f>
        <v>1392.5</v>
      </c>
      <c r="K9" s="49">
        <v>1360.1</v>
      </c>
      <c r="L9" s="49">
        <v>32.4</v>
      </c>
      <c r="M9" s="175">
        <f aca="true" t="shared" si="14" ref="M9:M38">SUM(N9:O9)</f>
        <v>77.3</v>
      </c>
      <c r="N9" s="49">
        <v>71.2</v>
      </c>
      <c r="O9" s="49">
        <v>6.1</v>
      </c>
      <c r="P9" s="175">
        <f aca="true" t="shared" si="15" ref="P9:P38">SUM(Q9:R9)</f>
        <v>124.7</v>
      </c>
      <c r="Q9" s="49">
        <v>124.7</v>
      </c>
      <c r="R9" s="49">
        <v>0</v>
      </c>
      <c r="S9" s="175">
        <f aca="true" t="shared" si="16" ref="S9:S38">SUM(T9:U9)</f>
        <v>0</v>
      </c>
      <c r="T9" s="49">
        <v>0</v>
      </c>
      <c r="U9" s="49">
        <v>0</v>
      </c>
      <c r="V9" s="175">
        <f aca="true" t="shared" si="17" ref="V9:V38">SUM(W9:X9)</f>
        <v>13.7</v>
      </c>
      <c r="W9" s="49">
        <v>0</v>
      </c>
      <c r="X9" s="49">
        <v>13.7</v>
      </c>
      <c r="Y9" s="176">
        <v>1224.1</v>
      </c>
      <c r="Z9" s="177">
        <f t="shared" si="2"/>
        <v>2832.3</v>
      </c>
      <c r="AA9" s="178">
        <f t="shared" si="3"/>
        <v>1608.2</v>
      </c>
      <c r="AB9" s="50">
        <f t="shared" si="4"/>
        <v>1483.5</v>
      </c>
      <c r="AC9" s="51">
        <f t="shared" si="5"/>
        <v>124.7</v>
      </c>
      <c r="AD9" s="179">
        <f t="shared" si="6"/>
        <v>522.994761271851</v>
      </c>
      <c r="AE9" s="52">
        <f t="shared" si="7"/>
        <v>482.441691547563</v>
      </c>
      <c r="AF9" s="53">
        <f t="shared" si="8"/>
        <v>40.55306972428791</v>
      </c>
      <c r="AG9" s="180">
        <f t="shared" si="9"/>
        <v>921.0782628716972</v>
      </c>
      <c r="AH9" s="181">
        <f t="shared" si="10"/>
        <v>398.0835015998462</v>
      </c>
      <c r="AI9" s="182">
        <f t="shared" si="11"/>
        <v>7.754010695187166</v>
      </c>
    </row>
    <row r="10" spans="1:35" s="108" customFormat="1" ht="19.5" customHeight="1">
      <c r="A10" s="48">
        <v>5</v>
      </c>
      <c r="B10" s="47" t="s">
        <v>86</v>
      </c>
      <c r="C10" s="173">
        <v>93708</v>
      </c>
      <c r="D10" s="174">
        <f t="shared" si="12"/>
        <v>1386.9</v>
      </c>
      <c r="E10" s="38">
        <f t="shared" si="12"/>
        <v>1325.9</v>
      </c>
      <c r="F10" s="38">
        <f t="shared" si="12"/>
        <v>61</v>
      </c>
      <c r="G10" s="175">
        <f t="shared" si="1"/>
        <v>0</v>
      </c>
      <c r="H10" s="49">
        <v>0</v>
      </c>
      <c r="I10" s="49">
        <v>0</v>
      </c>
      <c r="J10" s="175">
        <f t="shared" si="13"/>
        <v>1020.4</v>
      </c>
      <c r="K10" s="49">
        <v>977.3</v>
      </c>
      <c r="L10" s="49">
        <v>43.1</v>
      </c>
      <c r="M10" s="175">
        <f t="shared" si="14"/>
        <v>63.6</v>
      </c>
      <c r="N10" s="49">
        <v>45.7</v>
      </c>
      <c r="O10" s="49">
        <v>17.9</v>
      </c>
      <c r="P10" s="175">
        <f t="shared" si="15"/>
        <v>302.9</v>
      </c>
      <c r="Q10" s="49">
        <v>302.9</v>
      </c>
      <c r="R10" s="49">
        <v>0</v>
      </c>
      <c r="S10" s="175">
        <f t="shared" si="16"/>
        <v>0</v>
      </c>
      <c r="T10" s="49">
        <v>0</v>
      </c>
      <c r="U10" s="49">
        <v>0</v>
      </c>
      <c r="V10" s="175">
        <f t="shared" si="17"/>
        <v>0</v>
      </c>
      <c r="W10" s="49">
        <v>0</v>
      </c>
      <c r="X10" s="49">
        <v>0</v>
      </c>
      <c r="Y10" s="176">
        <v>805.6</v>
      </c>
      <c r="Z10" s="177">
        <f t="shared" si="2"/>
        <v>2192.5</v>
      </c>
      <c r="AA10" s="178">
        <f t="shared" si="3"/>
        <v>1386.9</v>
      </c>
      <c r="AB10" s="50">
        <f t="shared" si="4"/>
        <v>1084</v>
      </c>
      <c r="AC10" s="51">
        <f t="shared" si="5"/>
        <v>302.9</v>
      </c>
      <c r="AD10" s="179">
        <f t="shared" si="6"/>
        <v>477.4267904279182</v>
      </c>
      <c r="AE10" s="52">
        <f t="shared" si="7"/>
        <v>373.15642138861</v>
      </c>
      <c r="AF10" s="53">
        <f t="shared" si="8"/>
        <v>104.27036903930811</v>
      </c>
      <c r="AG10" s="180">
        <f t="shared" si="9"/>
        <v>754.7467286849885</v>
      </c>
      <c r="AH10" s="181">
        <f t="shared" si="10"/>
        <v>277.3199382570704</v>
      </c>
      <c r="AI10" s="182">
        <f t="shared" si="11"/>
        <v>21.840074987381925</v>
      </c>
    </row>
    <row r="11" spans="1:35" s="108" customFormat="1" ht="19.5" customHeight="1">
      <c r="A11" s="48">
        <v>6</v>
      </c>
      <c r="B11" s="47" t="s">
        <v>87</v>
      </c>
      <c r="C11" s="173">
        <v>36783</v>
      </c>
      <c r="D11" s="174">
        <f t="shared" si="12"/>
        <v>834</v>
      </c>
      <c r="E11" s="38">
        <f t="shared" si="12"/>
        <v>718.9</v>
      </c>
      <c r="F11" s="38">
        <f t="shared" si="12"/>
        <v>115.1</v>
      </c>
      <c r="G11" s="175">
        <f>SUM(H11:I11)</f>
        <v>0</v>
      </c>
      <c r="H11" s="54">
        <v>0</v>
      </c>
      <c r="I11" s="49">
        <v>0</v>
      </c>
      <c r="J11" s="175">
        <f t="shared" si="13"/>
        <v>685.1</v>
      </c>
      <c r="K11" s="49">
        <v>600</v>
      </c>
      <c r="L11" s="49">
        <v>85.1</v>
      </c>
      <c r="M11" s="175">
        <f t="shared" si="14"/>
        <v>56.1</v>
      </c>
      <c r="N11" s="49">
        <v>31.5</v>
      </c>
      <c r="O11" s="49">
        <v>24.6</v>
      </c>
      <c r="P11" s="175">
        <f t="shared" si="15"/>
        <v>92.80000000000001</v>
      </c>
      <c r="Q11" s="68">
        <v>87.4</v>
      </c>
      <c r="R11" s="49">
        <v>5.4</v>
      </c>
      <c r="S11" s="175">
        <f t="shared" si="16"/>
        <v>0</v>
      </c>
      <c r="T11" s="49">
        <v>0</v>
      </c>
      <c r="U11" s="49">
        <v>0</v>
      </c>
      <c r="V11" s="175">
        <f t="shared" si="17"/>
        <v>0</v>
      </c>
      <c r="W11" s="49">
        <v>0</v>
      </c>
      <c r="X11" s="49">
        <v>0</v>
      </c>
      <c r="Y11" s="176">
        <v>368.3</v>
      </c>
      <c r="Z11" s="177">
        <f t="shared" si="2"/>
        <v>1202.3</v>
      </c>
      <c r="AA11" s="178">
        <f t="shared" si="3"/>
        <v>834</v>
      </c>
      <c r="AB11" s="50">
        <f t="shared" si="4"/>
        <v>741.2</v>
      </c>
      <c r="AC11" s="51">
        <f t="shared" si="5"/>
        <v>92.80000000000001</v>
      </c>
      <c r="AD11" s="179">
        <f t="shared" si="6"/>
        <v>731.4037954068893</v>
      </c>
      <c r="AE11" s="52">
        <f t="shared" si="7"/>
        <v>650.019775965931</v>
      </c>
      <c r="AF11" s="53">
        <f t="shared" si="8"/>
        <v>81.38401944095844</v>
      </c>
      <c r="AG11" s="180">
        <f t="shared" si="9"/>
        <v>1054.3966225631932</v>
      </c>
      <c r="AH11" s="181">
        <f t="shared" si="10"/>
        <v>322.9928271563038</v>
      </c>
      <c r="AI11" s="182">
        <f t="shared" si="11"/>
        <v>11.127098321342928</v>
      </c>
    </row>
    <row r="12" spans="1:35" s="108" customFormat="1" ht="19.5" customHeight="1">
      <c r="A12" s="48">
        <v>7</v>
      </c>
      <c r="B12" s="47" t="s">
        <v>26</v>
      </c>
      <c r="C12" s="173">
        <v>28786</v>
      </c>
      <c r="D12" s="174">
        <f>G12+J12+M12+P12+S12+V12</f>
        <v>563.8000000000001</v>
      </c>
      <c r="E12" s="38">
        <f>H12+K12+N12+Q12+T12+W12</f>
        <v>503.90000000000003</v>
      </c>
      <c r="F12" s="38">
        <f>I12+L12+O12+R12+U12+X12</f>
        <v>59.900000000000006</v>
      </c>
      <c r="G12" s="175">
        <f>SUM(H12:I12)</f>
        <v>0</v>
      </c>
      <c r="H12" s="54">
        <v>0</v>
      </c>
      <c r="I12" s="49">
        <v>0</v>
      </c>
      <c r="J12" s="175">
        <f>SUM(K12:L12)</f>
        <v>399</v>
      </c>
      <c r="K12" s="49">
        <v>363.7</v>
      </c>
      <c r="L12" s="49">
        <v>35.3</v>
      </c>
      <c r="M12" s="175">
        <f>SUM(N12:O12)</f>
        <v>32.300000000000004</v>
      </c>
      <c r="N12" s="49">
        <v>27.1</v>
      </c>
      <c r="O12" s="49">
        <v>5.2</v>
      </c>
      <c r="P12" s="175">
        <f>SUM(Q12:R12)</f>
        <v>116.39999999999999</v>
      </c>
      <c r="Q12" s="49">
        <v>107.3</v>
      </c>
      <c r="R12" s="49">
        <v>9.1</v>
      </c>
      <c r="S12" s="175">
        <f>SUM(T12:U12)</f>
        <v>0</v>
      </c>
      <c r="T12" s="49">
        <v>0</v>
      </c>
      <c r="U12" s="49">
        <v>0</v>
      </c>
      <c r="V12" s="175">
        <f>SUM(W12:X12)</f>
        <v>16.1</v>
      </c>
      <c r="W12" s="49">
        <v>5.8</v>
      </c>
      <c r="X12" s="49">
        <v>10.3</v>
      </c>
      <c r="Y12" s="176">
        <v>253.9</v>
      </c>
      <c r="Z12" s="177">
        <f>D12+Y12</f>
        <v>817.7</v>
      </c>
      <c r="AA12" s="178">
        <f>SUM(AB12:AC12)</f>
        <v>563.8000000000001</v>
      </c>
      <c r="AB12" s="50">
        <f>G12+J12+M12+S12+V12</f>
        <v>447.40000000000003</v>
      </c>
      <c r="AC12" s="51">
        <f>P12</f>
        <v>116.39999999999999</v>
      </c>
      <c r="AD12" s="179">
        <f t="shared" si="6"/>
        <v>631.8035424926544</v>
      </c>
      <c r="AE12" s="52">
        <f t="shared" si="7"/>
        <v>501.36379019370975</v>
      </c>
      <c r="AF12" s="53">
        <f t="shared" si="8"/>
        <v>130.4397522989446</v>
      </c>
      <c r="AG12" s="180">
        <f t="shared" si="9"/>
        <v>916.328053735799</v>
      </c>
      <c r="AH12" s="181">
        <f t="shared" si="10"/>
        <v>284.5245112431446</v>
      </c>
      <c r="AI12" s="182">
        <f>AC12*100/AA12</f>
        <v>20.64561901383469</v>
      </c>
    </row>
    <row r="13" spans="1:35" s="108" customFormat="1" ht="19.5" customHeight="1">
      <c r="A13" s="48">
        <v>8</v>
      </c>
      <c r="B13" s="47" t="s">
        <v>88</v>
      </c>
      <c r="C13" s="173">
        <v>123097</v>
      </c>
      <c r="D13" s="174">
        <f t="shared" si="12"/>
        <v>2229.7</v>
      </c>
      <c r="E13" s="38">
        <f t="shared" si="12"/>
        <v>2098.9</v>
      </c>
      <c r="F13" s="38">
        <f t="shared" si="12"/>
        <v>130.8</v>
      </c>
      <c r="G13" s="175">
        <f t="shared" si="1"/>
        <v>0</v>
      </c>
      <c r="H13" s="49">
        <v>0</v>
      </c>
      <c r="I13" s="49">
        <v>0</v>
      </c>
      <c r="J13" s="175">
        <f t="shared" si="13"/>
        <v>1866.9</v>
      </c>
      <c r="K13" s="49">
        <v>1769.5</v>
      </c>
      <c r="L13" s="49">
        <v>97.4</v>
      </c>
      <c r="M13" s="175">
        <f t="shared" si="14"/>
        <v>96.7</v>
      </c>
      <c r="N13" s="49">
        <v>86.7</v>
      </c>
      <c r="O13" s="49">
        <v>10</v>
      </c>
      <c r="P13" s="175">
        <f t="shared" si="15"/>
        <v>243.39999999999998</v>
      </c>
      <c r="Q13" s="49">
        <v>242.7</v>
      </c>
      <c r="R13" s="49">
        <v>0.7</v>
      </c>
      <c r="S13" s="175">
        <f t="shared" si="16"/>
        <v>0</v>
      </c>
      <c r="T13" s="49">
        <v>0</v>
      </c>
      <c r="U13" s="49">
        <v>0</v>
      </c>
      <c r="V13" s="175">
        <f t="shared" si="17"/>
        <v>22.7</v>
      </c>
      <c r="W13" s="49">
        <v>0</v>
      </c>
      <c r="X13" s="49">
        <v>22.7</v>
      </c>
      <c r="Y13" s="176">
        <v>825.4</v>
      </c>
      <c r="Z13" s="177">
        <f t="shared" si="2"/>
        <v>3055.1</v>
      </c>
      <c r="AA13" s="178">
        <f t="shared" si="3"/>
        <v>2229.7000000000003</v>
      </c>
      <c r="AB13" s="50">
        <f t="shared" si="4"/>
        <v>1986.3000000000002</v>
      </c>
      <c r="AC13" s="51">
        <f t="shared" si="5"/>
        <v>243.39999999999998</v>
      </c>
      <c r="AD13" s="179">
        <f t="shared" si="6"/>
        <v>584.3018631779239</v>
      </c>
      <c r="AE13" s="52">
        <f t="shared" si="7"/>
        <v>520.5179130960714</v>
      </c>
      <c r="AF13" s="53">
        <f t="shared" si="8"/>
        <v>63.783950081852566</v>
      </c>
      <c r="AG13" s="180">
        <f t="shared" si="9"/>
        <v>800.601256758701</v>
      </c>
      <c r="AH13" s="181">
        <f t="shared" si="10"/>
        <v>216.29939358077698</v>
      </c>
      <c r="AI13" s="182">
        <f t="shared" si="11"/>
        <v>10.916266762344707</v>
      </c>
    </row>
    <row r="14" spans="1:35" s="109" customFormat="1" ht="17.25" customHeight="1">
      <c r="A14" s="44">
        <v>9</v>
      </c>
      <c r="B14" s="47" t="s">
        <v>89</v>
      </c>
      <c r="C14" s="173">
        <v>20237</v>
      </c>
      <c r="D14" s="174">
        <f t="shared" si="12"/>
        <v>391.2</v>
      </c>
      <c r="E14" s="38">
        <f>H14+K14+N14+Q14+T14+W14</f>
        <v>325.9</v>
      </c>
      <c r="F14" s="38">
        <f t="shared" si="12"/>
        <v>65.3</v>
      </c>
      <c r="G14" s="175">
        <f t="shared" si="1"/>
        <v>0</v>
      </c>
      <c r="H14" s="54">
        <v>0</v>
      </c>
      <c r="I14" s="54">
        <v>0</v>
      </c>
      <c r="J14" s="175">
        <f t="shared" si="13"/>
        <v>322.5</v>
      </c>
      <c r="K14" s="54">
        <v>270.5</v>
      </c>
      <c r="L14" s="54">
        <v>52</v>
      </c>
      <c r="M14" s="175">
        <f t="shared" si="14"/>
        <v>13.8</v>
      </c>
      <c r="N14" s="54">
        <v>9.4</v>
      </c>
      <c r="O14" s="54">
        <v>4.4</v>
      </c>
      <c r="P14" s="175">
        <f t="shared" si="15"/>
        <v>54.9</v>
      </c>
      <c r="Q14" s="54">
        <v>46</v>
      </c>
      <c r="R14" s="54">
        <v>8.9</v>
      </c>
      <c r="S14" s="175">
        <v>0</v>
      </c>
      <c r="T14" s="54">
        <v>0</v>
      </c>
      <c r="U14" s="54">
        <v>0</v>
      </c>
      <c r="V14" s="175">
        <f t="shared" si="17"/>
        <v>0</v>
      </c>
      <c r="W14" s="54">
        <v>0</v>
      </c>
      <c r="X14" s="54">
        <v>0</v>
      </c>
      <c r="Y14" s="176">
        <v>102.1</v>
      </c>
      <c r="Z14" s="177">
        <f t="shared" si="2"/>
        <v>493.29999999999995</v>
      </c>
      <c r="AA14" s="178">
        <f t="shared" si="3"/>
        <v>391.2</v>
      </c>
      <c r="AB14" s="50">
        <f>G14+J14+M14+S14+V14</f>
        <v>336.3</v>
      </c>
      <c r="AC14" s="51">
        <f>P14</f>
        <v>54.9</v>
      </c>
      <c r="AD14" s="183">
        <f t="shared" si="6"/>
        <v>623.5783386228036</v>
      </c>
      <c r="AE14" s="52">
        <f t="shared" si="7"/>
        <v>536.0669613467506</v>
      </c>
      <c r="AF14" s="53">
        <f t="shared" si="8"/>
        <v>87.51137727605297</v>
      </c>
      <c r="AG14" s="180">
        <f t="shared" si="9"/>
        <v>786.3271841580497</v>
      </c>
      <c r="AH14" s="184">
        <f t="shared" si="10"/>
        <v>162.74884553524603</v>
      </c>
      <c r="AI14" s="182">
        <f>AC14*100/AA14</f>
        <v>14.033742331288344</v>
      </c>
    </row>
    <row r="15" spans="1:35" s="109" customFormat="1" ht="19.5" customHeight="1">
      <c r="A15" s="44">
        <v>10</v>
      </c>
      <c r="B15" s="47" t="s">
        <v>28</v>
      </c>
      <c r="C15" s="173">
        <v>36013</v>
      </c>
      <c r="D15" s="174">
        <f t="shared" si="12"/>
        <v>824.8000000000001</v>
      </c>
      <c r="E15" s="38">
        <f t="shared" si="12"/>
        <v>740.9000000000001</v>
      </c>
      <c r="F15" s="38">
        <f t="shared" si="12"/>
        <v>83.9</v>
      </c>
      <c r="G15" s="175">
        <f t="shared" si="1"/>
        <v>623.7</v>
      </c>
      <c r="H15" s="54">
        <v>623.7</v>
      </c>
      <c r="I15" s="54">
        <v>0</v>
      </c>
      <c r="J15" s="175">
        <f t="shared" si="13"/>
        <v>76.7</v>
      </c>
      <c r="K15" s="54">
        <v>0</v>
      </c>
      <c r="L15" s="54">
        <v>76.7</v>
      </c>
      <c r="M15" s="175">
        <f t="shared" si="14"/>
        <v>1.4</v>
      </c>
      <c r="N15" s="54">
        <v>0</v>
      </c>
      <c r="O15" s="54">
        <v>1.4</v>
      </c>
      <c r="P15" s="175">
        <f t="shared" si="15"/>
        <v>112.6</v>
      </c>
      <c r="Q15" s="54">
        <v>112.6</v>
      </c>
      <c r="R15" s="54">
        <v>0</v>
      </c>
      <c r="S15" s="175">
        <f t="shared" si="16"/>
        <v>0</v>
      </c>
      <c r="T15" s="54">
        <v>0</v>
      </c>
      <c r="U15" s="54">
        <v>0</v>
      </c>
      <c r="V15" s="175">
        <f t="shared" si="17"/>
        <v>10.399999999999999</v>
      </c>
      <c r="W15" s="54">
        <v>4.6</v>
      </c>
      <c r="X15" s="54">
        <v>5.8</v>
      </c>
      <c r="Y15" s="176">
        <v>496</v>
      </c>
      <c r="Z15" s="177">
        <f t="shared" si="2"/>
        <v>1320.8000000000002</v>
      </c>
      <c r="AA15" s="178">
        <f t="shared" si="3"/>
        <v>824.8000000000001</v>
      </c>
      <c r="AB15" s="50">
        <f>G15+J15+M15+S15+V15</f>
        <v>712.2</v>
      </c>
      <c r="AC15" s="51">
        <f>P15</f>
        <v>112.6</v>
      </c>
      <c r="AD15" s="179">
        <f t="shared" si="6"/>
        <v>738.8013109961188</v>
      </c>
      <c r="AE15" s="52">
        <f t="shared" si="7"/>
        <v>637.9416751836031</v>
      </c>
      <c r="AF15" s="53">
        <f t="shared" si="8"/>
        <v>100.85963581251573</v>
      </c>
      <c r="AG15" s="180">
        <f t="shared" si="9"/>
        <v>1183.085319548586</v>
      </c>
      <c r="AH15" s="181">
        <f t="shared" si="10"/>
        <v>444.2840085524672</v>
      </c>
      <c r="AI15" s="182">
        <f>AC15*100/AA15</f>
        <v>13.651794374393791</v>
      </c>
    </row>
    <row r="16" spans="1:35" s="108" customFormat="1" ht="19.5" customHeight="1">
      <c r="A16" s="48">
        <v>11</v>
      </c>
      <c r="B16" s="47" t="s">
        <v>90</v>
      </c>
      <c r="C16" s="173">
        <v>28614</v>
      </c>
      <c r="D16" s="174">
        <f t="shared" si="12"/>
        <v>612.9</v>
      </c>
      <c r="E16" s="38">
        <f t="shared" si="12"/>
        <v>582</v>
      </c>
      <c r="F16" s="38">
        <f t="shared" si="12"/>
        <v>30.9</v>
      </c>
      <c r="G16" s="175">
        <f t="shared" si="1"/>
        <v>0</v>
      </c>
      <c r="H16" s="49">
        <v>0</v>
      </c>
      <c r="I16" s="49">
        <v>0</v>
      </c>
      <c r="J16" s="175">
        <f t="shared" si="13"/>
        <v>483.90000000000003</v>
      </c>
      <c r="K16" s="49">
        <v>475.6</v>
      </c>
      <c r="L16" s="49">
        <v>8.3</v>
      </c>
      <c r="M16" s="175">
        <f t="shared" si="14"/>
        <v>21</v>
      </c>
      <c r="N16" s="49">
        <v>17</v>
      </c>
      <c r="O16" s="49">
        <v>4</v>
      </c>
      <c r="P16" s="175">
        <f t="shared" si="15"/>
        <v>71.2</v>
      </c>
      <c r="Q16" s="49">
        <v>71</v>
      </c>
      <c r="R16" s="49">
        <v>0.2</v>
      </c>
      <c r="S16" s="175">
        <f t="shared" si="16"/>
        <v>0</v>
      </c>
      <c r="T16" s="49">
        <v>0</v>
      </c>
      <c r="U16" s="49">
        <v>0</v>
      </c>
      <c r="V16" s="175">
        <f t="shared" si="17"/>
        <v>36.8</v>
      </c>
      <c r="W16" s="49">
        <v>18.4</v>
      </c>
      <c r="X16" s="49">
        <v>18.4</v>
      </c>
      <c r="Y16" s="176">
        <v>210.9</v>
      </c>
      <c r="Z16" s="177">
        <f t="shared" si="2"/>
        <v>823.8</v>
      </c>
      <c r="AA16" s="178">
        <f t="shared" si="3"/>
        <v>612.9000000000001</v>
      </c>
      <c r="AB16" s="50">
        <f t="shared" si="4"/>
        <v>541.7</v>
      </c>
      <c r="AC16" s="51">
        <f t="shared" si="5"/>
        <v>71.2</v>
      </c>
      <c r="AD16" s="179">
        <f t="shared" si="6"/>
        <v>690.9543489877503</v>
      </c>
      <c r="AE16" s="52">
        <f t="shared" si="7"/>
        <v>610.6868507858776</v>
      </c>
      <c r="AF16" s="53">
        <f t="shared" si="8"/>
        <v>80.26749820187277</v>
      </c>
      <c r="AG16" s="180">
        <f t="shared" si="9"/>
        <v>928.7129918357131</v>
      </c>
      <c r="AH16" s="181">
        <f t="shared" si="10"/>
        <v>237.758642847963</v>
      </c>
      <c r="AI16" s="182">
        <f t="shared" si="11"/>
        <v>11.616903246859192</v>
      </c>
    </row>
    <row r="17" spans="1:35" s="108" customFormat="1" ht="19.5" customHeight="1">
      <c r="A17" s="48">
        <v>12</v>
      </c>
      <c r="B17" s="47" t="s">
        <v>91</v>
      </c>
      <c r="C17" s="173">
        <v>27317</v>
      </c>
      <c r="D17" s="174">
        <f t="shared" si="12"/>
        <v>584.8000000000001</v>
      </c>
      <c r="E17" s="38">
        <f t="shared" si="12"/>
        <v>495.2</v>
      </c>
      <c r="F17" s="38">
        <f t="shared" si="12"/>
        <v>89.60000000000001</v>
      </c>
      <c r="G17" s="175">
        <f t="shared" si="1"/>
        <v>0</v>
      </c>
      <c r="H17" s="49">
        <v>0</v>
      </c>
      <c r="I17" s="49">
        <v>0</v>
      </c>
      <c r="J17" s="175">
        <f t="shared" si="13"/>
        <v>475.6</v>
      </c>
      <c r="K17" s="49">
        <v>413.5</v>
      </c>
      <c r="L17" s="49">
        <v>62.1</v>
      </c>
      <c r="M17" s="175">
        <f t="shared" si="14"/>
        <v>2.3</v>
      </c>
      <c r="N17" s="49">
        <v>0</v>
      </c>
      <c r="O17" s="49">
        <v>2.3</v>
      </c>
      <c r="P17" s="175">
        <f t="shared" si="15"/>
        <v>106.9</v>
      </c>
      <c r="Q17" s="49">
        <v>81.7</v>
      </c>
      <c r="R17" s="49">
        <v>25.2</v>
      </c>
      <c r="S17" s="175">
        <f t="shared" si="16"/>
        <v>0</v>
      </c>
      <c r="T17" s="49">
        <v>0</v>
      </c>
      <c r="U17" s="49">
        <v>0</v>
      </c>
      <c r="V17" s="175">
        <f t="shared" si="17"/>
        <v>0</v>
      </c>
      <c r="W17" s="49">
        <v>0</v>
      </c>
      <c r="X17" s="49">
        <v>0</v>
      </c>
      <c r="Y17" s="176">
        <v>300.8</v>
      </c>
      <c r="Z17" s="177">
        <f t="shared" si="2"/>
        <v>885.6000000000001</v>
      </c>
      <c r="AA17" s="178">
        <f t="shared" si="3"/>
        <v>584.8000000000001</v>
      </c>
      <c r="AB17" s="50">
        <f t="shared" si="4"/>
        <v>477.90000000000003</v>
      </c>
      <c r="AC17" s="51">
        <f t="shared" si="5"/>
        <v>106.9</v>
      </c>
      <c r="AD17" s="179">
        <f t="shared" si="6"/>
        <v>690.5778866285559</v>
      </c>
      <c r="AE17" s="52">
        <f t="shared" si="7"/>
        <v>564.3419494182402</v>
      </c>
      <c r="AF17" s="53">
        <f t="shared" si="8"/>
        <v>126.23593721031568</v>
      </c>
      <c r="AG17" s="180">
        <f t="shared" si="9"/>
        <v>1045.7862113513154</v>
      </c>
      <c r="AH17" s="181">
        <f t="shared" si="10"/>
        <v>355.20832472275924</v>
      </c>
      <c r="AI17" s="182">
        <f t="shared" si="11"/>
        <v>18.279753761969904</v>
      </c>
    </row>
    <row r="18" spans="1:35" s="108" customFormat="1" ht="19.5" customHeight="1">
      <c r="A18" s="48">
        <v>13</v>
      </c>
      <c r="B18" s="47" t="s">
        <v>92</v>
      </c>
      <c r="C18" s="173">
        <v>121552</v>
      </c>
      <c r="D18" s="174">
        <f t="shared" si="12"/>
        <v>2084.8</v>
      </c>
      <c r="E18" s="38">
        <f t="shared" si="12"/>
        <v>1996.3</v>
      </c>
      <c r="F18" s="38">
        <f t="shared" si="12"/>
        <v>88.5</v>
      </c>
      <c r="G18" s="175">
        <f t="shared" si="1"/>
        <v>0</v>
      </c>
      <c r="H18" s="49">
        <v>0</v>
      </c>
      <c r="I18" s="49">
        <v>0</v>
      </c>
      <c r="J18" s="175">
        <f t="shared" si="13"/>
        <v>1753.3999999999999</v>
      </c>
      <c r="K18" s="49">
        <v>1685.3</v>
      </c>
      <c r="L18" s="49">
        <v>68.1</v>
      </c>
      <c r="M18" s="175">
        <f t="shared" si="14"/>
        <v>86.9</v>
      </c>
      <c r="N18" s="49">
        <v>66.5</v>
      </c>
      <c r="O18" s="49">
        <v>20.4</v>
      </c>
      <c r="P18" s="175">
        <f t="shared" si="15"/>
        <v>244.5</v>
      </c>
      <c r="Q18" s="49">
        <v>244.5</v>
      </c>
      <c r="R18" s="49">
        <v>0</v>
      </c>
      <c r="S18" s="175">
        <f t="shared" si="16"/>
        <v>0</v>
      </c>
      <c r="T18" s="49">
        <v>0</v>
      </c>
      <c r="U18" s="49">
        <v>0</v>
      </c>
      <c r="V18" s="175">
        <v>0</v>
      </c>
      <c r="W18" s="49">
        <v>0</v>
      </c>
      <c r="X18" s="49">
        <v>0</v>
      </c>
      <c r="Y18" s="176">
        <v>1185.6</v>
      </c>
      <c r="Z18" s="177">
        <f t="shared" si="2"/>
        <v>3270.4</v>
      </c>
      <c r="AA18" s="178">
        <f t="shared" si="3"/>
        <v>2084.8</v>
      </c>
      <c r="AB18" s="50">
        <f t="shared" si="4"/>
        <v>1840.3</v>
      </c>
      <c r="AC18" s="51">
        <f t="shared" si="5"/>
        <v>244.5</v>
      </c>
      <c r="AD18" s="179">
        <f t="shared" si="6"/>
        <v>553.274424964014</v>
      </c>
      <c r="AE18" s="52">
        <f t="shared" si="7"/>
        <v>488.3878186211025</v>
      </c>
      <c r="AF18" s="53">
        <f t="shared" si="8"/>
        <v>64.88660634291125</v>
      </c>
      <c r="AG18" s="170">
        <f t="shared" si="9"/>
        <v>867.9147541262043</v>
      </c>
      <c r="AH18" s="181">
        <f t="shared" si="10"/>
        <v>314.6403291621905</v>
      </c>
      <c r="AI18" s="182">
        <f t="shared" si="11"/>
        <v>11.727743668457405</v>
      </c>
    </row>
    <row r="19" spans="1:35" s="108" customFormat="1" ht="19.5" customHeight="1">
      <c r="A19" s="48">
        <v>14</v>
      </c>
      <c r="B19" s="47" t="s">
        <v>70</v>
      </c>
      <c r="C19" s="173">
        <v>55144</v>
      </c>
      <c r="D19" s="174">
        <f t="shared" si="12"/>
        <v>1230.4</v>
      </c>
      <c r="E19" s="38">
        <f t="shared" si="12"/>
        <v>1152.3000000000002</v>
      </c>
      <c r="F19" s="38">
        <f t="shared" si="12"/>
        <v>78.1</v>
      </c>
      <c r="G19" s="175">
        <f t="shared" si="1"/>
        <v>0</v>
      </c>
      <c r="H19" s="49">
        <v>0</v>
      </c>
      <c r="I19" s="49">
        <v>0</v>
      </c>
      <c r="J19" s="175">
        <f t="shared" si="13"/>
        <v>960.7</v>
      </c>
      <c r="K19" s="49">
        <v>937.5</v>
      </c>
      <c r="L19" s="49">
        <v>23.2</v>
      </c>
      <c r="M19" s="175">
        <f t="shared" si="14"/>
        <v>0</v>
      </c>
      <c r="N19" s="49">
        <v>0</v>
      </c>
      <c r="O19" s="49">
        <v>0</v>
      </c>
      <c r="P19" s="175">
        <f t="shared" si="15"/>
        <v>192.70000000000002</v>
      </c>
      <c r="Q19" s="49">
        <v>184.9</v>
      </c>
      <c r="R19" s="49">
        <v>7.8</v>
      </c>
      <c r="S19" s="175">
        <f t="shared" si="16"/>
        <v>0</v>
      </c>
      <c r="T19" s="49">
        <v>0</v>
      </c>
      <c r="U19" s="49">
        <v>0</v>
      </c>
      <c r="V19" s="175">
        <f t="shared" si="17"/>
        <v>77</v>
      </c>
      <c r="W19" s="49">
        <v>29.9</v>
      </c>
      <c r="X19" s="49">
        <v>47.1</v>
      </c>
      <c r="Y19" s="176">
        <v>350.2</v>
      </c>
      <c r="Z19" s="177">
        <f t="shared" si="2"/>
        <v>1580.6000000000001</v>
      </c>
      <c r="AA19" s="178">
        <f t="shared" si="3"/>
        <v>1230.4</v>
      </c>
      <c r="AB19" s="50">
        <f t="shared" si="4"/>
        <v>1037.7</v>
      </c>
      <c r="AC19" s="51">
        <f t="shared" si="5"/>
        <v>192.70000000000002</v>
      </c>
      <c r="AD19" s="179">
        <f t="shared" si="6"/>
        <v>719.7577720267875</v>
      </c>
      <c r="AE19" s="52">
        <f t="shared" si="7"/>
        <v>607.0323797400823</v>
      </c>
      <c r="AF19" s="53">
        <f t="shared" si="8"/>
        <v>112.72539228670507</v>
      </c>
      <c r="AG19" s="170">
        <f t="shared" si="9"/>
        <v>924.617306945335</v>
      </c>
      <c r="AH19" s="181">
        <f t="shared" si="10"/>
        <v>204.85953491854758</v>
      </c>
      <c r="AI19" s="182">
        <f t="shared" si="11"/>
        <v>15.661573472041612</v>
      </c>
    </row>
    <row r="20" spans="1:35" s="108" customFormat="1" ht="19.5" customHeight="1">
      <c r="A20" s="48">
        <v>15</v>
      </c>
      <c r="B20" s="47" t="s">
        <v>71</v>
      </c>
      <c r="C20" s="173">
        <v>17422</v>
      </c>
      <c r="D20" s="174">
        <f t="shared" si="12"/>
        <v>385.59999999999997</v>
      </c>
      <c r="E20" s="38">
        <f t="shared" si="12"/>
        <v>367.79999999999995</v>
      </c>
      <c r="F20" s="38">
        <f t="shared" si="12"/>
        <v>17.8</v>
      </c>
      <c r="G20" s="175">
        <f>SUM(H20:I20)</f>
        <v>0</v>
      </c>
      <c r="H20" s="49">
        <v>0</v>
      </c>
      <c r="I20" s="49">
        <v>0</v>
      </c>
      <c r="J20" s="175">
        <f>SUM(K20:L20)</f>
        <v>310.4</v>
      </c>
      <c r="K20" s="49">
        <v>304.4</v>
      </c>
      <c r="L20" s="49">
        <v>6</v>
      </c>
      <c r="M20" s="175">
        <f>SUM(N20:O20)</f>
        <v>0</v>
      </c>
      <c r="N20" s="49">
        <v>0</v>
      </c>
      <c r="O20" s="49">
        <v>0</v>
      </c>
      <c r="P20" s="175">
        <f>SUM(Q20:R20)</f>
        <v>58</v>
      </c>
      <c r="Q20" s="49">
        <v>58</v>
      </c>
      <c r="R20" s="49">
        <v>0</v>
      </c>
      <c r="S20" s="175">
        <f>SUM(T20:U20)</f>
        <v>0</v>
      </c>
      <c r="T20" s="49">
        <v>0</v>
      </c>
      <c r="U20" s="49">
        <v>0</v>
      </c>
      <c r="V20" s="175">
        <f>SUM(W20:X20)</f>
        <v>17.200000000000003</v>
      </c>
      <c r="W20" s="49">
        <v>5.4</v>
      </c>
      <c r="X20" s="49">
        <v>11.8</v>
      </c>
      <c r="Y20" s="176">
        <v>145</v>
      </c>
      <c r="Z20" s="177">
        <f>D20+Y20</f>
        <v>530.5999999999999</v>
      </c>
      <c r="AA20" s="178">
        <f>SUM(AB20:AC20)</f>
        <v>385.59999999999997</v>
      </c>
      <c r="AB20" s="50">
        <f>G20+J20+M20+S20+V20</f>
        <v>327.59999999999997</v>
      </c>
      <c r="AC20" s="51">
        <f>P20</f>
        <v>58</v>
      </c>
      <c r="AD20" s="179">
        <f t="shared" si="6"/>
        <v>713.9656570668898</v>
      </c>
      <c r="AE20" s="52">
        <f t="shared" si="7"/>
        <v>606.57455719687</v>
      </c>
      <c r="AF20" s="53">
        <f t="shared" si="8"/>
        <v>107.39109987001974</v>
      </c>
      <c r="AG20" s="180">
        <f t="shared" si="9"/>
        <v>982.4434067419392</v>
      </c>
      <c r="AH20" s="181">
        <f t="shared" si="10"/>
        <v>268.4777496750493</v>
      </c>
      <c r="AI20" s="182">
        <f>AC20*100/AA20</f>
        <v>15.041493775933612</v>
      </c>
    </row>
    <row r="21" spans="1:35" s="108" customFormat="1" ht="19.5" customHeight="1">
      <c r="A21" s="48">
        <v>16</v>
      </c>
      <c r="B21" s="47" t="s">
        <v>72</v>
      </c>
      <c r="C21" s="173">
        <v>6730</v>
      </c>
      <c r="D21" s="174">
        <f t="shared" si="12"/>
        <v>107.9</v>
      </c>
      <c r="E21" s="38">
        <f t="shared" si="12"/>
        <v>106</v>
      </c>
      <c r="F21" s="38">
        <f t="shared" si="12"/>
        <v>1.9000000000000001</v>
      </c>
      <c r="G21" s="175">
        <f>SUM(H21:I21)</f>
        <v>0</v>
      </c>
      <c r="H21" s="49">
        <v>0</v>
      </c>
      <c r="I21" s="49">
        <v>0</v>
      </c>
      <c r="J21" s="175">
        <f>SUM(K21:L21)</f>
        <v>63.3</v>
      </c>
      <c r="K21" s="49">
        <v>62.5</v>
      </c>
      <c r="L21" s="49">
        <v>0.8</v>
      </c>
      <c r="M21" s="175">
        <f>SUM(N21:O21)</f>
        <v>6.699999999999999</v>
      </c>
      <c r="N21" s="49">
        <v>5.6</v>
      </c>
      <c r="O21" s="49">
        <v>1.1</v>
      </c>
      <c r="P21" s="175">
        <f>SUM(Q21:R21)</f>
        <v>37.9</v>
      </c>
      <c r="Q21" s="49">
        <v>37.9</v>
      </c>
      <c r="R21" s="49">
        <v>0</v>
      </c>
      <c r="S21" s="175">
        <f>SUM(T21:U21)</f>
        <v>0</v>
      </c>
      <c r="T21" s="49">
        <v>0</v>
      </c>
      <c r="U21" s="49">
        <v>0</v>
      </c>
      <c r="V21" s="175">
        <f>SUM(W21:X21)</f>
        <v>0</v>
      </c>
      <c r="W21" s="49">
        <v>0</v>
      </c>
      <c r="X21" s="49">
        <v>0</v>
      </c>
      <c r="Y21" s="176">
        <v>36.1</v>
      </c>
      <c r="Z21" s="177">
        <f t="shared" si="2"/>
        <v>144</v>
      </c>
      <c r="AA21" s="178">
        <f t="shared" si="3"/>
        <v>107.9</v>
      </c>
      <c r="AB21" s="50">
        <f t="shared" si="4"/>
        <v>70</v>
      </c>
      <c r="AC21" s="51">
        <f t="shared" si="5"/>
        <v>37.9</v>
      </c>
      <c r="AD21" s="179">
        <f t="shared" si="6"/>
        <v>517.183530652351</v>
      </c>
      <c r="AE21" s="52">
        <f t="shared" si="7"/>
        <v>335.5222163638978</v>
      </c>
      <c r="AF21" s="53">
        <f t="shared" si="8"/>
        <v>181.66131428845324</v>
      </c>
      <c r="AG21" s="180">
        <f t="shared" si="9"/>
        <v>690.2171308057327</v>
      </c>
      <c r="AH21" s="181">
        <f t="shared" si="10"/>
        <v>173.0336001533816</v>
      </c>
      <c r="AI21" s="182">
        <f t="shared" si="11"/>
        <v>35.12511584800741</v>
      </c>
    </row>
    <row r="22" spans="1:35" s="108" customFormat="1" ht="19.5" customHeight="1">
      <c r="A22" s="48">
        <v>17</v>
      </c>
      <c r="B22" s="47" t="s">
        <v>73</v>
      </c>
      <c r="C22" s="173">
        <v>14382</v>
      </c>
      <c r="D22" s="174">
        <f t="shared" si="12"/>
        <v>285.9</v>
      </c>
      <c r="E22" s="38">
        <f t="shared" si="12"/>
        <v>271.40000000000003</v>
      </c>
      <c r="F22" s="38">
        <f t="shared" si="12"/>
        <v>14.500000000000002</v>
      </c>
      <c r="G22" s="175">
        <f t="shared" si="1"/>
        <v>0</v>
      </c>
      <c r="H22" s="49">
        <v>0</v>
      </c>
      <c r="I22" s="49">
        <v>0</v>
      </c>
      <c r="J22" s="175">
        <f t="shared" si="13"/>
        <v>224.4</v>
      </c>
      <c r="K22" s="49">
        <v>214.1</v>
      </c>
      <c r="L22" s="49">
        <v>10.3</v>
      </c>
      <c r="M22" s="175">
        <f>SUM(N22:O22)</f>
        <v>9.7</v>
      </c>
      <c r="N22" s="49">
        <v>7.8</v>
      </c>
      <c r="O22" s="49">
        <v>1.9</v>
      </c>
      <c r="P22" s="175">
        <f t="shared" si="15"/>
        <v>43.6</v>
      </c>
      <c r="Q22" s="49">
        <v>42.7</v>
      </c>
      <c r="R22" s="49">
        <v>0.9</v>
      </c>
      <c r="S22" s="175">
        <f t="shared" si="16"/>
        <v>0</v>
      </c>
      <c r="T22" s="49">
        <v>0</v>
      </c>
      <c r="U22" s="49">
        <v>0</v>
      </c>
      <c r="V22" s="175">
        <f t="shared" si="17"/>
        <v>8.2</v>
      </c>
      <c r="W22" s="49">
        <v>6.8</v>
      </c>
      <c r="X22" s="49">
        <v>1.4</v>
      </c>
      <c r="Y22" s="176">
        <v>71.6</v>
      </c>
      <c r="Z22" s="177">
        <f t="shared" si="2"/>
        <v>357.5</v>
      </c>
      <c r="AA22" s="178">
        <f t="shared" si="3"/>
        <v>285.9</v>
      </c>
      <c r="AB22" s="50">
        <f t="shared" si="4"/>
        <v>242.29999999999998</v>
      </c>
      <c r="AC22" s="51">
        <f t="shared" si="5"/>
        <v>43.6</v>
      </c>
      <c r="AD22" s="179">
        <f t="shared" si="6"/>
        <v>641.2585624503747</v>
      </c>
      <c r="AE22" s="52">
        <f t="shared" si="7"/>
        <v>543.4660709399294</v>
      </c>
      <c r="AF22" s="53">
        <f t="shared" si="8"/>
        <v>97.79249151044542</v>
      </c>
      <c r="AG22" s="180">
        <f t="shared" si="9"/>
        <v>801.8535714445924</v>
      </c>
      <c r="AH22" s="181">
        <f t="shared" si="10"/>
        <v>160.59500899421766</v>
      </c>
      <c r="AI22" s="182">
        <f>AC22*100/AA22</f>
        <v>15.250087443161945</v>
      </c>
    </row>
    <row r="23" spans="1:35" s="108" customFormat="1" ht="19.5" customHeight="1">
      <c r="A23" s="48">
        <v>18</v>
      </c>
      <c r="B23" s="47" t="s">
        <v>93</v>
      </c>
      <c r="C23" s="173">
        <v>33690</v>
      </c>
      <c r="D23" s="174">
        <f t="shared" si="12"/>
        <v>568.0000000000001</v>
      </c>
      <c r="E23" s="38">
        <f t="shared" si="12"/>
        <v>519.5</v>
      </c>
      <c r="F23" s="38">
        <f t="shared" si="12"/>
        <v>48.5</v>
      </c>
      <c r="G23" s="175">
        <v>0</v>
      </c>
      <c r="H23" s="49">
        <v>0</v>
      </c>
      <c r="I23" s="55">
        <v>0</v>
      </c>
      <c r="J23" s="175">
        <f t="shared" si="13"/>
        <v>384.1</v>
      </c>
      <c r="K23" s="49">
        <v>349.5</v>
      </c>
      <c r="L23" s="68">
        <v>34.6</v>
      </c>
      <c r="M23" s="175">
        <f t="shared" si="14"/>
        <v>0</v>
      </c>
      <c r="N23" s="49">
        <v>0</v>
      </c>
      <c r="O23" s="49">
        <v>0</v>
      </c>
      <c r="P23" s="175">
        <f t="shared" si="15"/>
        <v>136.3</v>
      </c>
      <c r="Q23" s="49">
        <v>134.3</v>
      </c>
      <c r="R23" s="49">
        <v>2</v>
      </c>
      <c r="S23" s="175">
        <v>0</v>
      </c>
      <c r="T23" s="49">
        <v>0</v>
      </c>
      <c r="U23" s="49">
        <v>0</v>
      </c>
      <c r="V23" s="175">
        <f t="shared" si="17"/>
        <v>47.6</v>
      </c>
      <c r="W23" s="49">
        <v>35.7</v>
      </c>
      <c r="X23" s="49">
        <v>11.9</v>
      </c>
      <c r="Y23" s="176">
        <v>346.6</v>
      </c>
      <c r="Z23" s="177">
        <f t="shared" si="2"/>
        <v>914.6000000000001</v>
      </c>
      <c r="AA23" s="178">
        <f t="shared" si="3"/>
        <v>568</v>
      </c>
      <c r="AB23" s="50">
        <f t="shared" si="4"/>
        <v>431.70000000000005</v>
      </c>
      <c r="AC23" s="51">
        <f t="shared" si="5"/>
        <v>136.3</v>
      </c>
      <c r="AD23" s="179">
        <f t="shared" si="6"/>
        <v>543.8581372858797</v>
      </c>
      <c r="AE23" s="52">
        <f t="shared" si="7"/>
        <v>413.3513342716802</v>
      </c>
      <c r="AF23" s="53">
        <f t="shared" si="8"/>
        <v>130.50680301419968</v>
      </c>
      <c r="AG23" s="180">
        <f t="shared" si="9"/>
        <v>875.7265006367354</v>
      </c>
      <c r="AH23" s="181">
        <f t="shared" si="10"/>
        <v>331.8683633508556</v>
      </c>
      <c r="AI23" s="182">
        <f t="shared" si="11"/>
        <v>23.99647887323944</v>
      </c>
    </row>
    <row r="24" spans="1:35" s="108" customFormat="1" ht="19.5" customHeight="1">
      <c r="A24" s="48">
        <v>19</v>
      </c>
      <c r="B24" s="47" t="s">
        <v>94</v>
      </c>
      <c r="C24" s="173">
        <v>27035</v>
      </c>
      <c r="D24" s="174">
        <f t="shared" si="12"/>
        <v>499.20000000000005</v>
      </c>
      <c r="E24" s="38">
        <f t="shared" si="12"/>
        <v>465.40000000000003</v>
      </c>
      <c r="F24" s="38">
        <f t="shared" si="12"/>
        <v>33.8</v>
      </c>
      <c r="G24" s="175">
        <v>0</v>
      </c>
      <c r="H24" s="49">
        <v>0</v>
      </c>
      <c r="I24" s="49">
        <v>0</v>
      </c>
      <c r="J24" s="175">
        <f t="shared" si="13"/>
        <v>334.90000000000003</v>
      </c>
      <c r="K24" s="49">
        <v>311.1</v>
      </c>
      <c r="L24" s="49">
        <v>23.8</v>
      </c>
      <c r="M24" s="175">
        <f t="shared" si="14"/>
        <v>0</v>
      </c>
      <c r="N24" s="49">
        <v>0</v>
      </c>
      <c r="O24" s="49">
        <v>0</v>
      </c>
      <c r="P24" s="175">
        <f t="shared" si="15"/>
        <v>127.7</v>
      </c>
      <c r="Q24" s="49">
        <v>126.3</v>
      </c>
      <c r="R24" s="49">
        <v>1.4</v>
      </c>
      <c r="S24" s="175">
        <v>0</v>
      </c>
      <c r="T24" s="49">
        <v>0</v>
      </c>
      <c r="U24" s="49">
        <v>0</v>
      </c>
      <c r="V24" s="175">
        <f t="shared" si="17"/>
        <v>36.6</v>
      </c>
      <c r="W24" s="49">
        <v>28</v>
      </c>
      <c r="X24" s="49">
        <v>8.6</v>
      </c>
      <c r="Y24" s="176">
        <v>523.9</v>
      </c>
      <c r="Z24" s="177">
        <f t="shared" si="2"/>
        <v>1023.1</v>
      </c>
      <c r="AA24" s="178">
        <f t="shared" si="3"/>
        <v>499.20000000000005</v>
      </c>
      <c r="AB24" s="50">
        <f t="shared" si="4"/>
        <v>371.50000000000006</v>
      </c>
      <c r="AC24" s="51">
        <f t="shared" si="5"/>
        <v>127.7</v>
      </c>
      <c r="AD24" s="179">
        <f t="shared" si="6"/>
        <v>595.6436399649201</v>
      </c>
      <c r="AE24" s="52">
        <f t="shared" si="7"/>
        <v>443.2724604306247</v>
      </c>
      <c r="AF24" s="53">
        <f t="shared" si="8"/>
        <v>152.37117953429546</v>
      </c>
      <c r="AG24" s="180">
        <f t="shared" si="9"/>
        <v>1220.7592308656044</v>
      </c>
      <c r="AH24" s="181">
        <f t="shared" si="10"/>
        <v>625.1155909006843</v>
      </c>
      <c r="AI24" s="182">
        <f t="shared" si="11"/>
        <v>25.580929487179485</v>
      </c>
    </row>
    <row r="25" spans="1:35" s="108" customFormat="1" ht="19.5" customHeight="1">
      <c r="A25" s="48">
        <v>20</v>
      </c>
      <c r="B25" s="47" t="s">
        <v>34</v>
      </c>
      <c r="C25" s="173">
        <v>6185</v>
      </c>
      <c r="D25" s="174">
        <f t="shared" si="12"/>
        <v>97.49999999999999</v>
      </c>
      <c r="E25" s="38">
        <f t="shared" si="12"/>
        <v>97.29999999999998</v>
      </c>
      <c r="F25" s="38">
        <f t="shared" si="12"/>
        <v>0.2</v>
      </c>
      <c r="G25" s="175">
        <f t="shared" si="1"/>
        <v>0</v>
      </c>
      <c r="H25" s="49">
        <v>0</v>
      </c>
      <c r="I25" s="49">
        <v>0</v>
      </c>
      <c r="J25" s="175">
        <f t="shared" si="13"/>
        <v>65.1</v>
      </c>
      <c r="K25" s="49">
        <v>65.1</v>
      </c>
      <c r="L25" s="49">
        <v>0</v>
      </c>
      <c r="M25" s="175">
        <f t="shared" si="14"/>
        <v>11.799999999999999</v>
      </c>
      <c r="N25" s="49">
        <v>11.6</v>
      </c>
      <c r="O25" s="49">
        <v>0.2</v>
      </c>
      <c r="P25" s="175">
        <f t="shared" si="15"/>
        <v>19.5</v>
      </c>
      <c r="Q25" s="49">
        <v>19.5</v>
      </c>
      <c r="R25" s="49">
        <v>0</v>
      </c>
      <c r="S25" s="175">
        <f t="shared" si="16"/>
        <v>0</v>
      </c>
      <c r="T25" s="49">
        <v>0</v>
      </c>
      <c r="U25" s="49">
        <v>0</v>
      </c>
      <c r="V25" s="175">
        <f t="shared" si="17"/>
        <v>1.1</v>
      </c>
      <c r="W25" s="49">
        <v>1.1</v>
      </c>
      <c r="X25" s="49">
        <v>0</v>
      </c>
      <c r="Y25" s="176">
        <v>52.8</v>
      </c>
      <c r="Z25" s="177">
        <f t="shared" si="2"/>
        <v>150.29999999999998</v>
      </c>
      <c r="AA25" s="178">
        <f t="shared" si="3"/>
        <v>97.49999999999999</v>
      </c>
      <c r="AB25" s="50">
        <f t="shared" si="4"/>
        <v>77.99999999999999</v>
      </c>
      <c r="AC25" s="51">
        <f t="shared" si="5"/>
        <v>19.5</v>
      </c>
      <c r="AD25" s="179">
        <f t="shared" si="6"/>
        <v>508.5143557514276</v>
      </c>
      <c r="AE25" s="52">
        <f t="shared" si="7"/>
        <v>406.8114846011421</v>
      </c>
      <c r="AF25" s="53">
        <f t="shared" si="8"/>
        <v>101.70287115028555</v>
      </c>
      <c r="AG25" s="180">
        <f t="shared" si="9"/>
        <v>783.8944376352778</v>
      </c>
      <c r="AH25" s="181">
        <f t="shared" si="10"/>
        <v>275.3800818838501</v>
      </c>
      <c r="AI25" s="182">
        <f t="shared" si="11"/>
        <v>20.000000000000004</v>
      </c>
    </row>
    <row r="26" spans="1:35" s="108" customFormat="1" ht="19.5" customHeight="1">
      <c r="A26" s="48">
        <v>21</v>
      </c>
      <c r="B26" s="47" t="s">
        <v>35</v>
      </c>
      <c r="C26" s="173">
        <v>16084</v>
      </c>
      <c r="D26" s="174">
        <f t="shared" si="12"/>
        <v>207</v>
      </c>
      <c r="E26" s="38">
        <f t="shared" si="12"/>
        <v>193.89999999999998</v>
      </c>
      <c r="F26" s="38">
        <f t="shared" si="12"/>
        <v>13.1</v>
      </c>
      <c r="G26" s="175">
        <f t="shared" si="1"/>
        <v>0</v>
      </c>
      <c r="H26" s="49">
        <v>0</v>
      </c>
      <c r="I26" s="49">
        <v>0</v>
      </c>
      <c r="J26" s="175">
        <f t="shared" si="13"/>
        <v>163.7</v>
      </c>
      <c r="K26" s="49">
        <v>151.2</v>
      </c>
      <c r="L26" s="49">
        <v>12.5</v>
      </c>
      <c r="M26" s="175">
        <f t="shared" si="14"/>
        <v>3.1</v>
      </c>
      <c r="N26" s="49">
        <v>2.5</v>
      </c>
      <c r="O26" s="49">
        <v>0.6</v>
      </c>
      <c r="P26" s="175">
        <f t="shared" si="15"/>
        <v>40.2</v>
      </c>
      <c r="Q26" s="49">
        <v>40.2</v>
      </c>
      <c r="R26" s="49">
        <v>0</v>
      </c>
      <c r="S26" s="175">
        <f t="shared" si="16"/>
        <v>0</v>
      </c>
      <c r="T26" s="49">
        <v>0</v>
      </c>
      <c r="U26" s="49">
        <v>0</v>
      </c>
      <c r="V26" s="175">
        <f t="shared" si="17"/>
        <v>0</v>
      </c>
      <c r="W26" s="49">
        <v>0</v>
      </c>
      <c r="X26" s="49">
        <v>0</v>
      </c>
      <c r="Y26" s="176">
        <v>130</v>
      </c>
      <c r="Z26" s="177">
        <f t="shared" si="2"/>
        <v>337</v>
      </c>
      <c r="AA26" s="178">
        <f t="shared" si="3"/>
        <v>207</v>
      </c>
      <c r="AB26" s="50">
        <f t="shared" si="4"/>
        <v>166.79999999999998</v>
      </c>
      <c r="AC26" s="51">
        <f t="shared" si="5"/>
        <v>40.2</v>
      </c>
      <c r="AD26" s="179">
        <f t="shared" si="6"/>
        <v>415.15912427497574</v>
      </c>
      <c r="AE26" s="52">
        <f t="shared" si="7"/>
        <v>334.53401898099486</v>
      </c>
      <c r="AF26" s="53">
        <f t="shared" si="8"/>
        <v>80.62510529398081</v>
      </c>
      <c r="AG26" s="180">
        <f t="shared" si="9"/>
        <v>675.8870767181972</v>
      </c>
      <c r="AH26" s="181">
        <f t="shared" si="10"/>
        <v>260.7279524432215</v>
      </c>
      <c r="AI26" s="182">
        <f t="shared" si="11"/>
        <v>19.420289855072465</v>
      </c>
    </row>
    <row r="27" spans="1:112" s="43" customFormat="1" ht="19.5" customHeight="1">
      <c r="A27" s="44">
        <v>22</v>
      </c>
      <c r="B27" s="47" t="s">
        <v>36</v>
      </c>
      <c r="C27" s="173">
        <v>8036</v>
      </c>
      <c r="D27" s="174">
        <f t="shared" si="12"/>
        <v>134.70000000000002</v>
      </c>
      <c r="E27" s="38">
        <f t="shared" si="12"/>
        <v>130.5</v>
      </c>
      <c r="F27" s="38">
        <f t="shared" si="12"/>
        <v>4.2</v>
      </c>
      <c r="G27" s="175">
        <f t="shared" si="1"/>
        <v>0</v>
      </c>
      <c r="H27" s="49">
        <v>0</v>
      </c>
      <c r="I27" s="49">
        <v>0</v>
      </c>
      <c r="J27" s="175">
        <f t="shared" si="13"/>
        <v>113.10000000000001</v>
      </c>
      <c r="K27" s="49">
        <v>109.9</v>
      </c>
      <c r="L27" s="49">
        <v>3.2</v>
      </c>
      <c r="M27" s="175">
        <f t="shared" si="14"/>
        <v>5.6</v>
      </c>
      <c r="N27" s="49">
        <v>5</v>
      </c>
      <c r="O27" s="49">
        <v>0.6</v>
      </c>
      <c r="P27" s="175">
        <f t="shared" si="15"/>
        <v>15.6</v>
      </c>
      <c r="Q27" s="49">
        <v>15.6</v>
      </c>
      <c r="R27" s="49">
        <v>0</v>
      </c>
      <c r="S27" s="175">
        <f t="shared" si="16"/>
        <v>0</v>
      </c>
      <c r="T27" s="49">
        <v>0</v>
      </c>
      <c r="U27" s="49">
        <v>0</v>
      </c>
      <c r="V27" s="175">
        <f t="shared" si="17"/>
        <v>0.4</v>
      </c>
      <c r="W27" s="49">
        <v>0</v>
      </c>
      <c r="X27" s="49">
        <v>0.4</v>
      </c>
      <c r="Y27" s="176">
        <v>50.1</v>
      </c>
      <c r="Z27" s="177">
        <f t="shared" si="2"/>
        <v>184.8</v>
      </c>
      <c r="AA27" s="178">
        <f t="shared" si="3"/>
        <v>134.70000000000002</v>
      </c>
      <c r="AB27" s="50">
        <f t="shared" si="4"/>
        <v>119.10000000000001</v>
      </c>
      <c r="AC27" s="51">
        <f t="shared" si="5"/>
        <v>15.6</v>
      </c>
      <c r="AD27" s="179">
        <f t="shared" si="6"/>
        <v>540.7119574816552</v>
      </c>
      <c r="AE27" s="52">
        <f t="shared" si="7"/>
        <v>478.09052810738774</v>
      </c>
      <c r="AF27" s="53">
        <f t="shared" si="8"/>
        <v>62.62142937426741</v>
      </c>
      <c r="AG27" s="180">
        <f t="shared" si="9"/>
        <v>741.8230864336294</v>
      </c>
      <c r="AH27" s="181">
        <f t="shared" si="10"/>
        <v>201.1111289519742</v>
      </c>
      <c r="AI27" s="182">
        <f t="shared" si="11"/>
        <v>11.581291759465477</v>
      </c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</row>
    <row r="28" spans="1:112" s="46" customFormat="1" ht="19.5" customHeight="1">
      <c r="A28" s="48">
        <v>23</v>
      </c>
      <c r="B28" s="47" t="s">
        <v>37</v>
      </c>
      <c r="C28" s="173">
        <v>5948</v>
      </c>
      <c r="D28" s="174">
        <f t="shared" si="12"/>
        <v>108.3</v>
      </c>
      <c r="E28" s="38">
        <f t="shared" si="12"/>
        <v>104.8</v>
      </c>
      <c r="F28" s="38">
        <f t="shared" si="12"/>
        <v>3.5</v>
      </c>
      <c r="G28" s="175">
        <f t="shared" si="1"/>
        <v>0</v>
      </c>
      <c r="H28" s="54">
        <v>0</v>
      </c>
      <c r="I28" s="54">
        <v>0</v>
      </c>
      <c r="J28" s="175">
        <f t="shared" si="13"/>
        <v>92</v>
      </c>
      <c r="K28" s="54">
        <v>89.6</v>
      </c>
      <c r="L28" s="54">
        <v>2.4</v>
      </c>
      <c r="M28" s="175">
        <f t="shared" si="14"/>
        <v>12.1</v>
      </c>
      <c r="N28" s="54">
        <v>11.2</v>
      </c>
      <c r="O28" s="54">
        <v>0.9</v>
      </c>
      <c r="P28" s="175">
        <f t="shared" si="15"/>
        <v>4.2</v>
      </c>
      <c r="Q28" s="83">
        <v>4</v>
      </c>
      <c r="R28" s="54">
        <v>0.2</v>
      </c>
      <c r="S28" s="175">
        <f t="shared" si="16"/>
        <v>0</v>
      </c>
      <c r="T28" s="54">
        <v>0</v>
      </c>
      <c r="U28" s="54">
        <v>0</v>
      </c>
      <c r="V28" s="175">
        <f t="shared" si="17"/>
        <v>0</v>
      </c>
      <c r="W28" s="54">
        <v>0</v>
      </c>
      <c r="X28" s="54">
        <v>0</v>
      </c>
      <c r="Y28" s="176">
        <v>0</v>
      </c>
      <c r="Z28" s="177">
        <f t="shared" si="2"/>
        <v>108.3</v>
      </c>
      <c r="AA28" s="178">
        <f t="shared" si="3"/>
        <v>108.3</v>
      </c>
      <c r="AB28" s="50">
        <f t="shared" si="4"/>
        <v>104.1</v>
      </c>
      <c r="AC28" s="51">
        <f t="shared" si="5"/>
        <v>4.2</v>
      </c>
      <c r="AD28" s="179">
        <f t="shared" si="6"/>
        <v>587.3484174675141</v>
      </c>
      <c r="AE28" s="52">
        <f t="shared" si="7"/>
        <v>564.5703624964748</v>
      </c>
      <c r="AF28" s="53">
        <f t="shared" si="8"/>
        <v>22.77805497103933</v>
      </c>
      <c r="AG28" s="180">
        <f t="shared" si="9"/>
        <v>587.3484174675141</v>
      </c>
      <c r="AH28" s="181">
        <f t="shared" si="10"/>
        <v>0</v>
      </c>
      <c r="AI28" s="182">
        <f t="shared" si="11"/>
        <v>3.878116343490305</v>
      </c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4"/>
      <c r="BF28" s="73"/>
      <c r="BG28" s="73"/>
      <c r="BH28" s="74"/>
      <c r="BI28" s="74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</row>
    <row r="29" spans="1:112" s="46" customFormat="1" ht="19.5" customHeight="1">
      <c r="A29" s="48">
        <v>24</v>
      </c>
      <c r="B29" s="47" t="s">
        <v>38</v>
      </c>
      <c r="C29" s="173">
        <v>12455</v>
      </c>
      <c r="D29" s="174">
        <f>G29+J29+M29+P29+S29+V29</f>
        <v>264.80000000000007</v>
      </c>
      <c r="E29" s="38">
        <f>H29+K29+N29+Q29+T29+W29</f>
        <v>248.4</v>
      </c>
      <c r="F29" s="38">
        <f>L29+I29+O29+R29+U29+X29</f>
        <v>16.4</v>
      </c>
      <c r="G29" s="175">
        <f>SUM(H29:I29)</f>
        <v>0</v>
      </c>
      <c r="H29" s="54">
        <v>0</v>
      </c>
      <c r="I29" s="54">
        <v>0</v>
      </c>
      <c r="J29" s="175">
        <f>SUM(K29:L29)</f>
        <v>188.8</v>
      </c>
      <c r="K29" s="54">
        <v>177.3</v>
      </c>
      <c r="L29" s="54">
        <v>11.5</v>
      </c>
      <c r="M29" s="175">
        <f>SUM(N29:O29)</f>
        <v>9.5</v>
      </c>
      <c r="N29" s="54">
        <v>6.8</v>
      </c>
      <c r="O29" s="54">
        <v>2.7</v>
      </c>
      <c r="P29" s="175">
        <f>SUM(Q29:R29)</f>
        <v>63.900000000000006</v>
      </c>
      <c r="Q29" s="54">
        <v>61.7</v>
      </c>
      <c r="R29" s="54">
        <v>2.2</v>
      </c>
      <c r="S29" s="175">
        <f>SUM(T29:U29)</f>
        <v>0</v>
      </c>
      <c r="T29" s="54">
        <v>0</v>
      </c>
      <c r="U29" s="54">
        <v>0</v>
      </c>
      <c r="V29" s="175">
        <f>SUM(W29:X29)</f>
        <v>2.6</v>
      </c>
      <c r="W29" s="54">
        <v>2.6</v>
      </c>
      <c r="X29" s="54">
        <v>0</v>
      </c>
      <c r="Y29" s="176">
        <v>105</v>
      </c>
      <c r="Z29" s="177">
        <f>D29+Y29</f>
        <v>369.80000000000007</v>
      </c>
      <c r="AA29" s="185">
        <f>SUM(AB29:AC29)</f>
        <v>264.8</v>
      </c>
      <c r="AB29" s="49">
        <f>G29+J29+M29+S29+V29</f>
        <v>200.9</v>
      </c>
      <c r="AC29" s="56">
        <f>P29</f>
        <v>63.900000000000006</v>
      </c>
      <c r="AD29" s="179">
        <f t="shared" si="6"/>
        <v>685.8238044055374</v>
      </c>
      <c r="AE29" s="52">
        <f t="shared" si="7"/>
        <v>520.3247821188537</v>
      </c>
      <c r="AF29" s="53">
        <f t="shared" si="8"/>
        <v>165.49902228668367</v>
      </c>
      <c r="AG29" s="180">
        <f t="shared" si="9"/>
        <v>957.7705546418722</v>
      </c>
      <c r="AH29" s="181">
        <f t="shared" si="10"/>
        <v>271.9467502363347</v>
      </c>
      <c r="AI29" s="182">
        <f>AC29*100/AA29</f>
        <v>24.131419939577043</v>
      </c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</row>
    <row r="30" spans="1:112" s="46" customFormat="1" ht="19.5" customHeight="1">
      <c r="A30" s="48">
        <v>25</v>
      </c>
      <c r="B30" s="47" t="s">
        <v>39</v>
      </c>
      <c r="C30" s="173">
        <v>16525</v>
      </c>
      <c r="D30" s="174">
        <f t="shared" si="12"/>
        <v>339.29999999999995</v>
      </c>
      <c r="E30" s="38">
        <f t="shared" si="12"/>
        <v>321.90000000000003</v>
      </c>
      <c r="F30" s="38">
        <f t="shared" si="12"/>
        <v>17.4</v>
      </c>
      <c r="G30" s="175">
        <f t="shared" si="1"/>
        <v>0</v>
      </c>
      <c r="H30" s="54">
        <v>0</v>
      </c>
      <c r="I30" s="54">
        <v>0</v>
      </c>
      <c r="J30" s="175">
        <f t="shared" si="13"/>
        <v>293.5</v>
      </c>
      <c r="K30" s="54">
        <v>285.7</v>
      </c>
      <c r="L30" s="54">
        <v>7.8</v>
      </c>
      <c r="M30" s="175">
        <f t="shared" si="14"/>
        <v>11.899999999999999</v>
      </c>
      <c r="N30" s="83">
        <v>8.6</v>
      </c>
      <c r="O30" s="54">
        <v>3.3</v>
      </c>
      <c r="P30" s="175">
        <f t="shared" si="15"/>
        <v>27</v>
      </c>
      <c r="Q30" s="54">
        <v>27</v>
      </c>
      <c r="R30" s="54">
        <v>0</v>
      </c>
      <c r="S30" s="175">
        <f t="shared" si="16"/>
        <v>0</v>
      </c>
      <c r="T30" s="54">
        <v>0</v>
      </c>
      <c r="U30" s="54">
        <v>0</v>
      </c>
      <c r="V30" s="175">
        <f t="shared" si="17"/>
        <v>6.8999999999999995</v>
      </c>
      <c r="W30" s="54">
        <v>0.6</v>
      </c>
      <c r="X30" s="54">
        <v>6.3</v>
      </c>
      <c r="Y30" s="176">
        <v>106.9</v>
      </c>
      <c r="Z30" s="177">
        <f t="shared" si="2"/>
        <v>446.19999999999993</v>
      </c>
      <c r="AA30" s="178">
        <f t="shared" si="3"/>
        <v>339.29999999999995</v>
      </c>
      <c r="AB30" s="50">
        <f t="shared" si="4"/>
        <v>312.29999999999995</v>
      </c>
      <c r="AC30" s="51">
        <f t="shared" si="5"/>
        <v>27</v>
      </c>
      <c r="AD30" s="179">
        <f t="shared" si="6"/>
        <v>662.3395637108974</v>
      </c>
      <c r="AE30" s="52">
        <f t="shared" si="7"/>
        <v>609.633497633107</v>
      </c>
      <c r="AF30" s="53">
        <f t="shared" si="8"/>
        <v>52.70606607779025</v>
      </c>
      <c r="AG30" s="180">
        <f t="shared" si="9"/>
        <v>871.0165438485187</v>
      </c>
      <c r="AH30" s="181">
        <f t="shared" si="10"/>
        <v>208.6769801376214</v>
      </c>
      <c r="AI30" s="182">
        <f t="shared" si="11"/>
        <v>7.957559681697614</v>
      </c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</row>
    <row r="31" spans="1:112" s="46" customFormat="1" ht="19.5" customHeight="1">
      <c r="A31" s="48">
        <v>26</v>
      </c>
      <c r="B31" s="47" t="s">
        <v>95</v>
      </c>
      <c r="C31" s="173">
        <v>10173</v>
      </c>
      <c r="D31" s="174">
        <f t="shared" si="12"/>
        <v>173.70000000000005</v>
      </c>
      <c r="E31" s="38">
        <f t="shared" si="12"/>
        <v>167.3</v>
      </c>
      <c r="F31" s="38">
        <f t="shared" si="12"/>
        <v>6.4</v>
      </c>
      <c r="G31" s="175">
        <f t="shared" si="1"/>
        <v>0</v>
      </c>
      <c r="H31" s="54">
        <v>0</v>
      </c>
      <c r="I31" s="54">
        <v>0</v>
      </c>
      <c r="J31" s="175">
        <f t="shared" si="13"/>
        <v>130.20000000000002</v>
      </c>
      <c r="K31" s="54">
        <v>128.3</v>
      </c>
      <c r="L31" s="54">
        <v>1.9</v>
      </c>
      <c r="M31" s="175">
        <f t="shared" si="14"/>
        <v>8.3</v>
      </c>
      <c r="N31" s="54">
        <v>7.5</v>
      </c>
      <c r="O31" s="54">
        <v>0.8</v>
      </c>
      <c r="P31" s="175">
        <f t="shared" si="15"/>
        <v>28.3</v>
      </c>
      <c r="Q31" s="54">
        <v>28.3</v>
      </c>
      <c r="R31" s="54">
        <v>0</v>
      </c>
      <c r="S31" s="175">
        <f t="shared" si="16"/>
        <v>0</v>
      </c>
      <c r="T31" s="54">
        <v>0</v>
      </c>
      <c r="U31" s="54">
        <v>0</v>
      </c>
      <c r="V31" s="175">
        <f t="shared" si="17"/>
        <v>6.9</v>
      </c>
      <c r="W31" s="54">
        <v>3.2</v>
      </c>
      <c r="X31" s="54">
        <v>3.7</v>
      </c>
      <c r="Y31" s="176">
        <v>79.3</v>
      </c>
      <c r="Z31" s="177">
        <f t="shared" si="2"/>
        <v>253.00000000000006</v>
      </c>
      <c r="AA31" s="142">
        <f t="shared" si="3"/>
        <v>173.70000000000005</v>
      </c>
      <c r="AB31" s="50">
        <f t="shared" si="4"/>
        <v>145.40000000000003</v>
      </c>
      <c r="AC31" s="51">
        <f t="shared" si="5"/>
        <v>28.3</v>
      </c>
      <c r="AD31" s="179">
        <f t="shared" si="6"/>
        <v>550.7938470904959</v>
      </c>
      <c r="AE31" s="52">
        <f t="shared" si="7"/>
        <v>461.0559894470817</v>
      </c>
      <c r="AF31" s="53">
        <f t="shared" si="8"/>
        <v>89.7378576434141</v>
      </c>
      <c r="AG31" s="180">
        <f t="shared" si="9"/>
        <v>802.2501054340555</v>
      </c>
      <c r="AH31" s="181">
        <f t="shared" si="10"/>
        <v>251.45625834355965</v>
      </c>
      <c r="AI31" s="182">
        <f t="shared" si="11"/>
        <v>16.292458261370175</v>
      </c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3"/>
      <c r="DE31" s="73"/>
      <c r="DF31" s="73"/>
      <c r="DG31" s="73"/>
      <c r="DH31" s="73"/>
    </row>
    <row r="32" spans="1:112" s="46" customFormat="1" ht="19.5" customHeight="1">
      <c r="A32" s="48">
        <v>27</v>
      </c>
      <c r="B32" s="47" t="s">
        <v>40</v>
      </c>
      <c r="C32" s="173">
        <v>3649</v>
      </c>
      <c r="D32" s="174">
        <f t="shared" si="12"/>
        <v>67</v>
      </c>
      <c r="E32" s="38">
        <f t="shared" si="12"/>
        <v>64.60000000000001</v>
      </c>
      <c r="F32" s="38">
        <f t="shared" si="12"/>
        <v>2.4</v>
      </c>
      <c r="G32" s="175">
        <f>SUM(H32:I32)</f>
        <v>0</v>
      </c>
      <c r="H32" s="54">
        <v>0</v>
      </c>
      <c r="I32" s="54">
        <v>0</v>
      </c>
      <c r="J32" s="175">
        <f>SUM(K32:L32)</f>
        <v>51</v>
      </c>
      <c r="K32" s="54">
        <v>50.4</v>
      </c>
      <c r="L32" s="54">
        <v>0.6</v>
      </c>
      <c r="M32" s="175">
        <f>SUM(N32:O32)</f>
        <v>4</v>
      </c>
      <c r="N32" s="54">
        <v>3.2</v>
      </c>
      <c r="O32" s="54">
        <v>0.8</v>
      </c>
      <c r="P32" s="175">
        <f>SUM(Q32:R32)</f>
        <v>9.8</v>
      </c>
      <c r="Q32" s="54">
        <v>9.8</v>
      </c>
      <c r="R32" s="54">
        <v>0</v>
      </c>
      <c r="S32" s="175">
        <f>SUM(T32:U32)</f>
        <v>0</v>
      </c>
      <c r="T32" s="54">
        <v>0</v>
      </c>
      <c r="U32" s="54">
        <v>0</v>
      </c>
      <c r="V32" s="175">
        <f>SUM(W32:X32)</f>
        <v>2.2</v>
      </c>
      <c r="W32" s="54">
        <v>1.2</v>
      </c>
      <c r="X32" s="54">
        <v>1</v>
      </c>
      <c r="Y32" s="176">
        <v>21.2</v>
      </c>
      <c r="Z32" s="177">
        <f>D32+Y32</f>
        <v>88.2</v>
      </c>
      <c r="AA32" s="178">
        <f>SUM(AB32:AC32)</f>
        <v>67</v>
      </c>
      <c r="AB32" s="50">
        <f>G32+J32+M32+S32+V32</f>
        <v>57.2</v>
      </c>
      <c r="AC32" s="51">
        <f>P32</f>
        <v>9.8</v>
      </c>
      <c r="AD32" s="179">
        <f t="shared" si="6"/>
        <v>592.2966079968883</v>
      </c>
      <c r="AE32" s="52">
        <f t="shared" si="7"/>
        <v>505.6621787674927</v>
      </c>
      <c r="AF32" s="53">
        <f t="shared" si="8"/>
        <v>86.6344292293956</v>
      </c>
      <c r="AG32" s="180">
        <f t="shared" si="9"/>
        <v>779.7098630645603</v>
      </c>
      <c r="AH32" s="181">
        <f t="shared" si="10"/>
        <v>187.41325506767208</v>
      </c>
      <c r="AI32" s="182">
        <f>AC32*100/AA32</f>
        <v>14.626865671641793</v>
      </c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</row>
    <row r="33" spans="1:112" s="43" customFormat="1" ht="19.5" customHeight="1">
      <c r="A33" s="44">
        <v>28</v>
      </c>
      <c r="B33" s="47" t="s">
        <v>96</v>
      </c>
      <c r="C33" s="173">
        <v>2864</v>
      </c>
      <c r="D33" s="174">
        <f t="shared" si="12"/>
        <v>71.4</v>
      </c>
      <c r="E33" s="38">
        <f t="shared" si="12"/>
        <v>68.7</v>
      </c>
      <c r="F33" s="38">
        <f t="shared" si="12"/>
        <v>2.6999999999999997</v>
      </c>
      <c r="G33" s="175">
        <f t="shared" si="1"/>
        <v>0</v>
      </c>
      <c r="H33" s="54">
        <v>0</v>
      </c>
      <c r="I33" s="54">
        <v>0</v>
      </c>
      <c r="J33" s="175">
        <f t="shared" si="13"/>
        <v>62.199999999999996</v>
      </c>
      <c r="K33" s="49">
        <v>59.9</v>
      </c>
      <c r="L33" s="49">
        <v>2.3</v>
      </c>
      <c r="M33" s="175">
        <f t="shared" si="14"/>
        <v>3.3</v>
      </c>
      <c r="N33" s="49">
        <v>2.9</v>
      </c>
      <c r="O33" s="49">
        <v>0.4</v>
      </c>
      <c r="P33" s="175">
        <f t="shared" si="15"/>
        <v>5.9</v>
      </c>
      <c r="Q33" s="68">
        <v>5.9</v>
      </c>
      <c r="R33" s="49">
        <v>0</v>
      </c>
      <c r="S33" s="175">
        <v>0</v>
      </c>
      <c r="T33" s="49">
        <v>0</v>
      </c>
      <c r="U33" s="49">
        <v>0</v>
      </c>
      <c r="V33" s="175">
        <f>SUM(W33:X33)</f>
        <v>0</v>
      </c>
      <c r="W33" s="49">
        <v>0</v>
      </c>
      <c r="X33" s="49">
        <v>0</v>
      </c>
      <c r="Y33" s="176">
        <v>15.7</v>
      </c>
      <c r="Z33" s="177">
        <f>D33+Y33</f>
        <v>87.10000000000001</v>
      </c>
      <c r="AA33" s="178">
        <f>SUM(AB33:AC33)</f>
        <v>71.4</v>
      </c>
      <c r="AB33" s="50">
        <f t="shared" si="4"/>
        <v>65.5</v>
      </c>
      <c r="AC33" s="51">
        <f t="shared" si="5"/>
        <v>5.9</v>
      </c>
      <c r="AD33" s="179">
        <f t="shared" si="6"/>
        <v>804.1989547666248</v>
      </c>
      <c r="AE33" s="52">
        <f t="shared" si="7"/>
        <v>737.7455397368894</v>
      </c>
      <c r="AF33" s="53">
        <f t="shared" si="8"/>
        <v>66.45341502973508</v>
      </c>
      <c r="AG33" s="180">
        <f t="shared" si="9"/>
        <v>981.0326184898181</v>
      </c>
      <c r="AH33" s="181">
        <f t="shared" si="10"/>
        <v>176.83366372319335</v>
      </c>
      <c r="AI33" s="182">
        <f t="shared" si="11"/>
        <v>8.26330532212885</v>
      </c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</row>
    <row r="34" spans="1:112" s="43" customFormat="1" ht="19.5" customHeight="1">
      <c r="A34" s="48">
        <v>29</v>
      </c>
      <c r="B34" s="47" t="s">
        <v>41</v>
      </c>
      <c r="C34" s="173">
        <v>9837</v>
      </c>
      <c r="D34" s="174">
        <f t="shared" si="12"/>
        <v>141.5</v>
      </c>
      <c r="E34" s="38">
        <f t="shared" si="12"/>
        <v>139.60000000000002</v>
      </c>
      <c r="F34" s="38">
        <f t="shared" si="12"/>
        <v>1.9000000000000001</v>
      </c>
      <c r="G34" s="175">
        <f t="shared" si="1"/>
        <v>0</v>
      </c>
      <c r="H34" s="54">
        <v>0</v>
      </c>
      <c r="I34" s="54">
        <v>0</v>
      </c>
      <c r="J34" s="175">
        <f t="shared" si="13"/>
        <v>100.89999999999999</v>
      </c>
      <c r="K34" s="49">
        <v>99.3</v>
      </c>
      <c r="L34" s="49">
        <v>1.6</v>
      </c>
      <c r="M34" s="175">
        <f t="shared" si="14"/>
        <v>6.2</v>
      </c>
      <c r="N34" s="49">
        <v>5.9</v>
      </c>
      <c r="O34" s="54">
        <v>0.3</v>
      </c>
      <c r="P34" s="175">
        <f t="shared" si="15"/>
        <v>31.1</v>
      </c>
      <c r="Q34" s="49">
        <v>31.1</v>
      </c>
      <c r="R34" s="49">
        <v>0</v>
      </c>
      <c r="S34" s="175">
        <f t="shared" si="16"/>
        <v>0</v>
      </c>
      <c r="T34" s="49">
        <v>0</v>
      </c>
      <c r="U34" s="49">
        <v>0</v>
      </c>
      <c r="V34" s="175">
        <f t="shared" si="17"/>
        <v>3.3</v>
      </c>
      <c r="W34" s="49">
        <v>3.3</v>
      </c>
      <c r="X34" s="49">
        <v>0</v>
      </c>
      <c r="Y34" s="176">
        <v>32</v>
      </c>
      <c r="Z34" s="177">
        <f t="shared" si="2"/>
        <v>173.5</v>
      </c>
      <c r="AA34" s="178">
        <f>SUM(AB34:AC34)</f>
        <v>141.5</v>
      </c>
      <c r="AB34" s="50">
        <f t="shared" si="4"/>
        <v>110.39999999999999</v>
      </c>
      <c r="AC34" s="51">
        <f t="shared" si="5"/>
        <v>31.1</v>
      </c>
      <c r="AD34" s="179">
        <f t="shared" si="6"/>
        <v>464.0150583544025</v>
      </c>
      <c r="AE34" s="52">
        <f t="shared" si="7"/>
        <v>362.0301232673218</v>
      </c>
      <c r="AF34" s="53">
        <f t="shared" si="8"/>
        <v>101.9849350870807</v>
      </c>
      <c r="AG34" s="180">
        <f t="shared" si="9"/>
        <v>568.9513259681191</v>
      </c>
      <c r="AH34" s="181">
        <f t="shared" si="10"/>
        <v>104.9362676137165</v>
      </c>
      <c r="AI34" s="182">
        <f t="shared" si="11"/>
        <v>21.978798586572438</v>
      </c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</row>
    <row r="35" spans="1:112" s="46" customFormat="1" ht="19.5" customHeight="1">
      <c r="A35" s="48">
        <v>30</v>
      </c>
      <c r="B35" s="47" t="s">
        <v>42</v>
      </c>
      <c r="C35" s="173">
        <v>4459</v>
      </c>
      <c r="D35" s="174">
        <f>G35+J35+M35+P35+S35+V35</f>
        <v>86.80000000000001</v>
      </c>
      <c r="E35" s="38">
        <f>H35+K35+N35+Q35+T35+W35</f>
        <v>77.1</v>
      </c>
      <c r="F35" s="38">
        <f>I35+L35+O35+R35+U35+X35</f>
        <v>9.700000000000001</v>
      </c>
      <c r="G35" s="175">
        <f>SUM(H35:I35)</f>
        <v>0</v>
      </c>
      <c r="H35" s="54">
        <v>0</v>
      </c>
      <c r="I35" s="54">
        <v>0</v>
      </c>
      <c r="J35" s="175">
        <f>SUM(K35:L35)</f>
        <v>72.2</v>
      </c>
      <c r="K35" s="49">
        <v>63.9</v>
      </c>
      <c r="L35" s="49">
        <v>8.3</v>
      </c>
      <c r="M35" s="175">
        <f>SUM(N35:O35)</f>
        <v>5.8999999999999995</v>
      </c>
      <c r="N35" s="49">
        <v>4.6</v>
      </c>
      <c r="O35" s="54">
        <v>1.3</v>
      </c>
      <c r="P35" s="175">
        <f>SUM(Q35:R35)</f>
        <v>8.7</v>
      </c>
      <c r="Q35" s="49">
        <v>8.6</v>
      </c>
      <c r="R35" s="49">
        <v>0.1</v>
      </c>
      <c r="S35" s="175">
        <f>SUM(T35:U35)</f>
        <v>0</v>
      </c>
      <c r="T35" s="49">
        <v>0</v>
      </c>
      <c r="U35" s="49">
        <v>0</v>
      </c>
      <c r="V35" s="175">
        <f>SUM(W35:X35)</f>
        <v>0</v>
      </c>
      <c r="W35" s="49">
        <v>0</v>
      </c>
      <c r="X35" s="49">
        <v>0</v>
      </c>
      <c r="Y35" s="176">
        <v>32.4</v>
      </c>
      <c r="Z35" s="177">
        <f>D35+Y35</f>
        <v>119.20000000000002</v>
      </c>
      <c r="AA35" s="178">
        <f t="shared" si="3"/>
        <v>86.80000000000001</v>
      </c>
      <c r="AB35" s="50">
        <f>G35+J35+M35+S35+V35</f>
        <v>78.10000000000001</v>
      </c>
      <c r="AC35" s="51">
        <f>P35</f>
        <v>8.7</v>
      </c>
      <c r="AD35" s="179">
        <f t="shared" si="6"/>
        <v>627.9434850863422</v>
      </c>
      <c r="AE35" s="52">
        <f t="shared" si="7"/>
        <v>565.004449138748</v>
      </c>
      <c r="AF35" s="53">
        <f t="shared" si="8"/>
        <v>62.9390359475942</v>
      </c>
      <c r="AG35" s="180">
        <f t="shared" si="9"/>
        <v>862.3371362015208</v>
      </c>
      <c r="AH35" s="181">
        <f t="shared" si="10"/>
        <v>234.39365111517844</v>
      </c>
      <c r="AI35" s="182">
        <f>AC35*100/AA35</f>
        <v>10.023041474654375</v>
      </c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3"/>
      <c r="DF35" s="73"/>
      <c r="DG35" s="73"/>
      <c r="DH35" s="73"/>
    </row>
    <row r="36" spans="1:112" s="43" customFormat="1" ht="19.5" customHeight="1">
      <c r="A36" s="48">
        <v>31</v>
      </c>
      <c r="B36" s="47" t="s">
        <v>97</v>
      </c>
      <c r="C36" s="173">
        <v>6172</v>
      </c>
      <c r="D36" s="174">
        <f t="shared" si="12"/>
        <v>114</v>
      </c>
      <c r="E36" s="38">
        <f t="shared" si="12"/>
        <v>111.1</v>
      </c>
      <c r="F36" s="38">
        <f t="shared" si="12"/>
        <v>2.9</v>
      </c>
      <c r="G36" s="175">
        <f t="shared" si="1"/>
        <v>0</v>
      </c>
      <c r="H36" s="54">
        <v>0</v>
      </c>
      <c r="I36" s="49">
        <v>0</v>
      </c>
      <c r="J36" s="175">
        <f t="shared" si="13"/>
        <v>89.2</v>
      </c>
      <c r="K36" s="49">
        <v>87.4</v>
      </c>
      <c r="L36" s="49">
        <v>1.8</v>
      </c>
      <c r="M36" s="175">
        <f t="shared" si="14"/>
        <v>5.2</v>
      </c>
      <c r="N36" s="49">
        <v>5</v>
      </c>
      <c r="O36" s="49">
        <v>0.2</v>
      </c>
      <c r="P36" s="175">
        <f t="shared" si="15"/>
        <v>13.1</v>
      </c>
      <c r="Q36" s="49">
        <v>13.1</v>
      </c>
      <c r="R36" s="49">
        <v>0</v>
      </c>
      <c r="S36" s="175">
        <f t="shared" si="16"/>
        <v>0</v>
      </c>
      <c r="T36" s="49">
        <v>0</v>
      </c>
      <c r="U36" s="49">
        <v>0</v>
      </c>
      <c r="V36" s="175">
        <f>SUM(W36:X36)</f>
        <v>6.5</v>
      </c>
      <c r="W36" s="49">
        <v>5.6</v>
      </c>
      <c r="X36" s="49">
        <v>0.9</v>
      </c>
      <c r="Y36" s="176">
        <v>30.8</v>
      </c>
      <c r="Z36" s="177">
        <f t="shared" si="2"/>
        <v>144.8</v>
      </c>
      <c r="AA36" s="178">
        <f t="shared" si="3"/>
        <v>114</v>
      </c>
      <c r="AB36" s="50">
        <f t="shared" si="4"/>
        <v>100.9</v>
      </c>
      <c r="AC36" s="51">
        <f t="shared" si="5"/>
        <v>13.1</v>
      </c>
      <c r="AD36" s="179">
        <f t="shared" si="6"/>
        <v>595.8229674074385</v>
      </c>
      <c r="AE36" s="52">
        <f t="shared" si="7"/>
        <v>527.3555913281626</v>
      </c>
      <c r="AF36" s="53">
        <f t="shared" si="8"/>
        <v>68.46737607927581</v>
      </c>
      <c r="AG36" s="180">
        <f t="shared" si="9"/>
        <v>756.799698952606</v>
      </c>
      <c r="AH36" s="181">
        <f t="shared" si="10"/>
        <v>160.97673154516755</v>
      </c>
      <c r="AI36" s="182">
        <f t="shared" si="11"/>
        <v>11.491228070175438</v>
      </c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</row>
    <row r="37" spans="1:112" s="43" customFormat="1" ht="19.5" customHeight="1">
      <c r="A37" s="48">
        <v>32</v>
      </c>
      <c r="B37" s="47" t="s">
        <v>98</v>
      </c>
      <c r="C37" s="173">
        <v>17886</v>
      </c>
      <c r="D37" s="174">
        <f t="shared" si="12"/>
        <v>317.3</v>
      </c>
      <c r="E37" s="38">
        <f t="shared" si="12"/>
        <v>274.70000000000005</v>
      </c>
      <c r="F37" s="38">
        <f t="shared" si="12"/>
        <v>42.6</v>
      </c>
      <c r="G37" s="175">
        <f t="shared" si="1"/>
        <v>0</v>
      </c>
      <c r="H37" s="49">
        <v>0</v>
      </c>
      <c r="I37" s="49">
        <v>0</v>
      </c>
      <c r="J37" s="175">
        <f t="shared" si="13"/>
        <v>258</v>
      </c>
      <c r="K37" s="49">
        <v>229.8</v>
      </c>
      <c r="L37" s="49">
        <v>28.2</v>
      </c>
      <c r="M37" s="175">
        <f t="shared" si="14"/>
        <v>27.8</v>
      </c>
      <c r="N37" s="49">
        <v>15.8</v>
      </c>
      <c r="O37" s="49">
        <v>12</v>
      </c>
      <c r="P37" s="175">
        <f t="shared" si="15"/>
        <v>31.5</v>
      </c>
      <c r="Q37" s="49">
        <v>29.1</v>
      </c>
      <c r="R37" s="49">
        <v>2.4</v>
      </c>
      <c r="S37" s="175">
        <f t="shared" si="16"/>
        <v>0</v>
      </c>
      <c r="T37" s="49">
        <v>0</v>
      </c>
      <c r="U37" s="49">
        <v>0</v>
      </c>
      <c r="V37" s="175">
        <f t="shared" si="17"/>
        <v>0</v>
      </c>
      <c r="W37" s="49">
        <v>0</v>
      </c>
      <c r="X37" s="49">
        <v>0</v>
      </c>
      <c r="Y37" s="176">
        <v>73.9</v>
      </c>
      <c r="Z37" s="177">
        <f t="shared" si="2"/>
        <v>391.20000000000005</v>
      </c>
      <c r="AA37" s="178">
        <f t="shared" si="3"/>
        <v>317.3</v>
      </c>
      <c r="AB37" s="50">
        <f t="shared" si="4"/>
        <v>285.8</v>
      </c>
      <c r="AC37" s="51">
        <f t="shared" si="5"/>
        <v>31.5</v>
      </c>
      <c r="AD37" s="179">
        <f t="shared" si="6"/>
        <v>572.2623208636778</v>
      </c>
      <c r="AE37" s="52">
        <f t="shared" si="7"/>
        <v>515.4509023096097</v>
      </c>
      <c r="AF37" s="53">
        <f t="shared" si="8"/>
        <v>56.81141855406824</v>
      </c>
      <c r="AG37" s="180">
        <f t="shared" si="9"/>
        <v>705.5437123286189</v>
      </c>
      <c r="AH37" s="181">
        <f t="shared" si="10"/>
        <v>133.28139146494104</v>
      </c>
      <c r="AI37" s="182">
        <f t="shared" si="11"/>
        <v>9.927513394264103</v>
      </c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2"/>
      <c r="DE37" s="72"/>
      <c r="DF37" s="72"/>
      <c r="DG37" s="72"/>
      <c r="DH37" s="72"/>
    </row>
    <row r="38" spans="1:112" s="43" customFormat="1" ht="19.5" customHeight="1" thickBot="1">
      <c r="A38" s="57">
        <v>33</v>
      </c>
      <c r="B38" s="58" t="s">
        <v>44</v>
      </c>
      <c r="C38" s="186">
        <v>13521</v>
      </c>
      <c r="D38" s="187">
        <f t="shared" si="12"/>
        <v>202</v>
      </c>
      <c r="E38" s="59">
        <f t="shared" si="12"/>
        <v>191.20000000000002</v>
      </c>
      <c r="F38" s="59">
        <f t="shared" si="12"/>
        <v>10.8</v>
      </c>
      <c r="G38" s="188">
        <f t="shared" si="1"/>
        <v>0</v>
      </c>
      <c r="H38" s="59">
        <v>0</v>
      </c>
      <c r="I38" s="59">
        <v>0</v>
      </c>
      <c r="J38" s="188">
        <f t="shared" si="13"/>
        <v>136.1</v>
      </c>
      <c r="K38" s="59">
        <v>134</v>
      </c>
      <c r="L38" s="59">
        <v>2.1</v>
      </c>
      <c r="M38" s="188">
        <f t="shared" si="14"/>
        <v>6.6</v>
      </c>
      <c r="N38" s="59">
        <v>5.5</v>
      </c>
      <c r="O38" s="59">
        <v>1.1</v>
      </c>
      <c r="P38" s="188">
        <f t="shared" si="15"/>
        <v>36</v>
      </c>
      <c r="Q38" s="59">
        <v>35.4</v>
      </c>
      <c r="R38" s="59">
        <v>0.6</v>
      </c>
      <c r="S38" s="188">
        <f t="shared" si="16"/>
        <v>0</v>
      </c>
      <c r="T38" s="59">
        <v>0</v>
      </c>
      <c r="U38" s="59">
        <v>0</v>
      </c>
      <c r="V38" s="188">
        <f t="shared" si="17"/>
        <v>23.3</v>
      </c>
      <c r="W38" s="59">
        <v>16.3</v>
      </c>
      <c r="X38" s="59">
        <v>7</v>
      </c>
      <c r="Y38" s="189">
        <v>67.9</v>
      </c>
      <c r="Z38" s="190">
        <f t="shared" si="2"/>
        <v>269.9</v>
      </c>
      <c r="AA38" s="191">
        <f t="shared" si="3"/>
        <v>202</v>
      </c>
      <c r="AB38" s="60">
        <f t="shared" si="4"/>
        <v>166</v>
      </c>
      <c r="AC38" s="61">
        <f t="shared" si="5"/>
        <v>36</v>
      </c>
      <c r="AD38" s="192">
        <f t="shared" si="6"/>
        <v>481.92656107226276</v>
      </c>
      <c r="AE38" s="62">
        <f t="shared" si="7"/>
        <v>396.0386590989882</v>
      </c>
      <c r="AF38" s="63">
        <f t="shared" si="8"/>
        <v>85.88790197327455</v>
      </c>
      <c r="AG38" s="193">
        <f t="shared" si="9"/>
        <v>643.9206872940778</v>
      </c>
      <c r="AH38" s="194">
        <f t="shared" si="10"/>
        <v>161.9941262218151</v>
      </c>
      <c r="AI38" s="195">
        <f t="shared" si="11"/>
        <v>17.821782178217823</v>
      </c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2"/>
      <c r="CM38" s="72"/>
      <c r="CN38" s="72"/>
      <c r="CO38" s="72"/>
      <c r="CP38" s="72"/>
      <c r="CQ38" s="72"/>
      <c r="CR38" s="72"/>
      <c r="CS38" s="72"/>
      <c r="CT38" s="72"/>
      <c r="CU38" s="72"/>
      <c r="CV38" s="72"/>
      <c r="CW38" s="72"/>
      <c r="CX38" s="72"/>
      <c r="CY38" s="72"/>
      <c r="CZ38" s="72"/>
      <c r="DA38" s="72"/>
      <c r="DB38" s="72"/>
      <c r="DC38" s="72"/>
      <c r="DD38" s="72"/>
      <c r="DE38" s="72"/>
      <c r="DF38" s="72"/>
      <c r="DG38" s="72"/>
      <c r="DH38" s="72"/>
    </row>
    <row r="39" spans="1:112" ht="15" customHeight="1">
      <c r="A39" s="69"/>
      <c r="B39" s="70"/>
      <c r="C39" s="69"/>
      <c r="D39" s="76"/>
      <c r="E39" s="77"/>
      <c r="F39" s="77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8"/>
      <c r="AE39" s="78"/>
      <c r="AF39" s="78"/>
      <c r="AG39" s="78"/>
      <c r="AH39" s="78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70"/>
      <c r="CM39" s="70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70"/>
      <c r="DB39" s="70"/>
      <c r="DC39" s="70"/>
      <c r="DD39" s="70"/>
      <c r="DE39" s="70"/>
      <c r="DF39" s="70"/>
      <c r="DG39" s="70"/>
      <c r="DH39" s="70"/>
    </row>
  </sheetData>
  <sheetProtection/>
  <mergeCells count="18">
    <mergeCell ref="A5:B5"/>
    <mergeCell ref="AG1:AG4"/>
    <mergeCell ref="AH1:AH4"/>
    <mergeCell ref="AI1:AI4"/>
    <mergeCell ref="D2:F3"/>
    <mergeCell ref="G2:X2"/>
    <mergeCell ref="Y2:Y4"/>
    <mergeCell ref="Z2:Z4"/>
    <mergeCell ref="G3:I3"/>
    <mergeCell ref="J3:L3"/>
    <mergeCell ref="AD1:AF3"/>
    <mergeCell ref="P3:R3"/>
    <mergeCell ref="S3:U3"/>
    <mergeCell ref="V3:X3"/>
    <mergeCell ref="M3:O3"/>
    <mergeCell ref="A1:B4"/>
    <mergeCell ref="C1:C4"/>
    <mergeCell ref="AA1:AC3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68" r:id="rId3"/>
  <rowBreaks count="1" manualBreakCount="1">
    <brk id="38" max="255" man="1"/>
  </rowBreaks>
  <colBreaks count="1" manualBreakCount="1">
    <brk id="18" max="6553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P60"/>
  <sheetViews>
    <sheetView view="pageBreakPreview" zoomScale="75" zoomScaleSheetLayoutView="75" zoomScalePageLayoutView="0" workbookViewId="0" topLeftCell="A1">
      <selection activeCell="P23" sqref="P23"/>
    </sheetView>
  </sheetViews>
  <sheetFormatPr defaultColWidth="9.00390625" defaultRowHeight="15" customHeight="1"/>
  <cols>
    <col min="1" max="1" width="3.75390625" style="8" customWidth="1"/>
    <col min="2" max="2" width="11.625" style="1" customWidth="1"/>
    <col min="3" max="3" width="10.625" style="8" customWidth="1"/>
    <col min="4" max="4" width="10.625" style="11" customWidth="1"/>
    <col min="5" max="6" width="10.625" style="9" customWidth="1"/>
    <col min="7" max="29" width="10.625" style="1" customWidth="1"/>
    <col min="30" max="32" width="10.625" style="10" customWidth="1"/>
    <col min="33" max="34" width="9.00390625" style="10" customWidth="1"/>
    <col min="35" max="16384" width="9.00390625" style="1" customWidth="1"/>
  </cols>
  <sheetData>
    <row r="1" spans="1:35" ht="15" customHeight="1">
      <c r="A1" s="419" t="s">
        <v>200</v>
      </c>
      <c r="B1" s="420"/>
      <c r="C1" s="425" t="s">
        <v>0</v>
      </c>
      <c r="D1" s="112"/>
      <c r="E1" s="113"/>
      <c r="F1" s="113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5"/>
      <c r="AA1" s="403" t="s">
        <v>1</v>
      </c>
      <c r="AB1" s="404"/>
      <c r="AC1" s="405"/>
      <c r="AD1" s="409" t="s">
        <v>2</v>
      </c>
      <c r="AE1" s="409"/>
      <c r="AF1" s="409"/>
      <c r="AG1" s="413" t="s">
        <v>3</v>
      </c>
      <c r="AH1" s="416" t="s">
        <v>4</v>
      </c>
      <c r="AI1" s="388" t="s">
        <v>5</v>
      </c>
    </row>
    <row r="2" spans="1:35" ht="19.5" customHeight="1">
      <c r="A2" s="421"/>
      <c r="B2" s="422"/>
      <c r="C2" s="426"/>
      <c r="D2" s="391" t="s">
        <v>1</v>
      </c>
      <c r="E2" s="392"/>
      <c r="F2" s="393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  <c r="U2" s="395"/>
      <c r="V2" s="395"/>
      <c r="W2" s="395"/>
      <c r="X2" s="396"/>
      <c r="Y2" s="397" t="s">
        <v>6</v>
      </c>
      <c r="Z2" s="399" t="s">
        <v>7</v>
      </c>
      <c r="AA2" s="406"/>
      <c r="AB2" s="407"/>
      <c r="AC2" s="408"/>
      <c r="AD2" s="410"/>
      <c r="AE2" s="410"/>
      <c r="AF2" s="410"/>
      <c r="AG2" s="414"/>
      <c r="AH2" s="417"/>
      <c r="AI2" s="389"/>
    </row>
    <row r="3" spans="1:35" ht="19.5" customHeight="1">
      <c r="A3" s="421"/>
      <c r="B3" s="422"/>
      <c r="C3" s="426"/>
      <c r="D3" s="394"/>
      <c r="E3" s="392"/>
      <c r="F3" s="392"/>
      <c r="G3" s="401" t="s">
        <v>8</v>
      </c>
      <c r="H3" s="402"/>
      <c r="I3" s="402"/>
      <c r="J3" s="401" t="s">
        <v>9</v>
      </c>
      <c r="K3" s="402"/>
      <c r="L3" s="402"/>
      <c r="M3" s="401" t="s">
        <v>10</v>
      </c>
      <c r="N3" s="402"/>
      <c r="O3" s="402"/>
      <c r="P3" s="401" t="s">
        <v>11</v>
      </c>
      <c r="Q3" s="402"/>
      <c r="R3" s="402"/>
      <c r="S3" s="401" t="s">
        <v>12</v>
      </c>
      <c r="T3" s="402"/>
      <c r="U3" s="402"/>
      <c r="V3" s="401" t="s">
        <v>13</v>
      </c>
      <c r="W3" s="402"/>
      <c r="X3" s="402"/>
      <c r="Y3" s="397"/>
      <c r="Z3" s="399"/>
      <c r="AA3" s="406"/>
      <c r="AB3" s="407"/>
      <c r="AC3" s="408"/>
      <c r="AD3" s="410"/>
      <c r="AE3" s="410"/>
      <c r="AF3" s="410"/>
      <c r="AG3" s="414"/>
      <c r="AH3" s="417"/>
      <c r="AI3" s="389"/>
    </row>
    <row r="4" spans="1:35" ht="19.5" customHeight="1" thickBot="1">
      <c r="A4" s="423"/>
      <c r="B4" s="424"/>
      <c r="C4" s="427"/>
      <c r="D4" s="116" t="s">
        <v>14</v>
      </c>
      <c r="E4" s="2" t="s">
        <v>15</v>
      </c>
      <c r="F4" s="2" t="s">
        <v>16</v>
      </c>
      <c r="G4" s="117" t="s">
        <v>14</v>
      </c>
      <c r="H4" s="2" t="s">
        <v>15</v>
      </c>
      <c r="I4" s="2" t="s">
        <v>16</v>
      </c>
      <c r="J4" s="117" t="s">
        <v>14</v>
      </c>
      <c r="K4" s="2" t="s">
        <v>15</v>
      </c>
      <c r="L4" s="2" t="s">
        <v>16</v>
      </c>
      <c r="M4" s="117" t="s">
        <v>14</v>
      </c>
      <c r="N4" s="2" t="s">
        <v>15</v>
      </c>
      <c r="O4" s="2" t="s">
        <v>16</v>
      </c>
      <c r="P4" s="117" t="s">
        <v>14</v>
      </c>
      <c r="Q4" s="2" t="s">
        <v>15</v>
      </c>
      <c r="R4" s="2" t="s">
        <v>16</v>
      </c>
      <c r="S4" s="117" t="s">
        <v>14</v>
      </c>
      <c r="T4" s="2" t="s">
        <v>15</v>
      </c>
      <c r="U4" s="2" t="s">
        <v>16</v>
      </c>
      <c r="V4" s="117" t="s">
        <v>14</v>
      </c>
      <c r="W4" s="2" t="s">
        <v>15</v>
      </c>
      <c r="X4" s="2" t="s">
        <v>16</v>
      </c>
      <c r="Y4" s="398"/>
      <c r="Z4" s="400"/>
      <c r="AA4" s="118" t="s">
        <v>14</v>
      </c>
      <c r="AB4" s="3" t="s">
        <v>17</v>
      </c>
      <c r="AC4" s="4" t="s">
        <v>18</v>
      </c>
      <c r="AD4" s="119"/>
      <c r="AE4" s="5" t="s">
        <v>17</v>
      </c>
      <c r="AF4" s="6" t="s">
        <v>18</v>
      </c>
      <c r="AG4" s="415"/>
      <c r="AH4" s="418"/>
      <c r="AI4" s="390"/>
    </row>
    <row r="5" spans="1:35" s="7" customFormat="1" ht="39.75" customHeight="1" thickBot="1">
      <c r="A5" s="411" t="s">
        <v>19</v>
      </c>
      <c r="B5" s="412"/>
      <c r="C5" s="120">
        <f>SUM(C6:C38)</f>
        <v>1292068</v>
      </c>
      <c r="D5" s="160">
        <f>SUM(E5:F5)</f>
        <v>27023.599999999995</v>
      </c>
      <c r="E5" s="12">
        <f>SUM(E6:E38)</f>
        <v>25381.599999999995</v>
      </c>
      <c r="F5" s="12">
        <f>SUM(F6:F38)</f>
        <v>1642.000000000001</v>
      </c>
      <c r="G5" s="121">
        <f aca="true" t="shared" si="0" ref="G5:AC5">SUM(G6:G38)</f>
        <v>706.7</v>
      </c>
      <c r="H5" s="13">
        <f t="shared" si="0"/>
        <v>706.7</v>
      </c>
      <c r="I5" s="13">
        <f t="shared" si="0"/>
        <v>0</v>
      </c>
      <c r="J5" s="121">
        <f t="shared" si="0"/>
        <v>20740.899999999994</v>
      </c>
      <c r="K5" s="13">
        <f t="shared" si="0"/>
        <v>19702.400000000005</v>
      </c>
      <c r="L5" s="13">
        <f t="shared" si="0"/>
        <v>1038.5</v>
      </c>
      <c r="M5" s="121">
        <f t="shared" si="0"/>
        <v>1124.2000000000003</v>
      </c>
      <c r="N5" s="13">
        <f t="shared" si="0"/>
        <v>912.0999999999999</v>
      </c>
      <c r="O5" s="13">
        <f t="shared" si="0"/>
        <v>212.1</v>
      </c>
      <c r="P5" s="121">
        <f t="shared" si="0"/>
        <v>3967.1000000000004</v>
      </c>
      <c r="Q5" s="13">
        <f t="shared" si="0"/>
        <v>3818.4</v>
      </c>
      <c r="R5" s="13">
        <f t="shared" si="0"/>
        <v>148.70000000000005</v>
      </c>
      <c r="S5" s="121">
        <f t="shared" si="0"/>
        <v>0</v>
      </c>
      <c r="T5" s="13">
        <f t="shared" si="0"/>
        <v>0</v>
      </c>
      <c r="U5" s="13">
        <f t="shared" si="0"/>
        <v>0</v>
      </c>
      <c r="V5" s="121">
        <f t="shared" si="0"/>
        <v>484.70000000000005</v>
      </c>
      <c r="W5" s="13">
        <f t="shared" si="0"/>
        <v>242</v>
      </c>
      <c r="X5" s="13">
        <f t="shared" si="0"/>
        <v>242.7</v>
      </c>
      <c r="Y5" s="122">
        <f t="shared" si="0"/>
        <v>12255.5</v>
      </c>
      <c r="Z5" s="161">
        <f t="shared" si="0"/>
        <v>39279.1</v>
      </c>
      <c r="AA5" s="162">
        <f t="shared" si="0"/>
        <v>27023.600000000002</v>
      </c>
      <c r="AB5" s="14">
        <f t="shared" si="0"/>
        <v>23056.499999999993</v>
      </c>
      <c r="AC5" s="15">
        <f t="shared" si="0"/>
        <v>3967.1000000000004</v>
      </c>
      <c r="AD5" s="123">
        <f>AA5/C5/31*1000000</f>
        <v>674.6773639298123</v>
      </c>
      <c r="AE5" s="16">
        <f>AB5/C5/31*1000000</f>
        <v>575.6338401044906</v>
      </c>
      <c r="AF5" s="17">
        <f>AC5/C5/31*1000000</f>
        <v>99.0435238253215</v>
      </c>
      <c r="AG5" s="124">
        <f>Z5/C5/31*1000000</f>
        <v>980.6509734282437</v>
      </c>
      <c r="AH5" s="125">
        <f>Y5/C5/31*1000000</f>
        <v>305.97360949843153</v>
      </c>
      <c r="AI5" s="126">
        <f>AC5*100/AA5</f>
        <v>14.680131440666678</v>
      </c>
    </row>
    <row r="6" spans="1:35" s="43" customFormat="1" ht="19.5" customHeight="1" thickTop="1">
      <c r="A6" s="85">
        <v>1</v>
      </c>
      <c r="B6" s="86" t="s">
        <v>20</v>
      </c>
      <c r="C6" s="127">
        <v>294136</v>
      </c>
      <c r="D6" s="128">
        <f>G6+J6+M6+P6+S6+V6</f>
        <v>5945.200000000001</v>
      </c>
      <c r="E6" s="84">
        <f>H6+K6+N6+Q6+T6+W6</f>
        <v>5882.799999999999</v>
      </c>
      <c r="F6" s="84">
        <f>I6+L6+O6+R6+U6+X6</f>
        <v>62.400000000000006</v>
      </c>
      <c r="G6" s="129">
        <f aca="true" t="shared" si="1" ref="G6:G38">SUM(H6:I6)</f>
        <v>0</v>
      </c>
      <c r="H6" s="84">
        <v>0</v>
      </c>
      <c r="I6" s="84">
        <v>0</v>
      </c>
      <c r="J6" s="129">
        <f>SUM(K6:L6)</f>
        <v>4649.5</v>
      </c>
      <c r="K6" s="84">
        <v>4607.4</v>
      </c>
      <c r="L6" s="84">
        <v>42.1</v>
      </c>
      <c r="M6" s="129">
        <f>SUM(N6:O6)</f>
        <v>291.1</v>
      </c>
      <c r="N6" s="84">
        <v>287.5</v>
      </c>
      <c r="O6" s="84">
        <v>3.6</v>
      </c>
      <c r="P6" s="129">
        <f>SUM(Q6:R6)</f>
        <v>919.6</v>
      </c>
      <c r="Q6" s="84">
        <v>915.9</v>
      </c>
      <c r="R6" s="84">
        <v>3.7</v>
      </c>
      <c r="S6" s="129">
        <f>SUM(T6:U6)</f>
        <v>0</v>
      </c>
      <c r="T6" s="84">
        <v>0</v>
      </c>
      <c r="U6" s="84">
        <v>0</v>
      </c>
      <c r="V6" s="129">
        <f>SUM(W6:X6)</f>
        <v>85</v>
      </c>
      <c r="W6" s="84">
        <v>72</v>
      </c>
      <c r="X6" s="84">
        <v>13</v>
      </c>
      <c r="Y6" s="130">
        <v>3837.3</v>
      </c>
      <c r="Z6" s="131">
        <f aca="true" t="shared" si="2" ref="Z6:Z38">D6+Y6</f>
        <v>9782.5</v>
      </c>
      <c r="AA6" s="132">
        <f aca="true" t="shared" si="3" ref="AA6:AA38">SUM(AB6:AC6)</f>
        <v>5945.200000000001</v>
      </c>
      <c r="AB6" s="87">
        <f aca="true" t="shared" si="4" ref="AB6:AB38">G6+J6+M6+S6+V6</f>
        <v>5025.6</v>
      </c>
      <c r="AC6" s="88">
        <f aca="true" t="shared" si="5" ref="AC6:AC38">P6</f>
        <v>919.6</v>
      </c>
      <c r="AD6" s="133">
        <f aca="true" t="shared" si="6" ref="AD6:AD38">AA6/C6/31*1000000</f>
        <v>652.013507905494</v>
      </c>
      <c r="AE6" s="89">
        <f aca="true" t="shared" si="7" ref="AE6:AE38">AB6/C6/31*1000000</f>
        <v>551.1604462978285</v>
      </c>
      <c r="AF6" s="90">
        <f aca="true" t="shared" si="8" ref="AF6:AF38">AC6/C6/31*1000000</f>
        <v>100.85306160766535</v>
      </c>
      <c r="AG6" s="134">
        <f aca="true" t="shared" si="9" ref="AG6:AG38">Z6/C6/31*1000000</f>
        <v>1072.8524088483975</v>
      </c>
      <c r="AH6" s="135">
        <f aca="true" t="shared" si="10" ref="AH6:AH38">Y6/C6/31*1000000</f>
        <v>420.83890094290376</v>
      </c>
      <c r="AI6" s="136">
        <f aca="true" t="shared" si="11" ref="AI6:AI38">AC6*100/AA6</f>
        <v>15.467940523447485</v>
      </c>
    </row>
    <row r="7" spans="1:35" s="46" customFormat="1" ht="19.5" customHeight="1">
      <c r="A7" s="91">
        <v>2</v>
      </c>
      <c r="B7" s="92" t="s">
        <v>21</v>
      </c>
      <c r="C7" s="137">
        <v>56166</v>
      </c>
      <c r="D7" s="128">
        <f aca="true" t="shared" si="12" ref="D7:F38">G7+J7+M7+P7+S7+V7</f>
        <v>1488.7</v>
      </c>
      <c r="E7" s="84">
        <f t="shared" si="12"/>
        <v>1234.9</v>
      </c>
      <c r="F7" s="84">
        <f t="shared" si="12"/>
        <v>253.8</v>
      </c>
      <c r="G7" s="129">
        <f>SUM(H7:I7)</f>
        <v>0</v>
      </c>
      <c r="H7" s="84">
        <v>0</v>
      </c>
      <c r="I7" s="84">
        <v>0</v>
      </c>
      <c r="J7" s="129">
        <f>SUM(K7:L7)</f>
        <v>1155.4</v>
      </c>
      <c r="K7" s="84">
        <v>1035</v>
      </c>
      <c r="L7" s="84">
        <v>120.4</v>
      </c>
      <c r="M7" s="129">
        <f>SUM(N7:O7)</f>
        <v>68.5</v>
      </c>
      <c r="N7" s="84">
        <v>33.4</v>
      </c>
      <c r="O7" s="84">
        <v>35.1</v>
      </c>
      <c r="P7" s="129">
        <f>SUM(Q7:R7)</f>
        <v>216.1</v>
      </c>
      <c r="Q7" s="84">
        <v>166.2</v>
      </c>
      <c r="R7" s="84">
        <v>49.9</v>
      </c>
      <c r="S7" s="129">
        <f>SUM(T7:U7)</f>
        <v>0</v>
      </c>
      <c r="T7" s="84">
        <v>0</v>
      </c>
      <c r="U7" s="84">
        <v>0</v>
      </c>
      <c r="V7" s="129">
        <f>SUM(W7:X7)</f>
        <v>48.699999999999996</v>
      </c>
      <c r="W7" s="84">
        <v>0.3</v>
      </c>
      <c r="X7" s="84">
        <v>48.4</v>
      </c>
      <c r="Y7" s="130">
        <v>560.9</v>
      </c>
      <c r="Z7" s="131">
        <f>D7+Y7</f>
        <v>2049.6</v>
      </c>
      <c r="AA7" s="132">
        <f>SUM(AB7:AC7)</f>
        <v>1488.7</v>
      </c>
      <c r="AB7" s="87">
        <f>G7+J7+M7+S7+V7</f>
        <v>1272.6000000000001</v>
      </c>
      <c r="AC7" s="88">
        <f>P7</f>
        <v>216.1</v>
      </c>
      <c r="AD7" s="133">
        <f t="shared" si="6"/>
        <v>855.0115843243474</v>
      </c>
      <c r="AE7" s="89">
        <f t="shared" si="7"/>
        <v>730.8979258488375</v>
      </c>
      <c r="AF7" s="90">
        <f t="shared" si="8"/>
        <v>124.11365847550982</v>
      </c>
      <c r="AG7" s="134">
        <f t="shared" si="9"/>
        <v>1177.155735360504</v>
      </c>
      <c r="AH7" s="135">
        <f t="shared" si="10"/>
        <v>322.1441510361567</v>
      </c>
      <c r="AI7" s="136">
        <f>AC7*100/AA7</f>
        <v>14.516020689191912</v>
      </c>
    </row>
    <row r="8" spans="1:35" s="46" customFormat="1" ht="19.5" customHeight="1">
      <c r="A8" s="91">
        <v>3</v>
      </c>
      <c r="B8" s="93" t="s">
        <v>22</v>
      </c>
      <c r="C8" s="137">
        <v>38521</v>
      </c>
      <c r="D8" s="128">
        <f>G8+J8+M8+P8+S8+V8</f>
        <v>873.6</v>
      </c>
      <c r="E8" s="84">
        <f t="shared" si="12"/>
        <v>798.2</v>
      </c>
      <c r="F8" s="84">
        <f t="shared" si="12"/>
        <v>75.4</v>
      </c>
      <c r="G8" s="129">
        <f>SUM(H8:I8)</f>
        <v>0</v>
      </c>
      <c r="H8" s="84">
        <v>0</v>
      </c>
      <c r="I8" s="84">
        <v>0</v>
      </c>
      <c r="J8" s="129">
        <f>SUM(K8:L8)</f>
        <v>766.6</v>
      </c>
      <c r="K8" s="84">
        <v>721.9</v>
      </c>
      <c r="L8" s="84">
        <v>44.7</v>
      </c>
      <c r="M8" s="129">
        <f>SUM(N8:O8)</f>
        <v>86.8</v>
      </c>
      <c r="N8" s="84">
        <v>62.6</v>
      </c>
      <c r="O8" s="84">
        <v>24.2</v>
      </c>
      <c r="P8" s="129">
        <f>SUM(Q8:R8)</f>
        <v>20.2</v>
      </c>
      <c r="Q8" s="84">
        <v>13.7</v>
      </c>
      <c r="R8" s="84">
        <v>6.5</v>
      </c>
      <c r="S8" s="129">
        <f>SUM(T8:U8)</f>
        <v>0</v>
      </c>
      <c r="T8" s="84">
        <v>0</v>
      </c>
      <c r="U8" s="84">
        <v>0</v>
      </c>
      <c r="V8" s="129">
        <f>SUM(W8:X8)</f>
        <v>0</v>
      </c>
      <c r="W8" s="84">
        <v>0</v>
      </c>
      <c r="X8" s="84">
        <v>0</v>
      </c>
      <c r="Y8" s="130">
        <v>84.9</v>
      </c>
      <c r="Z8" s="131">
        <f>D8+Y8</f>
        <v>958.5</v>
      </c>
      <c r="AA8" s="132">
        <f>SUM(AB8:AC8)</f>
        <v>873.6</v>
      </c>
      <c r="AB8" s="87">
        <f>G8+J8+M8+S8+V8</f>
        <v>853.4</v>
      </c>
      <c r="AC8" s="88">
        <f>P8</f>
        <v>20.2</v>
      </c>
      <c r="AD8" s="133">
        <f t="shared" si="6"/>
        <v>731.5657735077054</v>
      </c>
      <c r="AE8" s="89">
        <f t="shared" si="7"/>
        <v>714.6499898254074</v>
      </c>
      <c r="AF8" s="90">
        <f t="shared" si="8"/>
        <v>16.915783682298137</v>
      </c>
      <c r="AG8" s="134">
        <f t="shared" si="9"/>
        <v>802.6623098753843</v>
      </c>
      <c r="AH8" s="135">
        <f t="shared" si="10"/>
        <v>71.0965363676788</v>
      </c>
      <c r="AI8" s="136">
        <f>AC8*100/AA8</f>
        <v>2.312271062271062</v>
      </c>
    </row>
    <row r="9" spans="1:35" s="43" customFormat="1" ht="19.5" customHeight="1">
      <c r="A9" s="94">
        <v>4</v>
      </c>
      <c r="B9" s="93" t="s">
        <v>23</v>
      </c>
      <c r="C9" s="137">
        <v>99199</v>
      </c>
      <c r="D9" s="138">
        <f t="shared" si="12"/>
        <v>1778.3999999999999</v>
      </c>
      <c r="E9" s="84">
        <f t="shared" si="12"/>
        <v>1717.1</v>
      </c>
      <c r="F9" s="84">
        <f t="shared" si="12"/>
        <v>61.3</v>
      </c>
      <c r="G9" s="139">
        <f t="shared" si="1"/>
        <v>0</v>
      </c>
      <c r="H9" s="68">
        <v>0</v>
      </c>
      <c r="I9" s="68">
        <v>0</v>
      </c>
      <c r="J9" s="139">
        <f aca="true" t="shared" si="13" ref="J9:J38">SUM(K9:L9)</f>
        <v>1528</v>
      </c>
      <c r="K9" s="68">
        <v>1493.1</v>
      </c>
      <c r="L9" s="68">
        <v>34.9</v>
      </c>
      <c r="M9" s="139">
        <f aca="true" t="shared" si="14" ref="M9:M38">SUM(N9:O9)</f>
        <v>88.80000000000001</v>
      </c>
      <c r="N9" s="68">
        <v>81.9</v>
      </c>
      <c r="O9" s="68">
        <v>6.9</v>
      </c>
      <c r="P9" s="139">
        <f aca="true" t="shared" si="15" ref="P9:P38">SUM(Q9:R9)</f>
        <v>142.1</v>
      </c>
      <c r="Q9" s="68">
        <v>142.1</v>
      </c>
      <c r="R9" s="68">
        <v>0</v>
      </c>
      <c r="S9" s="139">
        <f aca="true" t="shared" si="16" ref="S9:S38">SUM(T9:U9)</f>
        <v>0</v>
      </c>
      <c r="T9" s="68">
        <v>0</v>
      </c>
      <c r="U9" s="68">
        <v>0</v>
      </c>
      <c r="V9" s="139">
        <f aca="true" t="shared" si="17" ref="V9:V38">SUM(W9:X9)</f>
        <v>19.5</v>
      </c>
      <c r="W9" s="68">
        <v>0</v>
      </c>
      <c r="X9" s="68">
        <v>19.5</v>
      </c>
      <c r="Y9" s="140">
        <v>1191.7</v>
      </c>
      <c r="Z9" s="141">
        <f t="shared" si="2"/>
        <v>2970.1</v>
      </c>
      <c r="AA9" s="142">
        <f t="shared" si="3"/>
        <v>1778.3999999999999</v>
      </c>
      <c r="AB9" s="95">
        <f t="shared" si="4"/>
        <v>1636.3</v>
      </c>
      <c r="AC9" s="96">
        <f t="shared" si="5"/>
        <v>142.1</v>
      </c>
      <c r="AD9" s="143">
        <f t="shared" si="6"/>
        <v>578.3096798907637</v>
      </c>
      <c r="AE9" s="97">
        <f t="shared" si="7"/>
        <v>532.1008373848722</v>
      </c>
      <c r="AF9" s="98">
        <f t="shared" si="8"/>
        <v>46.208842505891546</v>
      </c>
      <c r="AG9" s="144">
        <f t="shared" si="9"/>
        <v>965.833097302945</v>
      </c>
      <c r="AH9" s="145">
        <f t="shared" si="10"/>
        <v>387.5234174121813</v>
      </c>
      <c r="AI9" s="146">
        <f t="shared" si="11"/>
        <v>7.990328385065228</v>
      </c>
    </row>
    <row r="10" spans="1:35" s="43" customFormat="1" ht="19.5" customHeight="1">
      <c r="A10" s="94">
        <v>5</v>
      </c>
      <c r="B10" s="93" t="s">
        <v>185</v>
      </c>
      <c r="C10" s="137">
        <v>93736</v>
      </c>
      <c r="D10" s="138">
        <f t="shared" si="12"/>
        <v>1591.4999999999998</v>
      </c>
      <c r="E10" s="84">
        <f t="shared" si="12"/>
        <v>1523.9999999999998</v>
      </c>
      <c r="F10" s="84">
        <f t="shared" si="12"/>
        <v>67.5</v>
      </c>
      <c r="G10" s="139">
        <f t="shared" si="1"/>
        <v>0</v>
      </c>
      <c r="H10" s="68">
        <v>0</v>
      </c>
      <c r="I10" s="68">
        <v>0</v>
      </c>
      <c r="J10" s="139">
        <f t="shared" si="13"/>
        <v>1157.6999999999998</v>
      </c>
      <c r="K10" s="68">
        <v>1110.6</v>
      </c>
      <c r="L10" s="68">
        <v>47.1</v>
      </c>
      <c r="M10" s="139">
        <f t="shared" si="14"/>
        <v>64.5</v>
      </c>
      <c r="N10" s="68">
        <v>44.1</v>
      </c>
      <c r="O10" s="68">
        <v>20.4</v>
      </c>
      <c r="P10" s="139">
        <f t="shared" si="15"/>
        <v>369.3</v>
      </c>
      <c r="Q10" s="68">
        <v>369.3</v>
      </c>
      <c r="R10" s="68">
        <v>0</v>
      </c>
      <c r="S10" s="139">
        <f t="shared" si="16"/>
        <v>0</v>
      </c>
      <c r="T10" s="68">
        <v>0</v>
      </c>
      <c r="U10" s="68">
        <v>0</v>
      </c>
      <c r="V10" s="139">
        <f t="shared" si="17"/>
        <v>0</v>
      </c>
      <c r="W10" s="68">
        <v>0</v>
      </c>
      <c r="X10" s="68">
        <v>0</v>
      </c>
      <c r="Y10" s="140">
        <v>845.8</v>
      </c>
      <c r="Z10" s="141">
        <f t="shared" si="2"/>
        <v>2437.2999999999997</v>
      </c>
      <c r="AA10" s="142">
        <f t="shared" si="3"/>
        <v>1591.4999999999998</v>
      </c>
      <c r="AB10" s="95">
        <f t="shared" si="4"/>
        <v>1222.1999999999998</v>
      </c>
      <c r="AC10" s="96">
        <f t="shared" si="5"/>
        <v>369.3</v>
      </c>
      <c r="AD10" s="143">
        <f t="shared" si="6"/>
        <v>547.6946922998565</v>
      </c>
      <c r="AE10" s="97">
        <f t="shared" si="7"/>
        <v>420.60474579257595</v>
      </c>
      <c r="AF10" s="98">
        <f t="shared" si="8"/>
        <v>127.08994650728059</v>
      </c>
      <c r="AG10" s="144">
        <f t="shared" si="9"/>
        <v>838.7661159550363</v>
      </c>
      <c r="AH10" s="145">
        <f t="shared" si="10"/>
        <v>291.0714236551798</v>
      </c>
      <c r="AI10" s="146">
        <f t="shared" si="11"/>
        <v>23.20452403393026</v>
      </c>
    </row>
    <row r="11" spans="1:36" s="43" customFormat="1" ht="19.5" customHeight="1">
      <c r="A11" s="94">
        <v>6</v>
      </c>
      <c r="B11" s="93" t="s">
        <v>186</v>
      </c>
      <c r="C11" s="137">
        <v>36795</v>
      </c>
      <c r="D11" s="138">
        <f t="shared" si="12"/>
        <v>988.6999999999999</v>
      </c>
      <c r="E11" s="84">
        <f t="shared" si="12"/>
        <v>853.9</v>
      </c>
      <c r="F11" s="84">
        <f t="shared" si="12"/>
        <v>134.8</v>
      </c>
      <c r="G11" s="139">
        <f>SUM(H11:I11)</f>
        <v>0</v>
      </c>
      <c r="H11" s="83">
        <v>0</v>
      </c>
      <c r="I11" s="68">
        <v>0</v>
      </c>
      <c r="J11" s="139">
        <f t="shared" si="13"/>
        <v>812.1999999999999</v>
      </c>
      <c r="K11" s="68">
        <v>713.4</v>
      </c>
      <c r="L11" s="68">
        <v>98.8</v>
      </c>
      <c r="M11" s="139">
        <f t="shared" si="14"/>
        <v>61.6</v>
      </c>
      <c r="N11" s="68">
        <v>32.5</v>
      </c>
      <c r="O11" s="68">
        <v>29.1</v>
      </c>
      <c r="P11" s="139">
        <f t="shared" si="15"/>
        <v>114.9</v>
      </c>
      <c r="Q11" s="68">
        <v>108</v>
      </c>
      <c r="R11" s="68">
        <v>6.9</v>
      </c>
      <c r="S11" s="139">
        <f t="shared" si="16"/>
        <v>0</v>
      </c>
      <c r="T11" s="68">
        <v>0</v>
      </c>
      <c r="U11" s="68">
        <v>0</v>
      </c>
      <c r="V11" s="139">
        <f t="shared" si="17"/>
        <v>0</v>
      </c>
      <c r="W11" s="68">
        <v>0</v>
      </c>
      <c r="X11" s="68">
        <v>0</v>
      </c>
      <c r="Y11" s="140">
        <v>334.4</v>
      </c>
      <c r="Z11" s="141">
        <f t="shared" si="2"/>
        <v>1323.1</v>
      </c>
      <c r="AA11" s="142">
        <f t="shared" si="3"/>
        <v>988.6999999999999</v>
      </c>
      <c r="AB11" s="95">
        <f t="shared" si="4"/>
        <v>873.8</v>
      </c>
      <c r="AC11" s="96">
        <f t="shared" si="5"/>
        <v>114.9</v>
      </c>
      <c r="AD11" s="143">
        <f t="shared" si="6"/>
        <v>866.7902809375397</v>
      </c>
      <c r="AE11" s="97">
        <f t="shared" si="7"/>
        <v>766.057800630345</v>
      </c>
      <c r="AF11" s="98">
        <f t="shared" si="8"/>
        <v>100.73248030719462</v>
      </c>
      <c r="AG11" s="144">
        <f t="shared" si="9"/>
        <v>1159.9577432066944</v>
      </c>
      <c r="AH11" s="145">
        <f t="shared" si="10"/>
        <v>293.1674622691547</v>
      </c>
      <c r="AI11" s="146">
        <f t="shared" si="11"/>
        <v>11.621320926469101</v>
      </c>
      <c r="AJ11" s="251"/>
    </row>
    <row r="12" spans="1:35" s="43" customFormat="1" ht="19.5" customHeight="1">
      <c r="A12" s="94">
        <v>7</v>
      </c>
      <c r="B12" s="93" t="s">
        <v>26</v>
      </c>
      <c r="C12" s="137">
        <v>28784</v>
      </c>
      <c r="D12" s="138">
        <f>G12+J12+M12+P12+S12+V12</f>
        <v>627.5</v>
      </c>
      <c r="E12" s="84">
        <f>H12+K12+N12+Q12+T12+W12</f>
        <v>564</v>
      </c>
      <c r="F12" s="84">
        <f>I12+L12+O12+R12+U12+X12</f>
        <v>63.5</v>
      </c>
      <c r="G12" s="139">
        <f>SUM(H12:I12)</f>
        <v>0</v>
      </c>
      <c r="H12" s="83">
        <v>0</v>
      </c>
      <c r="I12" s="68">
        <v>0</v>
      </c>
      <c r="J12" s="139">
        <f>SUM(K12:L12)</f>
        <v>455.5</v>
      </c>
      <c r="K12" s="68">
        <v>418</v>
      </c>
      <c r="L12" s="68">
        <v>37.5</v>
      </c>
      <c r="M12" s="139">
        <f>SUM(N12:O12)</f>
        <v>29.599999999999998</v>
      </c>
      <c r="N12" s="68">
        <v>26.2</v>
      </c>
      <c r="O12" s="68">
        <v>3.4</v>
      </c>
      <c r="P12" s="139">
        <f>SUM(Q12:R12)</f>
        <v>126.5</v>
      </c>
      <c r="Q12" s="68">
        <v>111.4</v>
      </c>
      <c r="R12" s="68">
        <v>15.1</v>
      </c>
      <c r="S12" s="139">
        <f>SUM(T12:U12)</f>
        <v>0</v>
      </c>
      <c r="T12" s="68">
        <v>0</v>
      </c>
      <c r="U12" s="68">
        <v>0</v>
      </c>
      <c r="V12" s="139">
        <f>SUM(W12:X12)</f>
        <v>15.9</v>
      </c>
      <c r="W12" s="68">
        <v>8.4</v>
      </c>
      <c r="X12" s="68">
        <v>7.5</v>
      </c>
      <c r="Y12" s="140">
        <v>257.5</v>
      </c>
      <c r="Z12" s="141">
        <f>D12+Y12</f>
        <v>885</v>
      </c>
      <c r="AA12" s="142">
        <f>SUM(AB12:AC12)</f>
        <v>627.5</v>
      </c>
      <c r="AB12" s="95">
        <f>G12+J12+M12+S12+V12</f>
        <v>501</v>
      </c>
      <c r="AC12" s="96">
        <f>P12</f>
        <v>126.5</v>
      </c>
      <c r="AD12" s="143">
        <f t="shared" si="6"/>
        <v>703.2356685613871</v>
      </c>
      <c r="AE12" s="97">
        <f t="shared" si="7"/>
        <v>561.4678405565817</v>
      </c>
      <c r="AF12" s="98">
        <f t="shared" si="8"/>
        <v>141.76782800480552</v>
      </c>
      <c r="AG12" s="144">
        <f t="shared" si="9"/>
        <v>991.8144488873747</v>
      </c>
      <c r="AH12" s="145">
        <f t="shared" si="10"/>
        <v>288.5787803259875</v>
      </c>
      <c r="AI12" s="146">
        <f>AC12*100/AA12</f>
        <v>20.159362549800797</v>
      </c>
    </row>
    <row r="13" spans="1:35" s="43" customFormat="1" ht="19.5" customHeight="1">
      <c r="A13" s="94">
        <v>8</v>
      </c>
      <c r="B13" s="93" t="s">
        <v>187</v>
      </c>
      <c r="C13" s="137">
        <v>123045</v>
      </c>
      <c r="D13" s="138">
        <f t="shared" si="12"/>
        <v>2485.1000000000004</v>
      </c>
      <c r="E13" s="84">
        <f t="shared" si="12"/>
        <v>2356.3</v>
      </c>
      <c r="F13" s="84">
        <f t="shared" si="12"/>
        <v>128.8</v>
      </c>
      <c r="G13" s="139">
        <f t="shared" si="1"/>
        <v>0</v>
      </c>
      <c r="H13" s="68">
        <v>0</v>
      </c>
      <c r="I13" s="68">
        <v>0</v>
      </c>
      <c r="J13" s="139">
        <f t="shared" si="13"/>
        <v>2005.3</v>
      </c>
      <c r="K13" s="68">
        <v>1915.5</v>
      </c>
      <c r="L13" s="68">
        <v>89.8</v>
      </c>
      <c r="M13" s="139">
        <f t="shared" si="14"/>
        <v>129.2</v>
      </c>
      <c r="N13" s="68">
        <v>114.8</v>
      </c>
      <c r="O13" s="68">
        <v>14.4</v>
      </c>
      <c r="P13" s="139">
        <f t="shared" si="15"/>
        <v>326.3</v>
      </c>
      <c r="Q13" s="68">
        <v>326</v>
      </c>
      <c r="R13" s="68">
        <v>0.3</v>
      </c>
      <c r="S13" s="139">
        <f t="shared" si="16"/>
        <v>0</v>
      </c>
      <c r="T13" s="68">
        <v>0</v>
      </c>
      <c r="U13" s="68">
        <v>0</v>
      </c>
      <c r="V13" s="139">
        <f t="shared" si="17"/>
        <v>24.3</v>
      </c>
      <c r="W13" s="68">
        <v>0</v>
      </c>
      <c r="X13" s="68">
        <v>24.3</v>
      </c>
      <c r="Y13" s="140">
        <v>811.1</v>
      </c>
      <c r="Z13" s="141">
        <f t="shared" si="2"/>
        <v>3296.2000000000003</v>
      </c>
      <c r="AA13" s="142">
        <f t="shared" si="3"/>
        <v>2485.1000000000004</v>
      </c>
      <c r="AB13" s="95">
        <f t="shared" si="4"/>
        <v>2158.8</v>
      </c>
      <c r="AC13" s="96">
        <f t="shared" si="5"/>
        <v>326.3</v>
      </c>
      <c r="AD13" s="143">
        <f t="shared" si="6"/>
        <v>651.5056778335752</v>
      </c>
      <c r="AE13" s="97">
        <f t="shared" si="7"/>
        <v>565.9613123444216</v>
      </c>
      <c r="AF13" s="98">
        <f t="shared" si="8"/>
        <v>85.54436548915359</v>
      </c>
      <c r="AG13" s="144">
        <f t="shared" si="9"/>
        <v>864.1475253611648</v>
      </c>
      <c r="AH13" s="145">
        <f t="shared" si="10"/>
        <v>212.64184752758956</v>
      </c>
      <c r="AI13" s="146">
        <f t="shared" si="11"/>
        <v>13.130256327713168</v>
      </c>
    </row>
    <row r="14" spans="1:35" s="46" customFormat="1" ht="17.25" customHeight="1">
      <c r="A14" s="91">
        <v>9</v>
      </c>
      <c r="B14" s="93" t="s">
        <v>188</v>
      </c>
      <c r="C14" s="137">
        <v>20218</v>
      </c>
      <c r="D14" s="138">
        <f t="shared" si="12"/>
        <v>404.9</v>
      </c>
      <c r="E14" s="84">
        <f>H14+K14+N14+Q14+T14+W14</f>
        <v>318.5</v>
      </c>
      <c r="F14" s="84">
        <f t="shared" si="12"/>
        <v>86.4</v>
      </c>
      <c r="G14" s="139">
        <f t="shared" si="1"/>
        <v>0</v>
      </c>
      <c r="H14" s="83">
        <v>0</v>
      </c>
      <c r="I14" s="83">
        <v>0</v>
      </c>
      <c r="J14" s="139">
        <f t="shared" si="13"/>
        <v>317.4</v>
      </c>
      <c r="K14" s="83">
        <v>253.3</v>
      </c>
      <c r="L14" s="83">
        <v>64.1</v>
      </c>
      <c r="M14" s="139">
        <f t="shared" si="14"/>
        <v>14.600000000000001</v>
      </c>
      <c r="N14" s="83">
        <v>9.4</v>
      </c>
      <c r="O14" s="83">
        <v>5.2</v>
      </c>
      <c r="P14" s="139">
        <f t="shared" si="15"/>
        <v>72.9</v>
      </c>
      <c r="Q14" s="83">
        <v>55.8</v>
      </c>
      <c r="R14" s="83">
        <v>17.1</v>
      </c>
      <c r="S14" s="139">
        <v>0</v>
      </c>
      <c r="T14" s="83">
        <v>0</v>
      </c>
      <c r="U14" s="83">
        <v>0</v>
      </c>
      <c r="V14" s="139">
        <f t="shared" si="17"/>
        <v>0</v>
      </c>
      <c r="W14" s="83">
        <v>0</v>
      </c>
      <c r="X14" s="83">
        <v>0</v>
      </c>
      <c r="Y14" s="140">
        <v>109</v>
      </c>
      <c r="Z14" s="141">
        <f t="shared" si="2"/>
        <v>513.9</v>
      </c>
      <c r="AA14" s="142">
        <f t="shared" si="3"/>
        <v>404.9</v>
      </c>
      <c r="AB14" s="95">
        <f>G14+J14+M14+S14+V14</f>
        <v>332</v>
      </c>
      <c r="AC14" s="96">
        <f>P14</f>
        <v>72.9</v>
      </c>
      <c r="AD14" s="147">
        <f t="shared" si="6"/>
        <v>646.0228668800397</v>
      </c>
      <c r="AE14" s="97">
        <f t="shared" si="7"/>
        <v>529.7100316230507</v>
      </c>
      <c r="AF14" s="98">
        <f t="shared" si="8"/>
        <v>116.31283525698913</v>
      </c>
      <c r="AG14" s="144">
        <f t="shared" si="9"/>
        <v>819.9336905153184</v>
      </c>
      <c r="AH14" s="148">
        <f t="shared" si="10"/>
        <v>173.91082363527872</v>
      </c>
      <c r="AI14" s="146">
        <f>AC14*100/AA14</f>
        <v>18.004445542109167</v>
      </c>
    </row>
    <row r="15" spans="1:35" s="46" customFormat="1" ht="19.5" customHeight="1">
      <c r="A15" s="91">
        <v>10</v>
      </c>
      <c r="B15" s="93" t="s">
        <v>28</v>
      </c>
      <c r="C15" s="137">
        <v>36007</v>
      </c>
      <c r="D15" s="138">
        <f t="shared" si="12"/>
        <v>970.9</v>
      </c>
      <c r="E15" s="84">
        <f t="shared" si="12"/>
        <v>868.8000000000001</v>
      </c>
      <c r="F15" s="84">
        <f t="shared" si="12"/>
        <v>102.10000000000001</v>
      </c>
      <c r="G15" s="139">
        <f t="shared" si="1"/>
        <v>706.7</v>
      </c>
      <c r="H15" s="83">
        <v>706.7</v>
      </c>
      <c r="I15" s="83">
        <v>0</v>
      </c>
      <c r="J15" s="139">
        <f t="shared" si="13"/>
        <v>97.8</v>
      </c>
      <c r="K15" s="83">
        <v>0</v>
      </c>
      <c r="L15" s="83">
        <v>97.8</v>
      </c>
      <c r="M15" s="139">
        <f t="shared" si="14"/>
        <v>1.4</v>
      </c>
      <c r="N15" s="83">
        <v>0</v>
      </c>
      <c r="O15" s="83">
        <v>1.4</v>
      </c>
      <c r="P15" s="139">
        <f t="shared" si="15"/>
        <v>156.4</v>
      </c>
      <c r="Q15" s="83">
        <v>156.4</v>
      </c>
      <c r="R15" s="83">
        <v>0</v>
      </c>
      <c r="S15" s="139">
        <f t="shared" si="16"/>
        <v>0</v>
      </c>
      <c r="T15" s="83">
        <v>0</v>
      </c>
      <c r="U15" s="83">
        <v>0</v>
      </c>
      <c r="V15" s="139">
        <f t="shared" si="17"/>
        <v>8.6</v>
      </c>
      <c r="W15" s="83">
        <v>5.7</v>
      </c>
      <c r="X15" s="83">
        <v>2.9</v>
      </c>
      <c r="Y15" s="140">
        <v>473.4</v>
      </c>
      <c r="Z15" s="141">
        <f t="shared" si="2"/>
        <v>1444.3</v>
      </c>
      <c r="AA15" s="142">
        <f t="shared" si="3"/>
        <v>970.9</v>
      </c>
      <c r="AB15" s="95">
        <f>G15+J15+M15+S15+V15</f>
        <v>814.5</v>
      </c>
      <c r="AC15" s="96">
        <f>P15</f>
        <v>156.4</v>
      </c>
      <c r="AD15" s="143">
        <f t="shared" si="6"/>
        <v>869.8129485574937</v>
      </c>
      <c r="AE15" s="97">
        <f t="shared" si="7"/>
        <v>729.696824183828</v>
      </c>
      <c r="AF15" s="98">
        <f t="shared" si="8"/>
        <v>140.1161243736657</v>
      </c>
      <c r="AG15" s="144">
        <f t="shared" si="9"/>
        <v>1293.9240309008017</v>
      </c>
      <c r="AH15" s="145">
        <f t="shared" si="10"/>
        <v>424.11108234330777</v>
      </c>
      <c r="AI15" s="146">
        <f>AC15*100/AA15</f>
        <v>16.10876506334329</v>
      </c>
    </row>
    <row r="16" spans="1:35" s="43" customFormat="1" ht="19.5" customHeight="1">
      <c r="A16" s="94">
        <v>11</v>
      </c>
      <c r="B16" s="93" t="s">
        <v>189</v>
      </c>
      <c r="C16" s="137">
        <v>28602</v>
      </c>
      <c r="D16" s="138">
        <f t="shared" si="12"/>
        <v>702.9000000000001</v>
      </c>
      <c r="E16" s="84">
        <f t="shared" si="12"/>
        <v>676.1999999999999</v>
      </c>
      <c r="F16" s="84">
        <f t="shared" si="12"/>
        <v>26.700000000000003</v>
      </c>
      <c r="G16" s="139">
        <f t="shared" si="1"/>
        <v>0</v>
      </c>
      <c r="H16" s="68">
        <v>0</v>
      </c>
      <c r="I16" s="68">
        <v>0</v>
      </c>
      <c r="J16" s="139">
        <f t="shared" si="13"/>
        <v>569.9</v>
      </c>
      <c r="K16" s="68">
        <v>560.8</v>
      </c>
      <c r="L16" s="68">
        <v>9.1</v>
      </c>
      <c r="M16" s="139">
        <f t="shared" si="14"/>
        <v>21.599999999999998</v>
      </c>
      <c r="N16" s="68">
        <v>18.4</v>
      </c>
      <c r="O16" s="68">
        <v>3.2</v>
      </c>
      <c r="P16" s="139">
        <f t="shared" si="15"/>
        <v>77.2</v>
      </c>
      <c r="Q16" s="68">
        <v>76.8</v>
      </c>
      <c r="R16" s="68">
        <v>0.4</v>
      </c>
      <c r="S16" s="139">
        <f t="shared" si="16"/>
        <v>0</v>
      </c>
      <c r="T16" s="68">
        <v>0</v>
      </c>
      <c r="U16" s="68">
        <v>0</v>
      </c>
      <c r="V16" s="139">
        <f t="shared" si="17"/>
        <v>34.2</v>
      </c>
      <c r="W16" s="68">
        <v>20.2</v>
      </c>
      <c r="X16" s="68">
        <v>14</v>
      </c>
      <c r="Y16" s="140">
        <v>208.4</v>
      </c>
      <c r="Z16" s="141">
        <f t="shared" si="2"/>
        <v>911.3000000000001</v>
      </c>
      <c r="AA16" s="142">
        <f t="shared" si="3"/>
        <v>702.9000000000001</v>
      </c>
      <c r="AB16" s="95">
        <f t="shared" si="4"/>
        <v>625.7</v>
      </c>
      <c r="AC16" s="96">
        <f t="shared" si="5"/>
        <v>77.2</v>
      </c>
      <c r="AD16" s="143">
        <f t="shared" si="6"/>
        <v>792.7485332629572</v>
      </c>
      <c r="AE16" s="97">
        <f t="shared" si="7"/>
        <v>705.6804058367225</v>
      </c>
      <c r="AF16" s="98">
        <f t="shared" si="8"/>
        <v>87.06812742623458</v>
      </c>
      <c r="AG16" s="144">
        <f t="shared" si="9"/>
        <v>1027.7873642943985</v>
      </c>
      <c r="AH16" s="145">
        <f t="shared" si="10"/>
        <v>235.03883103144153</v>
      </c>
      <c r="AI16" s="146">
        <f t="shared" si="11"/>
        <v>10.983070137999714</v>
      </c>
    </row>
    <row r="17" spans="1:35" s="43" customFormat="1" ht="19.5" customHeight="1">
      <c r="A17" s="94">
        <v>12</v>
      </c>
      <c r="B17" s="93" t="s">
        <v>190</v>
      </c>
      <c r="C17" s="137">
        <v>27273</v>
      </c>
      <c r="D17" s="138">
        <f t="shared" si="12"/>
        <v>692.4</v>
      </c>
      <c r="E17" s="84">
        <f t="shared" si="12"/>
        <v>602.1</v>
      </c>
      <c r="F17" s="84">
        <f t="shared" si="12"/>
        <v>90.3</v>
      </c>
      <c r="G17" s="139">
        <f t="shared" si="1"/>
        <v>0</v>
      </c>
      <c r="H17" s="68">
        <v>0</v>
      </c>
      <c r="I17" s="68">
        <v>0</v>
      </c>
      <c r="J17" s="139">
        <f t="shared" si="13"/>
        <v>578.5</v>
      </c>
      <c r="K17" s="68">
        <v>515.5</v>
      </c>
      <c r="L17" s="68">
        <v>63</v>
      </c>
      <c r="M17" s="139">
        <f t="shared" si="14"/>
        <v>0.5</v>
      </c>
      <c r="N17" s="68">
        <v>0</v>
      </c>
      <c r="O17" s="68">
        <v>0.5</v>
      </c>
      <c r="P17" s="139">
        <f t="shared" si="15"/>
        <v>113.39999999999999</v>
      </c>
      <c r="Q17" s="68">
        <v>86.6</v>
      </c>
      <c r="R17" s="68">
        <v>26.8</v>
      </c>
      <c r="S17" s="139">
        <f t="shared" si="16"/>
        <v>0</v>
      </c>
      <c r="T17" s="68">
        <v>0</v>
      </c>
      <c r="U17" s="68">
        <v>0</v>
      </c>
      <c r="V17" s="139">
        <f t="shared" si="17"/>
        <v>0</v>
      </c>
      <c r="W17" s="68">
        <v>0</v>
      </c>
      <c r="X17" s="68">
        <v>0</v>
      </c>
      <c r="Y17" s="140">
        <v>311.1</v>
      </c>
      <c r="Z17" s="141">
        <f t="shared" si="2"/>
        <v>1003.5</v>
      </c>
      <c r="AA17" s="142">
        <f t="shared" si="3"/>
        <v>692.4</v>
      </c>
      <c r="AB17" s="95">
        <f t="shared" si="4"/>
        <v>579</v>
      </c>
      <c r="AC17" s="96">
        <f t="shared" si="5"/>
        <v>113.39999999999999</v>
      </c>
      <c r="AD17" s="143">
        <f t="shared" si="6"/>
        <v>818.9595523399604</v>
      </c>
      <c r="AE17" s="97">
        <f t="shared" si="7"/>
        <v>684.8318613588057</v>
      </c>
      <c r="AF17" s="98">
        <f t="shared" si="8"/>
        <v>134.1276909811547</v>
      </c>
      <c r="AG17" s="144">
        <f t="shared" si="9"/>
        <v>1186.9236146348214</v>
      </c>
      <c r="AH17" s="145">
        <f t="shared" si="10"/>
        <v>367.9640622948609</v>
      </c>
      <c r="AI17" s="146">
        <f t="shared" si="11"/>
        <v>16.377816291161178</v>
      </c>
    </row>
    <row r="18" spans="1:35" s="43" customFormat="1" ht="19.5" customHeight="1">
      <c r="A18" s="94">
        <v>13</v>
      </c>
      <c r="B18" s="93" t="s">
        <v>191</v>
      </c>
      <c r="C18" s="137">
        <v>121504</v>
      </c>
      <c r="D18" s="138">
        <f t="shared" si="12"/>
        <v>2374.5</v>
      </c>
      <c r="E18" s="84">
        <f t="shared" si="12"/>
        <v>2267.6</v>
      </c>
      <c r="F18" s="84">
        <f t="shared" si="12"/>
        <v>106.9</v>
      </c>
      <c r="G18" s="139">
        <f t="shared" si="1"/>
        <v>0</v>
      </c>
      <c r="H18" s="68">
        <v>0</v>
      </c>
      <c r="I18" s="68">
        <v>0</v>
      </c>
      <c r="J18" s="139">
        <f t="shared" si="13"/>
        <v>1967.1000000000001</v>
      </c>
      <c r="K18" s="68">
        <v>1889.4</v>
      </c>
      <c r="L18" s="68">
        <v>77.7</v>
      </c>
      <c r="M18" s="139">
        <f t="shared" si="14"/>
        <v>119.7</v>
      </c>
      <c r="N18" s="68">
        <v>90.5</v>
      </c>
      <c r="O18" s="68">
        <v>29.2</v>
      </c>
      <c r="P18" s="139">
        <f t="shared" si="15"/>
        <v>287.7</v>
      </c>
      <c r="Q18" s="68">
        <v>287.7</v>
      </c>
      <c r="R18" s="68">
        <v>0</v>
      </c>
      <c r="S18" s="139">
        <f t="shared" si="16"/>
        <v>0</v>
      </c>
      <c r="T18" s="68">
        <v>0</v>
      </c>
      <c r="U18" s="68">
        <v>0</v>
      </c>
      <c r="V18" s="139">
        <v>0</v>
      </c>
      <c r="W18" s="68">
        <v>0</v>
      </c>
      <c r="X18" s="68">
        <v>0</v>
      </c>
      <c r="Y18" s="140">
        <v>1076.2</v>
      </c>
      <c r="Z18" s="141">
        <f t="shared" si="2"/>
        <v>3450.7</v>
      </c>
      <c r="AA18" s="142">
        <f t="shared" si="3"/>
        <v>2374.5</v>
      </c>
      <c r="AB18" s="95">
        <f t="shared" si="4"/>
        <v>2086.8</v>
      </c>
      <c r="AC18" s="96">
        <f t="shared" si="5"/>
        <v>287.7</v>
      </c>
      <c r="AD18" s="143">
        <f t="shared" si="6"/>
        <v>630.4053709634941</v>
      </c>
      <c r="AE18" s="97">
        <f t="shared" si="7"/>
        <v>554.0239747848472</v>
      </c>
      <c r="AF18" s="98">
        <f t="shared" si="8"/>
        <v>76.38139617864698</v>
      </c>
      <c r="AG18" s="134">
        <f t="shared" si="9"/>
        <v>916.1254215976958</v>
      </c>
      <c r="AH18" s="145">
        <f t="shared" si="10"/>
        <v>285.72005063420187</v>
      </c>
      <c r="AI18" s="146">
        <f t="shared" si="11"/>
        <v>12.11623499684144</v>
      </c>
    </row>
    <row r="19" spans="1:35" s="43" customFormat="1" ht="19.5" customHeight="1">
      <c r="A19" s="94">
        <v>14</v>
      </c>
      <c r="B19" s="93" t="s">
        <v>70</v>
      </c>
      <c r="C19" s="137">
        <v>55159</v>
      </c>
      <c r="D19" s="138">
        <f t="shared" si="12"/>
        <v>1304.8</v>
      </c>
      <c r="E19" s="84">
        <f t="shared" si="12"/>
        <v>1224.5000000000002</v>
      </c>
      <c r="F19" s="84">
        <f t="shared" si="12"/>
        <v>80.3</v>
      </c>
      <c r="G19" s="139">
        <f t="shared" si="1"/>
        <v>0</v>
      </c>
      <c r="H19" s="68">
        <v>0</v>
      </c>
      <c r="I19" s="68">
        <v>0</v>
      </c>
      <c r="J19" s="139">
        <f t="shared" si="13"/>
        <v>1054.2</v>
      </c>
      <c r="K19" s="68">
        <v>1027.2</v>
      </c>
      <c r="L19" s="68">
        <v>27</v>
      </c>
      <c r="M19" s="139">
        <f t="shared" si="14"/>
        <v>0</v>
      </c>
      <c r="N19" s="68">
        <v>0</v>
      </c>
      <c r="O19" s="68">
        <v>0</v>
      </c>
      <c r="P19" s="139">
        <f t="shared" si="15"/>
        <v>174.8</v>
      </c>
      <c r="Q19" s="68">
        <v>163.9</v>
      </c>
      <c r="R19" s="68">
        <v>10.9</v>
      </c>
      <c r="S19" s="139">
        <f t="shared" si="16"/>
        <v>0</v>
      </c>
      <c r="T19" s="68">
        <v>0</v>
      </c>
      <c r="U19" s="68">
        <v>0</v>
      </c>
      <c r="V19" s="139">
        <f t="shared" si="17"/>
        <v>75.8</v>
      </c>
      <c r="W19" s="68">
        <v>33.4</v>
      </c>
      <c r="X19" s="68">
        <v>42.4</v>
      </c>
      <c r="Y19" s="140">
        <v>335.6</v>
      </c>
      <c r="Z19" s="141">
        <f t="shared" si="2"/>
        <v>1640.4</v>
      </c>
      <c r="AA19" s="142">
        <f t="shared" si="3"/>
        <v>1304.8</v>
      </c>
      <c r="AB19" s="95">
        <f t="shared" si="4"/>
        <v>1130</v>
      </c>
      <c r="AC19" s="96">
        <f t="shared" si="5"/>
        <v>174.8</v>
      </c>
      <c r="AD19" s="143">
        <f t="shared" si="6"/>
        <v>763.0726188046403</v>
      </c>
      <c r="AE19" s="97">
        <f t="shared" si="7"/>
        <v>660.8461520916951</v>
      </c>
      <c r="AF19" s="98">
        <f t="shared" si="8"/>
        <v>102.22646671294541</v>
      </c>
      <c r="AG19" s="134">
        <f t="shared" si="9"/>
        <v>959.3380777798377</v>
      </c>
      <c r="AH19" s="145">
        <f t="shared" si="10"/>
        <v>196.26545897519722</v>
      </c>
      <c r="AI19" s="146">
        <f t="shared" si="11"/>
        <v>13.39668914776211</v>
      </c>
    </row>
    <row r="20" spans="1:35" s="43" customFormat="1" ht="19.5" customHeight="1">
      <c r="A20" s="94">
        <v>15</v>
      </c>
      <c r="B20" s="93" t="s">
        <v>71</v>
      </c>
      <c r="C20" s="137">
        <v>17414</v>
      </c>
      <c r="D20" s="138">
        <f t="shared" si="12"/>
        <v>449.09999999999997</v>
      </c>
      <c r="E20" s="84">
        <f t="shared" si="12"/>
        <v>420.9</v>
      </c>
      <c r="F20" s="84">
        <f t="shared" si="12"/>
        <v>28.2</v>
      </c>
      <c r="G20" s="139">
        <f>SUM(H20:I20)</f>
        <v>0</v>
      </c>
      <c r="H20" s="68">
        <v>0</v>
      </c>
      <c r="I20" s="68">
        <v>0</v>
      </c>
      <c r="J20" s="139">
        <f>SUM(K20:L20)</f>
        <v>365.4</v>
      </c>
      <c r="K20" s="68">
        <v>353.9</v>
      </c>
      <c r="L20" s="68">
        <v>11.5</v>
      </c>
      <c r="M20" s="139">
        <f>SUM(N20:O20)</f>
        <v>0</v>
      </c>
      <c r="N20" s="68">
        <v>0</v>
      </c>
      <c r="O20" s="68">
        <v>0</v>
      </c>
      <c r="P20" s="139">
        <f>SUM(Q20:R20)</f>
        <v>55.5</v>
      </c>
      <c r="Q20" s="68">
        <v>55.5</v>
      </c>
      <c r="R20" s="68">
        <v>0</v>
      </c>
      <c r="S20" s="139">
        <f>SUM(T20:U20)</f>
        <v>0</v>
      </c>
      <c r="T20" s="68">
        <v>0</v>
      </c>
      <c r="U20" s="68">
        <v>0</v>
      </c>
      <c r="V20" s="139">
        <f>SUM(W20:X20)</f>
        <v>28.2</v>
      </c>
      <c r="W20" s="68">
        <v>11.5</v>
      </c>
      <c r="X20" s="68">
        <v>16.7</v>
      </c>
      <c r="Y20" s="140">
        <v>147</v>
      </c>
      <c r="Z20" s="141">
        <f>D20+Y20</f>
        <v>596.0999999999999</v>
      </c>
      <c r="AA20" s="142">
        <f>SUM(AB20:AC20)</f>
        <v>449.09999999999997</v>
      </c>
      <c r="AB20" s="95">
        <f>G20+J20+M20+S20+V20</f>
        <v>393.59999999999997</v>
      </c>
      <c r="AC20" s="96">
        <f>P20</f>
        <v>55.5</v>
      </c>
      <c r="AD20" s="143">
        <f t="shared" si="6"/>
        <v>831.9224057765905</v>
      </c>
      <c r="AE20" s="97">
        <f t="shared" si="7"/>
        <v>729.113023633191</v>
      </c>
      <c r="AF20" s="98">
        <f t="shared" si="8"/>
        <v>102.80938214339963</v>
      </c>
      <c r="AG20" s="144">
        <f t="shared" si="9"/>
        <v>1104.2283368591084</v>
      </c>
      <c r="AH20" s="145">
        <f t="shared" si="10"/>
        <v>272.30593108251793</v>
      </c>
      <c r="AI20" s="146">
        <f>AC20*100/AA20</f>
        <v>12.35804943219773</v>
      </c>
    </row>
    <row r="21" spans="1:35" s="43" customFormat="1" ht="19.5" customHeight="1">
      <c r="A21" s="94">
        <v>16</v>
      </c>
      <c r="B21" s="93" t="s">
        <v>72</v>
      </c>
      <c r="C21" s="137">
        <v>6717</v>
      </c>
      <c r="D21" s="138">
        <f t="shared" si="12"/>
        <v>127.4</v>
      </c>
      <c r="E21" s="84">
        <f t="shared" si="12"/>
        <v>121.9</v>
      </c>
      <c r="F21" s="84">
        <f t="shared" si="12"/>
        <v>5.5</v>
      </c>
      <c r="G21" s="139">
        <f>SUM(H21:I21)</f>
        <v>0</v>
      </c>
      <c r="H21" s="68">
        <v>0</v>
      </c>
      <c r="I21" s="68">
        <v>0</v>
      </c>
      <c r="J21" s="139">
        <f>SUM(K21:L21)</f>
        <v>74.2</v>
      </c>
      <c r="K21" s="68">
        <v>70.5</v>
      </c>
      <c r="L21" s="68">
        <v>3.7</v>
      </c>
      <c r="M21" s="139">
        <f>SUM(N21:O21)</f>
        <v>8.200000000000001</v>
      </c>
      <c r="N21" s="68">
        <v>6.4</v>
      </c>
      <c r="O21" s="68">
        <v>1.8</v>
      </c>
      <c r="P21" s="139">
        <f>SUM(Q21:R21)</f>
        <v>45</v>
      </c>
      <c r="Q21" s="68">
        <v>45</v>
      </c>
      <c r="R21" s="68">
        <v>0</v>
      </c>
      <c r="S21" s="139">
        <f>SUM(T21:U21)</f>
        <v>0</v>
      </c>
      <c r="T21" s="68">
        <v>0</v>
      </c>
      <c r="U21" s="68">
        <v>0</v>
      </c>
      <c r="V21" s="139">
        <f>SUM(W21:X21)</f>
        <v>0</v>
      </c>
      <c r="W21" s="68">
        <v>0</v>
      </c>
      <c r="X21" s="68">
        <v>0</v>
      </c>
      <c r="Y21" s="140">
        <v>34.4</v>
      </c>
      <c r="Z21" s="141">
        <f t="shared" si="2"/>
        <v>161.8</v>
      </c>
      <c r="AA21" s="142">
        <f t="shared" si="3"/>
        <v>127.4</v>
      </c>
      <c r="AB21" s="95">
        <f t="shared" si="4"/>
        <v>82.4</v>
      </c>
      <c r="AC21" s="96">
        <f t="shared" si="5"/>
        <v>45</v>
      </c>
      <c r="AD21" s="143">
        <f t="shared" si="6"/>
        <v>611.8322791953013</v>
      </c>
      <c r="AE21" s="97">
        <f t="shared" si="7"/>
        <v>395.72197649680396</v>
      </c>
      <c r="AF21" s="98">
        <f t="shared" si="8"/>
        <v>216.11030269849732</v>
      </c>
      <c r="AG21" s="144">
        <f t="shared" si="9"/>
        <v>777.0365994803748</v>
      </c>
      <c r="AH21" s="145">
        <f t="shared" si="10"/>
        <v>165.2043202850735</v>
      </c>
      <c r="AI21" s="146">
        <f t="shared" si="11"/>
        <v>35.32182103610675</v>
      </c>
    </row>
    <row r="22" spans="1:35" s="43" customFormat="1" ht="19.5" customHeight="1">
      <c r="A22" s="94">
        <v>17</v>
      </c>
      <c r="B22" s="93" t="s">
        <v>73</v>
      </c>
      <c r="C22" s="137">
        <v>14355</v>
      </c>
      <c r="D22" s="138">
        <f t="shared" si="12"/>
        <v>328.90000000000003</v>
      </c>
      <c r="E22" s="84">
        <f t="shared" si="12"/>
        <v>314.5</v>
      </c>
      <c r="F22" s="84">
        <f t="shared" si="12"/>
        <v>14.399999999999999</v>
      </c>
      <c r="G22" s="139">
        <f t="shared" si="1"/>
        <v>0</v>
      </c>
      <c r="H22" s="68">
        <v>0</v>
      </c>
      <c r="I22" s="68">
        <v>0</v>
      </c>
      <c r="J22" s="139">
        <f t="shared" si="13"/>
        <v>271</v>
      </c>
      <c r="K22" s="68">
        <v>260.9</v>
      </c>
      <c r="L22" s="68">
        <v>10.1</v>
      </c>
      <c r="M22" s="139">
        <f>SUM(N22:O22)</f>
        <v>10.6</v>
      </c>
      <c r="N22" s="68">
        <v>8.5</v>
      </c>
      <c r="O22" s="68">
        <v>2.1</v>
      </c>
      <c r="P22" s="139">
        <f t="shared" si="15"/>
        <v>42.8</v>
      </c>
      <c r="Q22" s="68">
        <v>41.8</v>
      </c>
      <c r="R22" s="68">
        <v>1</v>
      </c>
      <c r="S22" s="139">
        <f t="shared" si="16"/>
        <v>0</v>
      </c>
      <c r="T22" s="68">
        <v>0</v>
      </c>
      <c r="U22" s="68">
        <v>0</v>
      </c>
      <c r="V22" s="139">
        <f t="shared" si="17"/>
        <v>4.5</v>
      </c>
      <c r="W22" s="68">
        <v>3.3</v>
      </c>
      <c r="X22" s="68">
        <v>1.2</v>
      </c>
      <c r="Y22" s="140">
        <v>69.8</v>
      </c>
      <c r="Z22" s="141">
        <f t="shared" si="2"/>
        <v>398.70000000000005</v>
      </c>
      <c r="AA22" s="142">
        <f t="shared" si="3"/>
        <v>328.90000000000003</v>
      </c>
      <c r="AB22" s="95">
        <f t="shared" si="4"/>
        <v>286.1</v>
      </c>
      <c r="AC22" s="96">
        <f t="shared" si="5"/>
        <v>42.8</v>
      </c>
      <c r="AD22" s="143">
        <f t="shared" si="6"/>
        <v>739.092819181807</v>
      </c>
      <c r="AE22" s="97">
        <f t="shared" si="7"/>
        <v>642.9141245603982</v>
      </c>
      <c r="AF22" s="98">
        <f t="shared" si="8"/>
        <v>96.17869462140875</v>
      </c>
      <c r="AG22" s="144">
        <f t="shared" si="9"/>
        <v>895.9449893821418</v>
      </c>
      <c r="AH22" s="145">
        <f t="shared" si="10"/>
        <v>156.8521702003348</v>
      </c>
      <c r="AI22" s="146">
        <f>AC22*100/AA22</f>
        <v>13.013073882639098</v>
      </c>
    </row>
    <row r="23" spans="1:35" s="43" customFormat="1" ht="19.5" customHeight="1">
      <c r="A23" s="94">
        <v>18</v>
      </c>
      <c r="B23" s="93" t="s">
        <v>192</v>
      </c>
      <c r="C23" s="137">
        <v>33687</v>
      </c>
      <c r="D23" s="138">
        <f t="shared" si="12"/>
        <v>648.6999999999999</v>
      </c>
      <c r="E23" s="84">
        <f t="shared" si="12"/>
        <v>593.3</v>
      </c>
      <c r="F23" s="84">
        <f t="shared" si="12"/>
        <v>55.4</v>
      </c>
      <c r="G23" s="139">
        <v>0</v>
      </c>
      <c r="H23" s="68">
        <v>0</v>
      </c>
      <c r="I23" s="99">
        <v>0</v>
      </c>
      <c r="J23" s="139">
        <f t="shared" si="13"/>
        <v>427.29999999999995</v>
      </c>
      <c r="K23" s="68">
        <v>386.4</v>
      </c>
      <c r="L23" s="68">
        <v>40.9</v>
      </c>
      <c r="M23" s="139">
        <f t="shared" si="14"/>
        <v>0</v>
      </c>
      <c r="N23" s="68">
        <v>0</v>
      </c>
      <c r="O23" s="68">
        <v>0</v>
      </c>
      <c r="P23" s="139">
        <f t="shared" si="15"/>
        <v>173.4</v>
      </c>
      <c r="Q23" s="68">
        <v>170.5</v>
      </c>
      <c r="R23" s="68">
        <v>2.9</v>
      </c>
      <c r="S23" s="139">
        <v>0</v>
      </c>
      <c r="T23" s="68">
        <v>0</v>
      </c>
      <c r="U23" s="68">
        <v>0</v>
      </c>
      <c r="V23" s="139">
        <f t="shared" si="17"/>
        <v>48</v>
      </c>
      <c r="W23" s="68">
        <v>36.4</v>
      </c>
      <c r="X23" s="68">
        <v>11.6</v>
      </c>
      <c r="Y23" s="140">
        <v>336.1</v>
      </c>
      <c r="Z23" s="141">
        <f t="shared" si="2"/>
        <v>984.8</v>
      </c>
      <c r="AA23" s="142">
        <f t="shared" si="3"/>
        <v>648.6999999999999</v>
      </c>
      <c r="AB23" s="95">
        <f t="shared" si="4"/>
        <v>475.29999999999995</v>
      </c>
      <c r="AC23" s="96">
        <f t="shared" si="5"/>
        <v>173.4</v>
      </c>
      <c r="AD23" s="143">
        <f t="shared" si="6"/>
        <v>621.1834372788584</v>
      </c>
      <c r="AE23" s="97">
        <f t="shared" si="7"/>
        <v>455.138720115063</v>
      </c>
      <c r="AF23" s="98">
        <f t="shared" si="8"/>
        <v>166.04471716379535</v>
      </c>
      <c r="AG23" s="144">
        <f t="shared" si="9"/>
        <v>943.0267443074144</v>
      </c>
      <c r="AH23" s="145">
        <f t="shared" si="10"/>
        <v>321.84330702855607</v>
      </c>
      <c r="AI23" s="146">
        <f t="shared" si="11"/>
        <v>26.730383844612305</v>
      </c>
    </row>
    <row r="24" spans="1:35" s="43" customFormat="1" ht="19.5" customHeight="1">
      <c r="A24" s="94">
        <v>19</v>
      </c>
      <c r="B24" s="93" t="s">
        <v>193</v>
      </c>
      <c r="C24" s="137">
        <v>27094</v>
      </c>
      <c r="D24" s="138">
        <f t="shared" si="12"/>
        <v>542.1999999999999</v>
      </c>
      <c r="E24" s="84">
        <f t="shared" si="12"/>
        <v>502.3</v>
      </c>
      <c r="F24" s="84">
        <f t="shared" si="12"/>
        <v>39.9</v>
      </c>
      <c r="G24" s="139">
        <v>0</v>
      </c>
      <c r="H24" s="68">
        <v>0</v>
      </c>
      <c r="I24" s="68">
        <v>0</v>
      </c>
      <c r="J24" s="139">
        <f t="shared" si="13"/>
        <v>351.09999999999997</v>
      </c>
      <c r="K24" s="68">
        <v>325.2</v>
      </c>
      <c r="L24" s="68">
        <v>25.9</v>
      </c>
      <c r="M24" s="139">
        <f t="shared" si="14"/>
        <v>0</v>
      </c>
      <c r="N24" s="68">
        <v>0</v>
      </c>
      <c r="O24" s="68">
        <v>0</v>
      </c>
      <c r="P24" s="139">
        <f t="shared" si="15"/>
        <v>150.20000000000002</v>
      </c>
      <c r="Q24" s="68">
        <v>148.9</v>
      </c>
      <c r="R24" s="68">
        <v>1.3</v>
      </c>
      <c r="S24" s="139">
        <v>0</v>
      </c>
      <c r="T24" s="68">
        <v>0</v>
      </c>
      <c r="U24" s="68">
        <v>0</v>
      </c>
      <c r="V24" s="139">
        <f t="shared" si="17"/>
        <v>40.9</v>
      </c>
      <c r="W24" s="68">
        <v>28.2</v>
      </c>
      <c r="X24" s="68">
        <v>12.7</v>
      </c>
      <c r="Y24" s="140">
        <v>474.3</v>
      </c>
      <c r="Z24" s="141">
        <f t="shared" si="2"/>
        <v>1016.5</v>
      </c>
      <c r="AA24" s="142">
        <f t="shared" si="3"/>
        <v>542.1999999999999</v>
      </c>
      <c r="AB24" s="95">
        <f t="shared" si="4"/>
        <v>391.99999999999994</v>
      </c>
      <c r="AC24" s="96">
        <f t="shared" si="5"/>
        <v>150.20000000000002</v>
      </c>
      <c r="AD24" s="143">
        <f t="shared" si="6"/>
        <v>645.542281709794</v>
      </c>
      <c r="AE24" s="97">
        <f t="shared" si="7"/>
        <v>466.7144493364796</v>
      </c>
      <c r="AF24" s="98">
        <f t="shared" si="8"/>
        <v>178.82783237331444</v>
      </c>
      <c r="AG24" s="144">
        <f t="shared" si="9"/>
        <v>1210.2429534452335</v>
      </c>
      <c r="AH24" s="145">
        <f t="shared" si="10"/>
        <v>564.7006717354396</v>
      </c>
      <c r="AI24" s="146">
        <f t="shared" si="11"/>
        <v>27.701954998155667</v>
      </c>
    </row>
    <row r="25" spans="1:35" s="43" customFormat="1" ht="19.5" customHeight="1">
      <c r="A25" s="94">
        <v>20</v>
      </c>
      <c r="B25" s="93" t="s">
        <v>34</v>
      </c>
      <c r="C25" s="137">
        <v>6162</v>
      </c>
      <c r="D25" s="138">
        <f t="shared" si="12"/>
        <v>102.7</v>
      </c>
      <c r="E25" s="84">
        <f t="shared" si="12"/>
        <v>102.2</v>
      </c>
      <c r="F25" s="84">
        <f t="shared" si="12"/>
        <v>0.5</v>
      </c>
      <c r="G25" s="139">
        <f t="shared" si="1"/>
        <v>0</v>
      </c>
      <c r="H25" s="68">
        <v>0</v>
      </c>
      <c r="I25" s="68">
        <v>0</v>
      </c>
      <c r="J25" s="139">
        <f t="shared" si="13"/>
        <v>82</v>
      </c>
      <c r="K25" s="68">
        <v>82</v>
      </c>
      <c r="L25" s="68">
        <v>0</v>
      </c>
      <c r="M25" s="139">
        <f t="shared" si="14"/>
        <v>0.5</v>
      </c>
      <c r="N25" s="68">
        <v>0</v>
      </c>
      <c r="O25" s="68">
        <v>0.5</v>
      </c>
      <c r="P25" s="139">
        <f t="shared" si="15"/>
        <v>20.2</v>
      </c>
      <c r="Q25" s="68">
        <v>20.2</v>
      </c>
      <c r="R25" s="68">
        <v>0</v>
      </c>
      <c r="S25" s="139">
        <f t="shared" si="16"/>
        <v>0</v>
      </c>
      <c r="T25" s="68">
        <v>0</v>
      </c>
      <c r="U25" s="68">
        <v>0</v>
      </c>
      <c r="V25" s="139">
        <f t="shared" si="17"/>
        <v>0</v>
      </c>
      <c r="W25" s="68">
        <v>0</v>
      </c>
      <c r="X25" s="68">
        <v>0</v>
      </c>
      <c r="Y25" s="140">
        <v>54.1</v>
      </c>
      <c r="Z25" s="141">
        <f t="shared" si="2"/>
        <v>156.8</v>
      </c>
      <c r="AA25" s="142">
        <f t="shared" si="3"/>
        <v>102.7</v>
      </c>
      <c r="AB25" s="95">
        <f t="shared" si="4"/>
        <v>82.5</v>
      </c>
      <c r="AC25" s="96">
        <f t="shared" si="5"/>
        <v>20.2</v>
      </c>
      <c r="AD25" s="143">
        <f t="shared" si="6"/>
        <v>537.6344086021505</v>
      </c>
      <c r="AE25" s="97">
        <f t="shared" si="7"/>
        <v>431.88742657913747</v>
      </c>
      <c r="AF25" s="98">
        <f t="shared" si="8"/>
        <v>105.74698202301305</v>
      </c>
      <c r="AG25" s="144">
        <f t="shared" si="9"/>
        <v>820.8478604558637</v>
      </c>
      <c r="AH25" s="145">
        <f t="shared" si="10"/>
        <v>283.2134518537132</v>
      </c>
      <c r="AI25" s="146">
        <f t="shared" si="11"/>
        <v>19.668938656280428</v>
      </c>
    </row>
    <row r="26" spans="1:35" s="43" customFormat="1" ht="19.5" customHeight="1">
      <c r="A26" s="94">
        <v>21</v>
      </c>
      <c r="B26" s="93" t="s">
        <v>35</v>
      </c>
      <c r="C26" s="137">
        <v>16055</v>
      </c>
      <c r="D26" s="138">
        <f t="shared" si="12"/>
        <v>232.90000000000003</v>
      </c>
      <c r="E26" s="84">
        <f t="shared" si="12"/>
        <v>210.20000000000002</v>
      </c>
      <c r="F26" s="84">
        <f t="shared" si="12"/>
        <v>22.700000000000003</v>
      </c>
      <c r="G26" s="139">
        <f t="shared" si="1"/>
        <v>0</v>
      </c>
      <c r="H26" s="68">
        <v>0</v>
      </c>
      <c r="I26" s="68">
        <v>0</v>
      </c>
      <c r="J26" s="139">
        <f t="shared" si="13"/>
        <v>185.20000000000002</v>
      </c>
      <c r="K26" s="68">
        <v>167.4</v>
      </c>
      <c r="L26" s="68">
        <v>17.8</v>
      </c>
      <c r="M26" s="139">
        <f t="shared" si="14"/>
        <v>8.3</v>
      </c>
      <c r="N26" s="68">
        <v>3.4</v>
      </c>
      <c r="O26" s="68">
        <v>4.9</v>
      </c>
      <c r="P26" s="139">
        <f t="shared" si="15"/>
        <v>39.4</v>
      </c>
      <c r="Q26" s="68">
        <v>39.4</v>
      </c>
      <c r="R26" s="68">
        <v>0</v>
      </c>
      <c r="S26" s="139">
        <f t="shared" si="16"/>
        <v>0</v>
      </c>
      <c r="T26" s="68">
        <v>0</v>
      </c>
      <c r="U26" s="68">
        <v>0</v>
      </c>
      <c r="V26" s="139">
        <f t="shared" si="17"/>
        <v>0</v>
      </c>
      <c r="W26" s="68">
        <v>0</v>
      </c>
      <c r="X26" s="68">
        <v>0</v>
      </c>
      <c r="Y26" s="140">
        <v>131.8</v>
      </c>
      <c r="Z26" s="141">
        <f t="shared" si="2"/>
        <v>364.70000000000005</v>
      </c>
      <c r="AA26" s="142">
        <f t="shared" si="3"/>
        <v>232.90000000000003</v>
      </c>
      <c r="AB26" s="95">
        <f t="shared" si="4"/>
        <v>193.50000000000003</v>
      </c>
      <c r="AC26" s="96">
        <f t="shared" si="5"/>
        <v>39.4</v>
      </c>
      <c r="AD26" s="143">
        <f t="shared" si="6"/>
        <v>467.94788077274694</v>
      </c>
      <c r="AE26" s="97">
        <f t="shared" si="7"/>
        <v>388.7845209511659</v>
      </c>
      <c r="AF26" s="98">
        <f t="shared" si="8"/>
        <v>79.16335982158105</v>
      </c>
      <c r="AG26" s="144">
        <f t="shared" si="9"/>
        <v>732.7633839322491</v>
      </c>
      <c r="AH26" s="145">
        <f t="shared" si="10"/>
        <v>264.81550315950216</v>
      </c>
      <c r="AI26" s="146">
        <f t="shared" si="11"/>
        <v>16.91713181623014</v>
      </c>
    </row>
    <row r="27" spans="1:35" s="43" customFormat="1" ht="19.5" customHeight="1">
      <c r="A27" s="91">
        <v>22</v>
      </c>
      <c r="B27" s="93" t="s">
        <v>36</v>
      </c>
      <c r="C27" s="137">
        <v>8017</v>
      </c>
      <c r="D27" s="138">
        <f t="shared" si="12"/>
        <v>161.6</v>
      </c>
      <c r="E27" s="84">
        <f t="shared" si="12"/>
        <v>152.8</v>
      </c>
      <c r="F27" s="84">
        <f t="shared" si="12"/>
        <v>8.799999999999999</v>
      </c>
      <c r="G27" s="139">
        <f t="shared" si="1"/>
        <v>0</v>
      </c>
      <c r="H27" s="68">
        <v>0</v>
      </c>
      <c r="I27" s="68">
        <v>0</v>
      </c>
      <c r="J27" s="139">
        <f t="shared" si="13"/>
        <v>130.6</v>
      </c>
      <c r="K27" s="68">
        <v>123.7</v>
      </c>
      <c r="L27" s="68">
        <v>6.9</v>
      </c>
      <c r="M27" s="139">
        <f t="shared" si="14"/>
        <v>8.299999999999999</v>
      </c>
      <c r="N27" s="68">
        <v>7.1</v>
      </c>
      <c r="O27" s="68">
        <v>1.2</v>
      </c>
      <c r="P27" s="139">
        <f t="shared" si="15"/>
        <v>22</v>
      </c>
      <c r="Q27" s="68">
        <v>22</v>
      </c>
      <c r="R27" s="68">
        <v>0</v>
      </c>
      <c r="S27" s="139">
        <f t="shared" si="16"/>
        <v>0</v>
      </c>
      <c r="T27" s="68">
        <v>0</v>
      </c>
      <c r="U27" s="68">
        <v>0</v>
      </c>
      <c r="V27" s="139">
        <f t="shared" si="17"/>
        <v>0.7</v>
      </c>
      <c r="W27" s="68">
        <v>0</v>
      </c>
      <c r="X27" s="68">
        <v>0.7</v>
      </c>
      <c r="Y27" s="140">
        <v>51.8</v>
      </c>
      <c r="Z27" s="141">
        <f t="shared" si="2"/>
        <v>213.39999999999998</v>
      </c>
      <c r="AA27" s="142">
        <f t="shared" si="3"/>
        <v>161.6</v>
      </c>
      <c r="AB27" s="95">
        <f t="shared" si="4"/>
        <v>139.6</v>
      </c>
      <c r="AC27" s="96">
        <f t="shared" si="5"/>
        <v>22</v>
      </c>
      <c r="AD27" s="143">
        <f t="shared" si="6"/>
        <v>650.2311620065425</v>
      </c>
      <c r="AE27" s="97">
        <f t="shared" si="7"/>
        <v>561.7095929214935</v>
      </c>
      <c r="AF27" s="98">
        <f t="shared" si="8"/>
        <v>88.52156908504912</v>
      </c>
      <c r="AG27" s="144">
        <f t="shared" si="9"/>
        <v>858.6592201249762</v>
      </c>
      <c r="AH27" s="145">
        <f t="shared" si="10"/>
        <v>208.4280581184338</v>
      </c>
      <c r="AI27" s="146">
        <f t="shared" si="11"/>
        <v>13.613861386138614</v>
      </c>
    </row>
    <row r="28" spans="1:35" s="46" customFormat="1" ht="19.5" customHeight="1">
      <c r="A28" s="94">
        <v>23</v>
      </c>
      <c r="B28" s="93" t="s">
        <v>37</v>
      </c>
      <c r="C28" s="137">
        <v>5937</v>
      </c>
      <c r="D28" s="138">
        <f t="shared" si="12"/>
        <v>120</v>
      </c>
      <c r="E28" s="84">
        <f t="shared" si="12"/>
        <v>116.6</v>
      </c>
      <c r="F28" s="84">
        <f t="shared" si="12"/>
        <v>3.4</v>
      </c>
      <c r="G28" s="139">
        <f t="shared" si="1"/>
        <v>0</v>
      </c>
      <c r="H28" s="83">
        <v>0</v>
      </c>
      <c r="I28" s="83">
        <v>0</v>
      </c>
      <c r="J28" s="139">
        <f t="shared" si="13"/>
        <v>102.5</v>
      </c>
      <c r="K28" s="83">
        <v>100.5</v>
      </c>
      <c r="L28" s="83">
        <v>2</v>
      </c>
      <c r="M28" s="139">
        <f t="shared" si="14"/>
        <v>13.2</v>
      </c>
      <c r="N28" s="83">
        <v>12.1</v>
      </c>
      <c r="O28" s="83">
        <v>1.1</v>
      </c>
      <c r="P28" s="139">
        <f t="shared" si="15"/>
        <v>4.3</v>
      </c>
      <c r="Q28" s="83">
        <v>4</v>
      </c>
      <c r="R28" s="83">
        <v>0.3</v>
      </c>
      <c r="S28" s="139">
        <f t="shared" si="16"/>
        <v>0</v>
      </c>
      <c r="T28" s="83">
        <v>0</v>
      </c>
      <c r="U28" s="83">
        <v>0</v>
      </c>
      <c r="V28" s="139">
        <f t="shared" si="17"/>
        <v>0</v>
      </c>
      <c r="W28" s="83">
        <v>0</v>
      </c>
      <c r="X28" s="83">
        <v>0</v>
      </c>
      <c r="Y28" s="140">
        <v>0</v>
      </c>
      <c r="Z28" s="141">
        <f t="shared" si="2"/>
        <v>120</v>
      </c>
      <c r="AA28" s="142">
        <f t="shared" si="3"/>
        <v>120</v>
      </c>
      <c r="AB28" s="95">
        <f t="shared" si="4"/>
        <v>115.7</v>
      </c>
      <c r="AC28" s="96">
        <f t="shared" si="5"/>
        <v>4.3</v>
      </c>
      <c r="AD28" s="143">
        <f t="shared" si="6"/>
        <v>652.0073676832549</v>
      </c>
      <c r="AE28" s="97">
        <f t="shared" si="7"/>
        <v>628.6437703412715</v>
      </c>
      <c r="AF28" s="98">
        <f t="shared" si="8"/>
        <v>23.363597341983294</v>
      </c>
      <c r="AG28" s="144">
        <f t="shared" si="9"/>
        <v>652.0073676832549</v>
      </c>
      <c r="AH28" s="145">
        <f t="shared" si="10"/>
        <v>0</v>
      </c>
      <c r="AI28" s="146">
        <f t="shared" si="11"/>
        <v>3.5833333333333335</v>
      </c>
    </row>
    <row r="29" spans="1:35" s="46" customFormat="1" ht="19.5" customHeight="1">
      <c r="A29" s="94">
        <v>24</v>
      </c>
      <c r="B29" s="93" t="s">
        <v>38</v>
      </c>
      <c r="C29" s="137">
        <v>12452</v>
      </c>
      <c r="D29" s="138">
        <f>G29+J29+M29+P29+S29+V29</f>
        <v>308.9</v>
      </c>
      <c r="E29" s="84">
        <f>H29+K29+N29+Q29+T29+W29</f>
        <v>291</v>
      </c>
      <c r="F29" s="84">
        <f>L29+I29+O29+R29+U29+X29</f>
        <v>17.9</v>
      </c>
      <c r="G29" s="139">
        <f>SUM(H29:I29)</f>
        <v>0</v>
      </c>
      <c r="H29" s="83">
        <v>0</v>
      </c>
      <c r="I29" s="83">
        <v>0</v>
      </c>
      <c r="J29" s="139">
        <f>SUM(K29:L29)</f>
        <v>219.3</v>
      </c>
      <c r="K29" s="83">
        <v>205.8</v>
      </c>
      <c r="L29" s="83">
        <v>13.5</v>
      </c>
      <c r="M29" s="139">
        <f>SUM(N29:O29)</f>
        <v>8.2</v>
      </c>
      <c r="N29" s="83">
        <v>5.8</v>
      </c>
      <c r="O29" s="83">
        <v>2.4</v>
      </c>
      <c r="P29" s="139">
        <f>SUM(Q29:R29)</f>
        <v>77.4</v>
      </c>
      <c r="Q29" s="83">
        <v>75.4</v>
      </c>
      <c r="R29" s="83">
        <v>2</v>
      </c>
      <c r="S29" s="139">
        <f>SUM(T29:U29)</f>
        <v>0</v>
      </c>
      <c r="T29" s="83">
        <v>0</v>
      </c>
      <c r="U29" s="83">
        <v>0</v>
      </c>
      <c r="V29" s="139">
        <f>SUM(W29:X29)</f>
        <v>4</v>
      </c>
      <c r="W29" s="83">
        <v>4</v>
      </c>
      <c r="X29" s="83">
        <v>0</v>
      </c>
      <c r="Y29" s="140">
        <v>93.2</v>
      </c>
      <c r="Z29" s="141">
        <f>D29+Y29</f>
        <v>402.09999999999997</v>
      </c>
      <c r="AA29" s="149">
        <f>SUM(AB29:AC29)</f>
        <v>308.9</v>
      </c>
      <c r="AB29" s="68">
        <f>G29+J29+M29+S29+V29</f>
        <v>231.5</v>
      </c>
      <c r="AC29" s="100">
        <f>P29</f>
        <v>77.4</v>
      </c>
      <c r="AD29" s="143">
        <f t="shared" si="6"/>
        <v>800.2341896106856</v>
      </c>
      <c r="AE29" s="97">
        <f t="shared" si="7"/>
        <v>599.7222884262665</v>
      </c>
      <c r="AF29" s="98">
        <f t="shared" si="8"/>
        <v>200.51190118441914</v>
      </c>
      <c r="AG29" s="144">
        <f t="shared" si="9"/>
        <v>1041.6774608043274</v>
      </c>
      <c r="AH29" s="145">
        <f t="shared" si="10"/>
        <v>241.44327119364164</v>
      </c>
      <c r="AI29" s="146">
        <f>AC29*100/AA29</f>
        <v>25.056652638394308</v>
      </c>
    </row>
    <row r="30" spans="1:35" s="46" customFormat="1" ht="19.5" customHeight="1">
      <c r="A30" s="94">
        <v>25</v>
      </c>
      <c r="B30" s="93" t="s">
        <v>39</v>
      </c>
      <c r="C30" s="137">
        <v>16494</v>
      </c>
      <c r="D30" s="138">
        <f t="shared" si="12"/>
        <v>394.40000000000003</v>
      </c>
      <c r="E30" s="84">
        <f t="shared" si="12"/>
        <v>370.5</v>
      </c>
      <c r="F30" s="84">
        <f t="shared" si="12"/>
        <v>23.9</v>
      </c>
      <c r="G30" s="139">
        <f t="shared" si="1"/>
        <v>0</v>
      </c>
      <c r="H30" s="83">
        <v>0</v>
      </c>
      <c r="I30" s="83">
        <v>0</v>
      </c>
      <c r="J30" s="139">
        <f t="shared" si="13"/>
        <v>338.1</v>
      </c>
      <c r="K30" s="83">
        <v>329.5</v>
      </c>
      <c r="L30" s="83">
        <v>8.6</v>
      </c>
      <c r="M30" s="139">
        <f t="shared" si="14"/>
        <v>13.6</v>
      </c>
      <c r="N30" s="83">
        <v>9</v>
      </c>
      <c r="O30" s="83">
        <v>4.6</v>
      </c>
      <c r="P30" s="139">
        <f t="shared" si="15"/>
        <v>31.4</v>
      </c>
      <c r="Q30" s="83">
        <v>31.4</v>
      </c>
      <c r="R30" s="83">
        <v>0</v>
      </c>
      <c r="S30" s="139">
        <f t="shared" si="16"/>
        <v>0</v>
      </c>
      <c r="T30" s="83">
        <v>0</v>
      </c>
      <c r="U30" s="83">
        <v>0</v>
      </c>
      <c r="V30" s="139">
        <f t="shared" si="17"/>
        <v>11.299999999999999</v>
      </c>
      <c r="W30" s="83">
        <v>0.6</v>
      </c>
      <c r="X30" s="83">
        <v>10.7</v>
      </c>
      <c r="Y30" s="140">
        <v>91.9</v>
      </c>
      <c r="Z30" s="141">
        <f t="shared" si="2"/>
        <v>486.30000000000007</v>
      </c>
      <c r="AA30" s="142">
        <f t="shared" si="3"/>
        <v>394.40000000000003</v>
      </c>
      <c r="AB30" s="95">
        <f t="shared" si="4"/>
        <v>363.00000000000006</v>
      </c>
      <c r="AC30" s="96">
        <f t="shared" si="5"/>
        <v>31.4</v>
      </c>
      <c r="AD30" s="143">
        <f t="shared" si="6"/>
        <v>771.3459830945369</v>
      </c>
      <c r="AE30" s="97">
        <f t="shared" si="7"/>
        <v>709.9355777467468</v>
      </c>
      <c r="AF30" s="98">
        <f t="shared" si="8"/>
        <v>61.4104053477902</v>
      </c>
      <c r="AG30" s="144">
        <f t="shared" si="9"/>
        <v>951.0789847334516</v>
      </c>
      <c r="AH30" s="145">
        <f t="shared" si="10"/>
        <v>179.73300163891466</v>
      </c>
      <c r="AI30" s="146">
        <f t="shared" si="11"/>
        <v>7.961460446247464</v>
      </c>
    </row>
    <row r="31" spans="1:35" s="46" customFormat="1" ht="19.5" customHeight="1">
      <c r="A31" s="94">
        <v>26</v>
      </c>
      <c r="B31" s="93" t="s">
        <v>194</v>
      </c>
      <c r="C31" s="137">
        <v>10140</v>
      </c>
      <c r="D31" s="138">
        <f t="shared" si="12"/>
        <v>220.79999999999998</v>
      </c>
      <c r="E31" s="84">
        <f t="shared" si="12"/>
        <v>214.1</v>
      </c>
      <c r="F31" s="84">
        <f t="shared" si="12"/>
        <v>6.7</v>
      </c>
      <c r="G31" s="139">
        <f t="shared" si="1"/>
        <v>0</v>
      </c>
      <c r="H31" s="83">
        <v>0</v>
      </c>
      <c r="I31" s="83">
        <v>0</v>
      </c>
      <c r="J31" s="139">
        <f t="shared" si="13"/>
        <v>171.89999999999998</v>
      </c>
      <c r="K31" s="83">
        <v>171.2</v>
      </c>
      <c r="L31" s="83">
        <v>0.7</v>
      </c>
      <c r="M31" s="139">
        <f t="shared" si="14"/>
        <v>10</v>
      </c>
      <c r="N31" s="83">
        <v>8.5</v>
      </c>
      <c r="O31" s="83">
        <v>1.5</v>
      </c>
      <c r="P31" s="139">
        <f t="shared" si="15"/>
        <v>33.4</v>
      </c>
      <c r="Q31" s="83">
        <v>33.4</v>
      </c>
      <c r="R31" s="83">
        <v>0</v>
      </c>
      <c r="S31" s="139">
        <f t="shared" si="16"/>
        <v>0</v>
      </c>
      <c r="T31" s="83">
        <v>0</v>
      </c>
      <c r="U31" s="83">
        <v>0</v>
      </c>
      <c r="V31" s="139">
        <f t="shared" si="17"/>
        <v>5.5</v>
      </c>
      <c r="W31" s="83">
        <v>1</v>
      </c>
      <c r="X31" s="83">
        <v>4.5</v>
      </c>
      <c r="Y31" s="140">
        <v>59.7</v>
      </c>
      <c r="Z31" s="141">
        <f t="shared" si="2"/>
        <v>280.5</v>
      </c>
      <c r="AA31" s="142">
        <f t="shared" si="3"/>
        <v>220.79999999999998</v>
      </c>
      <c r="AB31" s="95">
        <f t="shared" si="4"/>
        <v>187.39999999999998</v>
      </c>
      <c r="AC31" s="96">
        <f t="shared" si="5"/>
        <v>33.4</v>
      </c>
      <c r="AD31" s="143">
        <f t="shared" si="6"/>
        <v>702.4241267417445</v>
      </c>
      <c r="AE31" s="97">
        <f t="shared" si="7"/>
        <v>596.1697524972958</v>
      </c>
      <c r="AF31" s="98">
        <f t="shared" si="8"/>
        <v>106.2543742444487</v>
      </c>
      <c r="AG31" s="144">
        <f t="shared" si="9"/>
        <v>892.3458675319717</v>
      </c>
      <c r="AH31" s="145">
        <f t="shared" si="10"/>
        <v>189.92174079022715</v>
      </c>
      <c r="AI31" s="146">
        <f t="shared" si="11"/>
        <v>15.1268115942029</v>
      </c>
    </row>
    <row r="32" spans="1:35" s="46" customFormat="1" ht="19.5" customHeight="1">
      <c r="A32" s="94">
        <v>27</v>
      </c>
      <c r="B32" s="93" t="s">
        <v>40</v>
      </c>
      <c r="C32" s="137">
        <v>3641</v>
      </c>
      <c r="D32" s="138">
        <f t="shared" si="12"/>
        <v>81.1</v>
      </c>
      <c r="E32" s="84">
        <f t="shared" si="12"/>
        <v>80.39999999999999</v>
      </c>
      <c r="F32" s="84">
        <f t="shared" si="12"/>
        <v>0.7</v>
      </c>
      <c r="G32" s="139">
        <f>SUM(H32:I32)</f>
        <v>0</v>
      </c>
      <c r="H32" s="83">
        <v>0</v>
      </c>
      <c r="I32" s="83">
        <v>0</v>
      </c>
      <c r="J32" s="139">
        <f>SUM(K32:L32)</f>
        <v>66.5</v>
      </c>
      <c r="K32" s="83">
        <v>66.3</v>
      </c>
      <c r="L32" s="83">
        <v>0.2</v>
      </c>
      <c r="M32" s="139">
        <f>SUM(N32:O32)</f>
        <v>2.8000000000000003</v>
      </c>
      <c r="N32" s="83">
        <v>2.6</v>
      </c>
      <c r="O32" s="83">
        <v>0.2</v>
      </c>
      <c r="P32" s="139">
        <f>SUM(Q32:R32)</f>
        <v>11.5</v>
      </c>
      <c r="Q32" s="83">
        <v>11.5</v>
      </c>
      <c r="R32" s="83">
        <v>0</v>
      </c>
      <c r="S32" s="139">
        <f>SUM(T32:U32)</f>
        <v>0</v>
      </c>
      <c r="T32" s="83">
        <v>0</v>
      </c>
      <c r="U32" s="83">
        <v>0</v>
      </c>
      <c r="V32" s="139">
        <f>SUM(W32:X32)</f>
        <v>0.3</v>
      </c>
      <c r="W32" s="83">
        <v>0</v>
      </c>
      <c r="X32" s="83">
        <v>0.3</v>
      </c>
      <c r="Y32" s="140">
        <v>22.3</v>
      </c>
      <c r="Z32" s="141">
        <f>D32+Y32</f>
        <v>103.39999999999999</v>
      </c>
      <c r="AA32" s="142">
        <f>SUM(AB32:AC32)</f>
        <v>81.1</v>
      </c>
      <c r="AB32" s="95">
        <f>G32+J32+M32+S32+V32</f>
        <v>69.6</v>
      </c>
      <c r="AC32" s="96">
        <f>P32</f>
        <v>11.5</v>
      </c>
      <c r="AD32" s="143">
        <f t="shared" si="6"/>
        <v>718.5193716720859</v>
      </c>
      <c r="AE32" s="97">
        <f t="shared" si="7"/>
        <v>616.6331475755509</v>
      </c>
      <c r="AF32" s="98">
        <f t="shared" si="8"/>
        <v>101.88622409653499</v>
      </c>
      <c r="AG32" s="144">
        <f t="shared" si="9"/>
        <v>916.0900497027579</v>
      </c>
      <c r="AH32" s="145">
        <f t="shared" si="10"/>
        <v>197.5706780306722</v>
      </c>
      <c r="AI32" s="146">
        <f>AC32*100/AA32</f>
        <v>14.180024660912455</v>
      </c>
    </row>
    <row r="33" spans="1:35" s="43" customFormat="1" ht="19.5" customHeight="1">
      <c r="A33" s="91">
        <v>28</v>
      </c>
      <c r="B33" s="93" t="s">
        <v>195</v>
      </c>
      <c r="C33" s="137">
        <v>2871</v>
      </c>
      <c r="D33" s="138">
        <f t="shared" si="12"/>
        <v>82.10000000000001</v>
      </c>
      <c r="E33" s="84">
        <f t="shared" si="12"/>
        <v>80.6</v>
      </c>
      <c r="F33" s="84">
        <f t="shared" si="12"/>
        <v>1.5</v>
      </c>
      <c r="G33" s="139">
        <f t="shared" si="1"/>
        <v>0</v>
      </c>
      <c r="H33" s="83">
        <v>0</v>
      </c>
      <c r="I33" s="83">
        <v>0</v>
      </c>
      <c r="J33" s="139">
        <f t="shared" si="13"/>
        <v>68.60000000000001</v>
      </c>
      <c r="K33" s="68">
        <v>67.4</v>
      </c>
      <c r="L33" s="68">
        <v>1.2</v>
      </c>
      <c r="M33" s="139">
        <f t="shared" si="14"/>
        <v>6.8999999999999995</v>
      </c>
      <c r="N33" s="68">
        <v>6.6</v>
      </c>
      <c r="O33" s="68">
        <v>0.3</v>
      </c>
      <c r="P33" s="139">
        <f t="shared" si="15"/>
        <v>6.6</v>
      </c>
      <c r="Q33" s="68">
        <v>6.6</v>
      </c>
      <c r="R33" s="68">
        <v>0</v>
      </c>
      <c r="S33" s="139">
        <v>0</v>
      </c>
      <c r="T33" s="68">
        <v>0</v>
      </c>
      <c r="U33" s="68">
        <v>0</v>
      </c>
      <c r="V33" s="139">
        <f>SUM(W33:X33)</f>
        <v>0</v>
      </c>
      <c r="W33" s="68">
        <v>0</v>
      </c>
      <c r="X33" s="68">
        <v>0</v>
      </c>
      <c r="Y33" s="140">
        <v>23</v>
      </c>
      <c r="Z33" s="141">
        <f>D33+Y33</f>
        <v>105.10000000000001</v>
      </c>
      <c r="AA33" s="142">
        <f>SUM(AB33:AC33)</f>
        <v>82.10000000000001</v>
      </c>
      <c r="AB33" s="95">
        <f t="shared" si="4"/>
        <v>75.50000000000001</v>
      </c>
      <c r="AC33" s="96">
        <f t="shared" si="5"/>
        <v>6.6</v>
      </c>
      <c r="AD33" s="143">
        <f t="shared" si="6"/>
        <v>922.4615453758947</v>
      </c>
      <c r="AE33" s="97">
        <f t="shared" si="7"/>
        <v>848.305075223874</v>
      </c>
      <c r="AF33" s="98">
        <f t="shared" si="8"/>
        <v>74.15647015202076</v>
      </c>
      <c r="AG33" s="144">
        <f t="shared" si="9"/>
        <v>1180.8856080268763</v>
      </c>
      <c r="AH33" s="145">
        <f t="shared" si="10"/>
        <v>258.42406265098145</v>
      </c>
      <c r="AI33" s="146">
        <f t="shared" si="11"/>
        <v>8.038976857490864</v>
      </c>
    </row>
    <row r="34" spans="1:35" s="43" customFormat="1" ht="19.5" customHeight="1">
      <c r="A34" s="94">
        <v>29</v>
      </c>
      <c r="B34" s="93" t="s">
        <v>41</v>
      </c>
      <c r="C34" s="137">
        <v>9832</v>
      </c>
      <c r="D34" s="138">
        <f t="shared" si="12"/>
        <v>169.1</v>
      </c>
      <c r="E34" s="84">
        <f t="shared" si="12"/>
        <v>163.39999999999998</v>
      </c>
      <c r="F34" s="84">
        <f t="shared" si="12"/>
        <v>5.7</v>
      </c>
      <c r="G34" s="139">
        <f t="shared" si="1"/>
        <v>0</v>
      </c>
      <c r="H34" s="83">
        <v>0</v>
      </c>
      <c r="I34" s="83">
        <v>0</v>
      </c>
      <c r="J34" s="139">
        <f t="shared" si="13"/>
        <v>124</v>
      </c>
      <c r="K34" s="68">
        <v>123.1</v>
      </c>
      <c r="L34" s="68">
        <v>0.9</v>
      </c>
      <c r="M34" s="139">
        <f t="shared" si="14"/>
        <v>8</v>
      </c>
      <c r="N34" s="68">
        <v>7.1</v>
      </c>
      <c r="O34" s="83">
        <v>0.9</v>
      </c>
      <c r="P34" s="139">
        <f t="shared" si="15"/>
        <v>33.5</v>
      </c>
      <c r="Q34" s="68">
        <v>33.2</v>
      </c>
      <c r="R34" s="68">
        <v>0.3</v>
      </c>
      <c r="S34" s="139">
        <f t="shared" si="16"/>
        <v>0</v>
      </c>
      <c r="T34" s="68">
        <v>0</v>
      </c>
      <c r="U34" s="68">
        <v>0</v>
      </c>
      <c r="V34" s="139">
        <f t="shared" si="17"/>
        <v>3.6</v>
      </c>
      <c r="W34" s="68">
        <v>0</v>
      </c>
      <c r="X34" s="68">
        <v>3.6</v>
      </c>
      <c r="Y34" s="140">
        <v>31.6</v>
      </c>
      <c r="Z34" s="141">
        <f t="shared" si="2"/>
        <v>200.7</v>
      </c>
      <c r="AA34" s="142">
        <f>SUM(AB34:AC34)</f>
        <v>169.1</v>
      </c>
      <c r="AB34" s="95">
        <f t="shared" si="4"/>
        <v>135.6</v>
      </c>
      <c r="AC34" s="96">
        <f t="shared" si="5"/>
        <v>33.5</v>
      </c>
      <c r="AD34" s="143">
        <f t="shared" si="6"/>
        <v>554.8045880469303</v>
      </c>
      <c r="AE34" s="97">
        <f t="shared" si="7"/>
        <v>444.8935667602824</v>
      </c>
      <c r="AF34" s="98">
        <f t="shared" si="8"/>
        <v>109.91102128664795</v>
      </c>
      <c r="AG34" s="144">
        <f t="shared" si="9"/>
        <v>658.4818499173206</v>
      </c>
      <c r="AH34" s="145">
        <f t="shared" si="10"/>
        <v>103.6772618703903</v>
      </c>
      <c r="AI34" s="146">
        <f t="shared" si="11"/>
        <v>19.81076286221171</v>
      </c>
    </row>
    <row r="35" spans="1:35" s="46" customFormat="1" ht="19.5" customHeight="1">
      <c r="A35" s="94">
        <v>30</v>
      </c>
      <c r="B35" s="93" t="s">
        <v>42</v>
      </c>
      <c r="C35" s="137">
        <v>4456</v>
      </c>
      <c r="D35" s="138">
        <f>G35+J35+M35+P35+S35+V35</f>
        <v>101</v>
      </c>
      <c r="E35" s="84">
        <f>H35+K35+N35+Q35+T35+W35</f>
        <v>92.9</v>
      </c>
      <c r="F35" s="84">
        <f>I35+L35+O35+R35+U35+X35</f>
        <v>8.1</v>
      </c>
      <c r="G35" s="139">
        <f>SUM(H35:I35)</f>
        <v>0</v>
      </c>
      <c r="H35" s="83">
        <v>0</v>
      </c>
      <c r="I35" s="83">
        <v>0</v>
      </c>
      <c r="J35" s="139">
        <f>SUM(K35:L35)</f>
        <v>84.3</v>
      </c>
      <c r="K35" s="68">
        <v>78</v>
      </c>
      <c r="L35" s="68">
        <v>6.3</v>
      </c>
      <c r="M35" s="139">
        <f>SUM(N35:O35)</f>
        <v>5</v>
      </c>
      <c r="N35" s="68">
        <v>3.4</v>
      </c>
      <c r="O35" s="83">
        <v>1.6</v>
      </c>
      <c r="P35" s="139">
        <f>SUM(Q35:R35)</f>
        <v>11.7</v>
      </c>
      <c r="Q35" s="68">
        <v>11.5</v>
      </c>
      <c r="R35" s="68">
        <v>0.2</v>
      </c>
      <c r="S35" s="139">
        <f>SUM(T35:U35)</f>
        <v>0</v>
      </c>
      <c r="T35" s="68">
        <v>0</v>
      </c>
      <c r="U35" s="68">
        <v>0</v>
      </c>
      <c r="V35" s="139">
        <f>SUM(W35:X35)</f>
        <v>0</v>
      </c>
      <c r="W35" s="68">
        <v>0</v>
      </c>
      <c r="X35" s="68">
        <v>0</v>
      </c>
      <c r="Y35" s="140">
        <v>34.6</v>
      </c>
      <c r="Z35" s="141">
        <f>D35+Y35</f>
        <v>135.6</v>
      </c>
      <c r="AA35" s="142">
        <f t="shared" si="3"/>
        <v>101</v>
      </c>
      <c r="AB35" s="95">
        <f>G35+J35+M35+S35+V35</f>
        <v>89.3</v>
      </c>
      <c r="AC35" s="96">
        <f>P35</f>
        <v>11.7</v>
      </c>
      <c r="AD35" s="143">
        <f t="shared" si="6"/>
        <v>731.1634910522963</v>
      </c>
      <c r="AE35" s="97">
        <f t="shared" si="7"/>
        <v>646.4643539700006</v>
      </c>
      <c r="AF35" s="98">
        <f t="shared" si="8"/>
        <v>84.6991370822957</v>
      </c>
      <c r="AG35" s="144">
        <f t="shared" si="9"/>
        <v>981.6412810563502</v>
      </c>
      <c r="AH35" s="145">
        <f t="shared" si="10"/>
        <v>250.47779000405396</v>
      </c>
      <c r="AI35" s="146">
        <f>AC35*100/AA35</f>
        <v>11.584158415841584</v>
      </c>
    </row>
    <row r="36" spans="1:35" s="43" customFormat="1" ht="19.5" customHeight="1">
      <c r="A36" s="94">
        <v>31</v>
      </c>
      <c r="B36" s="93" t="s">
        <v>196</v>
      </c>
      <c r="C36" s="137">
        <v>6177</v>
      </c>
      <c r="D36" s="138">
        <f t="shared" si="12"/>
        <v>112.60000000000001</v>
      </c>
      <c r="E36" s="84">
        <f t="shared" si="12"/>
        <v>110.39999999999999</v>
      </c>
      <c r="F36" s="84">
        <f t="shared" si="12"/>
        <v>2.2</v>
      </c>
      <c r="G36" s="139">
        <f t="shared" si="1"/>
        <v>0</v>
      </c>
      <c r="H36" s="83">
        <v>0</v>
      </c>
      <c r="I36" s="68">
        <v>0</v>
      </c>
      <c r="J36" s="139">
        <f t="shared" si="13"/>
        <v>89.9</v>
      </c>
      <c r="K36" s="68">
        <v>88.5</v>
      </c>
      <c r="L36" s="68">
        <v>1.4</v>
      </c>
      <c r="M36" s="139">
        <f t="shared" si="14"/>
        <v>3.7</v>
      </c>
      <c r="N36" s="68">
        <v>3.6</v>
      </c>
      <c r="O36" s="68">
        <v>0.1</v>
      </c>
      <c r="P36" s="139">
        <f t="shared" si="15"/>
        <v>10.9</v>
      </c>
      <c r="Q36" s="68">
        <v>10.6</v>
      </c>
      <c r="R36" s="68">
        <v>0.3</v>
      </c>
      <c r="S36" s="139">
        <f t="shared" si="16"/>
        <v>0</v>
      </c>
      <c r="T36" s="68">
        <v>0</v>
      </c>
      <c r="U36" s="68">
        <v>0</v>
      </c>
      <c r="V36" s="139">
        <f>SUM(W36:X36)</f>
        <v>8.1</v>
      </c>
      <c r="W36" s="68">
        <v>7.7</v>
      </c>
      <c r="X36" s="68">
        <v>0.4</v>
      </c>
      <c r="Y36" s="140">
        <v>28.9</v>
      </c>
      <c r="Z36" s="141">
        <f t="shared" si="2"/>
        <v>141.5</v>
      </c>
      <c r="AA36" s="142">
        <f t="shared" si="3"/>
        <v>112.60000000000001</v>
      </c>
      <c r="AB36" s="95">
        <f t="shared" si="4"/>
        <v>101.7</v>
      </c>
      <c r="AC36" s="96">
        <f t="shared" si="5"/>
        <v>10.9</v>
      </c>
      <c r="AD36" s="143">
        <f t="shared" si="6"/>
        <v>588.0294745857422</v>
      </c>
      <c r="AE36" s="97">
        <f t="shared" si="7"/>
        <v>531.1065503141206</v>
      </c>
      <c r="AF36" s="98">
        <f t="shared" si="8"/>
        <v>56.922924271621575</v>
      </c>
      <c r="AG36" s="144">
        <f t="shared" si="9"/>
        <v>738.9535582049957</v>
      </c>
      <c r="AH36" s="145">
        <f t="shared" si="10"/>
        <v>150.9240836192535</v>
      </c>
      <c r="AI36" s="146">
        <f t="shared" si="11"/>
        <v>9.680284191829484</v>
      </c>
    </row>
    <row r="37" spans="1:35" s="43" customFormat="1" ht="19.5" customHeight="1">
      <c r="A37" s="94">
        <v>32</v>
      </c>
      <c r="B37" s="93" t="s">
        <v>197</v>
      </c>
      <c r="C37" s="137">
        <v>17931</v>
      </c>
      <c r="D37" s="138">
        <f t="shared" si="12"/>
        <v>370.00000000000006</v>
      </c>
      <c r="E37" s="84">
        <f t="shared" si="12"/>
        <v>325.1</v>
      </c>
      <c r="F37" s="84">
        <f t="shared" si="12"/>
        <v>44.900000000000006</v>
      </c>
      <c r="G37" s="139">
        <f t="shared" si="1"/>
        <v>0</v>
      </c>
      <c r="H37" s="68">
        <v>0</v>
      </c>
      <c r="I37" s="68">
        <v>0</v>
      </c>
      <c r="J37" s="139">
        <f t="shared" si="13"/>
        <v>298.8</v>
      </c>
      <c r="K37" s="68">
        <v>267.7</v>
      </c>
      <c r="L37" s="68">
        <v>31.1</v>
      </c>
      <c r="M37" s="139">
        <f t="shared" si="14"/>
        <v>31.6</v>
      </c>
      <c r="N37" s="68">
        <v>20.3</v>
      </c>
      <c r="O37" s="68">
        <v>11.3</v>
      </c>
      <c r="P37" s="139">
        <f t="shared" si="15"/>
        <v>39.6</v>
      </c>
      <c r="Q37" s="68">
        <v>37.1</v>
      </c>
      <c r="R37" s="68">
        <v>2.5</v>
      </c>
      <c r="S37" s="139">
        <f t="shared" si="16"/>
        <v>0</v>
      </c>
      <c r="T37" s="68">
        <v>0</v>
      </c>
      <c r="U37" s="68">
        <v>0</v>
      </c>
      <c r="V37" s="139">
        <f t="shared" si="17"/>
        <v>0</v>
      </c>
      <c r="W37" s="68">
        <v>0</v>
      </c>
      <c r="X37" s="68">
        <v>0</v>
      </c>
      <c r="Y37" s="140">
        <v>70.5</v>
      </c>
      <c r="Z37" s="141">
        <f t="shared" si="2"/>
        <v>440.50000000000006</v>
      </c>
      <c r="AA37" s="142">
        <f t="shared" si="3"/>
        <v>370.00000000000006</v>
      </c>
      <c r="AB37" s="95">
        <f t="shared" si="4"/>
        <v>330.40000000000003</v>
      </c>
      <c r="AC37" s="96">
        <f t="shared" si="5"/>
        <v>39.6</v>
      </c>
      <c r="AD37" s="143">
        <f t="shared" si="6"/>
        <v>665.6340344078826</v>
      </c>
      <c r="AE37" s="97">
        <f t="shared" si="7"/>
        <v>594.393202617201</v>
      </c>
      <c r="AF37" s="98">
        <f t="shared" si="8"/>
        <v>71.24083179068148</v>
      </c>
      <c r="AG37" s="144">
        <f t="shared" si="9"/>
        <v>792.4643031261413</v>
      </c>
      <c r="AH37" s="145">
        <f t="shared" si="10"/>
        <v>126.83026871825872</v>
      </c>
      <c r="AI37" s="146">
        <f t="shared" si="11"/>
        <v>10.702702702702702</v>
      </c>
    </row>
    <row r="38" spans="1:42" s="43" customFormat="1" ht="19.5" customHeight="1" thickBot="1">
      <c r="A38" s="101">
        <v>33</v>
      </c>
      <c r="B38" s="102" t="s">
        <v>44</v>
      </c>
      <c r="C38" s="150">
        <v>13491</v>
      </c>
      <c r="D38" s="151">
        <f t="shared" si="12"/>
        <v>241.00000000000003</v>
      </c>
      <c r="E38" s="103">
        <f t="shared" si="12"/>
        <v>229.60000000000002</v>
      </c>
      <c r="F38" s="103">
        <f t="shared" si="12"/>
        <v>11.4</v>
      </c>
      <c r="G38" s="152">
        <f t="shared" si="1"/>
        <v>0</v>
      </c>
      <c r="H38" s="103">
        <v>0</v>
      </c>
      <c r="I38" s="103">
        <v>0</v>
      </c>
      <c r="J38" s="152">
        <f t="shared" si="13"/>
        <v>175.10000000000002</v>
      </c>
      <c r="K38" s="103">
        <v>173.3</v>
      </c>
      <c r="L38" s="103">
        <v>1.8</v>
      </c>
      <c r="M38" s="152">
        <f t="shared" si="14"/>
        <v>7.4</v>
      </c>
      <c r="N38" s="103">
        <v>6.4</v>
      </c>
      <c r="O38" s="103">
        <v>1</v>
      </c>
      <c r="P38" s="152">
        <f t="shared" si="15"/>
        <v>40.9</v>
      </c>
      <c r="Q38" s="103">
        <v>40.6</v>
      </c>
      <c r="R38" s="103">
        <v>0.3</v>
      </c>
      <c r="S38" s="152">
        <f t="shared" si="16"/>
        <v>0</v>
      </c>
      <c r="T38" s="103">
        <v>0</v>
      </c>
      <c r="U38" s="103">
        <v>0</v>
      </c>
      <c r="V38" s="152">
        <f t="shared" si="17"/>
        <v>17.6</v>
      </c>
      <c r="W38" s="103">
        <v>9.3</v>
      </c>
      <c r="X38" s="103">
        <v>8.3</v>
      </c>
      <c r="Y38" s="153">
        <v>63.2</v>
      </c>
      <c r="Z38" s="154">
        <f t="shared" si="2"/>
        <v>304.20000000000005</v>
      </c>
      <c r="AA38" s="155">
        <f t="shared" si="3"/>
        <v>241.00000000000003</v>
      </c>
      <c r="AB38" s="104">
        <f t="shared" si="4"/>
        <v>200.10000000000002</v>
      </c>
      <c r="AC38" s="105">
        <f t="shared" si="5"/>
        <v>40.9</v>
      </c>
      <c r="AD38" s="156">
        <f t="shared" si="6"/>
        <v>576.2503556731967</v>
      </c>
      <c r="AE38" s="106">
        <f t="shared" si="7"/>
        <v>478.45517083073304</v>
      </c>
      <c r="AF38" s="107">
        <f t="shared" si="8"/>
        <v>97.79518484246368</v>
      </c>
      <c r="AG38" s="157">
        <f t="shared" si="9"/>
        <v>727.3666315177861</v>
      </c>
      <c r="AH38" s="158">
        <f t="shared" si="10"/>
        <v>151.11627584458935</v>
      </c>
      <c r="AI38" s="159">
        <f t="shared" si="11"/>
        <v>16.97095435684647</v>
      </c>
      <c r="AP38" s="108"/>
    </row>
    <row r="39" spans="1:34" s="43" customFormat="1" ht="15" customHeight="1">
      <c r="A39" s="64"/>
      <c r="C39" s="64"/>
      <c r="D39" s="18"/>
      <c r="E39" s="65"/>
      <c r="F39" s="65"/>
      <c r="AD39" s="66"/>
      <c r="AE39" s="66"/>
      <c r="AF39" s="66"/>
      <c r="AG39" s="66"/>
      <c r="AH39" s="66"/>
    </row>
    <row r="40" spans="1:34" s="43" customFormat="1" ht="15" customHeight="1">
      <c r="A40" s="64"/>
      <c r="C40" s="64"/>
      <c r="D40" s="18"/>
      <c r="E40" s="65"/>
      <c r="F40" s="65"/>
      <c r="AD40" s="66"/>
      <c r="AE40" s="66"/>
      <c r="AF40" s="66"/>
      <c r="AG40" s="66"/>
      <c r="AH40" s="66"/>
    </row>
    <row r="41" spans="1:34" s="43" customFormat="1" ht="15" customHeight="1">
      <c r="A41" s="64"/>
      <c r="C41" s="64"/>
      <c r="D41" s="67"/>
      <c r="E41" s="65"/>
      <c r="F41" s="65"/>
      <c r="AD41" s="66"/>
      <c r="AE41" s="66"/>
      <c r="AF41" s="66"/>
      <c r="AG41" s="66"/>
      <c r="AH41" s="66"/>
    </row>
    <row r="42" spans="1:34" s="43" customFormat="1" ht="15" customHeight="1">
      <c r="A42" s="64"/>
      <c r="C42" s="64"/>
      <c r="D42" s="67"/>
      <c r="E42" s="65"/>
      <c r="F42" s="65"/>
      <c r="AD42" s="66"/>
      <c r="AE42" s="66"/>
      <c r="AF42" s="66"/>
      <c r="AG42" s="66"/>
      <c r="AH42" s="66"/>
    </row>
    <row r="43" spans="1:34" s="43" customFormat="1" ht="15" customHeight="1">
      <c r="A43" s="64"/>
      <c r="C43" s="64"/>
      <c r="D43" s="67"/>
      <c r="E43" s="65"/>
      <c r="F43" s="65"/>
      <c r="AD43" s="66"/>
      <c r="AE43" s="66"/>
      <c r="AF43" s="66"/>
      <c r="AG43" s="66"/>
      <c r="AH43" s="66"/>
    </row>
    <row r="44" spans="1:34" s="43" customFormat="1" ht="15" customHeight="1">
      <c r="A44" s="64"/>
      <c r="C44" s="64"/>
      <c r="D44" s="67"/>
      <c r="E44" s="65"/>
      <c r="F44" s="65"/>
      <c r="AD44" s="66"/>
      <c r="AE44" s="66"/>
      <c r="AF44" s="66"/>
      <c r="AG44" s="66"/>
      <c r="AH44" s="66"/>
    </row>
    <row r="45" spans="1:34" s="43" customFormat="1" ht="15" customHeight="1">
      <c r="A45" s="64"/>
      <c r="C45" s="64"/>
      <c r="D45" s="67"/>
      <c r="E45" s="65"/>
      <c r="F45" s="65"/>
      <c r="AD45" s="66"/>
      <c r="AE45" s="66"/>
      <c r="AF45" s="66"/>
      <c r="AG45" s="66"/>
      <c r="AH45" s="66"/>
    </row>
    <row r="46" spans="1:34" s="43" customFormat="1" ht="15" customHeight="1">
      <c r="A46" s="64"/>
      <c r="C46" s="64"/>
      <c r="D46" s="67"/>
      <c r="E46" s="65"/>
      <c r="F46" s="65"/>
      <c r="AD46" s="66"/>
      <c r="AE46" s="66"/>
      <c r="AF46" s="66"/>
      <c r="AG46" s="66"/>
      <c r="AH46" s="66"/>
    </row>
    <row r="47" spans="1:34" s="43" customFormat="1" ht="15" customHeight="1">
      <c r="A47" s="64"/>
      <c r="C47" s="64"/>
      <c r="D47" s="67"/>
      <c r="E47" s="65"/>
      <c r="F47" s="65"/>
      <c r="AD47" s="66"/>
      <c r="AE47" s="66"/>
      <c r="AF47" s="66"/>
      <c r="AG47" s="66"/>
      <c r="AH47" s="66"/>
    </row>
    <row r="48" spans="1:34" s="43" customFormat="1" ht="15" customHeight="1">
      <c r="A48" s="64"/>
      <c r="C48" s="64"/>
      <c r="D48" s="67"/>
      <c r="E48" s="65"/>
      <c r="F48" s="65"/>
      <c r="AD48" s="66"/>
      <c r="AE48" s="66"/>
      <c r="AF48" s="66"/>
      <c r="AG48" s="66"/>
      <c r="AH48" s="66"/>
    </row>
    <row r="49" spans="1:34" s="43" customFormat="1" ht="15" customHeight="1">
      <c r="A49" s="64"/>
      <c r="C49" s="64"/>
      <c r="D49" s="67"/>
      <c r="E49" s="65"/>
      <c r="F49" s="65"/>
      <c r="AD49" s="66"/>
      <c r="AE49" s="66"/>
      <c r="AF49" s="66"/>
      <c r="AG49" s="66"/>
      <c r="AH49" s="66"/>
    </row>
    <row r="50" spans="1:34" s="43" customFormat="1" ht="15" customHeight="1">
      <c r="A50" s="64"/>
      <c r="C50" s="64"/>
      <c r="D50" s="67"/>
      <c r="E50" s="65"/>
      <c r="F50" s="65"/>
      <c r="AD50" s="66"/>
      <c r="AE50" s="66"/>
      <c r="AF50" s="66"/>
      <c r="AG50" s="66"/>
      <c r="AH50" s="66"/>
    </row>
    <row r="51" spans="1:34" s="43" customFormat="1" ht="15" customHeight="1">
      <c r="A51" s="64"/>
      <c r="C51" s="64"/>
      <c r="D51" s="67"/>
      <c r="E51" s="65"/>
      <c r="F51" s="65"/>
      <c r="AD51" s="66"/>
      <c r="AE51" s="66"/>
      <c r="AF51" s="66"/>
      <c r="AG51" s="66"/>
      <c r="AH51" s="66"/>
    </row>
    <row r="52" spans="1:34" s="43" customFormat="1" ht="15" customHeight="1">
      <c r="A52" s="64"/>
      <c r="C52" s="64"/>
      <c r="D52" s="67"/>
      <c r="E52" s="65"/>
      <c r="F52" s="65"/>
      <c r="AD52" s="66"/>
      <c r="AE52" s="66"/>
      <c r="AF52" s="66"/>
      <c r="AG52" s="66"/>
      <c r="AH52" s="66"/>
    </row>
    <row r="53" spans="1:34" s="43" customFormat="1" ht="15" customHeight="1">
      <c r="A53" s="64"/>
      <c r="C53" s="64"/>
      <c r="D53" s="67"/>
      <c r="E53" s="65"/>
      <c r="F53" s="65"/>
      <c r="AD53" s="66"/>
      <c r="AE53" s="66"/>
      <c r="AF53" s="66"/>
      <c r="AG53" s="66"/>
      <c r="AH53" s="66"/>
    </row>
    <row r="54" spans="1:34" s="43" customFormat="1" ht="15" customHeight="1">
      <c r="A54" s="64"/>
      <c r="C54" s="64"/>
      <c r="D54" s="67"/>
      <c r="E54" s="65"/>
      <c r="F54" s="65"/>
      <c r="AD54" s="66"/>
      <c r="AE54" s="66"/>
      <c r="AF54" s="66"/>
      <c r="AG54" s="66"/>
      <c r="AH54" s="66"/>
    </row>
    <row r="55" spans="1:34" s="43" customFormat="1" ht="15" customHeight="1">
      <c r="A55" s="64"/>
      <c r="C55" s="64"/>
      <c r="D55" s="67"/>
      <c r="E55" s="65"/>
      <c r="F55" s="65"/>
      <c r="AD55" s="66"/>
      <c r="AE55" s="66"/>
      <c r="AF55" s="66"/>
      <c r="AG55" s="66"/>
      <c r="AH55" s="66"/>
    </row>
    <row r="56" spans="1:34" s="43" customFormat="1" ht="15" customHeight="1">
      <c r="A56" s="64"/>
      <c r="C56" s="64"/>
      <c r="D56" s="67"/>
      <c r="E56" s="65"/>
      <c r="F56" s="65"/>
      <c r="AD56" s="66"/>
      <c r="AE56" s="66"/>
      <c r="AF56" s="66"/>
      <c r="AG56" s="66"/>
      <c r="AH56" s="66"/>
    </row>
    <row r="57" spans="1:34" s="43" customFormat="1" ht="15" customHeight="1">
      <c r="A57" s="64"/>
      <c r="C57" s="64"/>
      <c r="D57" s="67"/>
      <c r="E57" s="65"/>
      <c r="F57" s="65"/>
      <c r="AD57" s="66"/>
      <c r="AE57" s="66"/>
      <c r="AF57" s="66"/>
      <c r="AG57" s="66"/>
      <c r="AH57" s="66"/>
    </row>
    <row r="58" spans="1:34" s="43" customFormat="1" ht="15" customHeight="1">
      <c r="A58" s="64"/>
      <c r="C58" s="64"/>
      <c r="D58" s="67"/>
      <c r="E58" s="65"/>
      <c r="F58" s="65"/>
      <c r="AD58" s="66"/>
      <c r="AE58" s="66"/>
      <c r="AF58" s="66"/>
      <c r="AG58" s="66"/>
      <c r="AH58" s="66"/>
    </row>
    <row r="59" spans="1:34" s="43" customFormat="1" ht="15" customHeight="1">
      <c r="A59" s="64"/>
      <c r="C59" s="64"/>
      <c r="D59" s="67"/>
      <c r="E59" s="65"/>
      <c r="F59" s="65"/>
      <c r="AD59" s="66"/>
      <c r="AE59" s="66"/>
      <c r="AF59" s="66"/>
      <c r="AG59" s="66"/>
      <c r="AH59" s="66"/>
    </row>
    <row r="60" spans="1:34" s="43" customFormat="1" ht="15" customHeight="1">
      <c r="A60" s="64"/>
      <c r="C60" s="64"/>
      <c r="D60" s="67"/>
      <c r="E60" s="65"/>
      <c r="F60" s="65"/>
      <c r="AD60" s="66"/>
      <c r="AE60" s="66"/>
      <c r="AF60" s="66"/>
      <c r="AG60" s="66"/>
      <c r="AH60" s="66"/>
    </row>
  </sheetData>
  <sheetProtection/>
  <mergeCells count="18">
    <mergeCell ref="A5:B5"/>
    <mergeCell ref="AG1:AG4"/>
    <mergeCell ref="AH1:AH4"/>
    <mergeCell ref="AI1:AI4"/>
    <mergeCell ref="D2:F3"/>
    <mergeCell ref="G2:X2"/>
    <mergeCell ref="Y2:Y4"/>
    <mergeCell ref="Z2:Z4"/>
    <mergeCell ref="G3:I3"/>
    <mergeCell ref="J3:L3"/>
    <mergeCell ref="AD1:AF3"/>
    <mergeCell ref="P3:R3"/>
    <mergeCell ref="S3:U3"/>
    <mergeCell ref="V3:X3"/>
    <mergeCell ref="M3:O3"/>
    <mergeCell ref="A1:B4"/>
    <mergeCell ref="C1:C4"/>
    <mergeCell ref="AA1:AC3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68" r:id="rId3"/>
  <colBreaks count="1" manualBreakCount="1">
    <brk id="18" max="65535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60"/>
  <sheetViews>
    <sheetView view="pageBreakPreview" zoomScale="75" zoomScaleSheetLayoutView="75" zoomScalePageLayoutView="0" workbookViewId="0" topLeftCell="A1">
      <selection activeCell="J27" sqref="J27"/>
    </sheetView>
  </sheetViews>
  <sheetFormatPr defaultColWidth="9.00390625" defaultRowHeight="15" customHeight="1"/>
  <cols>
    <col min="1" max="1" width="3.75390625" style="8" customWidth="1"/>
    <col min="2" max="2" width="11.625" style="1" customWidth="1"/>
    <col min="3" max="3" width="10.625" style="8" customWidth="1"/>
    <col min="4" max="4" width="10.625" style="11" customWidth="1"/>
    <col min="5" max="6" width="10.625" style="9" customWidth="1"/>
    <col min="7" max="29" width="10.625" style="1" customWidth="1"/>
    <col min="30" max="32" width="10.625" style="10" customWidth="1"/>
    <col min="33" max="34" width="9.00390625" style="10" customWidth="1"/>
    <col min="35" max="16384" width="9.00390625" style="1" customWidth="1"/>
  </cols>
  <sheetData>
    <row r="1" spans="1:35" ht="15" customHeight="1">
      <c r="A1" s="419" t="s">
        <v>110</v>
      </c>
      <c r="B1" s="420"/>
      <c r="C1" s="425" t="s">
        <v>0</v>
      </c>
      <c r="D1" s="112"/>
      <c r="E1" s="113"/>
      <c r="F1" s="113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5"/>
      <c r="AA1" s="403" t="s">
        <v>1</v>
      </c>
      <c r="AB1" s="404"/>
      <c r="AC1" s="405"/>
      <c r="AD1" s="409" t="s">
        <v>2</v>
      </c>
      <c r="AE1" s="409"/>
      <c r="AF1" s="409"/>
      <c r="AG1" s="413" t="s">
        <v>3</v>
      </c>
      <c r="AH1" s="416" t="s">
        <v>4</v>
      </c>
      <c r="AI1" s="388" t="s">
        <v>5</v>
      </c>
    </row>
    <row r="2" spans="1:35" ht="19.5" customHeight="1">
      <c r="A2" s="421"/>
      <c r="B2" s="422"/>
      <c r="C2" s="426"/>
      <c r="D2" s="391" t="s">
        <v>1</v>
      </c>
      <c r="E2" s="392"/>
      <c r="F2" s="393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  <c r="U2" s="395"/>
      <c r="V2" s="395"/>
      <c r="W2" s="395"/>
      <c r="X2" s="396"/>
      <c r="Y2" s="397" t="s">
        <v>6</v>
      </c>
      <c r="Z2" s="399" t="s">
        <v>7</v>
      </c>
      <c r="AA2" s="406"/>
      <c r="AB2" s="407"/>
      <c r="AC2" s="408"/>
      <c r="AD2" s="410"/>
      <c r="AE2" s="410"/>
      <c r="AF2" s="410"/>
      <c r="AG2" s="414"/>
      <c r="AH2" s="417"/>
      <c r="AI2" s="389"/>
    </row>
    <row r="3" spans="1:35" ht="19.5" customHeight="1">
      <c r="A3" s="421"/>
      <c r="B3" s="422"/>
      <c r="C3" s="426"/>
      <c r="D3" s="394"/>
      <c r="E3" s="392"/>
      <c r="F3" s="392"/>
      <c r="G3" s="401" t="s">
        <v>8</v>
      </c>
      <c r="H3" s="402"/>
      <c r="I3" s="402"/>
      <c r="J3" s="401" t="s">
        <v>9</v>
      </c>
      <c r="K3" s="402"/>
      <c r="L3" s="402"/>
      <c r="M3" s="401" t="s">
        <v>10</v>
      </c>
      <c r="N3" s="402"/>
      <c r="O3" s="402"/>
      <c r="P3" s="401" t="s">
        <v>11</v>
      </c>
      <c r="Q3" s="402"/>
      <c r="R3" s="402"/>
      <c r="S3" s="401" t="s">
        <v>12</v>
      </c>
      <c r="T3" s="402"/>
      <c r="U3" s="402"/>
      <c r="V3" s="401" t="s">
        <v>13</v>
      </c>
      <c r="W3" s="402"/>
      <c r="X3" s="402"/>
      <c r="Y3" s="397"/>
      <c r="Z3" s="399"/>
      <c r="AA3" s="406"/>
      <c r="AB3" s="407"/>
      <c r="AC3" s="408"/>
      <c r="AD3" s="410"/>
      <c r="AE3" s="410"/>
      <c r="AF3" s="410"/>
      <c r="AG3" s="414"/>
      <c r="AH3" s="417"/>
      <c r="AI3" s="389"/>
    </row>
    <row r="4" spans="1:35" ht="19.5" customHeight="1" thickBot="1">
      <c r="A4" s="423"/>
      <c r="B4" s="424"/>
      <c r="C4" s="427"/>
      <c r="D4" s="116" t="s">
        <v>14</v>
      </c>
      <c r="E4" s="2" t="s">
        <v>15</v>
      </c>
      <c r="F4" s="2" t="s">
        <v>16</v>
      </c>
      <c r="G4" s="117" t="s">
        <v>14</v>
      </c>
      <c r="H4" s="2" t="s">
        <v>15</v>
      </c>
      <c r="I4" s="2" t="s">
        <v>16</v>
      </c>
      <c r="J4" s="117" t="s">
        <v>14</v>
      </c>
      <c r="K4" s="2" t="s">
        <v>15</v>
      </c>
      <c r="L4" s="2" t="s">
        <v>16</v>
      </c>
      <c r="M4" s="117" t="s">
        <v>14</v>
      </c>
      <c r="N4" s="2" t="s">
        <v>15</v>
      </c>
      <c r="O4" s="2" t="s">
        <v>16</v>
      </c>
      <c r="P4" s="117" t="s">
        <v>14</v>
      </c>
      <c r="Q4" s="2" t="s">
        <v>15</v>
      </c>
      <c r="R4" s="2" t="s">
        <v>16</v>
      </c>
      <c r="S4" s="117" t="s">
        <v>14</v>
      </c>
      <c r="T4" s="2" t="s">
        <v>15</v>
      </c>
      <c r="U4" s="2" t="s">
        <v>16</v>
      </c>
      <c r="V4" s="117" t="s">
        <v>14</v>
      </c>
      <c r="W4" s="2" t="s">
        <v>15</v>
      </c>
      <c r="X4" s="2" t="s">
        <v>16</v>
      </c>
      <c r="Y4" s="398"/>
      <c r="Z4" s="400"/>
      <c r="AA4" s="118" t="s">
        <v>14</v>
      </c>
      <c r="AB4" s="3" t="s">
        <v>17</v>
      </c>
      <c r="AC4" s="4" t="s">
        <v>18</v>
      </c>
      <c r="AD4" s="119"/>
      <c r="AE4" s="5" t="s">
        <v>17</v>
      </c>
      <c r="AF4" s="6" t="s">
        <v>18</v>
      </c>
      <c r="AG4" s="415"/>
      <c r="AH4" s="418"/>
      <c r="AI4" s="390"/>
    </row>
    <row r="5" spans="1:35" s="7" customFormat="1" ht="39.75" customHeight="1" thickBot="1">
      <c r="A5" s="411" t="s">
        <v>19</v>
      </c>
      <c r="B5" s="412"/>
      <c r="C5" s="120">
        <f>SUM(C6:C38)</f>
        <v>1291392</v>
      </c>
      <c r="D5" s="160">
        <f>SUM(E5:F5)</f>
        <v>24637.1</v>
      </c>
      <c r="E5" s="12">
        <f>SUM(E6:E38)</f>
        <v>23233</v>
      </c>
      <c r="F5" s="12">
        <f>SUM(F6:F38)</f>
        <v>1404.1000000000001</v>
      </c>
      <c r="G5" s="121">
        <f aca="true" t="shared" si="0" ref="G5:AC5">SUM(G6:G38)</f>
        <v>612.7</v>
      </c>
      <c r="H5" s="13">
        <f t="shared" si="0"/>
        <v>612.7</v>
      </c>
      <c r="I5" s="13">
        <f t="shared" si="0"/>
        <v>0</v>
      </c>
      <c r="J5" s="121">
        <f t="shared" si="0"/>
        <v>19187.80000000001</v>
      </c>
      <c r="K5" s="13">
        <f t="shared" si="0"/>
        <v>18315.600000000002</v>
      </c>
      <c r="L5" s="13">
        <f t="shared" si="0"/>
        <v>872.1999999999999</v>
      </c>
      <c r="M5" s="121">
        <f t="shared" si="0"/>
        <v>999.6999999999996</v>
      </c>
      <c r="N5" s="13">
        <f t="shared" si="0"/>
        <v>819.1000000000001</v>
      </c>
      <c r="O5" s="13">
        <f t="shared" si="0"/>
        <v>180.60000000000002</v>
      </c>
      <c r="P5" s="121">
        <f t="shared" si="0"/>
        <v>3341.8000000000006</v>
      </c>
      <c r="Q5" s="13">
        <f t="shared" si="0"/>
        <v>3223.2</v>
      </c>
      <c r="R5" s="13">
        <f t="shared" si="0"/>
        <v>118.60000000000001</v>
      </c>
      <c r="S5" s="121">
        <f t="shared" si="0"/>
        <v>0</v>
      </c>
      <c r="T5" s="13">
        <f t="shared" si="0"/>
        <v>0</v>
      </c>
      <c r="U5" s="13">
        <f t="shared" si="0"/>
        <v>0</v>
      </c>
      <c r="V5" s="121">
        <f t="shared" si="0"/>
        <v>495.1</v>
      </c>
      <c r="W5" s="13">
        <f t="shared" si="0"/>
        <v>262.4</v>
      </c>
      <c r="X5" s="13">
        <f t="shared" si="0"/>
        <v>232.70000000000007</v>
      </c>
      <c r="Y5" s="122">
        <f t="shared" si="0"/>
        <v>11754.4</v>
      </c>
      <c r="Z5" s="161">
        <f t="shared" si="0"/>
        <v>36391.5</v>
      </c>
      <c r="AA5" s="162">
        <f t="shared" si="0"/>
        <v>24637.099999999995</v>
      </c>
      <c r="AB5" s="14">
        <f t="shared" si="0"/>
        <v>21295.299999999992</v>
      </c>
      <c r="AC5" s="15">
        <f t="shared" si="0"/>
        <v>3341.8000000000006</v>
      </c>
      <c r="AD5" s="123">
        <f>AA5/C5/30*1000000</f>
        <v>635.9313567581853</v>
      </c>
      <c r="AE5" s="16">
        <f>AB5/C5/30*1000000</f>
        <v>549.6730143390489</v>
      </c>
      <c r="AF5" s="17">
        <f>AC5/C5/30*1000000</f>
        <v>86.25834241913637</v>
      </c>
      <c r="AG5" s="124">
        <f>Z5/C5/30*1000000</f>
        <v>939.3352289622361</v>
      </c>
      <c r="AH5" s="125">
        <f>Y5/C5/30*1000000</f>
        <v>303.40387220405063</v>
      </c>
      <c r="AI5" s="126">
        <f>AC5*100/AA5</f>
        <v>13.564096423686234</v>
      </c>
    </row>
    <row r="6" spans="1:35" s="43" customFormat="1" ht="19.5" customHeight="1" thickTop="1">
      <c r="A6" s="36">
        <v>1</v>
      </c>
      <c r="B6" s="37" t="s">
        <v>20</v>
      </c>
      <c r="C6" s="163">
        <v>294091</v>
      </c>
      <c r="D6" s="164">
        <f>G6+J6+M6+P6+S6+V6</f>
        <v>5808.900000000001</v>
      </c>
      <c r="E6" s="38">
        <f>H6+K6+N6+Q6+T6+W6</f>
        <v>5764.099999999999</v>
      </c>
      <c r="F6" s="38">
        <f>I6+L6+O6+R6+U6+X6</f>
        <v>44.8</v>
      </c>
      <c r="G6" s="165">
        <f aca="true" t="shared" si="1" ref="G6:G38">SUM(H6:I6)</f>
        <v>0</v>
      </c>
      <c r="H6" s="38">
        <v>0</v>
      </c>
      <c r="I6" s="38">
        <v>0</v>
      </c>
      <c r="J6" s="165">
        <f>SUM(K6:L6)</f>
        <v>4581.5</v>
      </c>
      <c r="K6" s="38">
        <v>4550</v>
      </c>
      <c r="L6" s="38">
        <v>31.5</v>
      </c>
      <c r="M6" s="165">
        <f>SUM(N6:O6)</f>
        <v>293.3</v>
      </c>
      <c r="N6" s="38">
        <v>292</v>
      </c>
      <c r="O6" s="38">
        <v>1.3</v>
      </c>
      <c r="P6" s="165">
        <f>SUM(Q6:R6)</f>
        <v>851.4000000000001</v>
      </c>
      <c r="Q6" s="38">
        <v>849.2</v>
      </c>
      <c r="R6" s="38">
        <v>2.2</v>
      </c>
      <c r="S6" s="165">
        <f>SUM(T6:U6)</f>
        <v>0</v>
      </c>
      <c r="T6" s="38">
        <v>0</v>
      </c>
      <c r="U6" s="38">
        <v>0</v>
      </c>
      <c r="V6" s="165">
        <f>SUM(W6:X6)</f>
        <v>82.7</v>
      </c>
      <c r="W6" s="38">
        <v>72.9</v>
      </c>
      <c r="X6" s="38">
        <v>9.8</v>
      </c>
      <c r="Y6" s="166">
        <v>3644.6</v>
      </c>
      <c r="Z6" s="167">
        <f aca="true" t="shared" si="2" ref="Z6:Z38">D6+Y6</f>
        <v>9453.5</v>
      </c>
      <c r="AA6" s="168">
        <f aca="true" t="shared" si="3" ref="AA6:AA38">SUM(AB6:AC6)</f>
        <v>5808.9</v>
      </c>
      <c r="AB6" s="39">
        <f aca="true" t="shared" si="4" ref="AB6:AB38">G6+J6+M6+S6+V6</f>
        <v>4957.5</v>
      </c>
      <c r="AC6" s="40">
        <f aca="true" t="shared" si="5" ref="AC6:AC38">P6</f>
        <v>851.4000000000001</v>
      </c>
      <c r="AD6" s="169">
        <f aca="true" t="shared" si="6" ref="AD6:AD38">AA6/C6/30*1000000</f>
        <v>658.4016511895977</v>
      </c>
      <c r="AE6" s="41">
        <f aca="true" t="shared" si="7" ref="AE6:AE38">AB6/C6/30*1000000</f>
        <v>561.9009082222849</v>
      </c>
      <c r="AF6" s="42">
        <f aca="true" t="shared" si="8" ref="AF6:AF38">AC6/C6/30*1000000</f>
        <v>96.50074296731285</v>
      </c>
      <c r="AG6" s="170">
        <f aca="true" t="shared" si="9" ref="AG6:AG38">Z6/C6/30*1000000</f>
        <v>1071.493743999873</v>
      </c>
      <c r="AH6" s="171">
        <f aca="true" t="shared" si="10" ref="AH6:AH38">Y6/C6/30*1000000</f>
        <v>413.0920928102753</v>
      </c>
      <c r="AI6" s="172">
        <f aca="true" t="shared" si="11" ref="AI6:AI38">AC6*100/AA6</f>
        <v>14.656819707689927</v>
      </c>
    </row>
    <row r="7" spans="1:35" s="46" customFormat="1" ht="19.5" customHeight="1">
      <c r="A7" s="44">
        <v>2</v>
      </c>
      <c r="B7" s="45" t="s">
        <v>21</v>
      </c>
      <c r="C7" s="173">
        <v>56138</v>
      </c>
      <c r="D7" s="164">
        <f aca="true" t="shared" si="12" ref="D7:F38">G7+J7+M7+P7+S7+V7</f>
        <v>1258.1999999999998</v>
      </c>
      <c r="E7" s="38">
        <f t="shared" si="12"/>
        <v>1056.1</v>
      </c>
      <c r="F7" s="38">
        <f t="shared" si="12"/>
        <v>202.10000000000002</v>
      </c>
      <c r="G7" s="165">
        <f>SUM(H7:I7)</f>
        <v>0</v>
      </c>
      <c r="H7" s="38">
        <v>0</v>
      </c>
      <c r="I7" s="38">
        <v>0</v>
      </c>
      <c r="J7" s="165">
        <f>SUM(K7:L7)</f>
        <v>1001</v>
      </c>
      <c r="K7" s="38">
        <v>910.5</v>
      </c>
      <c r="L7" s="38">
        <v>90.5</v>
      </c>
      <c r="M7" s="165">
        <f>SUM(N7:O7)</f>
        <v>54.6</v>
      </c>
      <c r="N7" s="38">
        <v>27</v>
      </c>
      <c r="O7" s="38">
        <v>27.6</v>
      </c>
      <c r="P7" s="165">
        <f>SUM(Q7:R7)</f>
        <v>156.8</v>
      </c>
      <c r="Q7" s="38">
        <v>118.1</v>
      </c>
      <c r="R7" s="38">
        <v>38.7</v>
      </c>
      <c r="S7" s="165">
        <f>SUM(T7:U7)</f>
        <v>0</v>
      </c>
      <c r="T7" s="38">
        <v>0</v>
      </c>
      <c r="U7" s="38">
        <v>0</v>
      </c>
      <c r="V7" s="165">
        <f>SUM(W7:X7)</f>
        <v>45.8</v>
      </c>
      <c r="W7" s="38">
        <v>0.5</v>
      </c>
      <c r="X7" s="38">
        <v>45.3</v>
      </c>
      <c r="Y7" s="166">
        <v>532.4</v>
      </c>
      <c r="Z7" s="167">
        <f>D7+Y7</f>
        <v>1790.6</v>
      </c>
      <c r="AA7" s="168">
        <f>SUM(AB7:AC7)</f>
        <v>1258.1999999999998</v>
      </c>
      <c r="AB7" s="39">
        <f>G7+J7+M7+S7+V7</f>
        <v>1101.3999999999999</v>
      </c>
      <c r="AC7" s="40">
        <f>P7</f>
        <v>156.8</v>
      </c>
      <c r="AD7" s="169">
        <f t="shared" si="6"/>
        <v>747.0875342904983</v>
      </c>
      <c r="AE7" s="41">
        <f t="shared" si="7"/>
        <v>653.9836355647391</v>
      </c>
      <c r="AF7" s="42">
        <f t="shared" si="8"/>
        <v>93.10389872575914</v>
      </c>
      <c r="AG7" s="170">
        <f t="shared" si="9"/>
        <v>1063.2132720557674</v>
      </c>
      <c r="AH7" s="171">
        <f t="shared" si="10"/>
        <v>316.1257377652689</v>
      </c>
      <c r="AI7" s="172">
        <f>AC7*100/AA7</f>
        <v>12.462247655380706</v>
      </c>
    </row>
    <row r="8" spans="1:35" s="46" customFormat="1" ht="19.5" customHeight="1">
      <c r="A8" s="44">
        <v>3</v>
      </c>
      <c r="B8" s="47" t="s">
        <v>22</v>
      </c>
      <c r="C8" s="173">
        <v>38559</v>
      </c>
      <c r="D8" s="164">
        <f t="shared" si="12"/>
        <v>808.5999999999999</v>
      </c>
      <c r="E8" s="38">
        <f t="shared" si="12"/>
        <v>709.4</v>
      </c>
      <c r="F8" s="38">
        <f t="shared" si="12"/>
        <v>99.2</v>
      </c>
      <c r="G8" s="165">
        <f>SUM(H8:I8)</f>
        <v>0</v>
      </c>
      <c r="H8" s="38">
        <v>0</v>
      </c>
      <c r="I8" s="38">
        <v>0</v>
      </c>
      <c r="J8" s="165">
        <f>SUM(K8:L8)</f>
        <v>727.0999999999999</v>
      </c>
      <c r="K8" s="38">
        <v>651.8</v>
      </c>
      <c r="L8" s="38">
        <v>75.3</v>
      </c>
      <c r="M8" s="165">
        <f>SUM(N8:O8)</f>
        <v>65.7</v>
      </c>
      <c r="N8" s="38">
        <v>46.6</v>
      </c>
      <c r="O8" s="38">
        <v>19.1</v>
      </c>
      <c r="P8" s="165">
        <f>SUM(Q8:R8)</f>
        <v>15.8</v>
      </c>
      <c r="Q8" s="38">
        <v>11</v>
      </c>
      <c r="R8" s="38">
        <v>4.8</v>
      </c>
      <c r="S8" s="165">
        <f>SUM(T8:U8)</f>
        <v>0</v>
      </c>
      <c r="T8" s="38">
        <v>0</v>
      </c>
      <c r="U8" s="38">
        <v>0</v>
      </c>
      <c r="V8" s="165">
        <f>SUM(W8:X8)</f>
        <v>0</v>
      </c>
      <c r="W8" s="38">
        <v>0</v>
      </c>
      <c r="X8" s="38">
        <v>0</v>
      </c>
      <c r="Y8" s="166">
        <v>79.4</v>
      </c>
      <c r="Z8" s="167">
        <f>D8+Y8</f>
        <v>887.9999999999999</v>
      </c>
      <c r="AA8" s="168">
        <f>SUM(AB8:AC8)</f>
        <v>808.5999999999999</v>
      </c>
      <c r="AB8" s="39">
        <f>G8+J8+M8+S8+V8</f>
        <v>792.8</v>
      </c>
      <c r="AC8" s="40">
        <f>P8</f>
        <v>15.8</v>
      </c>
      <c r="AD8" s="169">
        <f t="shared" si="6"/>
        <v>699.0153617400174</v>
      </c>
      <c r="AE8" s="41">
        <f t="shared" si="7"/>
        <v>685.3566396085653</v>
      </c>
      <c r="AF8" s="42">
        <f t="shared" si="8"/>
        <v>13.658722131452235</v>
      </c>
      <c r="AG8" s="170">
        <f t="shared" si="9"/>
        <v>767.6547628309861</v>
      </c>
      <c r="AH8" s="171">
        <f t="shared" si="10"/>
        <v>68.63940109096883</v>
      </c>
      <c r="AI8" s="172">
        <f>AC8*100/AA8</f>
        <v>1.9539945584961664</v>
      </c>
    </row>
    <row r="9" spans="1:35" s="43" customFormat="1" ht="19.5" customHeight="1">
      <c r="A9" s="48">
        <v>4</v>
      </c>
      <c r="B9" s="47" t="s">
        <v>23</v>
      </c>
      <c r="C9" s="173">
        <v>99135</v>
      </c>
      <c r="D9" s="174">
        <f t="shared" si="12"/>
        <v>1716.3</v>
      </c>
      <c r="E9" s="38">
        <f t="shared" si="12"/>
        <v>1632.2</v>
      </c>
      <c r="F9" s="38">
        <f t="shared" si="12"/>
        <v>84.1</v>
      </c>
      <c r="G9" s="175">
        <f t="shared" si="1"/>
        <v>0</v>
      </c>
      <c r="H9" s="49">
        <v>0</v>
      </c>
      <c r="I9" s="49">
        <v>0</v>
      </c>
      <c r="J9" s="175">
        <f aca="true" t="shared" si="13" ref="J9:J38">SUM(K9:L9)</f>
        <v>1492.8</v>
      </c>
      <c r="K9" s="49">
        <v>1448</v>
      </c>
      <c r="L9" s="49">
        <v>44.8</v>
      </c>
      <c r="M9" s="175">
        <f aca="true" t="shared" si="14" ref="M9:M38">SUM(N9:O9)</f>
        <v>74.2</v>
      </c>
      <c r="N9" s="49">
        <v>69</v>
      </c>
      <c r="O9" s="49">
        <v>5.2</v>
      </c>
      <c r="P9" s="175">
        <f aca="true" t="shared" si="15" ref="P9:P38">SUM(Q9:R9)</f>
        <v>115.2</v>
      </c>
      <c r="Q9" s="49">
        <v>115.2</v>
      </c>
      <c r="R9" s="49">
        <v>0</v>
      </c>
      <c r="S9" s="175">
        <f aca="true" t="shared" si="16" ref="S9:S38">SUM(T9:U9)</f>
        <v>0</v>
      </c>
      <c r="T9" s="49">
        <v>0</v>
      </c>
      <c r="U9" s="49">
        <v>0</v>
      </c>
      <c r="V9" s="175">
        <f aca="true" t="shared" si="17" ref="V9:V38">SUM(W9:X9)</f>
        <v>34.1</v>
      </c>
      <c r="W9" s="49">
        <v>0</v>
      </c>
      <c r="X9" s="49">
        <v>34.1</v>
      </c>
      <c r="Y9" s="176">
        <v>1221.1</v>
      </c>
      <c r="Z9" s="177">
        <f t="shared" si="2"/>
        <v>2937.3999999999996</v>
      </c>
      <c r="AA9" s="178">
        <f t="shared" si="3"/>
        <v>1716.3</v>
      </c>
      <c r="AB9" s="50">
        <f t="shared" si="4"/>
        <v>1601.1</v>
      </c>
      <c r="AC9" s="51">
        <f t="shared" si="5"/>
        <v>115.2</v>
      </c>
      <c r="AD9" s="179">
        <f t="shared" si="6"/>
        <v>577.0918444545317</v>
      </c>
      <c r="AE9" s="52">
        <f t="shared" si="7"/>
        <v>538.3567862006355</v>
      </c>
      <c r="AF9" s="53">
        <f t="shared" si="8"/>
        <v>38.7350582538962</v>
      </c>
      <c r="AG9" s="180">
        <f t="shared" si="9"/>
        <v>987.6767371093289</v>
      </c>
      <c r="AH9" s="181">
        <f t="shared" si="10"/>
        <v>410.58489265479733</v>
      </c>
      <c r="AI9" s="182">
        <f t="shared" si="11"/>
        <v>6.71211326691138</v>
      </c>
    </row>
    <row r="10" spans="1:35" s="43" customFormat="1" ht="19.5" customHeight="1">
      <c r="A10" s="48">
        <v>5</v>
      </c>
      <c r="B10" s="47" t="s">
        <v>111</v>
      </c>
      <c r="C10" s="173">
        <v>93704</v>
      </c>
      <c r="D10" s="174">
        <f t="shared" si="12"/>
        <v>1502.4999999999998</v>
      </c>
      <c r="E10" s="38">
        <f t="shared" si="12"/>
        <v>1449.6999999999998</v>
      </c>
      <c r="F10" s="38">
        <f t="shared" si="12"/>
        <v>52.8</v>
      </c>
      <c r="G10" s="175">
        <f t="shared" si="1"/>
        <v>0</v>
      </c>
      <c r="H10" s="49">
        <v>0</v>
      </c>
      <c r="I10" s="49">
        <v>0</v>
      </c>
      <c r="J10" s="175">
        <f t="shared" si="13"/>
        <v>1150.3999999999999</v>
      </c>
      <c r="K10" s="49">
        <v>1119.6</v>
      </c>
      <c r="L10" s="49">
        <v>30.8</v>
      </c>
      <c r="M10" s="175">
        <f t="shared" si="14"/>
        <v>63.6</v>
      </c>
      <c r="N10" s="49">
        <v>41.6</v>
      </c>
      <c r="O10" s="49">
        <v>22</v>
      </c>
      <c r="P10" s="175">
        <f t="shared" si="15"/>
        <v>288.5</v>
      </c>
      <c r="Q10" s="49">
        <v>288.5</v>
      </c>
      <c r="R10" s="49">
        <v>0</v>
      </c>
      <c r="S10" s="175">
        <f t="shared" si="16"/>
        <v>0</v>
      </c>
      <c r="T10" s="49">
        <v>0</v>
      </c>
      <c r="U10" s="49">
        <v>0</v>
      </c>
      <c r="V10" s="175">
        <f t="shared" si="17"/>
        <v>0</v>
      </c>
      <c r="W10" s="49">
        <v>0</v>
      </c>
      <c r="X10" s="49">
        <v>0</v>
      </c>
      <c r="Y10" s="176">
        <v>801.6</v>
      </c>
      <c r="Z10" s="177">
        <f t="shared" si="2"/>
        <v>2304.1</v>
      </c>
      <c r="AA10" s="178">
        <f t="shared" si="3"/>
        <v>1502.4999999999998</v>
      </c>
      <c r="AB10" s="50">
        <f t="shared" si="4"/>
        <v>1213.9999999999998</v>
      </c>
      <c r="AC10" s="51">
        <f t="shared" si="5"/>
        <v>288.5</v>
      </c>
      <c r="AD10" s="179">
        <f t="shared" si="6"/>
        <v>534.4844759384158</v>
      </c>
      <c r="AE10" s="52">
        <f t="shared" si="7"/>
        <v>431.8563419562309</v>
      </c>
      <c r="AF10" s="53">
        <f t="shared" si="8"/>
        <v>102.62813398218503</v>
      </c>
      <c r="AG10" s="180">
        <f t="shared" si="9"/>
        <v>819.6377244656934</v>
      </c>
      <c r="AH10" s="181">
        <f t="shared" si="10"/>
        <v>285.15324852727736</v>
      </c>
      <c r="AI10" s="182">
        <f t="shared" si="11"/>
        <v>19.201331114808657</v>
      </c>
    </row>
    <row r="11" spans="1:35" s="43" customFormat="1" ht="19.5" customHeight="1">
      <c r="A11" s="48">
        <v>6</v>
      </c>
      <c r="B11" s="47" t="s">
        <v>112</v>
      </c>
      <c r="C11" s="173">
        <v>36760</v>
      </c>
      <c r="D11" s="174">
        <f t="shared" si="12"/>
        <v>831.0999999999999</v>
      </c>
      <c r="E11" s="38">
        <f t="shared" si="12"/>
        <v>724.4999999999999</v>
      </c>
      <c r="F11" s="38">
        <f t="shared" si="12"/>
        <v>106.60000000000001</v>
      </c>
      <c r="G11" s="175">
        <f>SUM(H11:I11)</f>
        <v>0</v>
      </c>
      <c r="H11" s="54">
        <v>0</v>
      </c>
      <c r="I11" s="49">
        <v>0</v>
      </c>
      <c r="J11" s="175">
        <f t="shared" si="13"/>
        <v>690.1999999999999</v>
      </c>
      <c r="K11" s="49">
        <v>611.3</v>
      </c>
      <c r="L11" s="49">
        <v>78.9</v>
      </c>
      <c r="M11" s="175">
        <f t="shared" si="14"/>
        <v>53.8</v>
      </c>
      <c r="N11" s="49">
        <v>31.4</v>
      </c>
      <c r="O11" s="49">
        <v>22.4</v>
      </c>
      <c r="P11" s="175">
        <f t="shared" si="15"/>
        <v>87.1</v>
      </c>
      <c r="Q11" s="68">
        <v>81.8</v>
      </c>
      <c r="R11" s="49">
        <v>5.3</v>
      </c>
      <c r="S11" s="175">
        <f t="shared" si="16"/>
        <v>0</v>
      </c>
      <c r="T11" s="49">
        <v>0</v>
      </c>
      <c r="U11" s="49">
        <v>0</v>
      </c>
      <c r="V11" s="175">
        <f t="shared" si="17"/>
        <v>0</v>
      </c>
      <c r="W11" s="49">
        <v>0</v>
      </c>
      <c r="X11" s="49">
        <v>0</v>
      </c>
      <c r="Y11" s="176">
        <v>309.6</v>
      </c>
      <c r="Z11" s="177">
        <f t="shared" si="2"/>
        <v>1140.6999999999998</v>
      </c>
      <c r="AA11" s="178">
        <f t="shared" si="3"/>
        <v>831.0999999999999</v>
      </c>
      <c r="AB11" s="50">
        <f t="shared" si="4"/>
        <v>743.9999999999999</v>
      </c>
      <c r="AC11" s="51">
        <f t="shared" si="5"/>
        <v>87.1</v>
      </c>
      <c r="AD11" s="179">
        <f t="shared" si="6"/>
        <v>753.6271309394268</v>
      </c>
      <c r="AE11" s="52">
        <f t="shared" si="7"/>
        <v>674.6463547334057</v>
      </c>
      <c r="AF11" s="53">
        <f t="shared" si="8"/>
        <v>78.98077620602105</v>
      </c>
      <c r="AG11" s="180">
        <f t="shared" si="9"/>
        <v>1034.3670656510699</v>
      </c>
      <c r="AH11" s="181">
        <f t="shared" si="10"/>
        <v>280.7399347116431</v>
      </c>
      <c r="AI11" s="182">
        <f t="shared" si="11"/>
        <v>10.480086632174228</v>
      </c>
    </row>
    <row r="12" spans="1:35" s="43" customFormat="1" ht="19.5" customHeight="1">
      <c r="A12" s="48">
        <v>7</v>
      </c>
      <c r="B12" s="47" t="s">
        <v>26</v>
      </c>
      <c r="C12" s="173">
        <v>28779</v>
      </c>
      <c r="D12" s="174">
        <f>G12+J12+M12+P12+S12+V12</f>
        <v>585.5</v>
      </c>
      <c r="E12" s="38">
        <f>H12+K12+N12+Q12+T12+W12</f>
        <v>523</v>
      </c>
      <c r="F12" s="38">
        <f>I12+L12+O12+R12+U12+X12</f>
        <v>62.5</v>
      </c>
      <c r="G12" s="175">
        <f>SUM(H12:I12)</f>
        <v>0</v>
      </c>
      <c r="H12" s="54">
        <v>0</v>
      </c>
      <c r="I12" s="49">
        <v>0</v>
      </c>
      <c r="J12" s="175">
        <f>SUM(K12:L12)</f>
        <v>425.8</v>
      </c>
      <c r="K12" s="49">
        <v>391.3</v>
      </c>
      <c r="L12" s="49">
        <v>34.5</v>
      </c>
      <c r="M12" s="175">
        <f>SUM(N12:O12)</f>
        <v>32.8</v>
      </c>
      <c r="N12" s="49">
        <v>29.2</v>
      </c>
      <c r="O12" s="49">
        <v>3.6</v>
      </c>
      <c r="P12" s="175">
        <f>SUM(Q12:R12)</f>
        <v>109.9</v>
      </c>
      <c r="Q12" s="49">
        <v>98.4</v>
      </c>
      <c r="R12" s="49">
        <v>11.5</v>
      </c>
      <c r="S12" s="175">
        <f>SUM(T12:U12)</f>
        <v>0</v>
      </c>
      <c r="T12" s="49">
        <v>0</v>
      </c>
      <c r="U12" s="49">
        <v>0</v>
      </c>
      <c r="V12" s="175">
        <f>SUM(W12:X12)</f>
        <v>17</v>
      </c>
      <c r="W12" s="49">
        <v>4.1</v>
      </c>
      <c r="X12" s="49">
        <v>12.9</v>
      </c>
      <c r="Y12" s="176">
        <v>247.4</v>
      </c>
      <c r="Z12" s="177">
        <f>D12+Y12</f>
        <v>832.9</v>
      </c>
      <c r="AA12" s="178">
        <f>SUM(AB12:AC12)</f>
        <v>585.5</v>
      </c>
      <c r="AB12" s="50">
        <f>G12+J12+M12+S12+V12</f>
        <v>475.6</v>
      </c>
      <c r="AC12" s="51">
        <f>P12</f>
        <v>109.9</v>
      </c>
      <c r="AD12" s="179">
        <f t="shared" si="6"/>
        <v>678.1565261707032</v>
      </c>
      <c r="AE12" s="52">
        <f t="shared" si="7"/>
        <v>550.8646350927181</v>
      </c>
      <c r="AF12" s="53">
        <f t="shared" si="8"/>
        <v>127.2918910779851</v>
      </c>
      <c r="AG12" s="180">
        <f t="shared" si="9"/>
        <v>964.7080625919363</v>
      </c>
      <c r="AH12" s="181">
        <f t="shared" si="10"/>
        <v>286.5515364212331</v>
      </c>
      <c r="AI12" s="182">
        <f>AC12*100/AA12</f>
        <v>18.770281810418446</v>
      </c>
    </row>
    <row r="13" spans="1:35" s="43" customFormat="1" ht="19.5" customHeight="1">
      <c r="A13" s="48">
        <v>8</v>
      </c>
      <c r="B13" s="47" t="s">
        <v>113</v>
      </c>
      <c r="C13" s="173">
        <v>122919</v>
      </c>
      <c r="D13" s="174">
        <f t="shared" si="12"/>
        <v>2183.3</v>
      </c>
      <c r="E13" s="38">
        <f t="shared" si="12"/>
        <v>2086.2999999999997</v>
      </c>
      <c r="F13" s="38">
        <f t="shared" si="12"/>
        <v>97.00000000000001</v>
      </c>
      <c r="G13" s="175">
        <f t="shared" si="1"/>
        <v>0</v>
      </c>
      <c r="H13" s="49">
        <v>0</v>
      </c>
      <c r="I13" s="49">
        <v>0</v>
      </c>
      <c r="J13" s="175">
        <f t="shared" si="13"/>
        <v>1813.8</v>
      </c>
      <c r="K13" s="49">
        <v>1745.3</v>
      </c>
      <c r="L13" s="49">
        <v>68.5</v>
      </c>
      <c r="M13" s="175">
        <f t="shared" si="14"/>
        <v>100.9</v>
      </c>
      <c r="N13" s="49">
        <v>88.5</v>
      </c>
      <c r="O13" s="49">
        <v>12.4</v>
      </c>
      <c r="P13" s="175">
        <f t="shared" si="15"/>
        <v>241.3</v>
      </c>
      <c r="Q13" s="49">
        <v>240.9</v>
      </c>
      <c r="R13" s="49">
        <v>0.4</v>
      </c>
      <c r="S13" s="175">
        <f t="shared" si="16"/>
        <v>0</v>
      </c>
      <c r="T13" s="49">
        <v>0</v>
      </c>
      <c r="U13" s="49">
        <v>0</v>
      </c>
      <c r="V13" s="175">
        <f t="shared" si="17"/>
        <v>27.299999999999997</v>
      </c>
      <c r="W13" s="49">
        <v>11.6</v>
      </c>
      <c r="X13" s="49">
        <v>15.7</v>
      </c>
      <c r="Y13" s="176">
        <v>768.5</v>
      </c>
      <c r="Z13" s="177">
        <f t="shared" si="2"/>
        <v>2951.8</v>
      </c>
      <c r="AA13" s="178">
        <f t="shared" si="3"/>
        <v>2183.3</v>
      </c>
      <c r="AB13" s="50">
        <f t="shared" si="4"/>
        <v>1942</v>
      </c>
      <c r="AC13" s="51">
        <f t="shared" si="5"/>
        <v>241.3</v>
      </c>
      <c r="AD13" s="179">
        <f t="shared" si="6"/>
        <v>592.0701166350742</v>
      </c>
      <c r="AE13" s="52">
        <f t="shared" si="7"/>
        <v>526.6340706752686</v>
      </c>
      <c r="AF13" s="53">
        <f t="shared" si="8"/>
        <v>65.43604595980551</v>
      </c>
      <c r="AG13" s="180">
        <f t="shared" si="9"/>
        <v>800.472940174695</v>
      </c>
      <c r="AH13" s="181">
        <f t="shared" si="10"/>
        <v>208.40282353962093</v>
      </c>
      <c r="AI13" s="182">
        <f t="shared" si="11"/>
        <v>11.052077130948563</v>
      </c>
    </row>
    <row r="14" spans="1:35" s="46" customFormat="1" ht="17.25" customHeight="1">
      <c r="A14" s="44">
        <v>9</v>
      </c>
      <c r="B14" s="47" t="s">
        <v>114</v>
      </c>
      <c r="C14" s="173">
        <v>20208</v>
      </c>
      <c r="D14" s="174">
        <f t="shared" si="12"/>
        <v>364.1</v>
      </c>
      <c r="E14" s="38">
        <f>H14+K14+N14+Q14+T14+W14</f>
        <v>302.2</v>
      </c>
      <c r="F14" s="38">
        <f t="shared" si="12"/>
        <v>61.9</v>
      </c>
      <c r="G14" s="175">
        <f t="shared" si="1"/>
        <v>0</v>
      </c>
      <c r="H14" s="54">
        <v>0</v>
      </c>
      <c r="I14" s="54">
        <v>0</v>
      </c>
      <c r="J14" s="175">
        <f t="shared" si="13"/>
        <v>287.9</v>
      </c>
      <c r="K14" s="54">
        <v>240.7</v>
      </c>
      <c r="L14" s="54">
        <v>47.2</v>
      </c>
      <c r="M14" s="175">
        <f t="shared" si="14"/>
        <v>11.3</v>
      </c>
      <c r="N14" s="54">
        <v>7.5</v>
      </c>
      <c r="O14" s="54">
        <v>3.8</v>
      </c>
      <c r="P14" s="175">
        <f t="shared" si="15"/>
        <v>64.9</v>
      </c>
      <c r="Q14" s="54">
        <v>54</v>
      </c>
      <c r="R14" s="54">
        <v>10.9</v>
      </c>
      <c r="S14" s="175">
        <v>0</v>
      </c>
      <c r="T14" s="54">
        <v>0</v>
      </c>
      <c r="U14" s="54">
        <v>0</v>
      </c>
      <c r="V14" s="175">
        <f t="shared" si="17"/>
        <v>0</v>
      </c>
      <c r="W14" s="54">
        <v>0</v>
      </c>
      <c r="X14" s="54">
        <v>0</v>
      </c>
      <c r="Y14" s="176">
        <v>94.8</v>
      </c>
      <c r="Z14" s="177">
        <f t="shared" si="2"/>
        <v>458.90000000000003</v>
      </c>
      <c r="AA14" s="178">
        <f t="shared" si="3"/>
        <v>364.1</v>
      </c>
      <c r="AB14" s="50">
        <f>G14+J14+M14+S14+V14</f>
        <v>299.2</v>
      </c>
      <c r="AC14" s="51">
        <f>P14</f>
        <v>64.9</v>
      </c>
      <c r="AD14" s="183">
        <f t="shared" si="6"/>
        <v>600.5872261810505</v>
      </c>
      <c r="AE14" s="52">
        <f t="shared" si="7"/>
        <v>493.53391396146736</v>
      </c>
      <c r="AF14" s="53">
        <f t="shared" si="8"/>
        <v>107.053312219583</v>
      </c>
      <c r="AG14" s="180">
        <f t="shared" si="9"/>
        <v>756.9609395618897</v>
      </c>
      <c r="AH14" s="184">
        <f t="shared" si="10"/>
        <v>156.37371338083926</v>
      </c>
      <c r="AI14" s="182">
        <f>AC14*100/AA14</f>
        <v>17.824773413897283</v>
      </c>
    </row>
    <row r="15" spans="1:35" s="46" customFormat="1" ht="19.5" customHeight="1">
      <c r="A15" s="44">
        <v>10</v>
      </c>
      <c r="B15" s="47" t="s">
        <v>28</v>
      </c>
      <c r="C15" s="173">
        <v>35955</v>
      </c>
      <c r="D15" s="174">
        <f t="shared" si="12"/>
        <v>789.9000000000001</v>
      </c>
      <c r="E15" s="38">
        <f t="shared" si="12"/>
        <v>720.1</v>
      </c>
      <c r="F15" s="38">
        <f t="shared" si="12"/>
        <v>69.8</v>
      </c>
      <c r="G15" s="175">
        <f t="shared" si="1"/>
        <v>612.7</v>
      </c>
      <c r="H15" s="54">
        <v>612.7</v>
      </c>
      <c r="I15" s="54">
        <v>0</v>
      </c>
      <c r="J15" s="175">
        <f t="shared" si="13"/>
        <v>66.6</v>
      </c>
      <c r="K15" s="54">
        <v>0</v>
      </c>
      <c r="L15" s="54">
        <v>66.6</v>
      </c>
      <c r="M15" s="175">
        <f t="shared" si="14"/>
        <v>0.9</v>
      </c>
      <c r="N15" s="54">
        <v>0</v>
      </c>
      <c r="O15" s="54">
        <v>0.9</v>
      </c>
      <c r="P15" s="175">
        <f t="shared" si="15"/>
        <v>101.1</v>
      </c>
      <c r="Q15" s="54">
        <v>101.1</v>
      </c>
      <c r="R15" s="54">
        <v>0</v>
      </c>
      <c r="S15" s="175">
        <f t="shared" si="16"/>
        <v>0</v>
      </c>
      <c r="T15" s="54">
        <v>0</v>
      </c>
      <c r="U15" s="54">
        <v>0</v>
      </c>
      <c r="V15" s="175">
        <f t="shared" si="17"/>
        <v>8.6</v>
      </c>
      <c r="W15" s="54">
        <v>6.3</v>
      </c>
      <c r="X15" s="54">
        <v>2.3</v>
      </c>
      <c r="Y15" s="176">
        <v>485.6</v>
      </c>
      <c r="Z15" s="177">
        <f t="shared" si="2"/>
        <v>1275.5</v>
      </c>
      <c r="AA15" s="178">
        <f t="shared" si="3"/>
        <v>789.9000000000001</v>
      </c>
      <c r="AB15" s="50">
        <f>G15+J15+M15+S15+V15</f>
        <v>688.8000000000001</v>
      </c>
      <c r="AC15" s="51">
        <f>P15</f>
        <v>101.1</v>
      </c>
      <c r="AD15" s="179">
        <f t="shared" si="6"/>
        <v>732.3042692254207</v>
      </c>
      <c r="AE15" s="52">
        <f t="shared" si="7"/>
        <v>638.5759977749966</v>
      </c>
      <c r="AF15" s="53">
        <f t="shared" si="8"/>
        <v>93.72827145042413</v>
      </c>
      <c r="AG15" s="180">
        <f t="shared" si="9"/>
        <v>1182.4966393176658</v>
      </c>
      <c r="AH15" s="181">
        <f t="shared" si="10"/>
        <v>450.19237009224497</v>
      </c>
      <c r="AI15" s="182">
        <f>AC15*100/AA15</f>
        <v>12.799088492214203</v>
      </c>
    </row>
    <row r="16" spans="1:35" s="43" customFormat="1" ht="19.5" customHeight="1">
      <c r="A16" s="48">
        <v>11</v>
      </c>
      <c r="B16" s="47" t="s">
        <v>115</v>
      </c>
      <c r="C16" s="173">
        <v>28563</v>
      </c>
      <c r="D16" s="174">
        <f t="shared" si="12"/>
        <v>621.1</v>
      </c>
      <c r="E16" s="38">
        <f t="shared" si="12"/>
        <v>595.5</v>
      </c>
      <c r="F16" s="38">
        <f t="shared" si="12"/>
        <v>25.6</v>
      </c>
      <c r="G16" s="175">
        <f t="shared" si="1"/>
        <v>0</v>
      </c>
      <c r="H16" s="49">
        <v>0</v>
      </c>
      <c r="I16" s="49">
        <v>0</v>
      </c>
      <c r="J16" s="175">
        <f t="shared" si="13"/>
        <v>496.5</v>
      </c>
      <c r="K16" s="49">
        <v>488.7</v>
      </c>
      <c r="L16" s="49">
        <v>7.8</v>
      </c>
      <c r="M16" s="175">
        <f t="shared" si="14"/>
        <v>20.400000000000002</v>
      </c>
      <c r="N16" s="49">
        <v>16.6</v>
      </c>
      <c r="O16" s="49">
        <v>3.8</v>
      </c>
      <c r="P16" s="175">
        <f t="shared" si="15"/>
        <v>70.5</v>
      </c>
      <c r="Q16" s="49">
        <v>69.8</v>
      </c>
      <c r="R16" s="49">
        <v>0.7</v>
      </c>
      <c r="S16" s="175">
        <f t="shared" si="16"/>
        <v>0</v>
      </c>
      <c r="T16" s="49">
        <v>0</v>
      </c>
      <c r="U16" s="49">
        <v>0</v>
      </c>
      <c r="V16" s="175">
        <f t="shared" si="17"/>
        <v>33.7</v>
      </c>
      <c r="W16" s="49">
        <v>20.4</v>
      </c>
      <c r="X16" s="49">
        <v>13.3</v>
      </c>
      <c r="Y16" s="176">
        <v>194.6</v>
      </c>
      <c r="Z16" s="177">
        <f t="shared" si="2"/>
        <v>815.7</v>
      </c>
      <c r="AA16" s="178">
        <f t="shared" si="3"/>
        <v>621.1</v>
      </c>
      <c r="AB16" s="50">
        <f t="shared" si="4"/>
        <v>550.6</v>
      </c>
      <c r="AC16" s="51">
        <f t="shared" si="5"/>
        <v>70.5</v>
      </c>
      <c r="AD16" s="179">
        <f t="shared" si="6"/>
        <v>724.8304916617069</v>
      </c>
      <c r="AE16" s="52">
        <f t="shared" si="7"/>
        <v>642.5562207517886</v>
      </c>
      <c r="AF16" s="53">
        <f t="shared" si="8"/>
        <v>82.27427090991843</v>
      </c>
      <c r="AG16" s="180">
        <f t="shared" si="9"/>
        <v>951.9308195917797</v>
      </c>
      <c r="AH16" s="181">
        <f t="shared" si="10"/>
        <v>227.1003279300727</v>
      </c>
      <c r="AI16" s="182">
        <f t="shared" si="11"/>
        <v>11.350829174046046</v>
      </c>
    </row>
    <row r="17" spans="1:35" s="43" customFormat="1" ht="19.5" customHeight="1">
      <c r="A17" s="48">
        <v>12</v>
      </c>
      <c r="B17" s="47" t="s">
        <v>116</v>
      </c>
      <c r="C17" s="173">
        <v>27268</v>
      </c>
      <c r="D17" s="174">
        <f t="shared" si="12"/>
        <v>590.3</v>
      </c>
      <c r="E17" s="38">
        <f t="shared" si="12"/>
        <v>508.3</v>
      </c>
      <c r="F17" s="38">
        <f t="shared" si="12"/>
        <v>82</v>
      </c>
      <c r="G17" s="175">
        <f t="shared" si="1"/>
        <v>0</v>
      </c>
      <c r="H17" s="49">
        <v>0</v>
      </c>
      <c r="I17" s="49">
        <v>0</v>
      </c>
      <c r="J17" s="175">
        <f t="shared" si="13"/>
        <v>490.3</v>
      </c>
      <c r="K17" s="49">
        <v>431.1</v>
      </c>
      <c r="L17" s="49">
        <v>59.2</v>
      </c>
      <c r="M17" s="175">
        <f t="shared" si="14"/>
        <v>0.4</v>
      </c>
      <c r="N17" s="49">
        <v>0</v>
      </c>
      <c r="O17" s="49">
        <v>0.4</v>
      </c>
      <c r="P17" s="175">
        <f t="shared" si="15"/>
        <v>99.6</v>
      </c>
      <c r="Q17" s="49">
        <v>77.2</v>
      </c>
      <c r="R17" s="49">
        <v>22.4</v>
      </c>
      <c r="S17" s="175">
        <f t="shared" si="16"/>
        <v>0</v>
      </c>
      <c r="T17" s="49">
        <v>0</v>
      </c>
      <c r="U17" s="49">
        <v>0</v>
      </c>
      <c r="V17" s="175">
        <f t="shared" si="17"/>
        <v>0</v>
      </c>
      <c r="W17" s="49">
        <v>0</v>
      </c>
      <c r="X17" s="49">
        <v>0</v>
      </c>
      <c r="Y17" s="176">
        <v>275.5</v>
      </c>
      <c r="Z17" s="177">
        <f t="shared" si="2"/>
        <v>865.8</v>
      </c>
      <c r="AA17" s="178">
        <f t="shared" si="3"/>
        <v>590.3</v>
      </c>
      <c r="AB17" s="50">
        <f t="shared" si="4"/>
        <v>490.7</v>
      </c>
      <c r="AC17" s="51">
        <f t="shared" si="5"/>
        <v>99.6</v>
      </c>
      <c r="AD17" s="179">
        <f t="shared" si="6"/>
        <v>721.6028556060827</v>
      </c>
      <c r="AE17" s="52">
        <f t="shared" si="7"/>
        <v>599.8484181702606</v>
      </c>
      <c r="AF17" s="53">
        <f t="shared" si="8"/>
        <v>121.7544374358222</v>
      </c>
      <c r="AG17" s="180">
        <f t="shared" si="9"/>
        <v>1058.3834531318762</v>
      </c>
      <c r="AH17" s="181">
        <f t="shared" si="10"/>
        <v>336.7805975257934</v>
      </c>
      <c r="AI17" s="182">
        <f t="shared" si="11"/>
        <v>16.87277655429443</v>
      </c>
    </row>
    <row r="18" spans="1:35" s="43" customFormat="1" ht="19.5" customHeight="1">
      <c r="A18" s="48">
        <v>13</v>
      </c>
      <c r="B18" s="47" t="s">
        <v>117</v>
      </c>
      <c r="C18" s="173">
        <v>121427</v>
      </c>
      <c r="D18" s="174">
        <f t="shared" si="12"/>
        <v>2083.1</v>
      </c>
      <c r="E18" s="38">
        <f t="shared" si="12"/>
        <v>1999.9</v>
      </c>
      <c r="F18" s="38">
        <f t="shared" si="12"/>
        <v>83.2</v>
      </c>
      <c r="G18" s="175">
        <f t="shared" si="1"/>
        <v>0</v>
      </c>
      <c r="H18" s="49">
        <v>0</v>
      </c>
      <c r="I18" s="49">
        <v>0</v>
      </c>
      <c r="J18" s="175">
        <f t="shared" si="13"/>
        <v>1760.5</v>
      </c>
      <c r="K18" s="49">
        <v>1702.4</v>
      </c>
      <c r="L18" s="49">
        <v>58.1</v>
      </c>
      <c r="M18" s="175">
        <f t="shared" si="14"/>
        <v>92</v>
      </c>
      <c r="N18" s="49">
        <v>66.9</v>
      </c>
      <c r="O18" s="49">
        <v>25.1</v>
      </c>
      <c r="P18" s="175">
        <f t="shared" si="15"/>
        <v>230.6</v>
      </c>
      <c r="Q18" s="49">
        <v>230.6</v>
      </c>
      <c r="R18" s="49">
        <v>0</v>
      </c>
      <c r="S18" s="175">
        <f t="shared" si="16"/>
        <v>0</v>
      </c>
      <c r="T18" s="49">
        <v>0</v>
      </c>
      <c r="U18" s="49">
        <v>0</v>
      </c>
      <c r="V18" s="175">
        <v>0</v>
      </c>
      <c r="W18" s="49">
        <v>0</v>
      </c>
      <c r="X18" s="49">
        <v>0</v>
      </c>
      <c r="Y18" s="176">
        <v>1030.8</v>
      </c>
      <c r="Z18" s="177">
        <f t="shared" si="2"/>
        <v>3113.8999999999996</v>
      </c>
      <c r="AA18" s="178">
        <f t="shared" si="3"/>
        <v>2083.1</v>
      </c>
      <c r="AB18" s="50">
        <f t="shared" si="4"/>
        <v>1852.5</v>
      </c>
      <c r="AC18" s="51">
        <f t="shared" si="5"/>
        <v>230.6</v>
      </c>
      <c r="AD18" s="179">
        <f t="shared" si="6"/>
        <v>571.8387728154913</v>
      </c>
      <c r="AE18" s="52">
        <f t="shared" si="7"/>
        <v>508.5359928187306</v>
      </c>
      <c r="AF18" s="53">
        <f t="shared" si="8"/>
        <v>63.30277999676074</v>
      </c>
      <c r="AG18" s="170">
        <f t="shared" si="9"/>
        <v>854.8071406414278</v>
      </c>
      <c r="AH18" s="181">
        <f t="shared" si="10"/>
        <v>282.9683678259365</v>
      </c>
      <c r="AI18" s="182">
        <f t="shared" si="11"/>
        <v>11.070039844462581</v>
      </c>
    </row>
    <row r="19" spans="1:35" s="43" customFormat="1" ht="19.5" customHeight="1">
      <c r="A19" s="48">
        <v>14</v>
      </c>
      <c r="B19" s="47" t="s">
        <v>70</v>
      </c>
      <c r="C19" s="173">
        <v>55184</v>
      </c>
      <c r="D19" s="174">
        <f t="shared" si="12"/>
        <v>1234.2</v>
      </c>
      <c r="E19" s="38">
        <f t="shared" si="12"/>
        <v>1159.5</v>
      </c>
      <c r="F19" s="38">
        <f t="shared" si="12"/>
        <v>74.7</v>
      </c>
      <c r="G19" s="175">
        <f t="shared" si="1"/>
        <v>0</v>
      </c>
      <c r="H19" s="49">
        <v>0</v>
      </c>
      <c r="I19" s="49">
        <v>0</v>
      </c>
      <c r="J19" s="175">
        <f t="shared" si="13"/>
        <v>990</v>
      </c>
      <c r="K19" s="49">
        <v>965.7</v>
      </c>
      <c r="L19" s="49">
        <v>24.3</v>
      </c>
      <c r="M19" s="175">
        <f t="shared" si="14"/>
        <v>0</v>
      </c>
      <c r="N19" s="49">
        <v>0</v>
      </c>
      <c r="O19" s="49">
        <v>0</v>
      </c>
      <c r="P19" s="175">
        <f t="shared" si="15"/>
        <v>172.4</v>
      </c>
      <c r="Q19" s="49">
        <v>162</v>
      </c>
      <c r="R19" s="49">
        <v>10.4</v>
      </c>
      <c r="S19" s="175">
        <f t="shared" si="16"/>
        <v>0</v>
      </c>
      <c r="T19" s="49">
        <v>0</v>
      </c>
      <c r="U19" s="49">
        <v>0</v>
      </c>
      <c r="V19" s="175">
        <f t="shared" si="17"/>
        <v>71.8</v>
      </c>
      <c r="W19" s="49">
        <v>31.8</v>
      </c>
      <c r="X19" s="49">
        <v>40</v>
      </c>
      <c r="Y19" s="176">
        <v>326.9</v>
      </c>
      <c r="Z19" s="177">
        <f t="shared" si="2"/>
        <v>1561.1</v>
      </c>
      <c r="AA19" s="178">
        <f t="shared" si="3"/>
        <v>1234.2</v>
      </c>
      <c r="AB19" s="50">
        <f t="shared" si="4"/>
        <v>1061.8</v>
      </c>
      <c r="AC19" s="51">
        <f t="shared" si="5"/>
        <v>172.4</v>
      </c>
      <c r="AD19" s="179">
        <f t="shared" si="6"/>
        <v>745.5059437518121</v>
      </c>
      <c r="AE19" s="52">
        <f t="shared" si="7"/>
        <v>641.3694790760607</v>
      </c>
      <c r="AF19" s="53">
        <f t="shared" si="8"/>
        <v>104.13646467575143</v>
      </c>
      <c r="AG19" s="170">
        <f t="shared" si="9"/>
        <v>942.9665603556587</v>
      </c>
      <c r="AH19" s="181">
        <f t="shared" si="10"/>
        <v>197.46061660384652</v>
      </c>
      <c r="AI19" s="182">
        <f t="shared" si="11"/>
        <v>13.968562631664236</v>
      </c>
    </row>
    <row r="20" spans="1:35" s="43" customFormat="1" ht="19.5" customHeight="1">
      <c r="A20" s="48">
        <v>15</v>
      </c>
      <c r="B20" s="47" t="s">
        <v>71</v>
      </c>
      <c r="C20" s="173">
        <v>17413</v>
      </c>
      <c r="D20" s="174">
        <f t="shared" si="12"/>
        <v>408.4</v>
      </c>
      <c r="E20" s="38">
        <f t="shared" si="12"/>
        <v>385.4</v>
      </c>
      <c r="F20" s="38">
        <f t="shared" si="12"/>
        <v>23</v>
      </c>
      <c r="G20" s="175">
        <f>SUM(H20:I20)</f>
        <v>0</v>
      </c>
      <c r="H20" s="49">
        <v>0</v>
      </c>
      <c r="I20" s="49">
        <v>0</v>
      </c>
      <c r="J20" s="175">
        <f>SUM(K20:L20)</f>
        <v>334.4</v>
      </c>
      <c r="K20" s="49">
        <v>327.2</v>
      </c>
      <c r="L20" s="49">
        <v>7.2</v>
      </c>
      <c r="M20" s="175">
        <f>SUM(N20:O20)</f>
        <v>0</v>
      </c>
      <c r="N20" s="49">
        <v>0</v>
      </c>
      <c r="O20" s="49">
        <v>0</v>
      </c>
      <c r="P20" s="175">
        <f>SUM(Q20:R20)</f>
        <v>51.9</v>
      </c>
      <c r="Q20" s="49">
        <v>51.9</v>
      </c>
      <c r="R20" s="49">
        <v>0</v>
      </c>
      <c r="S20" s="175">
        <f>SUM(T20:U20)</f>
        <v>0</v>
      </c>
      <c r="T20" s="49">
        <v>0</v>
      </c>
      <c r="U20" s="49">
        <v>0</v>
      </c>
      <c r="V20" s="175">
        <f>SUM(W20:X20)</f>
        <v>22.1</v>
      </c>
      <c r="W20" s="49">
        <v>6.3</v>
      </c>
      <c r="X20" s="49">
        <v>15.8</v>
      </c>
      <c r="Y20" s="176">
        <v>149.7</v>
      </c>
      <c r="Z20" s="177">
        <f>D20+Y20</f>
        <v>558.0999999999999</v>
      </c>
      <c r="AA20" s="178">
        <f>SUM(AB20:AC20)</f>
        <v>408.4</v>
      </c>
      <c r="AB20" s="50">
        <f>G20+J20+M20+S20+V20</f>
        <v>356.5</v>
      </c>
      <c r="AC20" s="51">
        <f>P20</f>
        <v>51.9</v>
      </c>
      <c r="AD20" s="179">
        <f t="shared" si="6"/>
        <v>781.7913819177243</v>
      </c>
      <c r="AE20" s="52">
        <f t="shared" si="7"/>
        <v>682.4403223645169</v>
      </c>
      <c r="AF20" s="53">
        <f t="shared" si="8"/>
        <v>99.35105955320736</v>
      </c>
      <c r="AG20" s="180">
        <f t="shared" si="9"/>
        <v>1068.358888952698</v>
      </c>
      <c r="AH20" s="181">
        <f t="shared" si="10"/>
        <v>286.56750703497386</v>
      </c>
      <c r="AI20" s="182">
        <f>AC20*100/AA20</f>
        <v>12.708129285014692</v>
      </c>
    </row>
    <row r="21" spans="1:35" s="43" customFormat="1" ht="19.5" customHeight="1">
      <c r="A21" s="48">
        <v>16</v>
      </c>
      <c r="B21" s="47" t="s">
        <v>72</v>
      </c>
      <c r="C21" s="173">
        <v>6720</v>
      </c>
      <c r="D21" s="174">
        <f t="shared" si="12"/>
        <v>111.3</v>
      </c>
      <c r="E21" s="38">
        <f t="shared" si="12"/>
        <v>110.89999999999999</v>
      </c>
      <c r="F21" s="38">
        <f t="shared" si="12"/>
        <v>0.4</v>
      </c>
      <c r="G21" s="175">
        <f>SUM(H21:I21)</f>
        <v>0</v>
      </c>
      <c r="H21" s="49">
        <v>0</v>
      </c>
      <c r="I21" s="49">
        <v>0</v>
      </c>
      <c r="J21" s="175">
        <f>SUM(K21:L21)</f>
        <v>63</v>
      </c>
      <c r="K21" s="49">
        <v>62.6</v>
      </c>
      <c r="L21" s="49">
        <v>0.4</v>
      </c>
      <c r="M21" s="175">
        <f>SUM(N21:O21)</f>
        <v>6.5</v>
      </c>
      <c r="N21" s="49">
        <v>6.5</v>
      </c>
      <c r="O21" s="49">
        <v>0</v>
      </c>
      <c r="P21" s="175">
        <f>SUM(Q21:R21)</f>
        <v>41.8</v>
      </c>
      <c r="Q21" s="49">
        <v>41.8</v>
      </c>
      <c r="R21" s="49">
        <v>0</v>
      </c>
      <c r="S21" s="175">
        <f>SUM(T21:U21)</f>
        <v>0</v>
      </c>
      <c r="T21" s="49">
        <v>0</v>
      </c>
      <c r="U21" s="49">
        <v>0</v>
      </c>
      <c r="V21" s="175">
        <f>SUM(W21:X21)</f>
        <v>0</v>
      </c>
      <c r="W21" s="49">
        <v>0</v>
      </c>
      <c r="X21" s="49">
        <v>0</v>
      </c>
      <c r="Y21" s="176">
        <v>32.9</v>
      </c>
      <c r="Z21" s="177">
        <f t="shared" si="2"/>
        <v>144.2</v>
      </c>
      <c r="AA21" s="178">
        <f t="shared" si="3"/>
        <v>111.3</v>
      </c>
      <c r="AB21" s="50">
        <f t="shared" si="4"/>
        <v>69.5</v>
      </c>
      <c r="AC21" s="51">
        <f t="shared" si="5"/>
        <v>41.8</v>
      </c>
      <c r="AD21" s="179">
        <f t="shared" si="6"/>
        <v>552.0833333333334</v>
      </c>
      <c r="AE21" s="52">
        <f t="shared" si="7"/>
        <v>344.7420634920635</v>
      </c>
      <c r="AF21" s="53">
        <f t="shared" si="8"/>
        <v>207.34126984126982</v>
      </c>
      <c r="AG21" s="180">
        <f t="shared" si="9"/>
        <v>715.2777777777778</v>
      </c>
      <c r="AH21" s="181">
        <f t="shared" si="10"/>
        <v>163.19444444444443</v>
      </c>
      <c r="AI21" s="182">
        <f t="shared" si="11"/>
        <v>37.556154537286616</v>
      </c>
    </row>
    <row r="22" spans="1:35" s="43" customFormat="1" ht="19.5" customHeight="1">
      <c r="A22" s="48">
        <v>17</v>
      </c>
      <c r="B22" s="47" t="s">
        <v>73</v>
      </c>
      <c r="C22" s="173">
        <v>14327</v>
      </c>
      <c r="D22" s="174">
        <f t="shared" si="12"/>
        <v>295.59999999999997</v>
      </c>
      <c r="E22" s="38">
        <f t="shared" si="12"/>
        <v>286.5</v>
      </c>
      <c r="F22" s="38">
        <f t="shared" si="12"/>
        <v>9.1</v>
      </c>
      <c r="G22" s="175">
        <f t="shared" si="1"/>
        <v>0</v>
      </c>
      <c r="H22" s="49">
        <v>0</v>
      </c>
      <c r="I22" s="49">
        <v>0</v>
      </c>
      <c r="J22" s="175">
        <f t="shared" si="13"/>
        <v>241.7</v>
      </c>
      <c r="K22" s="49">
        <v>235.5</v>
      </c>
      <c r="L22" s="49">
        <v>6.2</v>
      </c>
      <c r="M22" s="175">
        <f>SUM(N22:O22)</f>
        <v>9.5</v>
      </c>
      <c r="N22" s="49">
        <v>8</v>
      </c>
      <c r="O22" s="49">
        <v>1.5</v>
      </c>
      <c r="P22" s="175">
        <f t="shared" si="15"/>
        <v>39.5</v>
      </c>
      <c r="Q22" s="49">
        <v>39</v>
      </c>
      <c r="R22" s="49">
        <v>0.5</v>
      </c>
      <c r="S22" s="175">
        <f t="shared" si="16"/>
        <v>0</v>
      </c>
      <c r="T22" s="49">
        <v>0</v>
      </c>
      <c r="U22" s="49">
        <v>0</v>
      </c>
      <c r="V22" s="175">
        <f t="shared" si="17"/>
        <v>4.9</v>
      </c>
      <c r="W22" s="49">
        <v>4</v>
      </c>
      <c r="X22" s="49">
        <v>0.9</v>
      </c>
      <c r="Y22" s="176">
        <v>61.6</v>
      </c>
      <c r="Z22" s="177">
        <f t="shared" si="2"/>
        <v>357.2</v>
      </c>
      <c r="AA22" s="178">
        <f t="shared" si="3"/>
        <v>295.59999999999997</v>
      </c>
      <c r="AB22" s="50">
        <f t="shared" si="4"/>
        <v>256.09999999999997</v>
      </c>
      <c r="AC22" s="51">
        <f t="shared" si="5"/>
        <v>39.5</v>
      </c>
      <c r="AD22" s="179">
        <f t="shared" si="6"/>
        <v>687.7457481212627</v>
      </c>
      <c r="AE22" s="52">
        <f t="shared" si="7"/>
        <v>595.8446755543146</v>
      </c>
      <c r="AF22" s="53">
        <f t="shared" si="8"/>
        <v>91.90107256694819</v>
      </c>
      <c r="AG22" s="180">
        <f t="shared" si="9"/>
        <v>831.0648891370605</v>
      </c>
      <c r="AH22" s="181">
        <f t="shared" si="10"/>
        <v>143.3191410157977</v>
      </c>
      <c r="AI22" s="182">
        <f>AC22*100/AA22</f>
        <v>13.362652232746957</v>
      </c>
    </row>
    <row r="23" spans="1:35" s="43" customFormat="1" ht="19.5" customHeight="1">
      <c r="A23" s="48">
        <v>18</v>
      </c>
      <c r="B23" s="47" t="s">
        <v>118</v>
      </c>
      <c r="C23" s="173">
        <v>33674</v>
      </c>
      <c r="D23" s="174">
        <f t="shared" si="12"/>
        <v>578.5</v>
      </c>
      <c r="E23" s="38">
        <f t="shared" si="12"/>
        <v>531.9</v>
      </c>
      <c r="F23" s="38">
        <f t="shared" si="12"/>
        <v>46.599999999999994</v>
      </c>
      <c r="G23" s="175">
        <v>0</v>
      </c>
      <c r="H23" s="49">
        <v>0</v>
      </c>
      <c r="I23" s="55">
        <v>0</v>
      </c>
      <c r="J23" s="175">
        <f t="shared" si="13"/>
        <v>385.9</v>
      </c>
      <c r="K23" s="49">
        <v>353</v>
      </c>
      <c r="L23" s="68">
        <v>32.9</v>
      </c>
      <c r="M23" s="175">
        <f t="shared" si="14"/>
        <v>0</v>
      </c>
      <c r="N23" s="49">
        <v>0</v>
      </c>
      <c r="O23" s="49">
        <v>0</v>
      </c>
      <c r="P23" s="175">
        <f t="shared" si="15"/>
        <v>150.9</v>
      </c>
      <c r="Q23" s="49">
        <v>149</v>
      </c>
      <c r="R23" s="49">
        <v>1.9</v>
      </c>
      <c r="S23" s="175">
        <v>0</v>
      </c>
      <c r="T23" s="49">
        <v>0</v>
      </c>
      <c r="U23" s="49">
        <v>0</v>
      </c>
      <c r="V23" s="175">
        <f t="shared" si="17"/>
        <v>41.7</v>
      </c>
      <c r="W23" s="49">
        <v>29.9</v>
      </c>
      <c r="X23" s="49">
        <v>11.8</v>
      </c>
      <c r="Y23" s="176">
        <v>318.3</v>
      </c>
      <c r="Z23" s="177">
        <f t="shared" si="2"/>
        <v>896.8</v>
      </c>
      <c r="AA23" s="178">
        <f t="shared" si="3"/>
        <v>578.5</v>
      </c>
      <c r="AB23" s="50">
        <f t="shared" si="4"/>
        <v>427.59999999999997</v>
      </c>
      <c r="AC23" s="51">
        <f t="shared" si="5"/>
        <v>150.9</v>
      </c>
      <c r="AD23" s="179">
        <f t="shared" si="6"/>
        <v>572.6475421195383</v>
      </c>
      <c r="AE23" s="52">
        <f t="shared" si="7"/>
        <v>423.27413830650744</v>
      </c>
      <c r="AF23" s="53">
        <f t="shared" si="8"/>
        <v>149.37340381303082</v>
      </c>
      <c r="AG23" s="180">
        <f t="shared" si="9"/>
        <v>887.7274257092514</v>
      </c>
      <c r="AH23" s="181">
        <f t="shared" si="10"/>
        <v>315.0798835897131</v>
      </c>
      <c r="AI23" s="182">
        <f t="shared" si="11"/>
        <v>26.084701815038894</v>
      </c>
    </row>
    <row r="24" spans="1:35" s="43" customFormat="1" ht="19.5" customHeight="1">
      <c r="A24" s="48">
        <v>19</v>
      </c>
      <c r="B24" s="47" t="s">
        <v>119</v>
      </c>
      <c r="C24" s="173">
        <v>27116</v>
      </c>
      <c r="D24" s="174">
        <f t="shared" si="12"/>
        <v>537.5</v>
      </c>
      <c r="E24" s="38">
        <f t="shared" si="12"/>
        <v>497.8</v>
      </c>
      <c r="F24" s="38">
        <f t="shared" si="12"/>
        <v>39.7</v>
      </c>
      <c r="G24" s="175">
        <v>0</v>
      </c>
      <c r="H24" s="49">
        <v>0</v>
      </c>
      <c r="I24" s="49">
        <v>0</v>
      </c>
      <c r="J24" s="175">
        <f t="shared" si="13"/>
        <v>360</v>
      </c>
      <c r="K24" s="49">
        <v>333.5</v>
      </c>
      <c r="L24" s="49">
        <v>26.5</v>
      </c>
      <c r="M24" s="175">
        <f t="shared" si="14"/>
        <v>0</v>
      </c>
      <c r="N24" s="49">
        <v>0</v>
      </c>
      <c r="O24" s="49">
        <v>0</v>
      </c>
      <c r="P24" s="175">
        <f t="shared" si="15"/>
        <v>138.5</v>
      </c>
      <c r="Q24" s="49">
        <v>137.1</v>
      </c>
      <c r="R24" s="49">
        <v>1.4</v>
      </c>
      <c r="S24" s="175">
        <v>0</v>
      </c>
      <c r="T24" s="49">
        <v>0</v>
      </c>
      <c r="U24" s="49">
        <v>0</v>
      </c>
      <c r="V24" s="175">
        <f t="shared" si="17"/>
        <v>39</v>
      </c>
      <c r="W24" s="49">
        <v>27.2</v>
      </c>
      <c r="X24" s="49">
        <v>11.8</v>
      </c>
      <c r="Y24" s="176">
        <v>484.5</v>
      </c>
      <c r="Z24" s="177">
        <f t="shared" si="2"/>
        <v>1022</v>
      </c>
      <c r="AA24" s="178">
        <f t="shared" si="3"/>
        <v>537.5</v>
      </c>
      <c r="AB24" s="50">
        <f t="shared" si="4"/>
        <v>399</v>
      </c>
      <c r="AC24" s="51">
        <f t="shared" si="5"/>
        <v>138.5</v>
      </c>
      <c r="AD24" s="179">
        <f t="shared" si="6"/>
        <v>660.7415056301323</v>
      </c>
      <c r="AE24" s="52">
        <f t="shared" si="7"/>
        <v>490.48532231892614</v>
      </c>
      <c r="AF24" s="53">
        <f t="shared" si="8"/>
        <v>170.25618331120617</v>
      </c>
      <c r="AG24" s="180">
        <f t="shared" si="9"/>
        <v>1256.3308255888285</v>
      </c>
      <c r="AH24" s="181">
        <f t="shared" si="10"/>
        <v>595.5893199586959</v>
      </c>
      <c r="AI24" s="182">
        <f t="shared" si="11"/>
        <v>25.767441860465116</v>
      </c>
    </row>
    <row r="25" spans="1:35" s="43" customFormat="1" ht="19.5" customHeight="1">
      <c r="A25" s="48">
        <v>20</v>
      </c>
      <c r="B25" s="47" t="s">
        <v>34</v>
      </c>
      <c r="C25" s="173">
        <v>6143</v>
      </c>
      <c r="D25" s="174">
        <f t="shared" si="12"/>
        <v>93.8</v>
      </c>
      <c r="E25" s="38">
        <f t="shared" si="12"/>
        <v>93.5</v>
      </c>
      <c r="F25" s="38">
        <f t="shared" si="12"/>
        <v>0.3</v>
      </c>
      <c r="G25" s="175">
        <f t="shared" si="1"/>
        <v>0</v>
      </c>
      <c r="H25" s="49">
        <v>0</v>
      </c>
      <c r="I25" s="49">
        <v>0</v>
      </c>
      <c r="J25" s="175">
        <f t="shared" si="13"/>
        <v>67.9</v>
      </c>
      <c r="K25" s="49">
        <v>67.9</v>
      </c>
      <c r="L25" s="49">
        <v>0</v>
      </c>
      <c r="M25" s="175">
        <f t="shared" si="14"/>
        <v>6.8</v>
      </c>
      <c r="N25" s="49">
        <v>6.5</v>
      </c>
      <c r="O25" s="49">
        <v>0.3</v>
      </c>
      <c r="P25" s="175">
        <f t="shared" si="15"/>
        <v>18.5</v>
      </c>
      <c r="Q25" s="49">
        <v>18.5</v>
      </c>
      <c r="R25" s="49">
        <v>0</v>
      </c>
      <c r="S25" s="175">
        <f t="shared" si="16"/>
        <v>0</v>
      </c>
      <c r="T25" s="49">
        <v>0</v>
      </c>
      <c r="U25" s="49">
        <v>0</v>
      </c>
      <c r="V25" s="175">
        <f t="shared" si="17"/>
        <v>0.6</v>
      </c>
      <c r="W25" s="49">
        <v>0.6</v>
      </c>
      <c r="X25" s="49">
        <v>0</v>
      </c>
      <c r="Y25" s="176">
        <v>55.8</v>
      </c>
      <c r="Z25" s="177">
        <f t="shared" si="2"/>
        <v>149.6</v>
      </c>
      <c r="AA25" s="178">
        <f t="shared" si="3"/>
        <v>93.8</v>
      </c>
      <c r="AB25" s="50">
        <f t="shared" si="4"/>
        <v>75.3</v>
      </c>
      <c r="AC25" s="51">
        <f t="shared" si="5"/>
        <v>18.5</v>
      </c>
      <c r="AD25" s="179">
        <f t="shared" si="6"/>
        <v>508.98041130826414</v>
      </c>
      <c r="AE25" s="52">
        <f t="shared" si="7"/>
        <v>408.5951489500244</v>
      </c>
      <c r="AF25" s="53">
        <f t="shared" si="8"/>
        <v>100.38526235823973</v>
      </c>
      <c r="AG25" s="180">
        <f t="shared" si="9"/>
        <v>811.764067502306</v>
      </c>
      <c r="AH25" s="181">
        <f t="shared" si="10"/>
        <v>302.78365619404195</v>
      </c>
      <c r="AI25" s="182">
        <f t="shared" si="11"/>
        <v>19.722814498933904</v>
      </c>
    </row>
    <row r="26" spans="1:35" s="43" customFormat="1" ht="19.5" customHeight="1">
      <c r="A26" s="48">
        <v>21</v>
      </c>
      <c r="B26" s="47" t="s">
        <v>35</v>
      </c>
      <c r="C26" s="173">
        <v>16050</v>
      </c>
      <c r="D26" s="174">
        <f t="shared" si="12"/>
        <v>209.89999999999998</v>
      </c>
      <c r="E26" s="38">
        <f t="shared" si="12"/>
        <v>188.79999999999998</v>
      </c>
      <c r="F26" s="38">
        <f t="shared" si="12"/>
        <v>21.1</v>
      </c>
      <c r="G26" s="175">
        <f t="shared" si="1"/>
        <v>0</v>
      </c>
      <c r="H26" s="49">
        <v>0</v>
      </c>
      <c r="I26" s="49">
        <v>0</v>
      </c>
      <c r="J26" s="175">
        <f t="shared" si="13"/>
        <v>166.89999999999998</v>
      </c>
      <c r="K26" s="49">
        <v>150.2</v>
      </c>
      <c r="L26" s="49">
        <v>16.7</v>
      </c>
      <c r="M26" s="175">
        <f t="shared" si="14"/>
        <v>7.1000000000000005</v>
      </c>
      <c r="N26" s="49">
        <v>2.7</v>
      </c>
      <c r="O26" s="49">
        <v>4.4</v>
      </c>
      <c r="P26" s="175">
        <f t="shared" si="15"/>
        <v>35.9</v>
      </c>
      <c r="Q26" s="49">
        <v>35.9</v>
      </c>
      <c r="R26" s="49">
        <v>0</v>
      </c>
      <c r="S26" s="175">
        <f t="shared" si="16"/>
        <v>0</v>
      </c>
      <c r="T26" s="49">
        <v>0</v>
      </c>
      <c r="U26" s="49">
        <v>0</v>
      </c>
      <c r="V26" s="175">
        <f t="shared" si="17"/>
        <v>0</v>
      </c>
      <c r="W26" s="49">
        <v>0</v>
      </c>
      <c r="X26" s="49">
        <v>0</v>
      </c>
      <c r="Y26" s="176">
        <v>126</v>
      </c>
      <c r="Z26" s="177">
        <f t="shared" si="2"/>
        <v>335.9</v>
      </c>
      <c r="AA26" s="178">
        <f t="shared" si="3"/>
        <v>209.89999999999998</v>
      </c>
      <c r="AB26" s="50">
        <f t="shared" si="4"/>
        <v>173.99999999999997</v>
      </c>
      <c r="AC26" s="51">
        <f t="shared" si="5"/>
        <v>35.9</v>
      </c>
      <c r="AD26" s="179">
        <f t="shared" si="6"/>
        <v>435.9293873312564</v>
      </c>
      <c r="AE26" s="52">
        <f t="shared" si="7"/>
        <v>361.3707165109034</v>
      </c>
      <c r="AF26" s="53">
        <f t="shared" si="8"/>
        <v>74.55867082035306</v>
      </c>
      <c r="AG26" s="180">
        <f t="shared" si="9"/>
        <v>697.6116303219106</v>
      </c>
      <c r="AH26" s="181">
        <f t="shared" si="10"/>
        <v>261.68224299065423</v>
      </c>
      <c r="AI26" s="182">
        <f t="shared" si="11"/>
        <v>17.1033825631253</v>
      </c>
    </row>
    <row r="27" spans="1:35" s="43" customFormat="1" ht="19.5" customHeight="1">
      <c r="A27" s="44">
        <v>22</v>
      </c>
      <c r="B27" s="47" t="s">
        <v>36</v>
      </c>
      <c r="C27" s="173">
        <v>8001</v>
      </c>
      <c r="D27" s="174">
        <f t="shared" si="12"/>
        <v>139.7</v>
      </c>
      <c r="E27" s="38">
        <f t="shared" si="12"/>
        <v>133.29999999999998</v>
      </c>
      <c r="F27" s="38">
        <f t="shared" si="12"/>
        <v>6.4</v>
      </c>
      <c r="G27" s="175">
        <f t="shared" si="1"/>
        <v>0</v>
      </c>
      <c r="H27" s="49">
        <v>0</v>
      </c>
      <c r="I27" s="49">
        <v>0</v>
      </c>
      <c r="J27" s="175">
        <f t="shared" si="13"/>
        <v>115.69999999999999</v>
      </c>
      <c r="K27" s="49">
        <v>110.6</v>
      </c>
      <c r="L27" s="49">
        <v>5.1</v>
      </c>
      <c r="M27" s="175">
        <f t="shared" si="14"/>
        <v>6.9</v>
      </c>
      <c r="N27" s="49">
        <v>6</v>
      </c>
      <c r="O27" s="49">
        <v>0.9</v>
      </c>
      <c r="P27" s="175">
        <f t="shared" si="15"/>
        <v>16.7</v>
      </c>
      <c r="Q27" s="49">
        <v>16.7</v>
      </c>
      <c r="R27" s="49">
        <v>0</v>
      </c>
      <c r="S27" s="175">
        <f t="shared" si="16"/>
        <v>0</v>
      </c>
      <c r="T27" s="49">
        <v>0</v>
      </c>
      <c r="U27" s="49">
        <v>0</v>
      </c>
      <c r="V27" s="175">
        <f t="shared" si="17"/>
        <v>0.4</v>
      </c>
      <c r="W27" s="49">
        <v>0</v>
      </c>
      <c r="X27" s="49">
        <v>0.4</v>
      </c>
      <c r="Y27" s="176">
        <v>45.6</v>
      </c>
      <c r="Z27" s="177">
        <f t="shared" si="2"/>
        <v>185.29999999999998</v>
      </c>
      <c r="AA27" s="178">
        <f t="shared" si="3"/>
        <v>139.7</v>
      </c>
      <c r="AB27" s="50">
        <f t="shared" si="4"/>
        <v>123</v>
      </c>
      <c r="AC27" s="51">
        <f t="shared" si="5"/>
        <v>16.7</v>
      </c>
      <c r="AD27" s="179">
        <f t="shared" si="6"/>
        <v>582.0105820105819</v>
      </c>
      <c r="AE27" s="52">
        <f t="shared" si="7"/>
        <v>512.4359455068117</v>
      </c>
      <c r="AF27" s="53">
        <f t="shared" si="8"/>
        <v>69.57463650377036</v>
      </c>
      <c r="AG27" s="180">
        <f t="shared" si="9"/>
        <v>771.9868349789609</v>
      </c>
      <c r="AH27" s="181">
        <f t="shared" si="10"/>
        <v>189.97625296837896</v>
      </c>
      <c r="AI27" s="182">
        <f t="shared" si="11"/>
        <v>11.954187544738726</v>
      </c>
    </row>
    <row r="28" spans="1:35" s="46" customFormat="1" ht="19.5" customHeight="1">
      <c r="A28" s="48">
        <v>23</v>
      </c>
      <c r="B28" s="47" t="s">
        <v>37</v>
      </c>
      <c r="C28" s="173">
        <v>5924</v>
      </c>
      <c r="D28" s="174">
        <f t="shared" si="12"/>
        <v>102.5</v>
      </c>
      <c r="E28" s="38">
        <f t="shared" si="12"/>
        <v>98</v>
      </c>
      <c r="F28" s="38">
        <f t="shared" si="12"/>
        <v>4.5</v>
      </c>
      <c r="G28" s="175">
        <f t="shared" si="1"/>
        <v>0</v>
      </c>
      <c r="H28" s="54">
        <v>0</v>
      </c>
      <c r="I28" s="54">
        <v>0</v>
      </c>
      <c r="J28" s="175">
        <f t="shared" si="13"/>
        <v>89.7</v>
      </c>
      <c r="K28" s="54">
        <v>86.3</v>
      </c>
      <c r="L28" s="54">
        <v>3.4</v>
      </c>
      <c r="M28" s="175">
        <f t="shared" si="14"/>
        <v>12.6</v>
      </c>
      <c r="N28" s="54">
        <v>11.7</v>
      </c>
      <c r="O28" s="54">
        <v>0.9</v>
      </c>
      <c r="P28" s="175">
        <f t="shared" si="15"/>
        <v>0.2</v>
      </c>
      <c r="Q28" s="83">
        <v>0</v>
      </c>
      <c r="R28" s="54">
        <v>0.2</v>
      </c>
      <c r="S28" s="175">
        <f t="shared" si="16"/>
        <v>0</v>
      </c>
      <c r="T28" s="54">
        <v>0</v>
      </c>
      <c r="U28" s="54">
        <v>0</v>
      </c>
      <c r="V28" s="175">
        <f t="shared" si="17"/>
        <v>0</v>
      </c>
      <c r="W28" s="54">
        <v>0</v>
      </c>
      <c r="X28" s="54">
        <v>0</v>
      </c>
      <c r="Y28" s="176">
        <v>0</v>
      </c>
      <c r="Z28" s="177">
        <f t="shared" si="2"/>
        <v>102.5</v>
      </c>
      <c r="AA28" s="178">
        <f t="shared" si="3"/>
        <v>102.5</v>
      </c>
      <c r="AB28" s="50">
        <f t="shared" si="4"/>
        <v>102.3</v>
      </c>
      <c r="AC28" s="51">
        <f t="shared" si="5"/>
        <v>0.2</v>
      </c>
      <c r="AD28" s="179">
        <f t="shared" si="6"/>
        <v>576.7499437317127</v>
      </c>
      <c r="AE28" s="52">
        <f t="shared" si="7"/>
        <v>575.624577987846</v>
      </c>
      <c r="AF28" s="53">
        <f t="shared" si="8"/>
        <v>1.1253657438667568</v>
      </c>
      <c r="AG28" s="180">
        <f t="shared" si="9"/>
        <v>576.7499437317127</v>
      </c>
      <c r="AH28" s="181">
        <f t="shared" si="10"/>
        <v>0</v>
      </c>
      <c r="AI28" s="182">
        <f t="shared" si="11"/>
        <v>0.1951219512195122</v>
      </c>
    </row>
    <row r="29" spans="1:35" s="46" customFormat="1" ht="19.5" customHeight="1">
      <c r="A29" s="48">
        <v>24</v>
      </c>
      <c r="B29" s="47" t="s">
        <v>38</v>
      </c>
      <c r="C29" s="173">
        <v>12421</v>
      </c>
      <c r="D29" s="174">
        <f>G29+J29+M29+P29+S29+V29</f>
        <v>254.49999999999997</v>
      </c>
      <c r="E29" s="38">
        <f>H29+K29+N29+Q29+T29+W29</f>
        <v>240.99999999999997</v>
      </c>
      <c r="F29" s="38">
        <f>L29+I29+O29+R29+U29+X29</f>
        <v>13.5</v>
      </c>
      <c r="G29" s="175">
        <f>SUM(H29:I29)</f>
        <v>0</v>
      </c>
      <c r="H29" s="54">
        <v>0</v>
      </c>
      <c r="I29" s="54">
        <v>0</v>
      </c>
      <c r="J29" s="175">
        <f>SUM(K29:L29)</f>
        <v>184.7</v>
      </c>
      <c r="K29" s="54">
        <v>176.2</v>
      </c>
      <c r="L29" s="54">
        <v>8.5</v>
      </c>
      <c r="M29" s="175">
        <f>SUM(N29:O29)</f>
        <v>7.2</v>
      </c>
      <c r="N29" s="54">
        <v>5</v>
      </c>
      <c r="O29" s="54">
        <v>2.2</v>
      </c>
      <c r="P29" s="175">
        <f>SUM(Q29:R29)</f>
        <v>59.5</v>
      </c>
      <c r="Q29" s="54">
        <v>56.7</v>
      </c>
      <c r="R29" s="54">
        <v>2.8</v>
      </c>
      <c r="S29" s="175">
        <f>SUM(T29:U29)</f>
        <v>0</v>
      </c>
      <c r="T29" s="54">
        <v>0</v>
      </c>
      <c r="U29" s="54">
        <v>0</v>
      </c>
      <c r="V29" s="175">
        <f>SUM(W29:X29)</f>
        <v>3.1</v>
      </c>
      <c r="W29" s="54">
        <v>3.1</v>
      </c>
      <c r="X29" s="54">
        <v>0</v>
      </c>
      <c r="Y29" s="176">
        <v>90.7</v>
      </c>
      <c r="Z29" s="177">
        <f>D29+Y29</f>
        <v>345.2</v>
      </c>
      <c r="AA29" s="185">
        <f>SUM(AB29:AC29)</f>
        <v>254.49999999999997</v>
      </c>
      <c r="AB29" s="49">
        <f>G29+J29+M29+S29+V29</f>
        <v>194.99999999999997</v>
      </c>
      <c r="AC29" s="56">
        <f>P29</f>
        <v>59.5</v>
      </c>
      <c r="AD29" s="179">
        <f t="shared" si="6"/>
        <v>682.9831199849716</v>
      </c>
      <c r="AE29" s="52">
        <f t="shared" si="7"/>
        <v>523.3073021495853</v>
      </c>
      <c r="AF29" s="53">
        <f t="shared" si="8"/>
        <v>159.6758178353863</v>
      </c>
      <c r="AG29" s="180">
        <f t="shared" si="9"/>
        <v>926.3881061642916</v>
      </c>
      <c r="AH29" s="181">
        <f t="shared" si="10"/>
        <v>243.40498617931996</v>
      </c>
      <c r="AI29" s="182">
        <f>AC29*100/AA29</f>
        <v>23.379174852652262</v>
      </c>
    </row>
    <row r="30" spans="1:35" s="46" customFormat="1" ht="19.5" customHeight="1">
      <c r="A30" s="48">
        <v>25</v>
      </c>
      <c r="B30" s="47" t="s">
        <v>39</v>
      </c>
      <c r="C30" s="173">
        <v>16476</v>
      </c>
      <c r="D30" s="174">
        <f t="shared" si="12"/>
        <v>340.3</v>
      </c>
      <c r="E30" s="38">
        <f t="shared" si="12"/>
        <v>321.90000000000003</v>
      </c>
      <c r="F30" s="38">
        <f t="shared" si="12"/>
        <v>18.4</v>
      </c>
      <c r="G30" s="175">
        <f t="shared" si="1"/>
        <v>0</v>
      </c>
      <c r="H30" s="54">
        <v>0</v>
      </c>
      <c r="I30" s="54">
        <v>0</v>
      </c>
      <c r="J30" s="175">
        <f t="shared" si="13"/>
        <v>294.3</v>
      </c>
      <c r="K30" s="54">
        <v>286.5</v>
      </c>
      <c r="L30" s="54">
        <v>7.8</v>
      </c>
      <c r="M30" s="175">
        <f t="shared" si="14"/>
        <v>11.1</v>
      </c>
      <c r="N30" s="83">
        <v>7.8</v>
      </c>
      <c r="O30" s="54">
        <v>3.3</v>
      </c>
      <c r="P30" s="175">
        <f t="shared" si="15"/>
        <v>27</v>
      </c>
      <c r="Q30" s="54">
        <v>27</v>
      </c>
      <c r="R30" s="54">
        <v>0</v>
      </c>
      <c r="S30" s="175">
        <f t="shared" si="16"/>
        <v>0</v>
      </c>
      <c r="T30" s="54">
        <v>0</v>
      </c>
      <c r="U30" s="54">
        <v>0</v>
      </c>
      <c r="V30" s="175">
        <f t="shared" si="17"/>
        <v>7.8999999999999995</v>
      </c>
      <c r="W30" s="54">
        <v>0.6</v>
      </c>
      <c r="X30" s="54">
        <v>7.3</v>
      </c>
      <c r="Y30" s="176">
        <v>79.4</v>
      </c>
      <c r="Z30" s="177">
        <f t="shared" si="2"/>
        <v>419.70000000000005</v>
      </c>
      <c r="AA30" s="178">
        <f t="shared" si="3"/>
        <v>340.3</v>
      </c>
      <c r="AB30" s="50">
        <f t="shared" si="4"/>
        <v>313.3</v>
      </c>
      <c r="AC30" s="51">
        <f t="shared" si="5"/>
        <v>27</v>
      </c>
      <c r="AD30" s="179">
        <f t="shared" si="6"/>
        <v>688.4761673545358</v>
      </c>
      <c r="AE30" s="52">
        <f t="shared" si="7"/>
        <v>633.8512583960509</v>
      </c>
      <c r="AF30" s="53">
        <f t="shared" si="8"/>
        <v>54.62490895848507</v>
      </c>
      <c r="AG30" s="180">
        <f t="shared" si="9"/>
        <v>849.1138625880069</v>
      </c>
      <c r="AH30" s="181">
        <f t="shared" si="10"/>
        <v>160.63769523347094</v>
      </c>
      <c r="AI30" s="182">
        <f t="shared" si="11"/>
        <v>7.934175727299442</v>
      </c>
    </row>
    <row r="31" spans="1:35" s="46" customFormat="1" ht="19.5" customHeight="1">
      <c r="A31" s="48">
        <v>26</v>
      </c>
      <c r="B31" s="47" t="s">
        <v>107</v>
      </c>
      <c r="C31" s="173">
        <v>10140</v>
      </c>
      <c r="D31" s="174">
        <f t="shared" si="12"/>
        <v>178.60000000000002</v>
      </c>
      <c r="E31" s="38">
        <f t="shared" si="12"/>
        <v>175.3</v>
      </c>
      <c r="F31" s="38">
        <f t="shared" si="12"/>
        <v>3.3</v>
      </c>
      <c r="G31" s="175">
        <f t="shared" si="1"/>
        <v>0</v>
      </c>
      <c r="H31" s="54">
        <v>0</v>
      </c>
      <c r="I31" s="54">
        <v>0</v>
      </c>
      <c r="J31" s="175">
        <f t="shared" si="13"/>
        <v>139.70000000000002</v>
      </c>
      <c r="K31" s="54">
        <v>138.9</v>
      </c>
      <c r="L31" s="54">
        <v>0.8</v>
      </c>
      <c r="M31" s="175">
        <f t="shared" si="14"/>
        <v>7.1</v>
      </c>
      <c r="N31" s="54">
        <v>6</v>
      </c>
      <c r="O31" s="54">
        <v>1.1</v>
      </c>
      <c r="P31" s="175">
        <f t="shared" si="15"/>
        <v>27.3</v>
      </c>
      <c r="Q31" s="54">
        <v>27.3</v>
      </c>
      <c r="R31" s="54">
        <v>0</v>
      </c>
      <c r="S31" s="175">
        <f t="shared" si="16"/>
        <v>0</v>
      </c>
      <c r="T31" s="54">
        <v>0</v>
      </c>
      <c r="U31" s="54">
        <v>0</v>
      </c>
      <c r="V31" s="175">
        <f t="shared" si="17"/>
        <v>4.5</v>
      </c>
      <c r="W31" s="54">
        <v>3.1</v>
      </c>
      <c r="X31" s="54">
        <v>1.4</v>
      </c>
      <c r="Y31" s="176">
        <v>55.2</v>
      </c>
      <c r="Z31" s="177">
        <f t="shared" si="2"/>
        <v>233.8</v>
      </c>
      <c r="AA31" s="142">
        <f t="shared" si="3"/>
        <v>178.60000000000002</v>
      </c>
      <c r="AB31" s="50">
        <f t="shared" si="4"/>
        <v>151.3</v>
      </c>
      <c r="AC31" s="51">
        <f t="shared" si="5"/>
        <v>27.3</v>
      </c>
      <c r="AD31" s="179">
        <f t="shared" si="6"/>
        <v>587.1137409598949</v>
      </c>
      <c r="AE31" s="52">
        <f t="shared" si="7"/>
        <v>497.37015121630515</v>
      </c>
      <c r="AF31" s="53">
        <f t="shared" si="8"/>
        <v>89.74358974358974</v>
      </c>
      <c r="AG31" s="180">
        <f t="shared" si="9"/>
        <v>768.5733070348455</v>
      </c>
      <c r="AH31" s="181">
        <f t="shared" si="10"/>
        <v>181.4595660749507</v>
      </c>
      <c r="AI31" s="182">
        <f t="shared" si="11"/>
        <v>15.285554311310188</v>
      </c>
    </row>
    <row r="32" spans="1:35" s="46" customFormat="1" ht="19.5" customHeight="1">
      <c r="A32" s="48">
        <v>27</v>
      </c>
      <c r="B32" s="47" t="s">
        <v>40</v>
      </c>
      <c r="C32" s="173">
        <v>3636</v>
      </c>
      <c r="D32" s="174">
        <f t="shared" si="12"/>
        <v>58.89999999999999</v>
      </c>
      <c r="E32" s="38">
        <f t="shared" si="12"/>
        <v>58.2</v>
      </c>
      <c r="F32" s="38">
        <f t="shared" si="12"/>
        <v>0.7</v>
      </c>
      <c r="G32" s="175">
        <f>SUM(H32:I32)</f>
        <v>0</v>
      </c>
      <c r="H32" s="54">
        <v>0</v>
      </c>
      <c r="I32" s="54">
        <v>0</v>
      </c>
      <c r="J32" s="175">
        <f>SUM(K32:L32)</f>
        <v>47.4</v>
      </c>
      <c r="K32" s="54">
        <v>47.3</v>
      </c>
      <c r="L32" s="54">
        <v>0.1</v>
      </c>
      <c r="M32" s="175">
        <f>SUM(N32:O32)</f>
        <v>2.9</v>
      </c>
      <c r="N32" s="54">
        <v>2.6</v>
      </c>
      <c r="O32" s="54">
        <v>0.3</v>
      </c>
      <c r="P32" s="175">
        <f>SUM(Q32:R32)</f>
        <v>8.3</v>
      </c>
      <c r="Q32" s="54">
        <v>8.3</v>
      </c>
      <c r="R32" s="54">
        <v>0</v>
      </c>
      <c r="S32" s="175">
        <f>SUM(T32:U32)</f>
        <v>0</v>
      </c>
      <c r="T32" s="54">
        <v>0</v>
      </c>
      <c r="U32" s="54">
        <v>0</v>
      </c>
      <c r="V32" s="175">
        <f>SUM(W32:X32)</f>
        <v>0.3</v>
      </c>
      <c r="W32" s="54">
        <v>0</v>
      </c>
      <c r="X32" s="54">
        <v>0.3</v>
      </c>
      <c r="Y32" s="176">
        <v>23.4</v>
      </c>
      <c r="Z32" s="177">
        <f>D32+Y32</f>
        <v>82.29999999999998</v>
      </c>
      <c r="AA32" s="178">
        <f>SUM(AB32:AC32)</f>
        <v>58.89999999999999</v>
      </c>
      <c r="AB32" s="50">
        <f>G32+J32+M32+S32+V32</f>
        <v>50.599999999999994</v>
      </c>
      <c r="AC32" s="51">
        <f>P32</f>
        <v>8.3</v>
      </c>
      <c r="AD32" s="179">
        <f t="shared" si="6"/>
        <v>539.9706637330398</v>
      </c>
      <c r="AE32" s="52">
        <f t="shared" si="7"/>
        <v>463.8797213054638</v>
      </c>
      <c r="AF32" s="53">
        <f t="shared" si="8"/>
        <v>76.0909424275761</v>
      </c>
      <c r="AG32" s="180">
        <f t="shared" si="9"/>
        <v>754.4921158782544</v>
      </c>
      <c r="AH32" s="181">
        <f t="shared" si="10"/>
        <v>214.5214521452145</v>
      </c>
      <c r="AI32" s="182">
        <f>AC32*100/AA32</f>
        <v>14.091680814940581</v>
      </c>
    </row>
    <row r="33" spans="1:35" s="43" customFormat="1" ht="19.5" customHeight="1">
      <c r="A33" s="44">
        <v>28</v>
      </c>
      <c r="B33" s="47" t="s">
        <v>120</v>
      </c>
      <c r="C33" s="173">
        <v>2868</v>
      </c>
      <c r="D33" s="174">
        <f t="shared" si="12"/>
        <v>62.29999999999999</v>
      </c>
      <c r="E33" s="38">
        <f t="shared" si="12"/>
        <v>59.6</v>
      </c>
      <c r="F33" s="38">
        <f t="shared" si="12"/>
        <v>2.6999999999999997</v>
      </c>
      <c r="G33" s="175">
        <f t="shared" si="1"/>
        <v>0</v>
      </c>
      <c r="H33" s="54">
        <v>0</v>
      </c>
      <c r="I33" s="54">
        <v>0</v>
      </c>
      <c r="J33" s="175">
        <f t="shared" si="13"/>
        <v>53.099999999999994</v>
      </c>
      <c r="K33" s="49">
        <v>50.8</v>
      </c>
      <c r="L33" s="49">
        <v>2.3</v>
      </c>
      <c r="M33" s="175">
        <f t="shared" si="14"/>
        <v>4.3999999999999995</v>
      </c>
      <c r="N33" s="49">
        <v>4.1</v>
      </c>
      <c r="O33" s="49">
        <v>0.3</v>
      </c>
      <c r="P33" s="175">
        <f t="shared" si="15"/>
        <v>4.8</v>
      </c>
      <c r="Q33" s="68">
        <v>4.7</v>
      </c>
      <c r="R33" s="49">
        <v>0.1</v>
      </c>
      <c r="S33" s="175">
        <v>0</v>
      </c>
      <c r="T33" s="49">
        <v>0</v>
      </c>
      <c r="U33" s="49">
        <v>0</v>
      </c>
      <c r="V33" s="175">
        <f>SUM(W33:X33)</f>
        <v>0</v>
      </c>
      <c r="W33" s="49">
        <v>0</v>
      </c>
      <c r="X33" s="49">
        <v>0</v>
      </c>
      <c r="Y33" s="176">
        <v>12.6</v>
      </c>
      <c r="Z33" s="177">
        <f>D33+Y33</f>
        <v>74.89999999999999</v>
      </c>
      <c r="AA33" s="178">
        <f>SUM(AB33:AC33)</f>
        <v>62.29999999999999</v>
      </c>
      <c r="AB33" s="50">
        <f t="shared" si="4"/>
        <v>57.49999999999999</v>
      </c>
      <c r="AC33" s="51">
        <f t="shared" si="5"/>
        <v>4.8</v>
      </c>
      <c r="AD33" s="179">
        <f t="shared" si="6"/>
        <v>724.0818224081821</v>
      </c>
      <c r="AE33" s="52">
        <f t="shared" si="7"/>
        <v>668.2938168293816</v>
      </c>
      <c r="AF33" s="53">
        <f t="shared" si="8"/>
        <v>55.78800557880055</v>
      </c>
      <c r="AG33" s="180">
        <f t="shared" si="9"/>
        <v>870.5253370525336</v>
      </c>
      <c r="AH33" s="181">
        <f t="shared" si="10"/>
        <v>146.44351464435144</v>
      </c>
      <c r="AI33" s="182">
        <f t="shared" si="11"/>
        <v>7.704654895666133</v>
      </c>
    </row>
    <row r="34" spans="1:35" s="43" customFormat="1" ht="19.5" customHeight="1">
      <c r="A34" s="48">
        <v>29</v>
      </c>
      <c r="B34" s="47" t="s">
        <v>41</v>
      </c>
      <c r="C34" s="173">
        <v>9821</v>
      </c>
      <c r="D34" s="174">
        <f t="shared" si="12"/>
        <v>170</v>
      </c>
      <c r="E34" s="38">
        <f t="shared" si="12"/>
        <v>165.00000000000003</v>
      </c>
      <c r="F34" s="38">
        <f t="shared" si="12"/>
        <v>5</v>
      </c>
      <c r="G34" s="175">
        <f t="shared" si="1"/>
        <v>0</v>
      </c>
      <c r="H34" s="54">
        <v>0</v>
      </c>
      <c r="I34" s="54">
        <v>0</v>
      </c>
      <c r="J34" s="175">
        <f t="shared" si="13"/>
        <v>107.7</v>
      </c>
      <c r="K34" s="49">
        <v>106.4</v>
      </c>
      <c r="L34" s="49">
        <v>1.3</v>
      </c>
      <c r="M34" s="175">
        <f t="shared" si="14"/>
        <v>3.8</v>
      </c>
      <c r="N34" s="49">
        <v>2.9</v>
      </c>
      <c r="O34" s="54">
        <v>0.9</v>
      </c>
      <c r="P34" s="175">
        <f t="shared" si="15"/>
        <v>29.5</v>
      </c>
      <c r="Q34" s="49">
        <v>29.4</v>
      </c>
      <c r="R34" s="49">
        <v>0.1</v>
      </c>
      <c r="S34" s="175">
        <f t="shared" si="16"/>
        <v>0</v>
      </c>
      <c r="T34" s="49">
        <v>0</v>
      </c>
      <c r="U34" s="49">
        <v>0</v>
      </c>
      <c r="V34" s="175">
        <f t="shared" si="17"/>
        <v>29</v>
      </c>
      <c r="W34" s="49">
        <v>26.3</v>
      </c>
      <c r="X34" s="49">
        <v>2.7</v>
      </c>
      <c r="Y34" s="176">
        <v>26.6</v>
      </c>
      <c r="Z34" s="177">
        <f t="shared" si="2"/>
        <v>196.6</v>
      </c>
      <c r="AA34" s="178">
        <f>SUM(AB34:AC34)</f>
        <v>170</v>
      </c>
      <c r="AB34" s="50">
        <f t="shared" si="4"/>
        <v>140.5</v>
      </c>
      <c r="AC34" s="51">
        <f t="shared" si="5"/>
        <v>29.5</v>
      </c>
      <c r="AD34" s="179">
        <f t="shared" si="6"/>
        <v>576.9948749278757</v>
      </c>
      <c r="AE34" s="52">
        <f t="shared" si="7"/>
        <v>476.8692936903913</v>
      </c>
      <c r="AF34" s="53">
        <f t="shared" si="8"/>
        <v>100.1255812374843</v>
      </c>
      <c r="AG34" s="180">
        <f t="shared" si="9"/>
        <v>667.2776024165902</v>
      </c>
      <c r="AH34" s="181">
        <f t="shared" si="10"/>
        <v>90.28272748871466</v>
      </c>
      <c r="AI34" s="182">
        <f t="shared" si="11"/>
        <v>17.352941176470587</v>
      </c>
    </row>
    <row r="35" spans="1:35" s="46" customFormat="1" ht="19.5" customHeight="1">
      <c r="A35" s="48">
        <v>30</v>
      </c>
      <c r="B35" s="47" t="s">
        <v>42</v>
      </c>
      <c r="C35" s="173">
        <v>4450</v>
      </c>
      <c r="D35" s="174">
        <f>G35+J35+M35+P35+S35+V35</f>
        <v>82.4</v>
      </c>
      <c r="E35" s="38">
        <f>H35+K35+N35+Q35+T35+W35</f>
        <v>73.2</v>
      </c>
      <c r="F35" s="38">
        <f>I35+L35+O35+R35+U35+X35</f>
        <v>9.200000000000001</v>
      </c>
      <c r="G35" s="175">
        <f>SUM(H35:I35)</f>
        <v>0</v>
      </c>
      <c r="H35" s="54">
        <v>0</v>
      </c>
      <c r="I35" s="54">
        <v>0</v>
      </c>
      <c r="J35" s="175">
        <f>SUM(K35:L35)</f>
        <v>66.2</v>
      </c>
      <c r="K35" s="49">
        <v>61.9</v>
      </c>
      <c r="L35" s="49">
        <v>4.3</v>
      </c>
      <c r="M35" s="175">
        <f>SUM(N35:O35)</f>
        <v>7.9</v>
      </c>
      <c r="N35" s="49">
        <v>3.4</v>
      </c>
      <c r="O35" s="54">
        <v>4.5</v>
      </c>
      <c r="P35" s="175">
        <f>SUM(Q35:R35)</f>
        <v>8.3</v>
      </c>
      <c r="Q35" s="49">
        <v>7.9</v>
      </c>
      <c r="R35" s="49">
        <v>0.4</v>
      </c>
      <c r="S35" s="175">
        <f>SUM(T35:U35)</f>
        <v>0</v>
      </c>
      <c r="T35" s="49">
        <v>0</v>
      </c>
      <c r="U35" s="49">
        <v>0</v>
      </c>
      <c r="V35" s="175">
        <f>SUM(W35:X35)</f>
        <v>0</v>
      </c>
      <c r="W35" s="49">
        <v>0</v>
      </c>
      <c r="X35" s="49">
        <v>0</v>
      </c>
      <c r="Y35" s="176">
        <v>23.7</v>
      </c>
      <c r="Z35" s="177">
        <f>D35+Y35</f>
        <v>106.10000000000001</v>
      </c>
      <c r="AA35" s="178">
        <f t="shared" si="3"/>
        <v>82.4</v>
      </c>
      <c r="AB35" s="50">
        <f>G35+J35+M35+S35+V35</f>
        <v>74.10000000000001</v>
      </c>
      <c r="AC35" s="51">
        <f>P35</f>
        <v>8.3</v>
      </c>
      <c r="AD35" s="179">
        <f t="shared" si="6"/>
        <v>617.2284644194757</v>
      </c>
      <c r="AE35" s="52">
        <f t="shared" si="7"/>
        <v>555.056179775281</v>
      </c>
      <c r="AF35" s="53">
        <f t="shared" si="8"/>
        <v>62.172284644194754</v>
      </c>
      <c r="AG35" s="180">
        <f t="shared" si="9"/>
        <v>794.7565543071162</v>
      </c>
      <c r="AH35" s="181">
        <f t="shared" si="10"/>
        <v>177.52808988764045</v>
      </c>
      <c r="AI35" s="182">
        <f>AC35*100/AA35</f>
        <v>10.072815533980583</v>
      </c>
    </row>
    <row r="36" spans="1:35" s="43" customFormat="1" ht="19.5" customHeight="1">
      <c r="A36" s="48">
        <v>31</v>
      </c>
      <c r="B36" s="47" t="s">
        <v>108</v>
      </c>
      <c r="C36" s="173">
        <v>6172</v>
      </c>
      <c r="D36" s="174">
        <f t="shared" si="12"/>
        <v>106.1</v>
      </c>
      <c r="E36" s="38">
        <f t="shared" si="12"/>
        <v>103.2</v>
      </c>
      <c r="F36" s="38">
        <f t="shared" si="12"/>
        <v>2.9000000000000004</v>
      </c>
      <c r="G36" s="175">
        <f t="shared" si="1"/>
        <v>0</v>
      </c>
      <c r="H36" s="54">
        <v>0</v>
      </c>
      <c r="I36" s="49">
        <v>0</v>
      </c>
      <c r="J36" s="175">
        <f t="shared" si="13"/>
        <v>82.3</v>
      </c>
      <c r="K36" s="49">
        <v>81.3</v>
      </c>
      <c r="L36" s="49">
        <v>1</v>
      </c>
      <c r="M36" s="175">
        <f t="shared" si="14"/>
        <v>3.8000000000000003</v>
      </c>
      <c r="N36" s="49">
        <v>3.7</v>
      </c>
      <c r="O36" s="49">
        <v>0.1</v>
      </c>
      <c r="P36" s="175">
        <f t="shared" si="15"/>
        <v>14.7</v>
      </c>
      <c r="Q36" s="49">
        <v>13.7</v>
      </c>
      <c r="R36" s="49">
        <v>1</v>
      </c>
      <c r="S36" s="175">
        <f t="shared" si="16"/>
        <v>0</v>
      </c>
      <c r="T36" s="49">
        <v>0</v>
      </c>
      <c r="U36" s="49">
        <v>0</v>
      </c>
      <c r="V36" s="175">
        <f>SUM(W36:X36)</f>
        <v>5.3</v>
      </c>
      <c r="W36" s="49">
        <v>4.5</v>
      </c>
      <c r="X36" s="49">
        <v>0.8</v>
      </c>
      <c r="Y36" s="176">
        <v>27.3</v>
      </c>
      <c r="Z36" s="177">
        <f t="shared" si="2"/>
        <v>133.4</v>
      </c>
      <c r="AA36" s="178">
        <f t="shared" si="3"/>
        <v>106.1</v>
      </c>
      <c r="AB36" s="50">
        <f t="shared" si="4"/>
        <v>91.39999999999999</v>
      </c>
      <c r="AC36" s="51">
        <f t="shared" si="5"/>
        <v>14.7</v>
      </c>
      <c r="AD36" s="179">
        <f t="shared" si="6"/>
        <v>573.0179304385396</v>
      </c>
      <c r="AE36" s="52">
        <f t="shared" si="7"/>
        <v>493.62713329012735</v>
      </c>
      <c r="AF36" s="53">
        <f t="shared" si="8"/>
        <v>79.39079714841218</v>
      </c>
      <c r="AG36" s="180">
        <f t="shared" si="9"/>
        <v>720.4579822855908</v>
      </c>
      <c r="AH36" s="181">
        <f t="shared" si="10"/>
        <v>147.44005184705122</v>
      </c>
      <c r="AI36" s="182">
        <f t="shared" si="11"/>
        <v>13.854853911404335</v>
      </c>
    </row>
    <row r="37" spans="1:35" s="43" customFormat="1" ht="19.5" customHeight="1">
      <c r="A37" s="48">
        <v>32</v>
      </c>
      <c r="B37" s="47" t="s">
        <v>109</v>
      </c>
      <c r="C37" s="173">
        <v>17890</v>
      </c>
      <c r="D37" s="174">
        <f t="shared" si="12"/>
        <v>332.90000000000003</v>
      </c>
      <c r="E37" s="38">
        <f t="shared" si="12"/>
        <v>290.1</v>
      </c>
      <c r="F37" s="38">
        <f t="shared" si="12"/>
        <v>42.800000000000004</v>
      </c>
      <c r="G37" s="175">
        <f t="shared" si="1"/>
        <v>0</v>
      </c>
      <c r="H37" s="49">
        <v>0</v>
      </c>
      <c r="I37" s="49">
        <v>0</v>
      </c>
      <c r="J37" s="175">
        <f t="shared" si="13"/>
        <v>271.90000000000003</v>
      </c>
      <c r="K37" s="49">
        <v>243.3</v>
      </c>
      <c r="L37" s="49">
        <v>28.6</v>
      </c>
      <c r="M37" s="175">
        <f t="shared" si="14"/>
        <v>30.4</v>
      </c>
      <c r="N37" s="49">
        <v>18.8</v>
      </c>
      <c r="O37" s="49">
        <v>11.6</v>
      </c>
      <c r="P37" s="175">
        <f t="shared" si="15"/>
        <v>30.6</v>
      </c>
      <c r="Q37" s="49">
        <v>28</v>
      </c>
      <c r="R37" s="49">
        <v>2.6</v>
      </c>
      <c r="S37" s="175">
        <f t="shared" si="16"/>
        <v>0</v>
      </c>
      <c r="T37" s="49">
        <v>0</v>
      </c>
      <c r="U37" s="49">
        <v>0</v>
      </c>
      <c r="V37" s="175">
        <f t="shared" si="17"/>
        <v>0</v>
      </c>
      <c r="W37" s="49">
        <v>0</v>
      </c>
      <c r="X37" s="49">
        <v>0</v>
      </c>
      <c r="Y37" s="176">
        <v>63.8</v>
      </c>
      <c r="Z37" s="177">
        <f t="shared" si="2"/>
        <v>396.70000000000005</v>
      </c>
      <c r="AA37" s="178">
        <f t="shared" si="3"/>
        <v>332.90000000000003</v>
      </c>
      <c r="AB37" s="50">
        <f t="shared" si="4"/>
        <v>302.3</v>
      </c>
      <c r="AC37" s="51">
        <f t="shared" si="5"/>
        <v>30.6</v>
      </c>
      <c r="AD37" s="179">
        <f t="shared" si="6"/>
        <v>620.2720327929943</v>
      </c>
      <c r="AE37" s="52">
        <f t="shared" si="7"/>
        <v>563.2569405626981</v>
      </c>
      <c r="AF37" s="53">
        <f t="shared" si="8"/>
        <v>57.015092230296254</v>
      </c>
      <c r="AG37" s="180">
        <f t="shared" si="9"/>
        <v>739.1466368548538</v>
      </c>
      <c r="AH37" s="181">
        <f t="shared" si="10"/>
        <v>118.8746040618595</v>
      </c>
      <c r="AI37" s="182">
        <f t="shared" si="11"/>
        <v>9.191949534394713</v>
      </c>
    </row>
    <row r="38" spans="1:35" s="43" customFormat="1" ht="19.5" customHeight="1" thickBot="1">
      <c r="A38" s="57">
        <v>33</v>
      </c>
      <c r="B38" s="58" t="s">
        <v>44</v>
      </c>
      <c r="C38" s="186">
        <v>13460</v>
      </c>
      <c r="D38" s="187">
        <f t="shared" si="12"/>
        <v>196.8</v>
      </c>
      <c r="E38" s="59">
        <f t="shared" si="12"/>
        <v>188.6</v>
      </c>
      <c r="F38" s="59">
        <f t="shared" si="12"/>
        <v>8.2</v>
      </c>
      <c r="G38" s="188">
        <f t="shared" si="1"/>
        <v>0</v>
      </c>
      <c r="H38" s="59">
        <v>0</v>
      </c>
      <c r="I38" s="59">
        <v>0</v>
      </c>
      <c r="J38" s="188">
        <f t="shared" si="13"/>
        <v>140.9</v>
      </c>
      <c r="K38" s="59">
        <v>139.8</v>
      </c>
      <c r="L38" s="59">
        <v>1.1</v>
      </c>
      <c r="M38" s="188">
        <f t="shared" si="14"/>
        <v>7.8</v>
      </c>
      <c r="N38" s="59">
        <v>7.1</v>
      </c>
      <c r="O38" s="59">
        <v>0.7</v>
      </c>
      <c r="P38" s="188">
        <f t="shared" si="15"/>
        <v>32.8</v>
      </c>
      <c r="Q38" s="59">
        <v>32.5</v>
      </c>
      <c r="R38" s="59">
        <v>0.3</v>
      </c>
      <c r="S38" s="188">
        <f t="shared" si="16"/>
        <v>0</v>
      </c>
      <c r="T38" s="59">
        <v>0</v>
      </c>
      <c r="U38" s="59">
        <v>0</v>
      </c>
      <c r="V38" s="188">
        <f t="shared" si="17"/>
        <v>15.299999999999999</v>
      </c>
      <c r="W38" s="59">
        <v>9.2</v>
      </c>
      <c r="X38" s="59">
        <v>6.1</v>
      </c>
      <c r="Y38" s="189">
        <v>64.5</v>
      </c>
      <c r="Z38" s="190">
        <f t="shared" si="2"/>
        <v>261.3</v>
      </c>
      <c r="AA38" s="191">
        <f t="shared" si="3"/>
        <v>196.8</v>
      </c>
      <c r="AB38" s="60">
        <f t="shared" si="4"/>
        <v>164.00000000000003</v>
      </c>
      <c r="AC38" s="61">
        <f t="shared" si="5"/>
        <v>32.8</v>
      </c>
      <c r="AD38" s="192">
        <f t="shared" si="6"/>
        <v>487.3699851411591</v>
      </c>
      <c r="AE38" s="62">
        <f t="shared" si="7"/>
        <v>406.1416542842992</v>
      </c>
      <c r="AF38" s="63">
        <f t="shared" si="8"/>
        <v>81.22833085685981</v>
      </c>
      <c r="AG38" s="193">
        <f t="shared" si="9"/>
        <v>647.1025260029719</v>
      </c>
      <c r="AH38" s="194">
        <f t="shared" si="10"/>
        <v>159.7325408618128</v>
      </c>
      <c r="AI38" s="195">
        <f t="shared" si="11"/>
        <v>16.666666666666664</v>
      </c>
    </row>
    <row r="39" spans="1:34" s="43" customFormat="1" ht="15" customHeight="1">
      <c r="A39" s="64"/>
      <c r="C39" s="64"/>
      <c r="D39" s="18"/>
      <c r="E39" s="65"/>
      <c r="F39" s="65"/>
      <c r="AD39" s="66"/>
      <c r="AE39" s="66"/>
      <c r="AF39" s="66"/>
      <c r="AG39" s="66"/>
      <c r="AH39" s="66"/>
    </row>
    <row r="40" spans="1:34" s="43" customFormat="1" ht="15" customHeight="1">
      <c r="A40" s="64"/>
      <c r="C40" s="64"/>
      <c r="D40" s="18"/>
      <c r="E40" s="65"/>
      <c r="F40" s="65"/>
      <c r="AD40" s="66"/>
      <c r="AE40" s="66"/>
      <c r="AF40" s="66"/>
      <c r="AG40" s="66"/>
      <c r="AH40" s="66"/>
    </row>
    <row r="41" spans="1:34" s="43" customFormat="1" ht="15" customHeight="1">
      <c r="A41" s="64"/>
      <c r="C41" s="64"/>
      <c r="D41" s="67"/>
      <c r="E41" s="65"/>
      <c r="F41" s="65"/>
      <c r="AD41" s="66"/>
      <c r="AE41" s="66"/>
      <c r="AF41" s="66"/>
      <c r="AG41" s="66"/>
      <c r="AH41" s="66"/>
    </row>
    <row r="42" spans="1:34" s="43" customFormat="1" ht="15" customHeight="1">
      <c r="A42" s="64"/>
      <c r="C42" s="64"/>
      <c r="D42" s="67"/>
      <c r="E42" s="65"/>
      <c r="F42" s="65"/>
      <c r="AD42" s="66"/>
      <c r="AE42" s="66"/>
      <c r="AF42" s="66"/>
      <c r="AG42" s="66"/>
      <c r="AH42" s="66"/>
    </row>
    <row r="43" spans="1:34" s="43" customFormat="1" ht="15" customHeight="1">
      <c r="A43" s="64"/>
      <c r="C43" s="64"/>
      <c r="D43" s="67"/>
      <c r="E43" s="65"/>
      <c r="F43" s="65"/>
      <c r="AD43" s="66"/>
      <c r="AE43" s="66"/>
      <c r="AF43" s="66"/>
      <c r="AG43" s="66"/>
      <c r="AH43" s="66"/>
    </row>
    <row r="44" spans="1:34" s="43" customFormat="1" ht="15" customHeight="1">
      <c r="A44" s="64"/>
      <c r="C44" s="64"/>
      <c r="D44" s="67"/>
      <c r="E44" s="65"/>
      <c r="F44" s="65"/>
      <c r="AD44" s="66"/>
      <c r="AE44" s="66"/>
      <c r="AF44" s="66"/>
      <c r="AG44" s="66"/>
      <c r="AH44" s="66"/>
    </row>
    <row r="45" spans="1:34" s="43" customFormat="1" ht="15" customHeight="1">
      <c r="A45" s="64"/>
      <c r="C45" s="64"/>
      <c r="D45" s="67"/>
      <c r="E45" s="65"/>
      <c r="F45" s="65"/>
      <c r="AD45" s="66"/>
      <c r="AE45" s="66"/>
      <c r="AF45" s="66"/>
      <c r="AG45" s="66"/>
      <c r="AH45" s="66"/>
    </row>
    <row r="46" spans="1:34" s="43" customFormat="1" ht="15" customHeight="1">
      <c r="A46" s="64"/>
      <c r="C46" s="64"/>
      <c r="D46" s="67"/>
      <c r="E46" s="65"/>
      <c r="F46" s="65"/>
      <c r="AD46" s="66"/>
      <c r="AE46" s="66"/>
      <c r="AF46" s="66"/>
      <c r="AG46" s="66"/>
      <c r="AH46" s="66"/>
    </row>
    <row r="47" spans="1:34" s="43" customFormat="1" ht="15" customHeight="1">
      <c r="A47" s="64"/>
      <c r="C47" s="64"/>
      <c r="D47" s="67"/>
      <c r="E47" s="65"/>
      <c r="F47" s="65"/>
      <c r="AD47" s="66"/>
      <c r="AE47" s="66"/>
      <c r="AF47" s="66"/>
      <c r="AG47" s="66"/>
      <c r="AH47" s="66"/>
    </row>
    <row r="48" spans="1:34" s="43" customFormat="1" ht="15" customHeight="1">
      <c r="A48" s="64"/>
      <c r="C48" s="64"/>
      <c r="D48" s="67"/>
      <c r="E48" s="65"/>
      <c r="F48" s="65"/>
      <c r="AD48" s="66"/>
      <c r="AE48" s="66"/>
      <c r="AF48" s="66"/>
      <c r="AG48" s="66"/>
      <c r="AH48" s="66"/>
    </row>
    <row r="49" spans="1:34" s="43" customFormat="1" ht="15" customHeight="1">
      <c r="A49" s="64"/>
      <c r="C49" s="64"/>
      <c r="D49" s="67"/>
      <c r="E49" s="65"/>
      <c r="F49" s="65"/>
      <c r="AD49" s="66"/>
      <c r="AE49" s="66"/>
      <c r="AF49" s="66"/>
      <c r="AG49" s="66"/>
      <c r="AH49" s="66"/>
    </row>
    <row r="50" spans="1:34" s="43" customFormat="1" ht="15" customHeight="1">
      <c r="A50" s="64"/>
      <c r="C50" s="64"/>
      <c r="D50" s="67"/>
      <c r="E50" s="65"/>
      <c r="F50" s="65"/>
      <c r="AD50" s="66"/>
      <c r="AE50" s="66"/>
      <c r="AF50" s="66"/>
      <c r="AG50" s="66"/>
      <c r="AH50" s="66"/>
    </row>
    <row r="51" spans="1:34" s="43" customFormat="1" ht="15" customHeight="1">
      <c r="A51" s="64"/>
      <c r="C51" s="64"/>
      <c r="D51" s="67"/>
      <c r="E51" s="65"/>
      <c r="F51" s="65"/>
      <c r="AD51" s="66"/>
      <c r="AE51" s="66"/>
      <c r="AF51" s="66"/>
      <c r="AG51" s="66"/>
      <c r="AH51" s="66"/>
    </row>
    <row r="52" spans="1:34" s="43" customFormat="1" ht="15" customHeight="1">
      <c r="A52" s="64"/>
      <c r="C52" s="64"/>
      <c r="D52" s="67"/>
      <c r="E52" s="65"/>
      <c r="F52" s="65"/>
      <c r="AD52" s="66"/>
      <c r="AE52" s="66"/>
      <c r="AF52" s="66"/>
      <c r="AG52" s="66"/>
      <c r="AH52" s="66"/>
    </row>
    <row r="53" spans="1:34" s="43" customFormat="1" ht="15" customHeight="1">
      <c r="A53" s="64"/>
      <c r="C53" s="64"/>
      <c r="D53" s="67"/>
      <c r="E53" s="65"/>
      <c r="F53" s="65"/>
      <c r="AD53" s="66"/>
      <c r="AE53" s="66"/>
      <c r="AF53" s="66"/>
      <c r="AG53" s="66"/>
      <c r="AH53" s="66"/>
    </row>
    <row r="54" spans="1:34" s="43" customFormat="1" ht="15" customHeight="1">
      <c r="A54" s="64"/>
      <c r="C54" s="64"/>
      <c r="D54" s="67"/>
      <c r="E54" s="65"/>
      <c r="F54" s="65"/>
      <c r="AD54" s="66"/>
      <c r="AE54" s="66"/>
      <c r="AF54" s="66"/>
      <c r="AG54" s="66"/>
      <c r="AH54" s="66"/>
    </row>
    <row r="55" spans="1:34" s="43" customFormat="1" ht="15" customHeight="1">
      <c r="A55" s="64"/>
      <c r="C55" s="64"/>
      <c r="D55" s="67"/>
      <c r="E55" s="65"/>
      <c r="F55" s="65"/>
      <c r="AD55" s="66"/>
      <c r="AE55" s="66"/>
      <c r="AF55" s="66"/>
      <c r="AG55" s="66"/>
      <c r="AH55" s="66"/>
    </row>
    <row r="56" spans="1:34" s="43" customFormat="1" ht="15" customHeight="1">
      <c r="A56" s="64"/>
      <c r="C56" s="64"/>
      <c r="D56" s="67"/>
      <c r="E56" s="65"/>
      <c r="F56" s="65"/>
      <c r="AD56" s="66"/>
      <c r="AE56" s="66"/>
      <c r="AF56" s="66"/>
      <c r="AG56" s="66"/>
      <c r="AH56" s="66"/>
    </row>
    <row r="57" spans="1:34" s="43" customFormat="1" ht="15" customHeight="1">
      <c r="A57" s="64"/>
      <c r="C57" s="64"/>
      <c r="D57" s="67"/>
      <c r="E57" s="65"/>
      <c r="F57" s="65"/>
      <c r="AD57" s="66"/>
      <c r="AE57" s="66"/>
      <c r="AF57" s="66"/>
      <c r="AG57" s="66"/>
      <c r="AH57" s="66"/>
    </row>
    <row r="58" spans="1:34" s="43" customFormat="1" ht="15" customHeight="1">
      <c r="A58" s="64"/>
      <c r="C58" s="64"/>
      <c r="D58" s="67"/>
      <c r="E58" s="65"/>
      <c r="F58" s="65"/>
      <c r="AD58" s="66"/>
      <c r="AE58" s="66"/>
      <c r="AF58" s="66"/>
      <c r="AG58" s="66"/>
      <c r="AH58" s="66"/>
    </row>
    <row r="59" spans="1:34" s="43" customFormat="1" ht="15" customHeight="1">
      <c r="A59" s="64"/>
      <c r="C59" s="64"/>
      <c r="D59" s="67"/>
      <c r="E59" s="65"/>
      <c r="F59" s="65"/>
      <c r="AD59" s="66"/>
      <c r="AE59" s="66"/>
      <c r="AF59" s="66"/>
      <c r="AG59" s="66"/>
      <c r="AH59" s="66"/>
    </row>
    <row r="60" spans="1:34" s="43" customFormat="1" ht="15" customHeight="1">
      <c r="A60" s="64"/>
      <c r="C60" s="64"/>
      <c r="D60" s="67"/>
      <c r="E60" s="65"/>
      <c r="F60" s="65"/>
      <c r="AD60" s="66"/>
      <c r="AE60" s="66"/>
      <c r="AF60" s="66"/>
      <c r="AG60" s="66"/>
      <c r="AH60" s="66"/>
    </row>
  </sheetData>
  <sheetProtection/>
  <mergeCells count="18">
    <mergeCell ref="A5:B5"/>
    <mergeCell ref="AG1:AG4"/>
    <mergeCell ref="AH1:AH4"/>
    <mergeCell ref="AI1:AI4"/>
    <mergeCell ref="D2:F3"/>
    <mergeCell ref="G2:X2"/>
    <mergeCell ref="Y2:Y4"/>
    <mergeCell ref="Z2:Z4"/>
    <mergeCell ref="G3:I3"/>
    <mergeCell ref="J3:L3"/>
    <mergeCell ref="AD1:AF3"/>
    <mergeCell ref="P3:R3"/>
    <mergeCell ref="S3:U3"/>
    <mergeCell ref="V3:X3"/>
    <mergeCell ref="M3:O3"/>
    <mergeCell ref="A1:B4"/>
    <mergeCell ref="C1:C4"/>
    <mergeCell ref="AA1:AC3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68" r:id="rId3"/>
  <colBreaks count="1" manualBreakCount="1">
    <brk id="18" max="65535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DH39"/>
  <sheetViews>
    <sheetView view="pageBreakPreview" zoomScale="75" zoomScaleSheetLayoutView="75" zoomScalePageLayoutView="0" workbookViewId="0" topLeftCell="A1">
      <selection activeCell="P27" sqref="P27:P28"/>
    </sheetView>
  </sheetViews>
  <sheetFormatPr defaultColWidth="9.00390625" defaultRowHeight="15" customHeight="1"/>
  <cols>
    <col min="1" max="1" width="3.75390625" style="8" customWidth="1"/>
    <col min="2" max="2" width="11.625" style="1" customWidth="1"/>
    <col min="3" max="3" width="10.625" style="8" customWidth="1"/>
    <col min="4" max="4" width="10.625" style="11" customWidth="1"/>
    <col min="5" max="6" width="10.625" style="9" customWidth="1"/>
    <col min="7" max="20" width="10.625" style="1" customWidth="1"/>
    <col min="21" max="21" width="12.00390625" style="1" bestFit="1" customWidth="1"/>
    <col min="22" max="29" width="10.625" style="1" customWidth="1"/>
    <col min="30" max="32" width="10.625" style="10" customWidth="1"/>
    <col min="33" max="34" width="9.00390625" style="10" customWidth="1"/>
    <col min="35" max="16384" width="9.00390625" style="1" customWidth="1"/>
  </cols>
  <sheetData>
    <row r="1" spans="1:112" ht="15" customHeight="1">
      <c r="A1" s="419" t="s">
        <v>106</v>
      </c>
      <c r="B1" s="420"/>
      <c r="C1" s="425" t="s">
        <v>0</v>
      </c>
      <c r="D1" s="112"/>
      <c r="E1" s="113"/>
      <c r="F1" s="113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5"/>
      <c r="AA1" s="403" t="s">
        <v>1</v>
      </c>
      <c r="AB1" s="404"/>
      <c r="AC1" s="405"/>
      <c r="AD1" s="409" t="s">
        <v>2</v>
      </c>
      <c r="AE1" s="409"/>
      <c r="AF1" s="409"/>
      <c r="AG1" s="413" t="s">
        <v>3</v>
      </c>
      <c r="AH1" s="416" t="s">
        <v>4</v>
      </c>
      <c r="AI1" s="388" t="s">
        <v>5</v>
      </c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</row>
    <row r="2" spans="1:112" ht="19.5" customHeight="1">
      <c r="A2" s="421"/>
      <c r="B2" s="422"/>
      <c r="C2" s="426"/>
      <c r="D2" s="391" t="s">
        <v>1</v>
      </c>
      <c r="E2" s="392"/>
      <c r="F2" s="393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  <c r="U2" s="395"/>
      <c r="V2" s="395"/>
      <c r="W2" s="395"/>
      <c r="X2" s="396"/>
      <c r="Y2" s="397" t="s">
        <v>6</v>
      </c>
      <c r="Z2" s="399" t="s">
        <v>7</v>
      </c>
      <c r="AA2" s="406"/>
      <c r="AB2" s="407"/>
      <c r="AC2" s="408"/>
      <c r="AD2" s="410"/>
      <c r="AE2" s="410"/>
      <c r="AF2" s="410"/>
      <c r="AG2" s="414"/>
      <c r="AH2" s="417"/>
      <c r="AI2" s="389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  <c r="CY2" s="70"/>
      <c r="CZ2" s="70"/>
      <c r="DA2" s="70"/>
      <c r="DB2" s="70"/>
      <c r="DC2" s="70"/>
      <c r="DD2" s="70"/>
      <c r="DE2" s="70"/>
      <c r="DF2" s="70"/>
      <c r="DG2" s="70"/>
      <c r="DH2" s="70"/>
    </row>
    <row r="3" spans="1:112" ht="19.5" customHeight="1">
      <c r="A3" s="421"/>
      <c r="B3" s="422"/>
      <c r="C3" s="426"/>
      <c r="D3" s="394"/>
      <c r="E3" s="392"/>
      <c r="F3" s="392"/>
      <c r="G3" s="401" t="s">
        <v>8</v>
      </c>
      <c r="H3" s="402"/>
      <c r="I3" s="402"/>
      <c r="J3" s="401" t="s">
        <v>9</v>
      </c>
      <c r="K3" s="402"/>
      <c r="L3" s="402"/>
      <c r="M3" s="401" t="s">
        <v>10</v>
      </c>
      <c r="N3" s="402"/>
      <c r="O3" s="402"/>
      <c r="P3" s="401" t="s">
        <v>11</v>
      </c>
      <c r="Q3" s="402"/>
      <c r="R3" s="402"/>
      <c r="S3" s="401" t="s">
        <v>12</v>
      </c>
      <c r="T3" s="402"/>
      <c r="U3" s="402"/>
      <c r="V3" s="401" t="s">
        <v>13</v>
      </c>
      <c r="W3" s="402"/>
      <c r="X3" s="402"/>
      <c r="Y3" s="397"/>
      <c r="Z3" s="399"/>
      <c r="AA3" s="406"/>
      <c r="AB3" s="407"/>
      <c r="AC3" s="408"/>
      <c r="AD3" s="410"/>
      <c r="AE3" s="410"/>
      <c r="AF3" s="410"/>
      <c r="AG3" s="414"/>
      <c r="AH3" s="417"/>
      <c r="AI3" s="389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  <c r="DD3" s="70"/>
      <c r="DE3" s="70"/>
      <c r="DF3" s="70"/>
      <c r="DG3" s="70"/>
      <c r="DH3" s="70"/>
    </row>
    <row r="4" spans="1:112" ht="19.5" customHeight="1" thickBot="1">
      <c r="A4" s="423"/>
      <c r="B4" s="424"/>
      <c r="C4" s="427"/>
      <c r="D4" s="116" t="s">
        <v>14</v>
      </c>
      <c r="E4" s="2" t="s">
        <v>15</v>
      </c>
      <c r="F4" s="2" t="s">
        <v>16</v>
      </c>
      <c r="G4" s="117" t="s">
        <v>14</v>
      </c>
      <c r="H4" s="2" t="s">
        <v>15</v>
      </c>
      <c r="I4" s="2" t="s">
        <v>16</v>
      </c>
      <c r="J4" s="117" t="s">
        <v>14</v>
      </c>
      <c r="K4" s="2" t="s">
        <v>15</v>
      </c>
      <c r="L4" s="2" t="s">
        <v>16</v>
      </c>
      <c r="M4" s="117" t="s">
        <v>14</v>
      </c>
      <c r="N4" s="2" t="s">
        <v>15</v>
      </c>
      <c r="O4" s="2" t="s">
        <v>16</v>
      </c>
      <c r="P4" s="117" t="s">
        <v>14</v>
      </c>
      <c r="Q4" s="2" t="s">
        <v>15</v>
      </c>
      <c r="R4" s="2" t="s">
        <v>16</v>
      </c>
      <c r="S4" s="117" t="s">
        <v>14</v>
      </c>
      <c r="T4" s="2" t="s">
        <v>15</v>
      </c>
      <c r="U4" s="2" t="s">
        <v>16</v>
      </c>
      <c r="V4" s="117" t="s">
        <v>14</v>
      </c>
      <c r="W4" s="2" t="s">
        <v>15</v>
      </c>
      <c r="X4" s="2" t="s">
        <v>16</v>
      </c>
      <c r="Y4" s="398"/>
      <c r="Z4" s="400"/>
      <c r="AA4" s="118" t="s">
        <v>14</v>
      </c>
      <c r="AB4" s="3" t="s">
        <v>17</v>
      </c>
      <c r="AC4" s="4" t="s">
        <v>18</v>
      </c>
      <c r="AD4" s="119"/>
      <c r="AE4" s="5" t="s">
        <v>17</v>
      </c>
      <c r="AF4" s="6" t="s">
        <v>18</v>
      </c>
      <c r="AG4" s="415"/>
      <c r="AH4" s="418"/>
      <c r="AI4" s="39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/>
      <c r="DA4" s="70"/>
      <c r="DB4" s="70"/>
      <c r="DC4" s="70"/>
      <c r="DD4" s="70"/>
      <c r="DE4" s="70"/>
      <c r="DF4" s="70"/>
      <c r="DG4" s="70"/>
      <c r="DH4" s="70"/>
    </row>
    <row r="5" spans="1:35" s="7" customFormat="1" ht="39.75" customHeight="1" thickBot="1">
      <c r="A5" s="411" t="s">
        <v>19</v>
      </c>
      <c r="B5" s="412"/>
      <c r="C5" s="120">
        <f>SUM(C6:C38)</f>
        <v>1290841</v>
      </c>
      <c r="D5" s="160">
        <f>SUM(E5:F5)</f>
        <v>23977.300000000003</v>
      </c>
      <c r="E5" s="12">
        <f>SUM(E6:E38)</f>
        <v>22564.200000000004</v>
      </c>
      <c r="F5" s="12">
        <f>SUM(F6:F38)</f>
        <v>1413.1</v>
      </c>
      <c r="G5" s="121">
        <f aca="true" t="shared" si="0" ref="G5:AC5">SUM(G6:G38)</f>
        <v>608.2</v>
      </c>
      <c r="H5" s="13">
        <f t="shared" si="0"/>
        <v>608.2</v>
      </c>
      <c r="I5" s="13">
        <f t="shared" si="0"/>
        <v>0</v>
      </c>
      <c r="J5" s="121">
        <f t="shared" si="0"/>
        <v>18222.300000000007</v>
      </c>
      <c r="K5" s="13">
        <f t="shared" si="0"/>
        <v>17343.7</v>
      </c>
      <c r="L5" s="13">
        <f t="shared" si="0"/>
        <v>878.6000000000004</v>
      </c>
      <c r="M5" s="121">
        <f t="shared" si="0"/>
        <v>1143.4999999999998</v>
      </c>
      <c r="N5" s="13">
        <f t="shared" si="0"/>
        <v>948.5</v>
      </c>
      <c r="O5" s="13">
        <f t="shared" si="0"/>
        <v>195.00000000000003</v>
      </c>
      <c r="P5" s="121">
        <f t="shared" si="0"/>
        <v>3471.700000000001</v>
      </c>
      <c r="Q5" s="13">
        <f t="shared" si="0"/>
        <v>3352.7000000000003</v>
      </c>
      <c r="R5" s="13">
        <f t="shared" si="0"/>
        <v>118.99999999999997</v>
      </c>
      <c r="S5" s="121">
        <f t="shared" si="0"/>
        <v>0</v>
      </c>
      <c r="T5" s="13">
        <f t="shared" si="0"/>
        <v>0</v>
      </c>
      <c r="U5" s="13">
        <f t="shared" si="0"/>
        <v>0</v>
      </c>
      <c r="V5" s="121">
        <f t="shared" si="0"/>
        <v>531.5999999999999</v>
      </c>
      <c r="W5" s="13">
        <f t="shared" si="0"/>
        <v>311.1</v>
      </c>
      <c r="X5" s="13">
        <f t="shared" si="0"/>
        <v>220.50000000000003</v>
      </c>
      <c r="Y5" s="122">
        <f t="shared" si="0"/>
        <v>11765.6</v>
      </c>
      <c r="Z5" s="161">
        <f t="shared" si="0"/>
        <v>35742.89999999999</v>
      </c>
      <c r="AA5" s="162">
        <f t="shared" si="0"/>
        <v>23977.3</v>
      </c>
      <c r="AB5" s="14">
        <f t="shared" si="0"/>
        <v>20505.6</v>
      </c>
      <c r="AC5" s="15">
        <f t="shared" si="0"/>
        <v>3471.700000000001</v>
      </c>
      <c r="AD5" s="123">
        <f>AA5/C5/31*1000000</f>
        <v>599.1917597307341</v>
      </c>
      <c r="AE5" s="16">
        <f>AB5/C5/31*1000000</f>
        <v>512.4341167827295</v>
      </c>
      <c r="AF5" s="17">
        <f>AC5/C5/31*1000000</f>
        <v>86.75764294800459</v>
      </c>
      <c r="AG5" s="124">
        <f>Z5/C5/31*1000000</f>
        <v>893.2136290941703</v>
      </c>
      <c r="AH5" s="125">
        <f>Y5/C5/31*1000000</f>
        <v>294.02186936343656</v>
      </c>
      <c r="AI5" s="126">
        <f>AC5*100/AA5</f>
        <v>14.479111492953757</v>
      </c>
    </row>
    <row r="6" spans="1:35" s="108" customFormat="1" ht="19.5" customHeight="1" thickTop="1">
      <c r="A6" s="85">
        <v>1</v>
      </c>
      <c r="B6" s="86" t="s">
        <v>20</v>
      </c>
      <c r="C6" s="127">
        <v>294193</v>
      </c>
      <c r="D6" s="128">
        <f>G6+J6+M6+P6+S6+V6</f>
        <v>5672.799999999999</v>
      </c>
      <c r="E6" s="84">
        <f>H6+K6+N6+Q6+T6+W6</f>
        <v>5623.499999999999</v>
      </c>
      <c r="F6" s="84">
        <f>I6+L6+O6+R6+U6+X6</f>
        <v>49.3</v>
      </c>
      <c r="G6" s="129">
        <f aca="true" t="shared" si="1" ref="G6:G38">SUM(H6:I6)</f>
        <v>0</v>
      </c>
      <c r="H6" s="84">
        <v>0</v>
      </c>
      <c r="I6" s="84">
        <v>0</v>
      </c>
      <c r="J6" s="129">
        <f>SUM(K6:L6)</f>
        <v>4388.8</v>
      </c>
      <c r="K6" s="84">
        <v>4354.5</v>
      </c>
      <c r="L6" s="84">
        <v>34.3</v>
      </c>
      <c r="M6" s="129">
        <f>SUM(N6:O6)</f>
        <v>326.2</v>
      </c>
      <c r="N6" s="84">
        <v>324.2</v>
      </c>
      <c r="O6" s="84">
        <v>2</v>
      </c>
      <c r="P6" s="129">
        <f>SUM(Q6:R6)</f>
        <v>862.9</v>
      </c>
      <c r="Q6" s="84">
        <v>860.4</v>
      </c>
      <c r="R6" s="84">
        <v>2.5</v>
      </c>
      <c r="S6" s="129">
        <f>SUM(T6:U6)</f>
        <v>0</v>
      </c>
      <c r="T6" s="84">
        <v>0</v>
      </c>
      <c r="U6" s="84">
        <v>0</v>
      </c>
      <c r="V6" s="129">
        <f>SUM(W6:X6)</f>
        <v>94.9</v>
      </c>
      <c r="W6" s="84">
        <v>84.4</v>
      </c>
      <c r="X6" s="84">
        <v>10.5</v>
      </c>
      <c r="Y6" s="130">
        <v>3701.8</v>
      </c>
      <c r="Z6" s="131">
        <f aca="true" t="shared" si="2" ref="Z6:Z38">D6+Y6</f>
        <v>9374.599999999999</v>
      </c>
      <c r="AA6" s="132">
        <f aca="true" t="shared" si="3" ref="AA6:AA38">SUM(AB6:AC6)</f>
        <v>5672.799999999999</v>
      </c>
      <c r="AB6" s="87">
        <f aca="true" t="shared" si="4" ref="AB6:AB38">G6+J6+M6+S6+V6</f>
        <v>4809.9</v>
      </c>
      <c r="AC6" s="88">
        <f aca="true" t="shared" si="5" ref="AC6:AC38">P6</f>
        <v>862.9</v>
      </c>
      <c r="AD6" s="133">
        <f aca="true" t="shared" si="6" ref="AD6:AD38">AA6/C6/31*1000000</f>
        <v>622.0187033243373</v>
      </c>
      <c r="AE6" s="89">
        <f aca="true" t="shared" si="7" ref="AE6:AE38">AB6/C6/31*1000000</f>
        <v>527.4022988858642</v>
      </c>
      <c r="AF6" s="90">
        <f aca="true" t="shared" si="8" ref="AF6:AF38">AC6/C6/31*1000000</f>
        <v>94.61640443847318</v>
      </c>
      <c r="AG6" s="134">
        <f aca="true" t="shared" si="9" ref="AG6:AG38">Z6/C6/31*1000000</f>
        <v>1027.9185827429721</v>
      </c>
      <c r="AH6" s="135">
        <f aca="true" t="shared" si="10" ref="AH6:AH38">Y6/C6/31*1000000</f>
        <v>405.8998794186349</v>
      </c>
      <c r="AI6" s="136">
        <f aca="true" t="shared" si="11" ref="AI6:AI38">AC6*100/AA6</f>
        <v>15.211183189959105</v>
      </c>
    </row>
    <row r="7" spans="1:35" s="109" customFormat="1" ht="19.5" customHeight="1">
      <c r="A7" s="91">
        <v>2</v>
      </c>
      <c r="B7" s="92" t="s">
        <v>21</v>
      </c>
      <c r="C7" s="137">
        <v>56136</v>
      </c>
      <c r="D7" s="128">
        <f aca="true" t="shared" si="12" ref="D7:F38">G7+J7+M7+P7+S7+V7</f>
        <v>1265.8999999999999</v>
      </c>
      <c r="E7" s="84">
        <f t="shared" si="12"/>
        <v>1066.8999999999999</v>
      </c>
      <c r="F7" s="84">
        <f t="shared" si="12"/>
        <v>199</v>
      </c>
      <c r="G7" s="129">
        <f>SUM(H7:I7)</f>
        <v>0</v>
      </c>
      <c r="H7" s="84">
        <v>0</v>
      </c>
      <c r="I7" s="84">
        <v>0</v>
      </c>
      <c r="J7" s="129">
        <f>SUM(K7:L7)</f>
        <v>951.1999999999999</v>
      </c>
      <c r="K7" s="84">
        <v>866.4</v>
      </c>
      <c r="L7" s="84">
        <v>84.8</v>
      </c>
      <c r="M7" s="129">
        <f>SUM(N7:O7)</f>
        <v>63.8</v>
      </c>
      <c r="N7" s="84">
        <v>34.3</v>
      </c>
      <c r="O7" s="84">
        <v>29.5</v>
      </c>
      <c r="P7" s="129">
        <f>SUM(Q7:R7)</f>
        <v>199.89999999999998</v>
      </c>
      <c r="Q7" s="84">
        <v>163.2</v>
      </c>
      <c r="R7" s="84">
        <v>36.7</v>
      </c>
      <c r="S7" s="129">
        <f>SUM(T7:U7)</f>
        <v>0</v>
      </c>
      <c r="T7" s="84">
        <v>0</v>
      </c>
      <c r="U7" s="84">
        <v>0</v>
      </c>
      <c r="V7" s="129">
        <f>SUM(W7:X7)</f>
        <v>51</v>
      </c>
      <c r="W7" s="84">
        <v>3</v>
      </c>
      <c r="X7" s="84">
        <v>48</v>
      </c>
      <c r="Y7" s="130">
        <v>551.9</v>
      </c>
      <c r="Z7" s="131">
        <f>D7+Y7</f>
        <v>1817.7999999999997</v>
      </c>
      <c r="AA7" s="132">
        <f>SUM(AB7:AC7)</f>
        <v>1265.9</v>
      </c>
      <c r="AB7" s="87">
        <f>G7+J7+M7+S7+V7</f>
        <v>1066</v>
      </c>
      <c r="AC7" s="88">
        <f>P7</f>
        <v>199.89999999999998</v>
      </c>
      <c r="AD7" s="133">
        <f t="shared" si="6"/>
        <v>727.4384329301649</v>
      </c>
      <c r="AE7" s="89">
        <f t="shared" si="7"/>
        <v>612.5676352820569</v>
      </c>
      <c r="AF7" s="90">
        <f t="shared" si="8"/>
        <v>114.87079764810804</v>
      </c>
      <c r="AG7" s="134">
        <f t="shared" si="9"/>
        <v>1044.5829713093085</v>
      </c>
      <c r="AH7" s="135">
        <f t="shared" si="10"/>
        <v>317.14453837914374</v>
      </c>
      <c r="AI7" s="136">
        <f>AC7*100/AA7</f>
        <v>15.791136740658816</v>
      </c>
    </row>
    <row r="8" spans="1:35" s="109" customFormat="1" ht="19.5" customHeight="1">
      <c r="A8" s="91">
        <v>3</v>
      </c>
      <c r="B8" s="93" t="s">
        <v>22</v>
      </c>
      <c r="C8" s="137">
        <v>38472</v>
      </c>
      <c r="D8" s="128">
        <f>G8+J8+M8+P8+S8+V8</f>
        <v>791.6000000000001</v>
      </c>
      <c r="E8" s="84">
        <f t="shared" si="12"/>
        <v>716.9000000000001</v>
      </c>
      <c r="F8" s="84">
        <f t="shared" si="12"/>
        <v>74.70000000000002</v>
      </c>
      <c r="G8" s="129">
        <f>SUM(H8:I8)</f>
        <v>0</v>
      </c>
      <c r="H8" s="84">
        <v>0</v>
      </c>
      <c r="I8" s="84">
        <v>0</v>
      </c>
      <c r="J8" s="129">
        <f>SUM(K8:L8)</f>
        <v>688.4000000000001</v>
      </c>
      <c r="K8" s="84">
        <v>642.2</v>
      </c>
      <c r="L8" s="84">
        <v>46.2</v>
      </c>
      <c r="M8" s="129">
        <f>SUM(N8:O8)</f>
        <v>78.6</v>
      </c>
      <c r="N8" s="84">
        <v>56.5</v>
      </c>
      <c r="O8" s="84">
        <v>22.1</v>
      </c>
      <c r="P8" s="129">
        <f>SUM(Q8:R8)</f>
        <v>24.6</v>
      </c>
      <c r="Q8" s="84">
        <v>18.2</v>
      </c>
      <c r="R8" s="84">
        <v>6.4</v>
      </c>
      <c r="S8" s="129">
        <f>SUM(T8:U8)</f>
        <v>0</v>
      </c>
      <c r="T8" s="84">
        <v>0</v>
      </c>
      <c r="U8" s="84">
        <v>0</v>
      </c>
      <c r="V8" s="129">
        <f>SUM(W8:X8)</f>
        <v>0</v>
      </c>
      <c r="W8" s="84">
        <v>0</v>
      </c>
      <c r="X8" s="84">
        <v>0</v>
      </c>
      <c r="Y8" s="130">
        <v>79.6</v>
      </c>
      <c r="Z8" s="131">
        <f>D8+Y8</f>
        <v>871.2000000000002</v>
      </c>
      <c r="AA8" s="132">
        <f>SUM(AB8:AC8)</f>
        <v>791.6000000000001</v>
      </c>
      <c r="AB8" s="87">
        <f>G8+J8+M8+S8+V8</f>
        <v>767.0000000000001</v>
      </c>
      <c r="AC8" s="88">
        <f>P8</f>
        <v>24.6</v>
      </c>
      <c r="AD8" s="133">
        <f t="shared" si="6"/>
        <v>663.7420428095172</v>
      </c>
      <c r="AE8" s="89">
        <f t="shared" si="7"/>
        <v>643.1153951931527</v>
      </c>
      <c r="AF8" s="90">
        <f t="shared" si="8"/>
        <v>20.62664761636448</v>
      </c>
      <c r="AG8" s="134">
        <f t="shared" si="9"/>
        <v>730.4851789990543</v>
      </c>
      <c r="AH8" s="135">
        <f t="shared" si="10"/>
        <v>66.74313618953708</v>
      </c>
      <c r="AI8" s="136">
        <f>AC8*100/AA8</f>
        <v>3.107630116220313</v>
      </c>
    </row>
    <row r="9" spans="1:35" s="108" customFormat="1" ht="19.5" customHeight="1">
      <c r="A9" s="94">
        <v>4</v>
      </c>
      <c r="B9" s="93" t="s">
        <v>23</v>
      </c>
      <c r="C9" s="137">
        <v>99096</v>
      </c>
      <c r="D9" s="138">
        <f t="shared" si="12"/>
        <v>1536.9999999999998</v>
      </c>
      <c r="E9" s="84">
        <f t="shared" si="12"/>
        <v>1508.8999999999999</v>
      </c>
      <c r="F9" s="84">
        <f t="shared" si="12"/>
        <v>28.1</v>
      </c>
      <c r="G9" s="139">
        <f t="shared" si="1"/>
        <v>0</v>
      </c>
      <c r="H9" s="68">
        <v>0</v>
      </c>
      <c r="I9" s="68">
        <v>0</v>
      </c>
      <c r="J9" s="139">
        <f aca="true" t="shared" si="13" ref="J9:J38">SUM(K9:L9)</f>
        <v>1321.1</v>
      </c>
      <c r="K9" s="68">
        <v>1301</v>
      </c>
      <c r="L9" s="68">
        <v>20.1</v>
      </c>
      <c r="M9" s="139">
        <f aca="true" t="shared" si="14" ref="M9:M38">SUM(N9:O9)</f>
        <v>89.8</v>
      </c>
      <c r="N9" s="68">
        <v>83.6</v>
      </c>
      <c r="O9" s="68">
        <v>6.2</v>
      </c>
      <c r="P9" s="139">
        <f aca="true" t="shared" si="15" ref="P9:P38">SUM(Q9:R9)</f>
        <v>124.3</v>
      </c>
      <c r="Q9" s="68">
        <v>124.3</v>
      </c>
      <c r="R9" s="68">
        <v>0</v>
      </c>
      <c r="S9" s="139">
        <f aca="true" t="shared" si="16" ref="S9:S38">SUM(T9:U9)</f>
        <v>0</v>
      </c>
      <c r="T9" s="68">
        <v>0</v>
      </c>
      <c r="U9" s="68">
        <v>0</v>
      </c>
      <c r="V9" s="139">
        <f aca="true" t="shared" si="17" ref="V9:V38">SUM(W9:X9)</f>
        <v>1.8</v>
      </c>
      <c r="W9" s="68">
        <v>0</v>
      </c>
      <c r="X9" s="68">
        <v>1.8</v>
      </c>
      <c r="Y9" s="140">
        <v>1053.3</v>
      </c>
      <c r="Z9" s="141">
        <f t="shared" si="2"/>
        <v>2590.2999999999997</v>
      </c>
      <c r="AA9" s="142">
        <f t="shared" si="3"/>
        <v>1536.9999999999998</v>
      </c>
      <c r="AB9" s="95">
        <f t="shared" si="4"/>
        <v>1412.6999999999998</v>
      </c>
      <c r="AC9" s="96">
        <f t="shared" si="5"/>
        <v>124.3</v>
      </c>
      <c r="AD9" s="143">
        <f t="shared" si="6"/>
        <v>500.32942965700244</v>
      </c>
      <c r="AE9" s="97">
        <f t="shared" si="7"/>
        <v>459.8668739599528</v>
      </c>
      <c r="AF9" s="98">
        <f t="shared" si="8"/>
        <v>40.462555697049716</v>
      </c>
      <c r="AG9" s="144">
        <f t="shared" si="9"/>
        <v>843.2032021083496</v>
      </c>
      <c r="AH9" s="145">
        <f t="shared" si="10"/>
        <v>342.87377245134724</v>
      </c>
      <c r="AI9" s="146">
        <f t="shared" si="11"/>
        <v>8.0871828236825</v>
      </c>
    </row>
    <row r="10" spans="1:35" s="108" customFormat="1" ht="19.5" customHeight="1">
      <c r="A10" s="94">
        <v>5</v>
      </c>
      <c r="B10" s="93" t="s">
        <v>185</v>
      </c>
      <c r="C10" s="137">
        <v>93679</v>
      </c>
      <c r="D10" s="138">
        <f t="shared" si="12"/>
        <v>1453.5</v>
      </c>
      <c r="E10" s="84">
        <f t="shared" si="12"/>
        <v>1375.1</v>
      </c>
      <c r="F10" s="84">
        <f t="shared" si="12"/>
        <v>78.4</v>
      </c>
      <c r="G10" s="139">
        <f t="shared" si="1"/>
        <v>0</v>
      </c>
      <c r="H10" s="68">
        <v>0</v>
      </c>
      <c r="I10" s="68">
        <v>0</v>
      </c>
      <c r="J10" s="139">
        <f t="shared" si="13"/>
        <v>1070</v>
      </c>
      <c r="K10" s="68">
        <v>1010.4</v>
      </c>
      <c r="L10" s="68">
        <v>59.6</v>
      </c>
      <c r="M10" s="139">
        <f t="shared" si="14"/>
        <v>77.2</v>
      </c>
      <c r="N10" s="68">
        <v>58.4</v>
      </c>
      <c r="O10" s="68">
        <v>18.8</v>
      </c>
      <c r="P10" s="139">
        <f t="shared" si="15"/>
        <v>306.3</v>
      </c>
      <c r="Q10" s="68">
        <v>306.3</v>
      </c>
      <c r="R10" s="68">
        <v>0</v>
      </c>
      <c r="S10" s="139">
        <f t="shared" si="16"/>
        <v>0</v>
      </c>
      <c r="T10" s="68">
        <v>0</v>
      </c>
      <c r="U10" s="68">
        <v>0</v>
      </c>
      <c r="V10" s="139">
        <f t="shared" si="17"/>
        <v>0</v>
      </c>
      <c r="W10" s="68">
        <v>0</v>
      </c>
      <c r="X10" s="68">
        <v>0</v>
      </c>
      <c r="Y10" s="140">
        <v>758.3</v>
      </c>
      <c r="Z10" s="141">
        <f t="shared" si="2"/>
        <v>2211.8</v>
      </c>
      <c r="AA10" s="142">
        <f t="shared" si="3"/>
        <v>1453.5</v>
      </c>
      <c r="AB10" s="95">
        <f t="shared" si="4"/>
        <v>1147.2</v>
      </c>
      <c r="AC10" s="96">
        <f t="shared" si="5"/>
        <v>306.3</v>
      </c>
      <c r="AD10" s="143">
        <f t="shared" si="6"/>
        <v>500.5080837134636</v>
      </c>
      <c r="AE10" s="97">
        <f t="shared" si="7"/>
        <v>395.03465678437243</v>
      </c>
      <c r="AF10" s="98">
        <f t="shared" si="8"/>
        <v>105.47342692909108</v>
      </c>
      <c r="AG10" s="144">
        <f t="shared" si="9"/>
        <v>761.6262673253792</v>
      </c>
      <c r="AH10" s="145">
        <f t="shared" si="10"/>
        <v>261.11818361191564</v>
      </c>
      <c r="AI10" s="146">
        <f t="shared" si="11"/>
        <v>21.07327141382869</v>
      </c>
    </row>
    <row r="11" spans="1:35" s="108" customFormat="1" ht="19.5" customHeight="1">
      <c r="A11" s="94">
        <v>6</v>
      </c>
      <c r="B11" s="93" t="s">
        <v>186</v>
      </c>
      <c r="C11" s="137">
        <v>36754</v>
      </c>
      <c r="D11" s="138">
        <f t="shared" si="12"/>
        <v>792.6000000000001</v>
      </c>
      <c r="E11" s="84">
        <f t="shared" si="12"/>
        <v>687</v>
      </c>
      <c r="F11" s="84">
        <f t="shared" si="12"/>
        <v>105.6</v>
      </c>
      <c r="G11" s="139">
        <f>SUM(H11:I11)</f>
        <v>0</v>
      </c>
      <c r="H11" s="83">
        <v>0</v>
      </c>
      <c r="I11" s="68">
        <v>0</v>
      </c>
      <c r="J11" s="139">
        <f t="shared" si="13"/>
        <v>647.7</v>
      </c>
      <c r="K11" s="68">
        <v>571.2</v>
      </c>
      <c r="L11" s="68">
        <v>76.5</v>
      </c>
      <c r="M11" s="139">
        <f t="shared" si="14"/>
        <v>56.7</v>
      </c>
      <c r="N11" s="68">
        <v>32.4</v>
      </c>
      <c r="O11" s="68">
        <v>24.3</v>
      </c>
      <c r="P11" s="139">
        <f t="shared" si="15"/>
        <v>88.2</v>
      </c>
      <c r="Q11" s="68">
        <v>83.4</v>
      </c>
      <c r="R11" s="68">
        <v>4.8</v>
      </c>
      <c r="S11" s="139">
        <f t="shared" si="16"/>
        <v>0</v>
      </c>
      <c r="T11" s="68">
        <v>0</v>
      </c>
      <c r="U11" s="68">
        <v>0</v>
      </c>
      <c r="V11" s="139">
        <f t="shared" si="17"/>
        <v>0</v>
      </c>
      <c r="W11" s="68">
        <v>0</v>
      </c>
      <c r="X11" s="68">
        <v>0</v>
      </c>
      <c r="Y11" s="140">
        <v>337.4</v>
      </c>
      <c r="Z11" s="141">
        <f t="shared" si="2"/>
        <v>1130</v>
      </c>
      <c r="AA11" s="142">
        <f t="shared" si="3"/>
        <v>792.6000000000001</v>
      </c>
      <c r="AB11" s="95">
        <f t="shared" si="4"/>
        <v>704.4000000000001</v>
      </c>
      <c r="AC11" s="96">
        <f t="shared" si="5"/>
        <v>88.2</v>
      </c>
      <c r="AD11" s="143">
        <f t="shared" si="6"/>
        <v>695.6451525135733</v>
      </c>
      <c r="AE11" s="97">
        <f t="shared" si="7"/>
        <v>618.2342233542279</v>
      </c>
      <c r="AF11" s="98">
        <f t="shared" si="8"/>
        <v>77.41092915934539</v>
      </c>
      <c r="AG11" s="144">
        <f t="shared" si="9"/>
        <v>991.7726751707517</v>
      </c>
      <c r="AH11" s="145">
        <f t="shared" si="10"/>
        <v>296.12752265717836</v>
      </c>
      <c r="AI11" s="146">
        <f t="shared" si="11"/>
        <v>11.12793338380015</v>
      </c>
    </row>
    <row r="12" spans="1:35" s="108" customFormat="1" ht="19.5" customHeight="1">
      <c r="A12" s="94">
        <v>7</v>
      </c>
      <c r="B12" s="93" t="s">
        <v>26</v>
      </c>
      <c r="C12" s="137">
        <v>28750</v>
      </c>
      <c r="D12" s="138">
        <f>G12+J12+M12+P12+S12+V12</f>
        <v>496.4</v>
      </c>
      <c r="E12" s="84">
        <f>H12+K12+N12+Q12+T12+W12</f>
        <v>455.2</v>
      </c>
      <c r="F12" s="84">
        <f>I12+L12+O12+R12+U12+X12</f>
        <v>41.199999999999996</v>
      </c>
      <c r="G12" s="139">
        <f>SUM(H12:I12)</f>
        <v>0</v>
      </c>
      <c r="H12" s="83">
        <v>0</v>
      </c>
      <c r="I12" s="68">
        <v>0</v>
      </c>
      <c r="J12" s="139">
        <f>SUM(K12:L12)</f>
        <v>348.9</v>
      </c>
      <c r="K12" s="68">
        <v>327.7</v>
      </c>
      <c r="L12" s="68">
        <v>21.2</v>
      </c>
      <c r="M12" s="139">
        <f>SUM(N12:O12)</f>
        <v>26.799999999999997</v>
      </c>
      <c r="N12" s="68">
        <v>22.2</v>
      </c>
      <c r="O12" s="68">
        <v>4.6</v>
      </c>
      <c r="P12" s="139">
        <f>SUM(Q12:R12)</f>
        <v>108.1</v>
      </c>
      <c r="Q12" s="68">
        <v>99</v>
      </c>
      <c r="R12" s="68">
        <v>9.1</v>
      </c>
      <c r="S12" s="139">
        <f>SUM(T12:U12)</f>
        <v>0</v>
      </c>
      <c r="T12" s="68">
        <v>0</v>
      </c>
      <c r="U12" s="68">
        <v>0</v>
      </c>
      <c r="V12" s="139">
        <f>SUM(W12:X12)</f>
        <v>12.6</v>
      </c>
      <c r="W12" s="68">
        <v>6.3</v>
      </c>
      <c r="X12" s="68">
        <v>6.3</v>
      </c>
      <c r="Y12" s="140">
        <v>209.4</v>
      </c>
      <c r="Z12" s="141">
        <f>D12+Y12</f>
        <v>705.8</v>
      </c>
      <c r="AA12" s="142">
        <f>SUM(AB12:AC12)</f>
        <v>496.4</v>
      </c>
      <c r="AB12" s="95">
        <f>G12+J12+M12+S12+V12</f>
        <v>388.3</v>
      </c>
      <c r="AC12" s="96">
        <f>P12</f>
        <v>108.1</v>
      </c>
      <c r="AD12" s="143">
        <f t="shared" si="6"/>
        <v>556.9705469845721</v>
      </c>
      <c r="AE12" s="97">
        <f t="shared" si="7"/>
        <v>435.68022440392707</v>
      </c>
      <c r="AF12" s="98">
        <f t="shared" si="8"/>
        <v>121.29032258064515</v>
      </c>
      <c r="AG12" s="144">
        <f t="shared" si="9"/>
        <v>791.9214586255259</v>
      </c>
      <c r="AH12" s="145">
        <f t="shared" si="10"/>
        <v>234.9509116409537</v>
      </c>
      <c r="AI12" s="146">
        <f>AC12*100/AA12</f>
        <v>21.7767929089444</v>
      </c>
    </row>
    <row r="13" spans="1:35" s="108" customFormat="1" ht="19.5" customHeight="1">
      <c r="A13" s="94">
        <v>8</v>
      </c>
      <c r="B13" s="93" t="s">
        <v>187</v>
      </c>
      <c r="C13" s="137">
        <v>122837</v>
      </c>
      <c r="D13" s="138">
        <f t="shared" si="12"/>
        <v>2196.1</v>
      </c>
      <c r="E13" s="84">
        <f t="shared" si="12"/>
        <v>2073.3999999999996</v>
      </c>
      <c r="F13" s="84">
        <f t="shared" si="12"/>
        <v>122.70000000000002</v>
      </c>
      <c r="G13" s="139">
        <f t="shared" si="1"/>
        <v>0</v>
      </c>
      <c r="H13" s="68">
        <v>0</v>
      </c>
      <c r="I13" s="68">
        <v>0</v>
      </c>
      <c r="J13" s="139">
        <f t="shared" si="13"/>
        <v>1763.5</v>
      </c>
      <c r="K13" s="68">
        <v>1681</v>
      </c>
      <c r="L13" s="68">
        <v>82.5</v>
      </c>
      <c r="M13" s="139">
        <f t="shared" si="14"/>
        <v>122</v>
      </c>
      <c r="N13" s="68">
        <v>106.1</v>
      </c>
      <c r="O13" s="68">
        <v>15.9</v>
      </c>
      <c r="P13" s="139">
        <f t="shared" si="15"/>
        <v>252</v>
      </c>
      <c r="Q13" s="68">
        <v>251.6</v>
      </c>
      <c r="R13" s="68">
        <v>0.4</v>
      </c>
      <c r="S13" s="139">
        <f t="shared" si="16"/>
        <v>0</v>
      </c>
      <c r="T13" s="68">
        <v>0</v>
      </c>
      <c r="U13" s="68">
        <v>0</v>
      </c>
      <c r="V13" s="139">
        <f t="shared" si="17"/>
        <v>58.6</v>
      </c>
      <c r="W13" s="68">
        <v>34.7</v>
      </c>
      <c r="X13" s="68">
        <v>23.9</v>
      </c>
      <c r="Y13" s="140">
        <v>799.5</v>
      </c>
      <c r="Z13" s="141">
        <f t="shared" si="2"/>
        <v>2995.6</v>
      </c>
      <c r="AA13" s="142">
        <f t="shared" si="3"/>
        <v>2196.1</v>
      </c>
      <c r="AB13" s="95">
        <f t="shared" si="4"/>
        <v>1944.1</v>
      </c>
      <c r="AC13" s="96">
        <f t="shared" si="5"/>
        <v>252</v>
      </c>
      <c r="AD13" s="143">
        <f t="shared" si="6"/>
        <v>576.7149595306868</v>
      </c>
      <c r="AE13" s="97">
        <f t="shared" si="7"/>
        <v>510.53756788106557</v>
      </c>
      <c r="AF13" s="98">
        <f t="shared" si="8"/>
        <v>66.17739164962119</v>
      </c>
      <c r="AG13" s="144">
        <f t="shared" si="9"/>
        <v>786.6706128000206</v>
      </c>
      <c r="AH13" s="145">
        <f t="shared" si="10"/>
        <v>209.95565326933385</v>
      </c>
      <c r="AI13" s="146">
        <f t="shared" si="11"/>
        <v>11.474887300214016</v>
      </c>
    </row>
    <row r="14" spans="1:35" s="109" customFormat="1" ht="17.25" customHeight="1">
      <c r="A14" s="91">
        <v>9</v>
      </c>
      <c r="B14" s="93" t="s">
        <v>188</v>
      </c>
      <c r="C14" s="137">
        <v>20200</v>
      </c>
      <c r="D14" s="138">
        <f t="shared" si="12"/>
        <v>385.7</v>
      </c>
      <c r="E14" s="84">
        <f>H14+K14+N14+Q14+T14+W14</f>
        <v>314</v>
      </c>
      <c r="F14" s="84">
        <f t="shared" si="12"/>
        <v>71.69999999999999</v>
      </c>
      <c r="G14" s="139">
        <f t="shared" si="1"/>
        <v>0</v>
      </c>
      <c r="H14" s="83">
        <v>0</v>
      </c>
      <c r="I14" s="83">
        <v>0</v>
      </c>
      <c r="J14" s="139">
        <f t="shared" si="13"/>
        <v>305.7</v>
      </c>
      <c r="K14" s="83">
        <v>250.9</v>
      </c>
      <c r="L14" s="83">
        <v>54.8</v>
      </c>
      <c r="M14" s="139">
        <f t="shared" si="14"/>
        <v>16.8</v>
      </c>
      <c r="N14" s="83">
        <v>12.4</v>
      </c>
      <c r="O14" s="83">
        <v>4.4</v>
      </c>
      <c r="P14" s="139">
        <f t="shared" si="15"/>
        <v>63.2</v>
      </c>
      <c r="Q14" s="83">
        <v>50.7</v>
      </c>
      <c r="R14" s="83">
        <v>12.5</v>
      </c>
      <c r="S14" s="139">
        <v>0</v>
      </c>
      <c r="T14" s="83">
        <v>0</v>
      </c>
      <c r="U14" s="83">
        <v>0</v>
      </c>
      <c r="V14" s="139">
        <f t="shared" si="17"/>
        <v>0</v>
      </c>
      <c r="W14" s="83">
        <v>0</v>
      </c>
      <c r="X14" s="83">
        <v>0</v>
      </c>
      <c r="Y14" s="140">
        <v>102.1</v>
      </c>
      <c r="Z14" s="141">
        <f t="shared" si="2"/>
        <v>487.79999999999995</v>
      </c>
      <c r="AA14" s="142">
        <f t="shared" si="3"/>
        <v>385.7</v>
      </c>
      <c r="AB14" s="95">
        <f>G14+J14+M14+S14+V14</f>
        <v>322.5</v>
      </c>
      <c r="AC14" s="96">
        <f>P14</f>
        <v>63.2</v>
      </c>
      <c r="AD14" s="147">
        <f t="shared" si="6"/>
        <v>615.9374001916322</v>
      </c>
      <c r="AE14" s="97">
        <f t="shared" si="7"/>
        <v>515.0111785372086</v>
      </c>
      <c r="AF14" s="98">
        <f t="shared" si="8"/>
        <v>100.92622165442351</v>
      </c>
      <c r="AG14" s="144">
        <f t="shared" si="9"/>
        <v>778.9843500479079</v>
      </c>
      <c r="AH14" s="148">
        <f t="shared" si="10"/>
        <v>163.04694985627594</v>
      </c>
      <c r="AI14" s="146">
        <f>AC14*100/AA14</f>
        <v>16.38579206637283</v>
      </c>
    </row>
    <row r="15" spans="1:35" s="109" customFormat="1" ht="19.5" customHeight="1">
      <c r="A15" s="91">
        <v>10</v>
      </c>
      <c r="B15" s="93" t="s">
        <v>28</v>
      </c>
      <c r="C15" s="137">
        <v>35918</v>
      </c>
      <c r="D15" s="138">
        <f t="shared" si="12"/>
        <v>825.1</v>
      </c>
      <c r="E15" s="84">
        <f t="shared" si="12"/>
        <v>744.5</v>
      </c>
      <c r="F15" s="84">
        <f t="shared" si="12"/>
        <v>80.60000000000001</v>
      </c>
      <c r="G15" s="139">
        <f t="shared" si="1"/>
        <v>608.2</v>
      </c>
      <c r="H15" s="83">
        <v>608.2</v>
      </c>
      <c r="I15" s="83">
        <v>0</v>
      </c>
      <c r="J15" s="139">
        <f t="shared" si="13"/>
        <v>73.9</v>
      </c>
      <c r="K15" s="83">
        <v>0</v>
      </c>
      <c r="L15" s="83">
        <v>73.9</v>
      </c>
      <c r="M15" s="139">
        <f t="shared" si="14"/>
        <v>1.5</v>
      </c>
      <c r="N15" s="83">
        <v>0</v>
      </c>
      <c r="O15" s="83">
        <v>1.5</v>
      </c>
      <c r="P15" s="139">
        <f t="shared" si="15"/>
        <v>129.5</v>
      </c>
      <c r="Q15" s="83">
        <v>129.5</v>
      </c>
      <c r="R15" s="83">
        <v>0</v>
      </c>
      <c r="S15" s="139">
        <f t="shared" si="16"/>
        <v>0</v>
      </c>
      <c r="T15" s="83">
        <v>0</v>
      </c>
      <c r="U15" s="83">
        <v>0</v>
      </c>
      <c r="V15" s="139">
        <f t="shared" si="17"/>
        <v>12</v>
      </c>
      <c r="W15" s="83">
        <v>6.8</v>
      </c>
      <c r="X15" s="83">
        <v>5.2</v>
      </c>
      <c r="Y15" s="140">
        <v>467.4</v>
      </c>
      <c r="Z15" s="141">
        <f t="shared" si="2"/>
        <v>1292.5</v>
      </c>
      <c r="AA15" s="142">
        <f t="shared" si="3"/>
        <v>825.1</v>
      </c>
      <c r="AB15" s="95">
        <f>G15+J15+M15+S15+V15</f>
        <v>695.6</v>
      </c>
      <c r="AC15" s="96">
        <f>P15</f>
        <v>129.5</v>
      </c>
      <c r="AD15" s="143">
        <f t="shared" si="6"/>
        <v>741.0248074018059</v>
      </c>
      <c r="AE15" s="97">
        <f t="shared" si="7"/>
        <v>624.7204654329126</v>
      </c>
      <c r="AF15" s="98">
        <f t="shared" si="8"/>
        <v>116.3043419688933</v>
      </c>
      <c r="AG15" s="144">
        <f t="shared" si="9"/>
        <v>1160.798162121966</v>
      </c>
      <c r="AH15" s="145">
        <f t="shared" si="10"/>
        <v>419.77335472016006</v>
      </c>
      <c r="AI15" s="146">
        <f>AC15*100/AA15</f>
        <v>15.695067264573991</v>
      </c>
    </row>
    <row r="16" spans="1:35" s="108" customFormat="1" ht="19.5" customHeight="1">
      <c r="A16" s="94">
        <v>11</v>
      </c>
      <c r="B16" s="93" t="s">
        <v>189</v>
      </c>
      <c r="C16" s="137">
        <v>28546</v>
      </c>
      <c r="D16" s="138">
        <f t="shared" si="12"/>
        <v>577.1</v>
      </c>
      <c r="E16" s="84">
        <f t="shared" si="12"/>
        <v>549.5</v>
      </c>
      <c r="F16" s="84">
        <f>I16+L16+O16+R16+U16+X16</f>
        <v>27.6</v>
      </c>
      <c r="G16" s="139">
        <f t="shared" si="1"/>
        <v>0</v>
      </c>
      <c r="H16" s="68">
        <v>0</v>
      </c>
      <c r="I16" s="68">
        <v>0</v>
      </c>
      <c r="J16" s="139">
        <f t="shared" si="13"/>
        <v>451.70000000000005</v>
      </c>
      <c r="K16" s="68">
        <v>444.6</v>
      </c>
      <c r="L16" s="68">
        <v>7.1</v>
      </c>
      <c r="M16" s="139">
        <f t="shared" si="14"/>
        <v>23</v>
      </c>
      <c r="N16" s="68">
        <v>19.2</v>
      </c>
      <c r="O16" s="68">
        <v>3.8</v>
      </c>
      <c r="P16" s="139">
        <f t="shared" si="15"/>
        <v>64</v>
      </c>
      <c r="Q16" s="68">
        <v>63.4</v>
      </c>
      <c r="R16" s="68">
        <v>0.6</v>
      </c>
      <c r="S16" s="139">
        <f t="shared" si="16"/>
        <v>0</v>
      </c>
      <c r="T16" s="68">
        <v>0</v>
      </c>
      <c r="U16" s="68">
        <v>0</v>
      </c>
      <c r="V16" s="139">
        <f t="shared" si="17"/>
        <v>38.400000000000006</v>
      </c>
      <c r="W16" s="68">
        <v>22.3</v>
      </c>
      <c r="X16" s="68">
        <v>16.1</v>
      </c>
      <c r="Y16" s="140">
        <v>188.7</v>
      </c>
      <c r="Z16" s="141">
        <f t="shared" si="2"/>
        <v>765.8</v>
      </c>
      <c r="AA16" s="142">
        <f t="shared" si="3"/>
        <v>577.1</v>
      </c>
      <c r="AB16" s="95">
        <f t="shared" si="4"/>
        <v>513.1</v>
      </c>
      <c r="AC16" s="96">
        <f t="shared" si="5"/>
        <v>64</v>
      </c>
      <c r="AD16" s="143">
        <f t="shared" si="6"/>
        <v>652.1449251123823</v>
      </c>
      <c r="AE16" s="97">
        <f t="shared" si="7"/>
        <v>579.8224936322359</v>
      </c>
      <c r="AF16" s="98">
        <f t="shared" si="8"/>
        <v>72.32243148014636</v>
      </c>
      <c r="AG16" s="144">
        <f t="shared" si="9"/>
        <v>865.3830941796263</v>
      </c>
      <c r="AH16" s="145">
        <f t="shared" si="10"/>
        <v>213.23816906724403</v>
      </c>
      <c r="AI16" s="146">
        <f t="shared" si="11"/>
        <v>11.089932420724312</v>
      </c>
    </row>
    <row r="17" spans="1:35" s="108" customFormat="1" ht="19.5" customHeight="1">
      <c r="A17" s="94">
        <v>12</v>
      </c>
      <c r="B17" s="93" t="s">
        <v>190</v>
      </c>
      <c r="C17" s="137">
        <v>27253</v>
      </c>
      <c r="D17" s="138">
        <f t="shared" si="12"/>
        <v>591.8</v>
      </c>
      <c r="E17" s="84">
        <f t="shared" si="12"/>
        <v>499.7</v>
      </c>
      <c r="F17" s="84">
        <f t="shared" si="12"/>
        <v>92.1</v>
      </c>
      <c r="G17" s="139">
        <f t="shared" si="1"/>
        <v>0</v>
      </c>
      <c r="H17" s="68">
        <v>0</v>
      </c>
      <c r="I17" s="68">
        <v>0</v>
      </c>
      <c r="J17" s="139">
        <f t="shared" si="13"/>
        <v>486.4</v>
      </c>
      <c r="K17" s="68">
        <v>419.5</v>
      </c>
      <c r="L17" s="68">
        <v>66.9</v>
      </c>
      <c r="M17" s="139">
        <f t="shared" si="14"/>
        <v>0.6</v>
      </c>
      <c r="N17" s="68">
        <v>0</v>
      </c>
      <c r="O17" s="68">
        <v>0.6</v>
      </c>
      <c r="P17" s="139">
        <f t="shared" si="15"/>
        <v>104.80000000000001</v>
      </c>
      <c r="Q17" s="68">
        <v>80.2</v>
      </c>
      <c r="R17" s="68">
        <v>24.6</v>
      </c>
      <c r="S17" s="139">
        <f t="shared" si="16"/>
        <v>0</v>
      </c>
      <c r="T17" s="68">
        <v>0</v>
      </c>
      <c r="U17" s="68">
        <v>0</v>
      </c>
      <c r="V17" s="139">
        <f t="shared" si="17"/>
        <v>0</v>
      </c>
      <c r="W17" s="68">
        <v>0</v>
      </c>
      <c r="X17" s="68">
        <v>0</v>
      </c>
      <c r="Y17" s="140">
        <v>298.6</v>
      </c>
      <c r="Z17" s="141">
        <f t="shared" si="2"/>
        <v>890.4</v>
      </c>
      <c r="AA17" s="142">
        <f t="shared" si="3"/>
        <v>591.8</v>
      </c>
      <c r="AB17" s="95">
        <f t="shared" si="4"/>
        <v>487</v>
      </c>
      <c r="AC17" s="96">
        <f t="shared" si="5"/>
        <v>104.80000000000001</v>
      </c>
      <c r="AD17" s="143">
        <f t="shared" si="6"/>
        <v>700.4851789030624</v>
      </c>
      <c r="AE17" s="97">
        <f t="shared" si="7"/>
        <v>576.438462530908</v>
      </c>
      <c r="AF17" s="98">
        <f t="shared" si="8"/>
        <v>124.04671637215438</v>
      </c>
      <c r="AG17" s="144">
        <f t="shared" si="9"/>
        <v>1053.9236284137999</v>
      </c>
      <c r="AH17" s="145">
        <f t="shared" si="10"/>
        <v>353.43844951073754</v>
      </c>
      <c r="AI17" s="146">
        <f t="shared" si="11"/>
        <v>17.708685366677937</v>
      </c>
    </row>
    <row r="18" spans="1:35" s="108" customFormat="1" ht="19.5" customHeight="1">
      <c r="A18" s="94">
        <v>13</v>
      </c>
      <c r="B18" s="93" t="s">
        <v>191</v>
      </c>
      <c r="C18" s="137">
        <v>121426</v>
      </c>
      <c r="D18" s="138">
        <f t="shared" si="12"/>
        <v>2077.9</v>
      </c>
      <c r="E18" s="84">
        <f t="shared" si="12"/>
        <v>1972.6999999999998</v>
      </c>
      <c r="F18" s="84">
        <f t="shared" si="12"/>
        <v>105.19999999999999</v>
      </c>
      <c r="G18" s="139">
        <f t="shared" si="1"/>
        <v>0</v>
      </c>
      <c r="H18" s="68">
        <v>0</v>
      </c>
      <c r="I18" s="68">
        <v>0</v>
      </c>
      <c r="J18" s="139">
        <f t="shared" si="13"/>
        <v>1721.3999999999999</v>
      </c>
      <c r="K18" s="68">
        <v>1644.8</v>
      </c>
      <c r="L18" s="68">
        <v>76.6</v>
      </c>
      <c r="M18" s="139">
        <f t="shared" si="14"/>
        <v>114.69999999999999</v>
      </c>
      <c r="N18" s="68">
        <v>86.1</v>
      </c>
      <c r="O18" s="68">
        <v>28.6</v>
      </c>
      <c r="P18" s="139">
        <f t="shared" si="15"/>
        <v>241.8</v>
      </c>
      <c r="Q18" s="68">
        <v>241.8</v>
      </c>
      <c r="R18" s="68">
        <v>0</v>
      </c>
      <c r="S18" s="139">
        <f t="shared" si="16"/>
        <v>0</v>
      </c>
      <c r="T18" s="68">
        <v>0</v>
      </c>
      <c r="U18" s="68">
        <v>0</v>
      </c>
      <c r="V18" s="139">
        <v>0</v>
      </c>
      <c r="W18" s="68">
        <v>0</v>
      </c>
      <c r="X18" s="68">
        <v>0</v>
      </c>
      <c r="Y18" s="140">
        <v>1062.2</v>
      </c>
      <c r="Z18" s="141">
        <f t="shared" si="2"/>
        <v>3140.1000000000004</v>
      </c>
      <c r="AA18" s="142">
        <f t="shared" si="3"/>
        <v>2077.9</v>
      </c>
      <c r="AB18" s="95">
        <f t="shared" si="4"/>
        <v>1836.1</v>
      </c>
      <c r="AC18" s="96">
        <f t="shared" si="5"/>
        <v>241.8</v>
      </c>
      <c r="AD18" s="143">
        <f t="shared" si="6"/>
        <v>552.0154848060919</v>
      </c>
      <c r="AE18" s="97">
        <f t="shared" si="7"/>
        <v>487.7788303828217</v>
      </c>
      <c r="AF18" s="98">
        <f t="shared" si="8"/>
        <v>64.23665442327012</v>
      </c>
      <c r="AG18" s="134">
        <f t="shared" si="9"/>
        <v>834.1998285959909</v>
      </c>
      <c r="AH18" s="145">
        <f t="shared" si="10"/>
        <v>282.1843437898989</v>
      </c>
      <c r="AI18" s="146">
        <f t="shared" si="11"/>
        <v>11.636748640454304</v>
      </c>
    </row>
    <row r="19" spans="1:35" s="108" customFormat="1" ht="19.5" customHeight="1">
      <c r="A19" s="94">
        <v>14</v>
      </c>
      <c r="B19" s="93" t="s">
        <v>70</v>
      </c>
      <c r="C19" s="137">
        <v>55172</v>
      </c>
      <c r="D19" s="138">
        <f t="shared" si="12"/>
        <v>1204.5</v>
      </c>
      <c r="E19" s="84">
        <f t="shared" si="12"/>
        <v>1127.3999999999999</v>
      </c>
      <c r="F19" s="84">
        <f t="shared" si="12"/>
        <v>77.10000000000001</v>
      </c>
      <c r="G19" s="139">
        <f t="shared" si="1"/>
        <v>0</v>
      </c>
      <c r="H19" s="68">
        <v>0</v>
      </c>
      <c r="I19" s="68">
        <v>0</v>
      </c>
      <c r="J19" s="139">
        <f t="shared" si="13"/>
        <v>938</v>
      </c>
      <c r="K19" s="68">
        <v>918.4</v>
      </c>
      <c r="L19" s="68">
        <v>19.6</v>
      </c>
      <c r="M19" s="139">
        <f t="shared" si="14"/>
        <v>0</v>
      </c>
      <c r="N19" s="68">
        <v>0</v>
      </c>
      <c r="O19" s="68">
        <v>0</v>
      </c>
      <c r="P19" s="139">
        <f t="shared" si="15"/>
        <v>177.5</v>
      </c>
      <c r="Q19" s="68">
        <v>165.7</v>
      </c>
      <c r="R19" s="68">
        <v>11.8</v>
      </c>
      <c r="S19" s="139">
        <f t="shared" si="16"/>
        <v>0</v>
      </c>
      <c r="T19" s="68">
        <v>0</v>
      </c>
      <c r="U19" s="68">
        <v>0</v>
      </c>
      <c r="V19" s="139">
        <f t="shared" si="17"/>
        <v>89</v>
      </c>
      <c r="W19" s="68">
        <v>43.3</v>
      </c>
      <c r="X19" s="68">
        <v>45.7</v>
      </c>
      <c r="Y19" s="140">
        <v>347.6</v>
      </c>
      <c r="Z19" s="141">
        <f t="shared" si="2"/>
        <v>1552.1</v>
      </c>
      <c r="AA19" s="142">
        <f t="shared" si="3"/>
        <v>1204.5</v>
      </c>
      <c r="AB19" s="95">
        <f t="shared" si="4"/>
        <v>1027</v>
      </c>
      <c r="AC19" s="96">
        <f t="shared" si="5"/>
        <v>177.5</v>
      </c>
      <c r="AD19" s="143">
        <f t="shared" si="6"/>
        <v>704.2492334821543</v>
      </c>
      <c r="AE19" s="97">
        <f t="shared" si="7"/>
        <v>600.4682131890182</v>
      </c>
      <c r="AF19" s="98">
        <f t="shared" si="8"/>
        <v>103.78102029313607</v>
      </c>
      <c r="AG19" s="134">
        <f t="shared" si="9"/>
        <v>907.4846287153605</v>
      </c>
      <c r="AH19" s="145">
        <f t="shared" si="10"/>
        <v>203.2353952332062</v>
      </c>
      <c r="AI19" s="146">
        <f t="shared" si="11"/>
        <v>14.736405147364051</v>
      </c>
    </row>
    <row r="20" spans="1:35" s="108" customFormat="1" ht="19.5" customHeight="1">
      <c r="A20" s="94">
        <v>15</v>
      </c>
      <c r="B20" s="93" t="s">
        <v>71</v>
      </c>
      <c r="C20" s="137">
        <v>17389</v>
      </c>
      <c r="D20" s="138">
        <f t="shared" si="12"/>
        <v>398.2</v>
      </c>
      <c r="E20" s="84">
        <f t="shared" si="12"/>
        <v>374.7</v>
      </c>
      <c r="F20" s="84">
        <f t="shared" si="12"/>
        <v>23.5</v>
      </c>
      <c r="G20" s="139">
        <f>SUM(H20:I20)</f>
        <v>0</v>
      </c>
      <c r="H20" s="68">
        <v>0</v>
      </c>
      <c r="I20" s="68">
        <v>0</v>
      </c>
      <c r="J20" s="139">
        <f>SUM(K20:L20)</f>
        <v>317.7</v>
      </c>
      <c r="K20" s="68">
        <v>310.5</v>
      </c>
      <c r="L20" s="68">
        <v>7.2</v>
      </c>
      <c r="M20" s="139">
        <f>SUM(N20:O20)</f>
        <v>0</v>
      </c>
      <c r="N20" s="68">
        <v>0</v>
      </c>
      <c r="O20" s="68">
        <v>0</v>
      </c>
      <c r="P20" s="139">
        <f>SUM(Q20:R20)</f>
        <v>52.8</v>
      </c>
      <c r="Q20" s="68">
        <v>52.8</v>
      </c>
      <c r="R20" s="68">
        <v>0</v>
      </c>
      <c r="S20" s="139">
        <f>SUM(T20:U20)</f>
        <v>0</v>
      </c>
      <c r="T20" s="68">
        <v>0</v>
      </c>
      <c r="U20" s="68">
        <v>0</v>
      </c>
      <c r="V20" s="139">
        <f>SUM(W20:X20)</f>
        <v>27.700000000000003</v>
      </c>
      <c r="W20" s="68">
        <v>11.4</v>
      </c>
      <c r="X20" s="68">
        <v>16.3</v>
      </c>
      <c r="Y20" s="140">
        <v>137.4</v>
      </c>
      <c r="Z20" s="141">
        <f>D20+Y20</f>
        <v>535.6</v>
      </c>
      <c r="AA20" s="142">
        <f>SUM(AB20:AC20)</f>
        <v>398.2</v>
      </c>
      <c r="AB20" s="95">
        <f>G20+J20+M20+S20+V20</f>
        <v>345.4</v>
      </c>
      <c r="AC20" s="96">
        <f>P20</f>
        <v>52.8</v>
      </c>
      <c r="AD20" s="143">
        <f t="shared" si="6"/>
        <v>738.694651234837</v>
      </c>
      <c r="AE20" s="97">
        <f t="shared" si="7"/>
        <v>640.7461891926487</v>
      </c>
      <c r="AF20" s="98">
        <f t="shared" si="8"/>
        <v>97.94846204218832</v>
      </c>
      <c r="AG20" s="144">
        <f t="shared" si="9"/>
        <v>993.5832626855316</v>
      </c>
      <c r="AH20" s="145">
        <f t="shared" si="10"/>
        <v>254.88861145069464</v>
      </c>
      <c r="AI20" s="146">
        <f>AC20*100/AA20</f>
        <v>13.259668508287293</v>
      </c>
    </row>
    <row r="21" spans="1:35" s="108" customFormat="1" ht="19.5" customHeight="1">
      <c r="A21" s="94">
        <v>16</v>
      </c>
      <c r="B21" s="93" t="s">
        <v>72</v>
      </c>
      <c r="C21" s="137">
        <v>6695</v>
      </c>
      <c r="D21" s="138">
        <f t="shared" si="12"/>
        <v>100</v>
      </c>
      <c r="E21" s="84">
        <f t="shared" si="12"/>
        <v>98.2</v>
      </c>
      <c r="F21" s="84">
        <f t="shared" si="12"/>
        <v>1.8</v>
      </c>
      <c r="G21" s="139">
        <f>SUM(H21:I21)</f>
        <v>0</v>
      </c>
      <c r="H21" s="68">
        <v>0</v>
      </c>
      <c r="I21" s="68">
        <v>0</v>
      </c>
      <c r="J21" s="139">
        <f>SUM(K21:L21)</f>
        <v>62.2</v>
      </c>
      <c r="K21" s="68">
        <v>61.5</v>
      </c>
      <c r="L21" s="68">
        <v>0.7</v>
      </c>
      <c r="M21" s="139">
        <f>SUM(N21:O21)</f>
        <v>7.1</v>
      </c>
      <c r="N21" s="68">
        <v>6</v>
      </c>
      <c r="O21" s="68">
        <v>1.1</v>
      </c>
      <c r="P21" s="139">
        <f>SUM(Q21:R21)</f>
        <v>30.7</v>
      </c>
      <c r="Q21" s="68">
        <v>30.7</v>
      </c>
      <c r="R21" s="68">
        <v>0</v>
      </c>
      <c r="S21" s="139">
        <f>SUM(T21:U21)</f>
        <v>0</v>
      </c>
      <c r="T21" s="68">
        <v>0</v>
      </c>
      <c r="U21" s="68">
        <v>0</v>
      </c>
      <c r="V21" s="139">
        <f>SUM(W21:X21)</f>
        <v>0</v>
      </c>
      <c r="W21" s="68">
        <v>0</v>
      </c>
      <c r="X21" s="68">
        <v>0</v>
      </c>
      <c r="Y21" s="140">
        <v>34.9</v>
      </c>
      <c r="Z21" s="141">
        <f t="shared" si="2"/>
        <v>134.9</v>
      </c>
      <c r="AA21" s="142">
        <f t="shared" si="3"/>
        <v>100</v>
      </c>
      <c r="AB21" s="95">
        <f t="shared" si="4"/>
        <v>69.3</v>
      </c>
      <c r="AC21" s="96">
        <f t="shared" si="5"/>
        <v>30.7</v>
      </c>
      <c r="AD21" s="143">
        <f t="shared" si="6"/>
        <v>481.82321906092653</v>
      </c>
      <c r="AE21" s="97">
        <f t="shared" si="7"/>
        <v>333.9034908092221</v>
      </c>
      <c r="AF21" s="98">
        <f t="shared" si="8"/>
        <v>147.91972825170444</v>
      </c>
      <c r="AG21" s="144">
        <f t="shared" si="9"/>
        <v>649.97952251319</v>
      </c>
      <c r="AH21" s="145">
        <f t="shared" si="10"/>
        <v>168.15630345226336</v>
      </c>
      <c r="AI21" s="146">
        <f t="shared" si="11"/>
        <v>30.7</v>
      </c>
    </row>
    <row r="22" spans="1:35" s="108" customFormat="1" ht="19.5" customHeight="1">
      <c r="A22" s="94">
        <v>17</v>
      </c>
      <c r="B22" s="93" t="s">
        <v>73</v>
      </c>
      <c r="C22" s="137">
        <v>14296</v>
      </c>
      <c r="D22" s="138">
        <f t="shared" si="12"/>
        <v>280.79999999999995</v>
      </c>
      <c r="E22" s="84">
        <f t="shared" si="12"/>
        <v>263.6</v>
      </c>
      <c r="F22" s="84">
        <f t="shared" si="12"/>
        <v>17.200000000000003</v>
      </c>
      <c r="G22" s="139">
        <f t="shared" si="1"/>
        <v>0</v>
      </c>
      <c r="H22" s="68">
        <v>0</v>
      </c>
      <c r="I22" s="68">
        <v>0</v>
      </c>
      <c r="J22" s="139">
        <f t="shared" si="13"/>
        <v>234.5</v>
      </c>
      <c r="K22" s="68">
        <v>221.4</v>
      </c>
      <c r="L22" s="68">
        <v>13.1</v>
      </c>
      <c r="M22" s="139">
        <f>SUM(N22:O22)</f>
        <v>7.9</v>
      </c>
      <c r="N22" s="68">
        <v>6</v>
      </c>
      <c r="O22" s="68">
        <v>1.9</v>
      </c>
      <c r="P22" s="139">
        <f t="shared" si="15"/>
        <v>36</v>
      </c>
      <c r="Q22" s="68">
        <v>34.4</v>
      </c>
      <c r="R22" s="68">
        <v>1.6</v>
      </c>
      <c r="S22" s="139">
        <f t="shared" si="16"/>
        <v>0</v>
      </c>
      <c r="T22" s="68">
        <v>0</v>
      </c>
      <c r="U22" s="68">
        <v>0</v>
      </c>
      <c r="V22" s="139">
        <f t="shared" si="17"/>
        <v>2.4</v>
      </c>
      <c r="W22" s="68">
        <v>1.8</v>
      </c>
      <c r="X22" s="68">
        <v>0.6</v>
      </c>
      <c r="Y22" s="140">
        <v>61.6</v>
      </c>
      <c r="Z22" s="141">
        <f t="shared" si="2"/>
        <v>342.4</v>
      </c>
      <c r="AA22" s="142">
        <f t="shared" si="3"/>
        <v>280.8</v>
      </c>
      <c r="AB22" s="95">
        <f t="shared" si="4"/>
        <v>244.8</v>
      </c>
      <c r="AC22" s="96">
        <f t="shared" si="5"/>
        <v>36</v>
      </c>
      <c r="AD22" s="143">
        <f t="shared" si="6"/>
        <v>633.6083181399714</v>
      </c>
      <c r="AE22" s="97">
        <f t="shared" si="7"/>
        <v>552.3764824810007</v>
      </c>
      <c r="AF22" s="98">
        <f t="shared" si="8"/>
        <v>81.2318356589707</v>
      </c>
      <c r="AG22" s="144">
        <f t="shared" si="9"/>
        <v>772.6050147119879</v>
      </c>
      <c r="AH22" s="145">
        <f t="shared" si="10"/>
        <v>138.99669657201656</v>
      </c>
      <c r="AI22" s="146">
        <f>AC22*100/AA22</f>
        <v>12.82051282051282</v>
      </c>
    </row>
    <row r="23" spans="1:35" s="108" customFormat="1" ht="19.5" customHeight="1">
      <c r="A23" s="94">
        <v>18</v>
      </c>
      <c r="B23" s="93" t="s">
        <v>192</v>
      </c>
      <c r="C23" s="137">
        <v>33666</v>
      </c>
      <c r="D23" s="138">
        <f t="shared" si="12"/>
        <v>558.5</v>
      </c>
      <c r="E23" s="84">
        <f t="shared" si="12"/>
        <v>512.7</v>
      </c>
      <c r="F23" s="84">
        <f t="shared" si="12"/>
        <v>45.8</v>
      </c>
      <c r="G23" s="139">
        <v>0</v>
      </c>
      <c r="H23" s="68">
        <v>0</v>
      </c>
      <c r="I23" s="99">
        <v>0</v>
      </c>
      <c r="J23" s="139">
        <f t="shared" si="13"/>
        <v>372.8</v>
      </c>
      <c r="K23" s="68">
        <v>339.3</v>
      </c>
      <c r="L23" s="68">
        <v>33.5</v>
      </c>
      <c r="M23" s="139">
        <f t="shared" si="14"/>
        <v>0</v>
      </c>
      <c r="N23" s="68">
        <v>0</v>
      </c>
      <c r="O23" s="68">
        <v>0</v>
      </c>
      <c r="P23" s="139">
        <f t="shared" si="15"/>
        <v>139.4</v>
      </c>
      <c r="Q23" s="68">
        <v>138</v>
      </c>
      <c r="R23" s="68">
        <v>1.4</v>
      </c>
      <c r="S23" s="139">
        <v>0</v>
      </c>
      <c r="T23" s="68">
        <v>0</v>
      </c>
      <c r="U23" s="68">
        <v>0</v>
      </c>
      <c r="V23" s="139">
        <f t="shared" si="17"/>
        <v>46.3</v>
      </c>
      <c r="W23" s="68">
        <v>35.4</v>
      </c>
      <c r="X23" s="68">
        <v>10.9</v>
      </c>
      <c r="Y23" s="140">
        <v>324.7</v>
      </c>
      <c r="Z23" s="141">
        <f t="shared" si="2"/>
        <v>883.2</v>
      </c>
      <c r="AA23" s="142">
        <f t="shared" si="3"/>
        <v>558.5</v>
      </c>
      <c r="AB23" s="95">
        <f t="shared" si="4"/>
        <v>419.1</v>
      </c>
      <c r="AC23" s="96">
        <f t="shared" si="5"/>
        <v>139.4</v>
      </c>
      <c r="AD23" s="143">
        <f t="shared" si="6"/>
        <v>535.1431424065248</v>
      </c>
      <c r="AE23" s="97">
        <f t="shared" si="7"/>
        <v>401.57294714874587</v>
      </c>
      <c r="AF23" s="98">
        <f t="shared" si="8"/>
        <v>133.57019525777898</v>
      </c>
      <c r="AG23" s="144">
        <f t="shared" si="9"/>
        <v>846.2639630679369</v>
      </c>
      <c r="AH23" s="145">
        <f t="shared" si="10"/>
        <v>311.120820661412</v>
      </c>
      <c r="AI23" s="146">
        <f t="shared" si="11"/>
        <v>24.959713518352732</v>
      </c>
    </row>
    <row r="24" spans="1:35" s="108" customFormat="1" ht="19.5" customHeight="1">
      <c r="A24" s="94">
        <v>19</v>
      </c>
      <c r="B24" s="93" t="s">
        <v>193</v>
      </c>
      <c r="C24" s="137">
        <v>27113</v>
      </c>
      <c r="D24" s="138">
        <f t="shared" si="12"/>
        <v>507.4</v>
      </c>
      <c r="E24" s="84">
        <f t="shared" si="12"/>
        <v>464.2</v>
      </c>
      <c r="F24" s="84">
        <f t="shared" si="12"/>
        <v>43.2</v>
      </c>
      <c r="G24" s="139">
        <v>0</v>
      </c>
      <c r="H24" s="68">
        <v>0</v>
      </c>
      <c r="I24" s="68">
        <v>0</v>
      </c>
      <c r="J24" s="139">
        <f t="shared" si="13"/>
        <v>343.2</v>
      </c>
      <c r="K24" s="68">
        <v>311.9</v>
      </c>
      <c r="L24" s="68">
        <v>31.3</v>
      </c>
      <c r="M24" s="139">
        <f t="shared" si="14"/>
        <v>0</v>
      </c>
      <c r="N24" s="68">
        <v>0</v>
      </c>
      <c r="O24" s="68">
        <v>0</v>
      </c>
      <c r="P24" s="139">
        <f t="shared" si="15"/>
        <v>125.3</v>
      </c>
      <c r="Q24" s="68">
        <v>124.2</v>
      </c>
      <c r="R24" s="68">
        <v>1.1</v>
      </c>
      <c r="S24" s="139">
        <v>0</v>
      </c>
      <c r="T24" s="68">
        <v>0</v>
      </c>
      <c r="U24" s="68">
        <v>0</v>
      </c>
      <c r="V24" s="139">
        <f t="shared" si="17"/>
        <v>38.900000000000006</v>
      </c>
      <c r="W24" s="68">
        <v>28.1</v>
      </c>
      <c r="X24" s="68">
        <v>10.8</v>
      </c>
      <c r="Y24" s="140">
        <v>519.3</v>
      </c>
      <c r="Z24" s="141">
        <f t="shared" si="2"/>
        <v>1026.6999999999998</v>
      </c>
      <c r="AA24" s="142">
        <f t="shared" si="3"/>
        <v>507.40000000000003</v>
      </c>
      <c r="AB24" s="95">
        <f t="shared" si="4"/>
        <v>382.1</v>
      </c>
      <c r="AC24" s="96">
        <f t="shared" si="5"/>
        <v>125.3</v>
      </c>
      <c r="AD24" s="143">
        <f t="shared" si="6"/>
        <v>603.6861260459511</v>
      </c>
      <c r="AE24" s="97">
        <f t="shared" si="7"/>
        <v>454.60872834481256</v>
      </c>
      <c r="AF24" s="98">
        <f t="shared" si="8"/>
        <v>149.0773977011385</v>
      </c>
      <c r="AG24" s="144">
        <f t="shared" si="9"/>
        <v>1221.53044070039</v>
      </c>
      <c r="AH24" s="145">
        <f t="shared" si="10"/>
        <v>617.8443146544391</v>
      </c>
      <c r="AI24" s="146">
        <f t="shared" si="11"/>
        <v>24.69452108789909</v>
      </c>
    </row>
    <row r="25" spans="1:35" s="108" customFormat="1" ht="19.5" customHeight="1">
      <c r="A25" s="94">
        <v>20</v>
      </c>
      <c r="B25" s="93" t="s">
        <v>34</v>
      </c>
      <c r="C25" s="137">
        <v>6123</v>
      </c>
      <c r="D25" s="138">
        <f t="shared" si="12"/>
        <v>91.9</v>
      </c>
      <c r="E25" s="84">
        <f t="shared" si="12"/>
        <v>91.2</v>
      </c>
      <c r="F25" s="84">
        <f t="shared" si="12"/>
        <v>0.7</v>
      </c>
      <c r="G25" s="139">
        <f t="shared" si="1"/>
        <v>0</v>
      </c>
      <c r="H25" s="68">
        <v>0</v>
      </c>
      <c r="I25" s="68">
        <v>0</v>
      </c>
      <c r="J25" s="139">
        <f t="shared" si="13"/>
        <v>65.8</v>
      </c>
      <c r="K25" s="68">
        <v>65.7</v>
      </c>
      <c r="L25" s="68">
        <v>0.1</v>
      </c>
      <c r="M25" s="139">
        <f t="shared" si="14"/>
        <v>5.3999999999999995</v>
      </c>
      <c r="N25" s="68">
        <v>5.3</v>
      </c>
      <c r="O25" s="68">
        <v>0.1</v>
      </c>
      <c r="P25" s="139">
        <f t="shared" si="15"/>
        <v>19.8</v>
      </c>
      <c r="Q25" s="68">
        <v>19.8</v>
      </c>
      <c r="R25" s="68">
        <v>0</v>
      </c>
      <c r="S25" s="139">
        <f t="shared" si="16"/>
        <v>0</v>
      </c>
      <c r="T25" s="68">
        <v>0</v>
      </c>
      <c r="U25" s="68">
        <v>0</v>
      </c>
      <c r="V25" s="139">
        <f t="shared" si="17"/>
        <v>0.9</v>
      </c>
      <c r="W25" s="68">
        <v>0.4</v>
      </c>
      <c r="X25" s="68">
        <v>0.5</v>
      </c>
      <c r="Y25" s="140">
        <v>58.8</v>
      </c>
      <c r="Z25" s="141">
        <f t="shared" si="2"/>
        <v>150.7</v>
      </c>
      <c r="AA25" s="142">
        <f t="shared" si="3"/>
        <v>91.9</v>
      </c>
      <c r="AB25" s="95">
        <f t="shared" si="4"/>
        <v>72.10000000000001</v>
      </c>
      <c r="AC25" s="96">
        <f t="shared" si="5"/>
        <v>19.8</v>
      </c>
      <c r="AD25" s="143">
        <f t="shared" si="6"/>
        <v>484.16072660987396</v>
      </c>
      <c r="AE25" s="97">
        <f t="shared" si="7"/>
        <v>379.8475341520339</v>
      </c>
      <c r="AF25" s="98">
        <f t="shared" si="8"/>
        <v>104.31319245784009</v>
      </c>
      <c r="AG25" s="144">
        <f t="shared" si="9"/>
        <v>793.9392981513383</v>
      </c>
      <c r="AH25" s="145">
        <f t="shared" si="10"/>
        <v>309.77857154146454</v>
      </c>
      <c r="AI25" s="146">
        <f t="shared" si="11"/>
        <v>21.545157780195865</v>
      </c>
    </row>
    <row r="26" spans="1:35" s="108" customFormat="1" ht="19.5" customHeight="1">
      <c r="A26" s="94">
        <v>21</v>
      </c>
      <c r="B26" s="93" t="s">
        <v>35</v>
      </c>
      <c r="C26" s="137">
        <v>16039</v>
      </c>
      <c r="D26" s="138">
        <f t="shared" si="12"/>
        <v>207</v>
      </c>
      <c r="E26" s="84">
        <f t="shared" si="12"/>
        <v>186.39999999999998</v>
      </c>
      <c r="F26" s="84">
        <f t="shared" si="12"/>
        <v>20.6</v>
      </c>
      <c r="G26" s="139">
        <f t="shared" si="1"/>
        <v>0</v>
      </c>
      <c r="H26" s="68">
        <v>0</v>
      </c>
      <c r="I26" s="68">
        <v>0</v>
      </c>
      <c r="J26" s="139">
        <f t="shared" si="13"/>
        <v>163.1</v>
      </c>
      <c r="K26" s="68">
        <v>147.1</v>
      </c>
      <c r="L26" s="68">
        <v>16</v>
      </c>
      <c r="M26" s="139">
        <f t="shared" si="14"/>
        <v>8.6</v>
      </c>
      <c r="N26" s="68">
        <v>4</v>
      </c>
      <c r="O26" s="68">
        <v>4.6</v>
      </c>
      <c r="P26" s="139">
        <f t="shared" si="15"/>
        <v>35.3</v>
      </c>
      <c r="Q26" s="68">
        <v>35.3</v>
      </c>
      <c r="R26" s="68">
        <v>0</v>
      </c>
      <c r="S26" s="139">
        <f t="shared" si="16"/>
        <v>0</v>
      </c>
      <c r="T26" s="68">
        <v>0</v>
      </c>
      <c r="U26" s="68">
        <v>0</v>
      </c>
      <c r="V26" s="139">
        <f t="shared" si="17"/>
        <v>0</v>
      </c>
      <c r="W26" s="68">
        <v>0</v>
      </c>
      <c r="X26" s="68">
        <v>0</v>
      </c>
      <c r="Y26" s="140">
        <v>118.7</v>
      </c>
      <c r="Z26" s="141">
        <f t="shared" si="2"/>
        <v>325.7</v>
      </c>
      <c r="AA26" s="142">
        <f t="shared" si="3"/>
        <v>207</v>
      </c>
      <c r="AB26" s="95">
        <f t="shared" si="4"/>
        <v>171.7</v>
      </c>
      <c r="AC26" s="96">
        <f t="shared" si="5"/>
        <v>35.3</v>
      </c>
      <c r="AD26" s="143">
        <f t="shared" si="6"/>
        <v>416.3239201221217</v>
      </c>
      <c r="AE26" s="97">
        <f t="shared" si="7"/>
        <v>345.32761876796275</v>
      </c>
      <c r="AF26" s="98">
        <f t="shared" si="8"/>
        <v>70.9963013541589</v>
      </c>
      <c r="AG26" s="144">
        <f t="shared" si="9"/>
        <v>655.0565255254832</v>
      </c>
      <c r="AH26" s="145">
        <f t="shared" si="10"/>
        <v>238.73260540336156</v>
      </c>
      <c r="AI26" s="146">
        <f t="shared" si="11"/>
        <v>17.053140096618357</v>
      </c>
    </row>
    <row r="27" spans="1:35" s="108" customFormat="1" ht="19.5" customHeight="1">
      <c r="A27" s="91">
        <v>22</v>
      </c>
      <c r="B27" s="93" t="s">
        <v>36</v>
      </c>
      <c r="C27" s="137">
        <v>8002</v>
      </c>
      <c r="D27" s="138">
        <f t="shared" si="12"/>
        <v>139.3</v>
      </c>
      <c r="E27" s="84">
        <f t="shared" si="12"/>
        <v>130.89999999999998</v>
      </c>
      <c r="F27" s="84">
        <f t="shared" si="12"/>
        <v>8.4</v>
      </c>
      <c r="G27" s="139">
        <f t="shared" si="1"/>
        <v>0</v>
      </c>
      <c r="H27" s="68">
        <v>0</v>
      </c>
      <c r="I27" s="68">
        <v>0</v>
      </c>
      <c r="J27" s="139">
        <f t="shared" si="13"/>
        <v>112.39999999999999</v>
      </c>
      <c r="K27" s="68">
        <v>107.1</v>
      </c>
      <c r="L27" s="68">
        <v>5.3</v>
      </c>
      <c r="M27" s="139">
        <f t="shared" si="14"/>
        <v>8.1</v>
      </c>
      <c r="N27" s="68">
        <v>6.8</v>
      </c>
      <c r="O27" s="68">
        <v>1.3</v>
      </c>
      <c r="P27" s="139">
        <f t="shared" si="15"/>
        <v>17</v>
      </c>
      <c r="Q27" s="68">
        <v>17</v>
      </c>
      <c r="R27" s="68">
        <v>0</v>
      </c>
      <c r="S27" s="139">
        <f t="shared" si="16"/>
        <v>0</v>
      </c>
      <c r="T27" s="68">
        <v>0</v>
      </c>
      <c r="U27" s="68">
        <v>0</v>
      </c>
      <c r="V27" s="139">
        <f t="shared" si="17"/>
        <v>1.8</v>
      </c>
      <c r="W27" s="68">
        <v>0</v>
      </c>
      <c r="X27" s="68">
        <v>1.8</v>
      </c>
      <c r="Y27" s="140">
        <v>49.8</v>
      </c>
      <c r="Z27" s="141">
        <f t="shared" si="2"/>
        <v>189.10000000000002</v>
      </c>
      <c r="AA27" s="142">
        <f t="shared" si="3"/>
        <v>139.29999999999998</v>
      </c>
      <c r="AB27" s="95">
        <f t="shared" si="4"/>
        <v>122.29999999999998</v>
      </c>
      <c r="AC27" s="96">
        <f t="shared" si="5"/>
        <v>17</v>
      </c>
      <c r="AD27" s="143">
        <f t="shared" si="6"/>
        <v>561.5531600970725</v>
      </c>
      <c r="AE27" s="97">
        <f t="shared" si="7"/>
        <v>493.02190581386907</v>
      </c>
      <c r="AF27" s="98">
        <f t="shared" si="8"/>
        <v>68.5312542832034</v>
      </c>
      <c r="AG27" s="144">
        <f t="shared" si="9"/>
        <v>762.309422644339</v>
      </c>
      <c r="AH27" s="145">
        <f t="shared" si="10"/>
        <v>200.7562625472664</v>
      </c>
      <c r="AI27" s="146">
        <f t="shared" si="11"/>
        <v>12.203876525484567</v>
      </c>
    </row>
    <row r="28" spans="1:61" s="109" customFormat="1" ht="19.5" customHeight="1">
      <c r="A28" s="94">
        <v>23</v>
      </c>
      <c r="B28" s="93" t="s">
        <v>37</v>
      </c>
      <c r="C28" s="137">
        <v>5919</v>
      </c>
      <c r="D28" s="138">
        <f t="shared" si="12"/>
        <v>102.10000000000001</v>
      </c>
      <c r="E28" s="84">
        <f t="shared" si="12"/>
        <v>99</v>
      </c>
      <c r="F28" s="84">
        <f t="shared" si="12"/>
        <v>3.0999999999999996</v>
      </c>
      <c r="G28" s="139">
        <f t="shared" si="1"/>
        <v>0</v>
      </c>
      <c r="H28" s="83">
        <v>0</v>
      </c>
      <c r="I28" s="83">
        <v>0</v>
      </c>
      <c r="J28" s="139">
        <f t="shared" si="13"/>
        <v>82.9</v>
      </c>
      <c r="K28" s="83">
        <v>81</v>
      </c>
      <c r="L28" s="83">
        <v>1.9</v>
      </c>
      <c r="M28" s="139">
        <f t="shared" si="14"/>
        <v>10.700000000000001</v>
      </c>
      <c r="N28" s="83">
        <v>9.8</v>
      </c>
      <c r="O28" s="83">
        <v>0.9</v>
      </c>
      <c r="P28" s="139">
        <f t="shared" si="15"/>
        <v>8.5</v>
      </c>
      <c r="Q28" s="83">
        <v>8.2</v>
      </c>
      <c r="R28" s="83">
        <v>0.3</v>
      </c>
      <c r="S28" s="139">
        <f t="shared" si="16"/>
        <v>0</v>
      </c>
      <c r="T28" s="83">
        <v>0</v>
      </c>
      <c r="U28" s="83">
        <v>0</v>
      </c>
      <c r="V28" s="139">
        <f t="shared" si="17"/>
        <v>0</v>
      </c>
      <c r="W28" s="83">
        <v>0</v>
      </c>
      <c r="X28" s="83">
        <v>0</v>
      </c>
      <c r="Y28" s="140">
        <v>0</v>
      </c>
      <c r="Z28" s="141">
        <f t="shared" si="2"/>
        <v>102.10000000000001</v>
      </c>
      <c r="AA28" s="142">
        <f t="shared" si="3"/>
        <v>102.10000000000001</v>
      </c>
      <c r="AB28" s="95">
        <f t="shared" si="4"/>
        <v>93.60000000000001</v>
      </c>
      <c r="AC28" s="96">
        <f t="shared" si="5"/>
        <v>8.5</v>
      </c>
      <c r="AD28" s="143">
        <f t="shared" si="6"/>
        <v>556.4366256287843</v>
      </c>
      <c r="AE28" s="97">
        <f t="shared" si="7"/>
        <v>510.11232280954175</v>
      </c>
      <c r="AF28" s="98">
        <f t="shared" si="8"/>
        <v>46.32430281924257</v>
      </c>
      <c r="AG28" s="144">
        <f t="shared" si="9"/>
        <v>556.4366256287843</v>
      </c>
      <c r="AH28" s="145">
        <f t="shared" si="10"/>
        <v>0</v>
      </c>
      <c r="AI28" s="146">
        <f t="shared" si="11"/>
        <v>8.325171400587658</v>
      </c>
      <c r="BE28" s="110"/>
      <c r="BH28" s="110"/>
      <c r="BI28" s="110"/>
    </row>
    <row r="29" spans="1:35" s="109" customFormat="1" ht="19.5" customHeight="1">
      <c r="A29" s="94">
        <v>24</v>
      </c>
      <c r="B29" s="93" t="s">
        <v>38</v>
      </c>
      <c r="C29" s="137">
        <v>12410</v>
      </c>
      <c r="D29" s="138">
        <f>G29+J29+M29+P29+S29+V29</f>
        <v>267.7</v>
      </c>
      <c r="E29" s="84">
        <f>H29+K29+N29+Q29+T29+W29</f>
        <v>256.59999999999997</v>
      </c>
      <c r="F29" s="84">
        <f>L29+I29+O29+R29+U29+X29</f>
        <v>11.1</v>
      </c>
      <c r="G29" s="139">
        <f>SUM(H29:I29)</f>
        <v>0</v>
      </c>
      <c r="H29" s="83">
        <v>0</v>
      </c>
      <c r="I29" s="83">
        <v>0</v>
      </c>
      <c r="J29" s="139">
        <f>SUM(K29:L29)</f>
        <v>177.6</v>
      </c>
      <c r="K29" s="83">
        <v>171.1</v>
      </c>
      <c r="L29" s="83">
        <v>6.5</v>
      </c>
      <c r="M29" s="139">
        <f>SUM(N29:O29)</f>
        <v>9.4</v>
      </c>
      <c r="N29" s="83">
        <v>6.8</v>
      </c>
      <c r="O29" s="83">
        <v>2.6</v>
      </c>
      <c r="P29" s="139">
        <f>SUM(Q29:R29)</f>
        <v>76.8</v>
      </c>
      <c r="Q29" s="83">
        <v>74.8</v>
      </c>
      <c r="R29" s="83">
        <v>2</v>
      </c>
      <c r="S29" s="139">
        <f>SUM(T29:U29)</f>
        <v>0</v>
      </c>
      <c r="T29" s="83">
        <v>0</v>
      </c>
      <c r="U29" s="83">
        <v>0</v>
      </c>
      <c r="V29" s="139">
        <f>SUM(W29:X29)</f>
        <v>3.9</v>
      </c>
      <c r="W29" s="83">
        <v>3.9</v>
      </c>
      <c r="X29" s="83">
        <v>0</v>
      </c>
      <c r="Y29" s="140">
        <v>98.2</v>
      </c>
      <c r="Z29" s="141">
        <f>D29+Y29</f>
        <v>365.9</v>
      </c>
      <c r="AA29" s="149">
        <f>SUM(AB29:AC29)</f>
        <v>267.7</v>
      </c>
      <c r="AB29" s="68">
        <f>G29+J29+M29+S29+V29</f>
        <v>190.9</v>
      </c>
      <c r="AC29" s="100">
        <f>P29</f>
        <v>76.8</v>
      </c>
      <c r="AD29" s="143">
        <f t="shared" si="6"/>
        <v>695.8488211899872</v>
      </c>
      <c r="AE29" s="97">
        <f t="shared" si="7"/>
        <v>496.2179303891243</v>
      </c>
      <c r="AF29" s="98">
        <f t="shared" si="8"/>
        <v>199.630890800863</v>
      </c>
      <c r="AG29" s="144">
        <f t="shared" si="9"/>
        <v>951.1060279171325</v>
      </c>
      <c r="AH29" s="145">
        <f t="shared" si="10"/>
        <v>255.25720672714516</v>
      </c>
      <c r="AI29" s="146">
        <f>AC29*100/AA29</f>
        <v>28.688830780724693</v>
      </c>
    </row>
    <row r="30" spans="1:35" s="109" customFormat="1" ht="19.5" customHeight="1">
      <c r="A30" s="94">
        <v>25</v>
      </c>
      <c r="B30" s="93" t="s">
        <v>39</v>
      </c>
      <c r="C30" s="137">
        <v>16476</v>
      </c>
      <c r="D30" s="138">
        <f t="shared" si="12"/>
        <v>325.40000000000003</v>
      </c>
      <c r="E30" s="84">
        <f t="shared" si="12"/>
        <v>306.70000000000005</v>
      </c>
      <c r="F30" s="84">
        <f t="shared" si="12"/>
        <v>18.7</v>
      </c>
      <c r="G30" s="139">
        <f t="shared" si="1"/>
        <v>0</v>
      </c>
      <c r="H30" s="83">
        <v>0</v>
      </c>
      <c r="I30" s="83">
        <v>0</v>
      </c>
      <c r="J30" s="139">
        <f t="shared" si="13"/>
        <v>273.3</v>
      </c>
      <c r="K30" s="83">
        <v>266.6</v>
      </c>
      <c r="L30" s="83">
        <v>6.7</v>
      </c>
      <c r="M30" s="139">
        <f t="shared" si="14"/>
        <v>12.8</v>
      </c>
      <c r="N30" s="83">
        <v>9.8</v>
      </c>
      <c r="O30" s="83">
        <v>3</v>
      </c>
      <c r="P30" s="139">
        <f t="shared" si="15"/>
        <v>29.2</v>
      </c>
      <c r="Q30" s="83">
        <v>29.2</v>
      </c>
      <c r="R30" s="83">
        <v>0</v>
      </c>
      <c r="S30" s="139">
        <f t="shared" si="16"/>
        <v>0</v>
      </c>
      <c r="T30" s="83">
        <v>0</v>
      </c>
      <c r="U30" s="83">
        <v>0</v>
      </c>
      <c r="V30" s="139">
        <f t="shared" si="17"/>
        <v>10.1</v>
      </c>
      <c r="W30" s="83">
        <v>1.1</v>
      </c>
      <c r="X30" s="83">
        <v>9</v>
      </c>
      <c r="Y30" s="140">
        <v>84</v>
      </c>
      <c r="Z30" s="141">
        <f t="shared" si="2"/>
        <v>409.40000000000003</v>
      </c>
      <c r="AA30" s="142">
        <f t="shared" si="3"/>
        <v>325.40000000000003</v>
      </c>
      <c r="AB30" s="95">
        <f t="shared" si="4"/>
        <v>296.20000000000005</v>
      </c>
      <c r="AC30" s="96">
        <f t="shared" si="5"/>
        <v>29.2</v>
      </c>
      <c r="AD30" s="143">
        <f t="shared" si="6"/>
        <v>637.094816311507</v>
      </c>
      <c r="AE30" s="97">
        <f t="shared" si="7"/>
        <v>579.9246606990423</v>
      </c>
      <c r="AF30" s="98">
        <f t="shared" si="8"/>
        <v>57.170155612464654</v>
      </c>
      <c r="AG30" s="144">
        <f t="shared" si="9"/>
        <v>801.5569077994189</v>
      </c>
      <c r="AH30" s="145">
        <f t="shared" si="10"/>
        <v>164.462091487912</v>
      </c>
      <c r="AI30" s="146">
        <f t="shared" si="11"/>
        <v>8.973570989551321</v>
      </c>
    </row>
    <row r="31" spans="1:35" s="109" customFormat="1" ht="19.5" customHeight="1">
      <c r="A31" s="94">
        <v>26</v>
      </c>
      <c r="B31" s="93" t="s">
        <v>194</v>
      </c>
      <c r="C31" s="137">
        <v>10076</v>
      </c>
      <c r="D31" s="138">
        <f t="shared" si="12"/>
        <v>175.3</v>
      </c>
      <c r="E31" s="84">
        <f t="shared" si="12"/>
        <v>172.4</v>
      </c>
      <c r="F31" s="84">
        <f t="shared" si="12"/>
        <v>2.9</v>
      </c>
      <c r="G31" s="139">
        <f t="shared" si="1"/>
        <v>0</v>
      </c>
      <c r="H31" s="83">
        <v>0</v>
      </c>
      <c r="I31" s="83">
        <v>0</v>
      </c>
      <c r="J31" s="139">
        <f t="shared" si="13"/>
        <v>134</v>
      </c>
      <c r="K31" s="83">
        <v>133.4</v>
      </c>
      <c r="L31" s="83">
        <v>0.6</v>
      </c>
      <c r="M31" s="139">
        <f t="shared" si="14"/>
        <v>9</v>
      </c>
      <c r="N31" s="83">
        <v>8.4</v>
      </c>
      <c r="O31" s="83">
        <v>0.6</v>
      </c>
      <c r="P31" s="139">
        <f t="shared" si="15"/>
        <v>27.9</v>
      </c>
      <c r="Q31" s="83">
        <v>27.9</v>
      </c>
      <c r="R31" s="83">
        <v>0</v>
      </c>
      <c r="S31" s="139">
        <f t="shared" si="16"/>
        <v>0</v>
      </c>
      <c r="T31" s="83">
        <v>0</v>
      </c>
      <c r="U31" s="83">
        <v>0</v>
      </c>
      <c r="V31" s="139">
        <f t="shared" si="17"/>
        <v>4.4</v>
      </c>
      <c r="W31" s="83">
        <v>2.7</v>
      </c>
      <c r="X31" s="83">
        <v>1.7</v>
      </c>
      <c r="Y31" s="140">
        <v>63.3</v>
      </c>
      <c r="Z31" s="141">
        <f t="shared" si="2"/>
        <v>238.60000000000002</v>
      </c>
      <c r="AA31" s="142">
        <f t="shared" si="3"/>
        <v>175.3</v>
      </c>
      <c r="AB31" s="95">
        <f t="shared" si="4"/>
        <v>147.4</v>
      </c>
      <c r="AC31" s="96">
        <f t="shared" si="5"/>
        <v>27.9</v>
      </c>
      <c r="AD31" s="143">
        <f t="shared" si="6"/>
        <v>561.218609535274</v>
      </c>
      <c r="AE31" s="97">
        <f t="shared" si="7"/>
        <v>471.897450345119</v>
      </c>
      <c r="AF31" s="98">
        <f t="shared" si="8"/>
        <v>89.32115919015482</v>
      </c>
      <c r="AG31" s="144">
        <f t="shared" si="9"/>
        <v>763.8719922140123</v>
      </c>
      <c r="AH31" s="145">
        <f t="shared" si="10"/>
        <v>202.65338267873835</v>
      </c>
      <c r="AI31" s="146">
        <f t="shared" si="11"/>
        <v>15.915573302909298</v>
      </c>
    </row>
    <row r="32" spans="1:35" s="109" customFormat="1" ht="19.5" customHeight="1">
      <c r="A32" s="94">
        <v>27</v>
      </c>
      <c r="B32" s="93" t="s">
        <v>40</v>
      </c>
      <c r="C32" s="137">
        <v>3633</v>
      </c>
      <c r="D32" s="138">
        <f t="shared" si="12"/>
        <v>66.10000000000001</v>
      </c>
      <c r="E32" s="84">
        <f t="shared" si="12"/>
        <v>64.10000000000001</v>
      </c>
      <c r="F32" s="84">
        <f t="shared" si="12"/>
        <v>2</v>
      </c>
      <c r="G32" s="139">
        <f>SUM(H32:I32)</f>
        <v>0</v>
      </c>
      <c r="H32" s="83">
        <v>0</v>
      </c>
      <c r="I32" s="83">
        <v>0</v>
      </c>
      <c r="J32" s="139">
        <f>SUM(K32:L32)</f>
        <v>49.400000000000006</v>
      </c>
      <c r="K32" s="83">
        <v>49.2</v>
      </c>
      <c r="L32" s="83">
        <v>0.2</v>
      </c>
      <c r="M32" s="139">
        <f>SUM(N32:O32)</f>
        <v>4.1</v>
      </c>
      <c r="N32" s="83">
        <v>3.5</v>
      </c>
      <c r="O32" s="83">
        <v>0.6</v>
      </c>
      <c r="P32" s="139">
        <f>SUM(Q32:R32)</f>
        <v>10.8</v>
      </c>
      <c r="Q32" s="83">
        <v>10.5</v>
      </c>
      <c r="R32" s="83">
        <v>0.3</v>
      </c>
      <c r="S32" s="139">
        <f>SUM(T32:U32)</f>
        <v>0</v>
      </c>
      <c r="T32" s="83">
        <v>0</v>
      </c>
      <c r="U32" s="83">
        <v>0</v>
      </c>
      <c r="V32" s="139">
        <f>SUM(W32:X32)</f>
        <v>1.8</v>
      </c>
      <c r="W32" s="83">
        <v>0.9</v>
      </c>
      <c r="X32" s="83">
        <v>0.9</v>
      </c>
      <c r="Y32" s="140">
        <v>22.9</v>
      </c>
      <c r="Z32" s="141">
        <f>D32+Y32</f>
        <v>89</v>
      </c>
      <c r="AA32" s="142">
        <f>SUM(AB32:AC32)</f>
        <v>66.10000000000001</v>
      </c>
      <c r="AB32" s="95">
        <f>G32+J32+M32+S32+V32</f>
        <v>55.300000000000004</v>
      </c>
      <c r="AC32" s="96">
        <f>P32</f>
        <v>10.8</v>
      </c>
      <c r="AD32" s="143">
        <f t="shared" si="6"/>
        <v>586.9138630652709</v>
      </c>
      <c r="AE32" s="97">
        <f t="shared" si="7"/>
        <v>491.01870843433403</v>
      </c>
      <c r="AF32" s="98">
        <f t="shared" si="8"/>
        <v>95.89515463093686</v>
      </c>
      <c r="AG32" s="144">
        <f t="shared" si="9"/>
        <v>790.2471076067943</v>
      </c>
      <c r="AH32" s="145">
        <f t="shared" si="10"/>
        <v>203.33324454152347</v>
      </c>
      <c r="AI32" s="146">
        <f>AC32*100/AA32</f>
        <v>16.338880484114974</v>
      </c>
    </row>
    <row r="33" spans="1:35" s="108" customFormat="1" ht="19.5" customHeight="1">
      <c r="A33" s="91">
        <v>28</v>
      </c>
      <c r="B33" s="93" t="s">
        <v>195</v>
      </c>
      <c r="C33" s="137">
        <v>2864</v>
      </c>
      <c r="D33" s="138">
        <f t="shared" si="12"/>
        <v>72.2</v>
      </c>
      <c r="E33" s="84">
        <f t="shared" si="12"/>
        <v>68.89999999999999</v>
      </c>
      <c r="F33" s="84">
        <f t="shared" si="12"/>
        <v>3.3000000000000003</v>
      </c>
      <c r="G33" s="139">
        <f t="shared" si="1"/>
        <v>0</v>
      </c>
      <c r="H33" s="83">
        <v>0</v>
      </c>
      <c r="I33" s="83">
        <v>0</v>
      </c>
      <c r="J33" s="139">
        <f t="shared" si="13"/>
        <v>59</v>
      </c>
      <c r="K33" s="68">
        <v>57.3</v>
      </c>
      <c r="L33" s="68">
        <v>1.7</v>
      </c>
      <c r="M33" s="139">
        <f t="shared" si="14"/>
        <v>7.5</v>
      </c>
      <c r="N33" s="68">
        <v>6</v>
      </c>
      <c r="O33" s="68">
        <v>1.5</v>
      </c>
      <c r="P33" s="139">
        <f t="shared" si="15"/>
        <v>5.699999999999999</v>
      </c>
      <c r="Q33" s="68">
        <v>5.6</v>
      </c>
      <c r="R33" s="68">
        <v>0.1</v>
      </c>
      <c r="S33" s="139">
        <v>0</v>
      </c>
      <c r="T33" s="68">
        <v>0</v>
      </c>
      <c r="U33" s="68">
        <v>0</v>
      </c>
      <c r="V33" s="139">
        <f>SUM(W33:X33)</f>
        <v>0</v>
      </c>
      <c r="W33" s="68">
        <v>0</v>
      </c>
      <c r="X33" s="68">
        <v>0</v>
      </c>
      <c r="Y33" s="140">
        <v>17.2</v>
      </c>
      <c r="Z33" s="141">
        <f>D33+Y33</f>
        <v>89.4</v>
      </c>
      <c r="AA33" s="142">
        <f>SUM(AB33:AC33)</f>
        <v>72.2</v>
      </c>
      <c r="AB33" s="95">
        <f t="shared" si="4"/>
        <v>66.5</v>
      </c>
      <c r="AC33" s="96">
        <f t="shared" si="5"/>
        <v>5.699999999999999</v>
      </c>
      <c r="AD33" s="143">
        <f t="shared" si="6"/>
        <v>813.2095873130295</v>
      </c>
      <c r="AE33" s="97">
        <f t="shared" si="7"/>
        <v>749.0088304198955</v>
      </c>
      <c r="AF33" s="98">
        <f t="shared" si="8"/>
        <v>64.20075689313389</v>
      </c>
      <c r="AG33" s="144">
        <f t="shared" si="9"/>
        <v>1006.9381870607317</v>
      </c>
      <c r="AH33" s="145">
        <f t="shared" si="10"/>
        <v>193.7285997477023</v>
      </c>
      <c r="AI33" s="146">
        <f t="shared" si="11"/>
        <v>7.894736842105261</v>
      </c>
    </row>
    <row r="34" spans="1:35" s="108" customFormat="1" ht="19.5" customHeight="1">
      <c r="A34" s="94">
        <v>29</v>
      </c>
      <c r="B34" s="93" t="s">
        <v>41</v>
      </c>
      <c r="C34" s="137">
        <v>9801</v>
      </c>
      <c r="D34" s="138">
        <f t="shared" si="12"/>
        <v>134.59999999999997</v>
      </c>
      <c r="E34" s="84">
        <f t="shared" si="12"/>
        <v>131.6</v>
      </c>
      <c r="F34" s="84">
        <f t="shared" si="12"/>
        <v>3</v>
      </c>
      <c r="G34" s="139">
        <f t="shared" si="1"/>
        <v>0</v>
      </c>
      <c r="H34" s="83">
        <v>0</v>
      </c>
      <c r="I34" s="83">
        <v>0</v>
      </c>
      <c r="J34" s="139">
        <f t="shared" si="13"/>
        <v>97.8</v>
      </c>
      <c r="K34" s="68">
        <v>97.1</v>
      </c>
      <c r="L34" s="68">
        <v>0.7</v>
      </c>
      <c r="M34" s="139">
        <f t="shared" si="14"/>
        <v>7.6000000000000005</v>
      </c>
      <c r="N34" s="68">
        <v>7.2</v>
      </c>
      <c r="O34" s="83">
        <v>0.4</v>
      </c>
      <c r="P34" s="139">
        <f t="shared" si="15"/>
        <v>27.5</v>
      </c>
      <c r="Q34" s="68">
        <v>27.3</v>
      </c>
      <c r="R34" s="68">
        <v>0.2</v>
      </c>
      <c r="S34" s="139">
        <f t="shared" si="16"/>
        <v>0</v>
      </c>
      <c r="T34" s="68">
        <v>0</v>
      </c>
      <c r="U34" s="68">
        <v>0</v>
      </c>
      <c r="V34" s="139">
        <f t="shared" si="17"/>
        <v>1.7</v>
      </c>
      <c r="W34" s="68">
        <v>0</v>
      </c>
      <c r="X34" s="68">
        <v>1.7</v>
      </c>
      <c r="Y34" s="140">
        <v>30.1</v>
      </c>
      <c r="Z34" s="141">
        <f t="shared" si="2"/>
        <v>164.69999999999996</v>
      </c>
      <c r="AA34" s="142">
        <f>SUM(AB34:AC34)</f>
        <v>134.6</v>
      </c>
      <c r="AB34" s="95">
        <f t="shared" si="4"/>
        <v>107.1</v>
      </c>
      <c r="AC34" s="96">
        <f t="shared" si="5"/>
        <v>27.5</v>
      </c>
      <c r="AD34" s="143">
        <f t="shared" si="6"/>
        <v>443.0094361668164</v>
      </c>
      <c r="AE34" s="97">
        <f t="shared" si="7"/>
        <v>352.4985929678012</v>
      </c>
      <c r="AF34" s="98">
        <f t="shared" si="8"/>
        <v>90.51084319901524</v>
      </c>
      <c r="AG34" s="144">
        <f t="shared" si="9"/>
        <v>542.0776681773748</v>
      </c>
      <c r="AH34" s="145">
        <f t="shared" si="10"/>
        <v>99.0682320105585</v>
      </c>
      <c r="AI34" s="146">
        <f t="shared" si="11"/>
        <v>20.430906389301636</v>
      </c>
    </row>
    <row r="35" spans="1:112" s="46" customFormat="1" ht="19.5" customHeight="1">
      <c r="A35" s="94">
        <v>30</v>
      </c>
      <c r="B35" s="93" t="s">
        <v>42</v>
      </c>
      <c r="C35" s="137">
        <v>4439</v>
      </c>
      <c r="D35" s="138">
        <f>G35+J35+M35+P35+S35+V35</f>
        <v>73.1</v>
      </c>
      <c r="E35" s="84">
        <f>H35+K35+N35+Q35+T35+W35</f>
        <v>68.1</v>
      </c>
      <c r="F35" s="84">
        <f>I35+L35+O35+R35+U35+X35</f>
        <v>5</v>
      </c>
      <c r="G35" s="139">
        <f>SUM(H35:I35)</f>
        <v>0</v>
      </c>
      <c r="H35" s="83">
        <v>0</v>
      </c>
      <c r="I35" s="83">
        <v>0</v>
      </c>
      <c r="J35" s="139">
        <f>SUM(K35:L35)</f>
        <v>59.9</v>
      </c>
      <c r="K35" s="68">
        <v>55.8</v>
      </c>
      <c r="L35" s="68">
        <v>4.1</v>
      </c>
      <c r="M35" s="139">
        <f>SUM(N35:O35)</f>
        <v>5.1000000000000005</v>
      </c>
      <c r="N35" s="68">
        <v>4.2</v>
      </c>
      <c r="O35" s="83">
        <v>0.9</v>
      </c>
      <c r="P35" s="139">
        <f>SUM(Q35:R35)</f>
        <v>8.1</v>
      </c>
      <c r="Q35" s="68">
        <v>8.1</v>
      </c>
      <c r="R35" s="68">
        <v>0</v>
      </c>
      <c r="S35" s="139">
        <f>SUM(T35:U35)</f>
        <v>0</v>
      </c>
      <c r="T35" s="68">
        <v>0</v>
      </c>
      <c r="U35" s="68">
        <v>0</v>
      </c>
      <c r="V35" s="139">
        <f>SUM(W35:X35)</f>
        <v>0</v>
      </c>
      <c r="W35" s="68">
        <v>0</v>
      </c>
      <c r="X35" s="68">
        <v>0</v>
      </c>
      <c r="Y35" s="140">
        <v>28</v>
      </c>
      <c r="Z35" s="141">
        <f>D35+Y35</f>
        <v>101.1</v>
      </c>
      <c r="AA35" s="142">
        <f t="shared" si="3"/>
        <v>73.1</v>
      </c>
      <c r="AB35" s="95">
        <f>G35+J35+M35+S35+V35</f>
        <v>65</v>
      </c>
      <c r="AC35" s="96">
        <f>P35</f>
        <v>8.1</v>
      </c>
      <c r="AD35" s="143">
        <f t="shared" si="6"/>
        <v>531.2152548161821</v>
      </c>
      <c r="AE35" s="97">
        <f t="shared" si="7"/>
        <v>472.3528257599431</v>
      </c>
      <c r="AF35" s="98">
        <f t="shared" si="8"/>
        <v>58.86242905623905</v>
      </c>
      <c r="AG35" s="144">
        <f t="shared" si="9"/>
        <v>734.6903182204651</v>
      </c>
      <c r="AH35" s="145">
        <f t="shared" si="10"/>
        <v>203.47506340428316</v>
      </c>
      <c r="AI35" s="146">
        <f>AC35*100/AA35</f>
        <v>11.080711354309166</v>
      </c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3"/>
      <c r="DF35" s="73"/>
      <c r="DG35" s="73"/>
      <c r="DH35" s="73"/>
    </row>
    <row r="36" spans="1:112" s="43" customFormat="1" ht="19.5" customHeight="1">
      <c r="A36" s="94">
        <v>31</v>
      </c>
      <c r="B36" s="93" t="s">
        <v>196</v>
      </c>
      <c r="C36" s="137">
        <v>6166</v>
      </c>
      <c r="D36" s="138">
        <f t="shared" si="12"/>
        <v>105.30000000000001</v>
      </c>
      <c r="E36" s="84">
        <f t="shared" si="12"/>
        <v>104.3</v>
      </c>
      <c r="F36" s="84">
        <f t="shared" si="12"/>
        <v>1</v>
      </c>
      <c r="G36" s="139">
        <f t="shared" si="1"/>
        <v>0</v>
      </c>
      <c r="H36" s="83">
        <v>0</v>
      </c>
      <c r="I36" s="68">
        <v>0</v>
      </c>
      <c r="J36" s="139">
        <f t="shared" si="13"/>
        <v>85.4</v>
      </c>
      <c r="K36" s="68">
        <v>85.4</v>
      </c>
      <c r="L36" s="68">
        <v>0</v>
      </c>
      <c r="M36" s="139">
        <f t="shared" si="14"/>
        <v>3.6</v>
      </c>
      <c r="N36" s="68">
        <v>3.6</v>
      </c>
      <c r="O36" s="68">
        <v>0</v>
      </c>
      <c r="P36" s="139">
        <f t="shared" si="15"/>
        <v>10.9</v>
      </c>
      <c r="Q36" s="68">
        <v>10.8</v>
      </c>
      <c r="R36" s="68">
        <v>0.1</v>
      </c>
      <c r="S36" s="139">
        <f t="shared" si="16"/>
        <v>0</v>
      </c>
      <c r="T36" s="68">
        <v>0</v>
      </c>
      <c r="U36" s="68">
        <v>0</v>
      </c>
      <c r="V36" s="139">
        <f>SUM(W36:X36)</f>
        <v>5.4</v>
      </c>
      <c r="W36" s="68">
        <v>4.5</v>
      </c>
      <c r="X36" s="68">
        <v>0.9</v>
      </c>
      <c r="Y36" s="140">
        <v>26.8</v>
      </c>
      <c r="Z36" s="141">
        <f t="shared" si="2"/>
        <v>132.10000000000002</v>
      </c>
      <c r="AA36" s="142">
        <f t="shared" si="3"/>
        <v>105.30000000000001</v>
      </c>
      <c r="AB36" s="95">
        <f t="shared" si="4"/>
        <v>94.4</v>
      </c>
      <c r="AC36" s="96">
        <f t="shared" si="5"/>
        <v>10.9</v>
      </c>
      <c r="AD36" s="143">
        <f t="shared" si="6"/>
        <v>550.8878030406078</v>
      </c>
      <c r="AE36" s="97">
        <f t="shared" si="7"/>
        <v>493.8633296014566</v>
      </c>
      <c r="AF36" s="98">
        <f t="shared" si="8"/>
        <v>57.02447343915123</v>
      </c>
      <c r="AG36" s="144">
        <f t="shared" si="9"/>
        <v>691.0947652579705</v>
      </c>
      <c r="AH36" s="145">
        <f t="shared" si="10"/>
        <v>140.20696221736264</v>
      </c>
      <c r="AI36" s="146">
        <f t="shared" si="11"/>
        <v>10.351377018043683</v>
      </c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</row>
    <row r="37" spans="1:112" s="43" customFormat="1" ht="19.5" customHeight="1">
      <c r="A37" s="94">
        <v>32</v>
      </c>
      <c r="B37" s="93" t="s">
        <v>197</v>
      </c>
      <c r="C37" s="137">
        <v>17848</v>
      </c>
      <c r="D37" s="138">
        <f t="shared" si="12"/>
        <v>299.3</v>
      </c>
      <c r="E37" s="84">
        <f t="shared" si="12"/>
        <v>262</v>
      </c>
      <c r="F37" s="84">
        <f t="shared" si="12"/>
        <v>37.3</v>
      </c>
      <c r="G37" s="139">
        <f t="shared" si="1"/>
        <v>0</v>
      </c>
      <c r="H37" s="68">
        <v>0</v>
      </c>
      <c r="I37" s="68">
        <v>0</v>
      </c>
      <c r="J37" s="139">
        <f t="shared" si="13"/>
        <v>237.7</v>
      </c>
      <c r="K37" s="68">
        <v>215.5</v>
      </c>
      <c r="L37" s="68">
        <v>22.2</v>
      </c>
      <c r="M37" s="139">
        <f t="shared" si="14"/>
        <v>32.5</v>
      </c>
      <c r="N37" s="68">
        <v>19.7</v>
      </c>
      <c r="O37" s="68">
        <v>12.8</v>
      </c>
      <c r="P37" s="139">
        <f t="shared" si="15"/>
        <v>29.1</v>
      </c>
      <c r="Q37" s="68">
        <v>26.8</v>
      </c>
      <c r="R37" s="68">
        <v>2.3</v>
      </c>
      <c r="S37" s="139">
        <f t="shared" si="16"/>
        <v>0</v>
      </c>
      <c r="T37" s="68">
        <v>0</v>
      </c>
      <c r="U37" s="68">
        <v>0</v>
      </c>
      <c r="V37" s="139">
        <f t="shared" si="17"/>
        <v>0</v>
      </c>
      <c r="W37" s="68">
        <v>0</v>
      </c>
      <c r="X37" s="68">
        <v>0</v>
      </c>
      <c r="Y37" s="140">
        <v>66.6</v>
      </c>
      <c r="Z37" s="141">
        <f t="shared" si="2"/>
        <v>365.9</v>
      </c>
      <c r="AA37" s="142">
        <f t="shared" si="3"/>
        <v>299.3</v>
      </c>
      <c r="AB37" s="95">
        <f t="shared" si="4"/>
        <v>270.2</v>
      </c>
      <c r="AC37" s="96">
        <f t="shared" si="5"/>
        <v>29.1</v>
      </c>
      <c r="AD37" s="143">
        <f t="shared" si="6"/>
        <v>540.9479330836743</v>
      </c>
      <c r="AE37" s="97">
        <f t="shared" si="7"/>
        <v>488.3532626769422</v>
      </c>
      <c r="AF37" s="98">
        <f t="shared" si="8"/>
        <v>52.59467040673212</v>
      </c>
      <c r="AG37" s="144">
        <f t="shared" si="9"/>
        <v>661.3192406124839</v>
      </c>
      <c r="AH37" s="145">
        <f t="shared" si="10"/>
        <v>120.37130752880958</v>
      </c>
      <c r="AI37" s="146">
        <f t="shared" si="11"/>
        <v>9.72268626795857</v>
      </c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2"/>
      <c r="DE37" s="72"/>
      <c r="DF37" s="72"/>
      <c r="DG37" s="72"/>
      <c r="DH37" s="72"/>
    </row>
    <row r="38" spans="1:112" s="43" customFormat="1" ht="19.5" customHeight="1" thickBot="1">
      <c r="A38" s="101">
        <v>33</v>
      </c>
      <c r="B38" s="102" t="s">
        <v>44</v>
      </c>
      <c r="C38" s="150">
        <v>13454</v>
      </c>
      <c r="D38" s="151">
        <f t="shared" si="12"/>
        <v>205.1</v>
      </c>
      <c r="E38" s="103">
        <f t="shared" si="12"/>
        <v>193.89999999999998</v>
      </c>
      <c r="F38" s="103">
        <f t="shared" si="12"/>
        <v>11.200000000000001</v>
      </c>
      <c r="G38" s="152">
        <f t="shared" si="1"/>
        <v>0</v>
      </c>
      <c r="H38" s="103">
        <v>0</v>
      </c>
      <c r="I38" s="103">
        <v>0</v>
      </c>
      <c r="J38" s="152">
        <f t="shared" si="13"/>
        <v>136.89999999999998</v>
      </c>
      <c r="K38" s="103">
        <v>134.2</v>
      </c>
      <c r="L38" s="103">
        <v>2.7</v>
      </c>
      <c r="M38" s="152">
        <f t="shared" si="14"/>
        <v>6.4</v>
      </c>
      <c r="N38" s="103">
        <v>6</v>
      </c>
      <c r="O38" s="103">
        <v>0.4</v>
      </c>
      <c r="P38" s="152">
        <f t="shared" si="15"/>
        <v>33.800000000000004</v>
      </c>
      <c r="Q38" s="103">
        <v>33.6</v>
      </c>
      <c r="R38" s="103">
        <v>0.2</v>
      </c>
      <c r="S38" s="152">
        <f t="shared" si="16"/>
        <v>0</v>
      </c>
      <c r="T38" s="103">
        <v>0</v>
      </c>
      <c r="U38" s="103">
        <v>0</v>
      </c>
      <c r="V38" s="152">
        <f t="shared" si="17"/>
        <v>28</v>
      </c>
      <c r="W38" s="103">
        <v>20.1</v>
      </c>
      <c r="X38" s="103">
        <v>7.9</v>
      </c>
      <c r="Y38" s="153">
        <v>65.5</v>
      </c>
      <c r="Z38" s="154">
        <f t="shared" si="2"/>
        <v>270.6</v>
      </c>
      <c r="AA38" s="155">
        <f t="shared" si="3"/>
        <v>205.1</v>
      </c>
      <c r="AB38" s="104">
        <f t="shared" si="4"/>
        <v>171.29999999999998</v>
      </c>
      <c r="AC38" s="105">
        <f t="shared" si="5"/>
        <v>33.800000000000004</v>
      </c>
      <c r="AD38" s="156">
        <f t="shared" si="6"/>
        <v>491.75925615118655</v>
      </c>
      <c r="AE38" s="106">
        <f t="shared" si="7"/>
        <v>410.7184816123757</v>
      </c>
      <c r="AF38" s="107">
        <f t="shared" si="8"/>
        <v>81.04077453881087</v>
      </c>
      <c r="AG38" s="157">
        <f t="shared" si="9"/>
        <v>648.8057275207757</v>
      </c>
      <c r="AH38" s="158">
        <f t="shared" si="10"/>
        <v>157.0464713695891</v>
      </c>
      <c r="AI38" s="159">
        <f t="shared" si="11"/>
        <v>16.47976596782058</v>
      </c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2"/>
      <c r="CM38" s="72"/>
      <c r="CN38" s="72"/>
      <c r="CO38" s="72"/>
      <c r="CP38" s="72"/>
      <c r="CQ38" s="72"/>
      <c r="CR38" s="72"/>
      <c r="CS38" s="72"/>
      <c r="CT38" s="72"/>
      <c r="CU38" s="72"/>
      <c r="CV38" s="72"/>
      <c r="CW38" s="72"/>
      <c r="CX38" s="72"/>
      <c r="CY38" s="72"/>
      <c r="CZ38" s="72"/>
      <c r="DA38" s="72"/>
      <c r="DB38" s="72"/>
      <c r="DC38" s="72"/>
      <c r="DD38" s="72"/>
      <c r="DE38" s="72"/>
      <c r="DF38" s="72"/>
      <c r="DG38" s="72"/>
      <c r="DH38" s="72"/>
    </row>
    <row r="39" spans="1:112" ht="15" customHeight="1">
      <c r="A39" s="75"/>
      <c r="B39" s="70"/>
      <c r="C39" s="69"/>
      <c r="D39" s="76"/>
      <c r="E39" s="77"/>
      <c r="F39" s="77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8"/>
      <c r="AE39" s="78"/>
      <c r="AF39" s="78"/>
      <c r="AG39" s="78"/>
      <c r="AH39" s="78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70"/>
      <c r="CM39" s="70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70"/>
      <c r="DB39" s="70"/>
      <c r="DC39" s="70"/>
      <c r="DD39" s="70"/>
      <c r="DE39" s="70"/>
      <c r="DF39" s="70"/>
      <c r="DG39" s="70"/>
      <c r="DH39" s="70"/>
    </row>
  </sheetData>
  <sheetProtection/>
  <mergeCells count="18">
    <mergeCell ref="A5:B5"/>
    <mergeCell ref="AG1:AG4"/>
    <mergeCell ref="AH1:AH4"/>
    <mergeCell ref="AI1:AI4"/>
    <mergeCell ref="D2:F3"/>
    <mergeCell ref="G2:X2"/>
    <mergeCell ref="Y2:Y4"/>
    <mergeCell ref="Z2:Z4"/>
    <mergeCell ref="G3:I3"/>
    <mergeCell ref="J3:L3"/>
    <mergeCell ref="AD1:AF3"/>
    <mergeCell ref="P3:R3"/>
    <mergeCell ref="S3:U3"/>
    <mergeCell ref="V3:X3"/>
    <mergeCell ref="M3:O3"/>
    <mergeCell ref="A1:B4"/>
    <mergeCell ref="C1:C4"/>
    <mergeCell ref="AA1:AC3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68" r:id="rId3"/>
  <colBreaks count="1" manualBreakCount="1">
    <brk id="18" max="65535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J60"/>
  <sheetViews>
    <sheetView view="pageBreakPreview" zoomScale="75" zoomScaleSheetLayoutView="75" zoomScalePageLayoutView="0" workbookViewId="0" topLeftCell="A7">
      <selection activeCell="F17" sqref="F17"/>
    </sheetView>
  </sheetViews>
  <sheetFormatPr defaultColWidth="9.00390625" defaultRowHeight="15" customHeight="1"/>
  <cols>
    <col min="1" max="1" width="3.75390625" style="8" customWidth="1"/>
    <col min="2" max="2" width="11.625" style="1" customWidth="1"/>
    <col min="3" max="3" width="10.625" style="8" customWidth="1"/>
    <col min="4" max="4" width="10.625" style="11" customWidth="1"/>
    <col min="5" max="6" width="10.625" style="9" customWidth="1"/>
    <col min="7" max="29" width="10.625" style="1" customWidth="1"/>
    <col min="30" max="32" width="10.625" style="10" customWidth="1"/>
    <col min="33" max="34" width="9.00390625" style="10" customWidth="1"/>
    <col min="35" max="16384" width="9.00390625" style="1" customWidth="1"/>
  </cols>
  <sheetData>
    <row r="1" spans="1:35" ht="15" customHeight="1">
      <c r="A1" s="419" t="s">
        <v>121</v>
      </c>
      <c r="B1" s="420"/>
      <c r="C1" s="425" t="s">
        <v>0</v>
      </c>
      <c r="D1" s="112"/>
      <c r="E1" s="113"/>
      <c r="F1" s="113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5"/>
      <c r="AA1" s="403" t="s">
        <v>1</v>
      </c>
      <c r="AB1" s="404"/>
      <c r="AC1" s="405"/>
      <c r="AD1" s="409" t="s">
        <v>2</v>
      </c>
      <c r="AE1" s="409"/>
      <c r="AF1" s="409"/>
      <c r="AG1" s="413" t="s">
        <v>3</v>
      </c>
      <c r="AH1" s="416" t="s">
        <v>4</v>
      </c>
      <c r="AI1" s="388" t="s">
        <v>5</v>
      </c>
    </row>
    <row r="2" spans="1:35" ht="19.5" customHeight="1">
      <c r="A2" s="421"/>
      <c r="B2" s="422"/>
      <c r="C2" s="426"/>
      <c r="D2" s="391" t="s">
        <v>1</v>
      </c>
      <c r="E2" s="392"/>
      <c r="F2" s="393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  <c r="U2" s="395"/>
      <c r="V2" s="395"/>
      <c r="W2" s="395"/>
      <c r="X2" s="396"/>
      <c r="Y2" s="397" t="s">
        <v>6</v>
      </c>
      <c r="Z2" s="399" t="s">
        <v>7</v>
      </c>
      <c r="AA2" s="406"/>
      <c r="AB2" s="407"/>
      <c r="AC2" s="408"/>
      <c r="AD2" s="410"/>
      <c r="AE2" s="410"/>
      <c r="AF2" s="410"/>
      <c r="AG2" s="414"/>
      <c r="AH2" s="417"/>
      <c r="AI2" s="389"/>
    </row>
    <row r="3" spans="1:35" ht="19.5" customHeight="1">
      <c r="A3" s="421"/>
      <c r="B3" s="422"/>
      <c r="C3" s="426"/>
      <c r="D3" s="394"/>
      <c r="E3" s="392"/>
      <c r="F3" s="392"/>
      <c r="G3" s="401" t="s">
        <v>8</v>
      </c>
      <c r="H3" s="402"/>
      <c r="I3" s="402"/>
      <c r="J3" s="401" t="s">
        <v>9</v>
      </c>
      <c r="K3" s="402"/>
      <c r="L3" s="402"/>
      <c r="M3" s="401" t="s">
        <v>10</v>
      </c>
      <c r="N3" s="402"/>
      <c r="O3" s="402"/>
      <c r="P3" s="401" t="s">
        <v>11</v>
      </c>
      <c r="Q3" s="402"/>
      <c r="R3" s="402"/>
      <c r="S3" s="401" t="s">
        <v>12</v>
      </c>
      <c r="T3" s="402"/>
      <c r="U3" s="402"/>
      <c r="V3" s="401" t="s">
        <v>13</v>
      </c>
      <c r="W3" s="402"/>
      <c r="X3" s="402"/>
      <c r="Y3" s="397"/>
      <c r="Z3" s="399"/>
      <c r="AA3" s="406"/>
      <c r="AB3" s="407"/>
      <c r="AC3" s="408"/>
      <c r="AD3" s="410"/>
      <c r="AE3" s="410"/>
      <c r="AF3" s="410"/>
      <c r="AG3" s="414"/>
      <c r="AH3" s="417"/>
      <c r="AI3" s="389"/>
    </row>
    <row r="4" spans="1:35" ht="19.5" customHeight="1" thickBot="1">
      <c r="A4" s="423"/>
      <c r="B4" s="424"/>
      <c r="C4" s="427"/>
      <c r="D4" s="116" t="s">
        <v>14</v>
      </c>
      <c r="E4" s="2" t="s">
        <v>15</v>
      </c>
      <c r="F4" s="2" t="s">
        <v>16</v>
      </c>
      <c r="G4" s="117" t="s">
        <v>14</v>
      </c>
      <c r="H4" s="2" t="s">
        <v>15</v>
      </c>
      <c r="I4" s="2" t="s">
        <v>16</v>
      </c>
      <c r="J4" s="117" t="s">
        <v>14</v>
      </c>
      <c r="K4" s="2" t="s">
        <v>15</v>
      </c>
      <c r="L4" s="2" t="s">
        <v>16</v>
      </c>
      <c r="M4" s="117" t="s">
        <v>14</v>
      </c>
      <c r="N4" s="2" t="s">
        <v>15</v>
      </c>
      <c r="O4" s="2" t="s">
        <v>16</v>
      </c>
      <c r="P4" s="117" t="s">
        <v>14</v>
      </c>
      <c r="Q4" s="2" t="s">
        <v>15</v>
      </c>
      <c r="R4" s="2" t="s">
        <v>16</v>
      </c>
      <c r="S4" s="117" t="s">
        <v>14</v>
      </c>
      <c r="T4" s="2" t="s">
        <v>15</v>
      </c>
      <c r="U4" s="2" t="s">
        <v>16</v>
      </c>
      <c r="V4" s="117" t="s">
        <v>14</v>
      </c>
      <c r="W4" s="2" t="s">
        <v>15</v>
      </c>
      <c r="X4" s="2" t="s">
        <v>16</v>
      </c>
      <c r="Y4" s="398"/>
      <c r="Z4" s="400"/>
      <c r="AA4" s="118" t="s">
        <v>14</v>
      </c>
      <c r="AB4" s="3" t="s">
        <v>17</v>
      </c>
      <c r="AC4" s="4" t="s">
        <v>18</v>
      </c>
      <c r="AD4" s="119"/>
      <c r="AE4" s="5" t="s">
        <v>17</v>
      </c>
      <c r="AF4" s="6" t="s">
        <v>18</v>
      </c>
      <c r="AG4" s="415"/>
      <c r="AH4" s="418"/>
      <c r="AI4" s="390"/>
    </row>
    <row r="5" spans="1:35" s="7" customFormat="1" ht="39.75" customHeight="1" thickBot="1">
      <c r="A5" s="411" t="s">
        <v>19</v>
      </c>
      <c r="B5" s="412"/>
      <c r="C5" s="120">
        <f>SUM(C6:C38)</f>
        <v>1290198</v>
      </c>
      <c r="D5" s="160">
        <f>SUM(E5:F5)</f>
        <v>22234.600000000006</v>
      </c>
      <c r="E5" s="12">
        <f>SUM(E6:E38)</f>
        <v>20925.600000000006</v>
      </c>
      <c r="F5" s="12">
        <f>SUM(F6:F38)</f>
        <v>1309</v>
      </c>
      <c r="G5" s="121">
        <f aca="true" t="shared" si="0" ref="G5:AC5">SUM(G6:G38)</f>
        <v>562.1</v>
      </c>
      <c r="H5" s="13">
        <f t="shared" si="0"/>
        <v>562.1</v>
      </c>
      <c r="I5" s="13">
        <f t="shared" si="0"/>
        <v>0</v>
      </c>
      <c r="J5" s="121">
        <f t="shared" si="0"/>
        <v>17032.7</v>
      </c>
      <c r="K5" s="13">
        <f t="shared" si="0"/>
        <v>16227.500000000002</v>
      </c>
      <c r="L5" s="13">
        <f t="shared" si="0"/>
        <v>805.1999999999999</v>
      </c>
      <c r="M5" s="121">
        <f t="shared" si="0"/>
        <v>1019.3999999999999</v>
      </c>
      <c r="N5" s="13">
        <f t="shared" si="0"/>
        <v>830.0999999999998</v>
      </c>
      <c r="O5" s="13">
        <f t="shared" si="0"/>
        <v>189.29999999999995</v>
      </c>
      <c r="P5" s="121">
        <f t="shared" si="0"/>
        <v>3164.999999999999</v>
      </c>
      <c r="Q5" s="13">
        <f t="shared" si="0"/>
        <v>3054.5999999999995</v>
      </c>
      <c r="R5" s="13">
        <f t="shared" si="0"/>
        <v>110.4</v>
      </c>
      <c r="S5" s="121">
        <f t="shared" si="0"/>
        <v>0</v>
      </c>
      <c r="T5" s="13">
        <f t="shared" si="0"/>
        <v>0</v>
      </c>
      <c r="U5" s="13">
        <f t="shared" si="0"/>
        <v>0</v>
      </c>
      <c r="V5" s="121">
        <f t="shared" si="0"/>
        <v>455.40000000000003</v>
      </c>
      <c r="W5" s="13">
        <f t="shared" si="0"/>
        <v>251.3</v>
      </c>
      <c r="X5" s="13">
        <f t="shared" si="0"/>
        <v>204.1</v>
      </c>
      <c r="Y5" s="122">
        <f t="shared" si="0"/>
        <v>11139.299999999996</v>
      </c>
      <c r="Z5" s="161">
        <f t="shared" si="0"/>
        <v>33373.900000000016</v>
      </c>
      <c r="AA5" s="162">
        <f t="shared" si="0"/>
        <v>22234.600000000017</v>
      </c>
      <c r="AB5" s="14">
        <f t="shared" si="0"/>
        <v>19069.600000000002</v>
      </c>
      <c r="AC5" s="15">
        <f t="shared" si="0"/>
        <v>3164.999999999999</v>
      </c>
      <c r="AD5" s="123">
        <f>AA5/C5/30*1000000</f>
        <v>574.4492964129024</v>
      </c>
      <c r="AE5" s="16">
        <f>AB5/C5/30*1000000</f>
        <v>492.67890148127134</v>
      </c>
      <c r="AF5" s="17">
        <f>AC5/C5/30*1000000</f>
        <v>81.77039493163062</v>
      </c>
      <c r="AG5" s="124">
        <f>Z5/C5/30*1000000</f>
        <v>862.2423328305684</v>
      </c>
      <c r="AH5" s="125">
        <f>Y5/C5/30*1000000</f>
        <v>287.79303641766603</v>
      </c>
      <c r="AI5" s="126">
        <f>AC5*100/AA5</f>
        <v>14.234571343761509</v>
      </c>
    </row>
    <row r="6" spans="1:35" s="43" customFormat="1" ht="19.5" customHeight="1" thickTop="1">
      <c r="A6" s="36">
        <v>1</v>
      </c>
      <c r="B6" s="37" t="s">
        <v>20</v>
      </c>
      <c r="C6" s="163">
        <v>294185</v>
      </c>
      <c r="D6" s="164">
        <f>G6+J6+M6+P6+S6+V6</f>
        <v>5232.900000000001</v>
      </c>
      <c r="E6" s="38">
        <f>H6+K6+N6+Q6+T6+W6</f>
        <v>5192.100000000001</v>
      </c>
      <c r="F6" s="38">
        <f>I6+L6+O6+R6+U6+X6</f>
        <v>40.800000000000004</v>
      </c>
      <c r="G6" s="165">
        <f aca="true" t="shared" si="1" ref="G6:G38">SUM(H6:I6)</f>
        <v>0</v>
      </c>
      <c r="H6" s="38">
        <v>0</v>
      </c>
      <c r="I6" s="38">
        <v>0</v>
      </c>
      <c r="J6" s="165">
        <f>SUM(K6:L6)</f>
        <v>4070.4</v>
      </c>
      <c r="K6" s="38">
        <v>4043.8</v>
      </c>
      <c r="L6" s="38">
        <v>26.6</v>
      </c>
      <c r="M6" s="165">
        <f>SUM(N6:O6)</f>
        <v>289.20000000000005</v>
      </c>
      <c r="N6" s="38">
        <v>285.6</v>
      </c>
      <c r="O6" s="38">
        <v>3.6</v>
      </c>
      <c r="P6" s="165">
        <f>SUM(Q6:R6)</f>
        <v>784.1</v>
      </c>
      <c r="Q6" s="38">
        <v>782.1</v>
      </c>
      <c r="R6" s="38">
        <v>2</v>
      </c>
      <c r="S6" s="165">
        <f>SUM(T6:U6)</f>
        <v>0</v>
      </c>
      <c r="T6" s="38">
        <v>0</v>
      </c>
      <c r="U6" s="38">
        <v>0</v>
      </c>
      <c r="V6" s="165">
        <f>SUM(W6:X6)</f>
        <v>89.19999999999999</v>
      </c>
      <c r="W6" s="38">
        <v>80.6</v>
      </c>
      <c r="X6" s="38">
        <v>8.6</v>
      </c>
      <c r="Y6" s="166">
        <v>3477.3</v>
      </c>
      <c r="Z6" s="167">
        <f aca="true" t="shared" si="2" ref="Z6:Z38">D6+Y6</f>
        <v>8710.2</v>
      </c>
      <c r="AA6" s="168">
        <f aca="true" t="shared" si="3" ref="AA6:AA38">SUM(AB6:AC6)</f>
        <v>5232.900000000001</v>
      </c>
      <c r="AB6" s="39">
        <f aca="true" t="shared" si="4" ref="AB6:AB38">G6+J6+M6+S6+V6</f>
        <v>4448.8</v>
      </c>
      <c r="AC6" s="40">
        <f aca="true" t="shared" si="5" ref="AC6:AC38">P6</f>
        <v>784.1</v>
      </c>
      <c r="AD6" s="169">
        <f aca="true" t="shared" si="6" ref="AD6:AD38">AA6/C6/30*1000000</f>
        <v>592.926219895644</v>
      </c>
      <c r="AE6" s="41">
        <f aca="true" t="shared" si="7" ref="AE6:AE38">AB6/C6/30*1000000</f>
        <v>504.0818985785589</v>
      </c>
      <c r="AF6" s="42">
        <f aca="true" t="shared" si="8" ref="AF6:AF38">AC6/C6/30*1000000</f>
        <v>88.84432131708505</v>
      </c>
      <c r="AG6" s="170">
        <f aca="true" t="shared" si="9" ref="AG6:AG38">Z6/C6/30*1000000</f>
        <v>986.9299930315958</v>
      </c>
      <c r="AH6" s="171">
        <f aca="true" t="shared" si="10" ref="AH6:AH38">Y6/C6/30*1000000</f>
        <v>394.00377313595186</v>
      </c>
      <c r="AI6" s="172">
        <f aca="true" t="shared" si="11" ref="AI6:AI38">AC6*100/AA6</f>
        <v>14.984043264728925</v>
      </c>
    </row>
    <row r="7" spans="1:35" s="46" customFormat="1" ht="19.5" customHeight="1">
      <c r="A7" s="44">
        <v>2</v>
      </c>
      <c r="B7" s="45" t="s">
        <v>21</v>
      </c>
      <c r="C7" s="173">
        <v>56080</v>
      </c>
      <c r="D7" s="164">
        <f aca="true" t="shared" si="12" ref="D7:F38">G7+J7+M7+P7+S7+V7</f>
        <v>1137.4</v>
      </c>
      <c r="E7" s="38">
        <f t="shared" si="12"/>
        <v>966.8</v>
      </c>
      <c r="F7" s="38">
        <f t="shared" si="12"/>
        <v>170.6</v>
      </c>
      <c r="G7" s="165">
        <f>SUM(H7:I7)</f>
        <v>0</v>
      </c>
      <c r="H7" s="38">
        <v>0</v>
      </c>
      <c r="I7" s="38">
        <v>0</v>
      </c>
      <c r="J7" s="165">
        <f>SUM(K7:L7)</f>
        <v>884.8000000000001</v>
      </c>
      <c r="K7" s="38">
        <v>809.1</v>
      </c>
      <c r="L7" s="38">
        <v>75.7</v>
      </c>
      <c r="M7" s="165">
        <f>SUM(N7:O7)</f>
        <v>52</v>
      </c>
      <c r="N7" s="38">
        <v>28</v>
      </c>
      <c r="O7" s="38">
        <v>24</v>
      </c>
      <c r="P7" s="165">
        <f>SUM(Q7:R7)</f>
        <v>161.4</v>
      </c>
      <c r="Q7" s="38">
        <v>128.9</v>
      </c>
      <c r="R7" s="38">
        <v>32.5</v>
      </c>
      <c r="S7" s="165">
        <f>SUM(T7:U7)</f>
        <v>0</v>
      </c>
      <c r="T7" s="38">
        <v>0</v>
      </c>
      <c r="U7" s="38">
        <v>0</v>
      </c>
      <c r="V7" s="165">
        <f>SUM(W7:X7)</f>
        <v>39.199999999999996</v>
      </c>
      <c r="W7" s="38">
        <v>0.8</v>
      </c>
      <c r="X7" s="38">
        <v>38.4</v>
      </c>
      <c r="Y7" s="166">
        <v>524.3</v>
      </c>
      <c r="Z7" s="167">
        <f>D7+Y7</f>
        <v>1661.7</v>
      </c>
      <c r="AA7" s="168">
        <f>SUM(AB7:AC7)</f>
        <v>1137.4</v>
      </c>
      <c r="AB7" s="39">
        <f>G7+J7+M7+S7+V7</f>
        <v>976.0000000000001</v>
      </c>
      <c r="AC7" s="40">
        <f>P7</f>
        <v>161.4</v>
      </c>
      <c r="AD7" s="169">
        <f t="shared" si="6"/>
        <v>676.0580123632906</v>
      </c>
      <c r="AE7" s="41">
        <f t="shared" si="7"/>
        <v>580.1236329053734</v>
      </c>
      <c r="AF7" s="42">
        <f t="shared" si="8"/>
        <v>95.93437945791727</v>
      </c>
      <c r="AG7" s="170">
        <f t="shared" si="9"/>
        <v>987.6961483594865</v>
      </c>
      <c r="AH7" s="171">
        <f t="shared" si="10"/>
        <v>311.63813599619584</v>
      </c>
      <c r="AI7" s="172">
        <f>AC7*100/AA7</f>
        <v>14.190258484262351</v>
      </c>
    </row>
    <row r="8" spans="1:35" s="46" customFormat="1" ht="19.5" customHeight="1">
      <c r="A8" s="44">
        <v>3</v>
      </c>
      <c r="B8" s="47" t="s">
        <v>22</v>
      </c>
      <c r="C8" s="173">
        <v>38484</v>
      </c>
      <c r="D8" s="164">
        <f t="shared" si="12"/>
        <v>709.6</v>
      </c>
      <c r="E8" s="38">
        <f t="shared" si="12"/>
        <v>653.4</v>
      </c>
      <c r="F8" s="38">
        <f t="shared" si="12"/>
        <v>56.199999999999996</v>
      </c>
      <c r="G8" s="165">
        <f>SUM(H8:I8)</f>
        <v>0</v>
      </c>
      <c r="H8" s="38">
        <v>0</v>
      </c>
      <c r="I8" s="38">
        <v>0</v>
      </c>
      <c r="J8" s="165">
        <f>SUM(K8:L8)</f>
        <v>624.8</v>
      </c>
      <c r="K8" s="38">
        <v>590.8</v>
      </c>
      <c r="L8" s="38">
        <v>34</v>
      </c>
      <c r="M8" s="165">
        <f>SUM(N8:O8)</f>
        <v>67.2</v>
      </c>
      <c r="N8" s="38">
        <v>48.9</v>
      </c>
      <c r="O8" s="38">
        <v>18.3</v>
      </c>
      <c r="P8" s="165">
        <f>SUM(Q8:R8)</f>
        <v>17.599999999999998</v>
      </c>
      <c r="Q8" s="38">
        <v>13.7</v>
      </c>
      <c r="R8" s="38">
        <v>3.9</v>
      </c>
      <c r="S8" s="165">
        <f>SUM(T8:U8)</f>
        <v>0</v>
      </c>
      <c r="T8" s="38">
        <v>0</v>
      </c>
      <c r="U8" s="38">
        <v>0</v>
      </c>
      <c r="V8" s="165">
        <f>SUM(W8:X8)</f>
        <v>0</v>
      </c>
      <c r="W8" s="38">
        <v>0</v>
      </c>
      <c r="X8" s="38">
        <v>0</v>
      </c>
      <c r="Y8" s="166">
        <v>74.3</v>
      </c>
      <c r="Z8" s="167">
        <f>D8+Y8</f>
        <v>783.9</v>
      </c>
      <c r="AA8" s="168">
        <f>SUM(AB8:AC8)</f>
        <v>709.6</v>
      </c>
      <c r="AB8" s="39">
        <f>G8+J8+M8+S8+V8</f>
        <v>692</v>
      </c>
      <c r="AC8" s="40">
        <f>P8</f>
        <v>17.599999999999998</v>
      </c>
      <c r="AD8" s="169">
        <f t="shared" si="6"/>
        <v>614.6277240758063</v>
      </c>
      <c r="AE8" s="41">
        <f t="shared" si="7"/>
        <v>599.3832934899352</v>
      </c>
      <c r="AF8" s="42">
        <f t="shared" si="8"/>
        <v>15.244430585871184</v>
      </c>
      <c r="AG8" s="170">
        <f t="shared" si="9"/>
        <v>678.9834736513876</v>
      </c>
      <c r="AH8" s="171">
        <f t="shared" si="10"/>
        <v>64.3557495755812</v>
      </c>
      <c r="AI8" s="172">
        <f>AC8*100/AA8</f>
        <v>2.4802705749718146</v>
      </c>
    </row>
    <row r="9" spans="1:35" s="43" customFormat="1" ht="19.5" customHeight="1">
      <c r="A9" s="48">
        <v>4</v>
      </c>
      <c r="B9" s="47" t="s">
        <v>23</v>
      </c>
      <c r="C9" s="173">
        <v>99009</v>
      </c>
      <c r="D9" s="174">
        <f t="shared" si="12"/>
        <v>1474.7000000000003</v>
      </c>
      <c r="E9" s="38">
        <f t="shared" si="12"/>
        <v>1450.2</v>
      </c>
      <c r="F9" s="38">
        <f t="shared" si="12"/>
        <v>24.499999999999996</v>
      </c>
      <c r="G9" s="175">
        <f t="shared" si="1"/>
        <v>0</v>
      </c>
      <c r="H9" s="49">
        <v>0</v>
      </c>
      <c r="I9" s="49">
        <v>0</v>
      </c>
      <c r="J9" s="175">
        <f aca="true" t="shared" si="13" ref="J9:J38">SUM(K9:L9)</f>
        <v>1289.6000000000001</v>
      </c>
      <c r="K9" s="49">
        <v>1273.2</v>
      </c>
      <c r="L9" s="49">
        <v>16.4</v>
      </c>
      <c r="M9" s="175">
        <f aca="true" t="shared" si="14" ref="M9:M38">SUM(N9:O9)</f>
        <v>75.5</v>
      </c>
      <c r="N9" s="49">
        <v>69.1</v>
      </c>
      <c r="O9" s="49">
        <v>6.4</v>
      </c>
      <c r="P9" s="175">
        <f aca="true" t="shared" si="15" ref="P9:P38">SUM(Q9:R9)</f>
        <v>107.9</v>
      </c>
      <c r="Q9" s="49">
        <v>107.9</v>
      </c>
      <c r="R9" s="49">
        <v>0</v>
      </c>
      <c r="S9" s="175">
        <f aca="true" t="shared" si="16" ref="S9:S38">SUM(T9:U9)</f>
        <v>0</v>
      </c>
      <c r="T9" s="49">
        <v>0</v>
      </c>
      <c r="U9" s="49">
        <v>0</v>
      </c>
      <c r="V9" s="175">
        <f aca="true" t="shared" si="17" ref="V9:V38">SUM(W9:X9)</f>
        <v>1.7</v>
      </c>
      <c r="W9" s="49">
        <v>0</v>
      </c>
      <c r="X9" s="49">
        <v>1.7</v>
      </c>
      <c r="Y9" s="176">
        <v>1009.6</v>
      </c>
      <c r="Z9" s="177">
        <f t="shared" si="2"/>
        <v>2484.3</v>
      </c>
      <c r="AA9" s="178">
        <f t="shared" si="3"/>
        <v>1474.7000000000003</v>
      </c>
      <c r="AB9" s="50">
        <f t="shared" si="4"/>
        <v>1366.8000000000002</v>
      </c>
      <c r="AC9" s="51">
        <f t="shared" si="5"/>
        <v>107.9</v>
      </c>
      <c r="AD9" s="179">
        <f t="shared" si="6"/>
        <v>496.4868513636808</v>
      </c>
      <c r="AE9" s="52">
        <f t="shared" si="7"/>
        <v>460.16018745770594</v>
      </c>
      <c r="AF9" s="53">
        <f t="shared" si="8"/>
        <v>36.326663905974875</v>
      </c>
      <c r="AG9" s="180">
        <f t="shared" si="9"/>
        <v>836.3886111363613</v>
      </c>
      <c r="AH9" s="181">
        <f t="shared" si="10"/>
        <v>339.90175977268063</v>
      </c>
      <c r="AI9" s="182">
        <f t="shared" si="11"/>
        <v>7.3167423882823615</v>
      </c>
    </row>
    <row r="10" spans="1:35" s="43" customFormat="1" ht="19.5" customHeight="1">
      <c r="A10" s="48">
        <v>5</v>
      </c>
      <c r="B10" s="47" t="s">
        <v>122</v>
      </c>
      <c r="C10" s="173">
        <v>93715</v>
      </c>
      <c r="D10" s="174">
        <f t="shared" si="12"/>
        <v>1374</v>
      </c>
      <c r="E10" s="38">
        <f t="shared" si="12"/>
        <v>1312.1</v>
      </c>
      <c r="F10" s="38">
        <f t="shared" si="12"/>
        <v>61.900000000000006</v>
      </c>
      <c r="G10" s="175">
        <f t="shared" si="1"/>
        <v>0</v>
      </c>
      <c r="H10" s="49">
        <v>0</v>
      </c>
      <c r="I10" s="49">
        <v>0</v>
      </c>
      <c r="J10" s="175">
        <f t="shared" si="13"/>
        <v>1002</v>
      </c>
      <c r="K10" s="49">
        <v>958.8</v>
      </c>
      <c r="L10" s="49">
        <v>43.2</v>
      </c>
      <c r="M10" s="175">
        <f t="shared" si="14"/>
        <v>77.8</v>
      </c>
      <c r="N10" s="49">
        <v>59.1</v>
      </c>
      <c r="O10" s="49">
        <v>18.7</v>
      </c>
      <c r="P10" s="175">
        <f t="shared" si="15"/>
        <v>294.2</v>
      </c>
      <c r="Q10" s="49">
        <v>294.2</v>
      </c>
      <c r="R10" s="49">
        <v>0</v>
      </c>
      <c r="S10" s="175">
        <f t="shared" si="16"/>
        <v>0</v>
      </c>
      <c r="T10" s="49">
        <v>0</v>
      </c>
      <c r="U10" s="49">
        <v>0</v>
      </c>
      <c r="V10" s="175">
        <f t="shared" si="17"/>
        <v>0</v>
      </c>
      <c r="W10" s="49">
        <v>0</v>
      </c>
      <c r="X10" s="49">
        <v>0</v>
      </c>
      <c r="Y10" s="176">
        <v>700</v>
      </c>
      <c r="Z10" s="177">
        <f t="shared" si="2"/>
        <v>2074</v>
      </c>
      <c r="AA10" s="178">
        <f t="shared" si="3"/>
        <v>1374</v>
      </c>
      <c r="AB10" s="50">
        <f t="shared" si="4"/>
        <v>1079.8</v>
      </c>
      <c r="AC10" s="51">
        <f t="shared" si="5"/>
        <v>294.2</v>
      </c>
      <c r="AD10" s="179">
        <f t="shared" si="6"/>
        <v>488.71578722723143</v>
      </c>
      <c r="AE10" s="52">
        <f t="shared" si="7"/>
        <v>384.07227587188106</v>
      </c>
      <c r="AF10" s="53">
        <f t="shared" si="8"/>
        <v>104.64351135535043</v>
      </c>
      <c r="AG10" s="180">
        <f t="shared" si="9"/>
        <v>737.6976293371748</v>
      </c>
      <c r="AH10" s="181">
        <f t="shared" si="10"/>
        <v>248.98184210994324</v>
      </c>
      <c r="AI10" s="182">
        <f t="shared" si="11"/>
        <v>21.41193595342067</v>
      </c>
    </row>
    <row r="11" spans="1:36" s="43" customFormat="1" ht="19.5" customHeight="1">
      <c r="A11" s="48">
        <v>6</v>
      </c>
      <c r="B11" s="47" t="s">
        <v>123</v>
      </c>
      <c r="C11" s="173">
        <v>36739</v>
      </c>
      <c r="D11" s="174">
        <f t="shared" si="12"/>
        <v>762.9</v>
      </c>
      <c r="E11" s="38">
        <f t="shared" si="12"/>
        <v>640.6</v>
      </c>
      <c r="F11" s="38">
        <f t="shared" si="12"/>
        <v>122.3</v>
      </c>
      <c r="G11" s="175">
        <f>SUM(H11:I11)</f>
        <v>0</v>
      </c>
      <c r="H11" s="54">
        <v>0</v>
      </c>
      <c r="I11" s="49">
        <v>0</v>
      </c>
      <c r="J11" s="175">
        <f t="shared" si="13"/>
        <v>630.1</v>
      </c>
      <c r="K11" s="49">
        <v>535</v>
      </c>
      <c r="L11" s="49">
        <v>95.1</v>
      </c>
      <c r="M11" s="175">
        <f t="shared" si="14"/>
        <v>54.5</v>
      </c>
      <c r="N11" s="49">
        <v>31.5</v>
      </c>
      <c r="O11" s="49">
        <v>23</v>
      </c>
      <c r="P11" s="175">
        <f t="shared" si="15"/>
        <v>78.3</v>
      </c>
      <c r="Q11" s="68">
        <v>74.1</v>
      </c>
      <c r="R11" s="49">
        <v>4.2</v>
      </c>
      <c r="S11" s="175">
        <f t="shared" si="16"/>
        <v>0</v>
      </c>
      <c r="T11" s="49">
        <v>0</v>
      </c>
      <c r="U11" s="49">
        <v>0</v>
      </c>
      <c r="V11" s="175">
        <f t="shared" si="17"/>
        <v>0</v>
      </c>
      <c r="W11" s="49">
        <v>0</v>
      </c>
      <c r="X11" s="49">
        <v>0</v>
      </c>
      <c r="Y11" s="176">
        <v>328</v>
      </c>
      <c r="Z11" s="177">
        <f t="shared" si="2"/>
        <v>1090.9</v>
      </c>
      <c r="AA11" s="178">
        <f t="shared" si="3"/>
        <v>762.9</v>
      </c>
      <c r="AB11" s="50">
        <f t="shared" si="4"/>
        <v>684.6</v>
      </c>
      <c r="AC11" s="51">
        <f t="shared" si="5"/>
        <v>78.3</v>
      </c>
      <c r="AD11" s="179">
        <f t="shared" si="6"/>
        <v>692.1799722365878</v>
      </c>
      <c r="AE11" s="52">
        <f t="shared" si="7"/>
        <v>621.1382998992896</v>
      </c>
      <c r="AF11" s="53">
        <f t="shared" si="8"/>
        <v>71.04167233729824</v>
      </c>
      <c r="AG11" s="180">
        <f t="shared" si="9"/>
        <v>989.7747171488973</v>
      </c>
      <c r="AH11" s="181">
        <f t="shared" si="10"/>
        <v>297.5947449123094</v>
      </c>
      <c r="AI11" s="182">
        <f t="shared" si="11"/>
        <v>10.26346834447503</v>
      </c>
      <c r="AJ11" s="251"/>
    </row>
    <row r="12" spans="1:35" s="43" customFormat="1" ht="19.5" customHeight="1">
      <c r="A12" s="48">
        <v>7</v>
      </c>
      <c r="B12" s="47" t="s">
        <v>26</v>
      </c>
      <c r="C12" s="173">
        <v>28730</v>
      </c>
      <c r="D12" s="174">
        <f>G12+J12+M12+P12+S12+V12</f>
        <v>467.79999999999995</v>
      </c>
      <c r="E12" s="38">
        <f>H12+K12+N12+Q12+T12+W12</f>
        <v>432.99999999999994</v>
      </c>
      <c r="F12" s="38">
        <f>I12+L12+O12+R12+U12+X12</f>
        <v>34.8</v>
      </c>
      <c r="G12" s="175">
        <f>SUM(H12:I12)</f>
        <v>0</v>
      </c>
      <c r="H12" s="54">
        <v>0</v>
      </c>
      <c r="I12" s="49">
        <v>0</v>
      </c>
      <c r="J12" s="175">
        <f>SUM(K12:L12)</f>
        <v>325.59999999999997</v>
      </c>
      <c r="K12" s="49">
        <v>312.7</v>
      </c>
      <c r="L12" s="49">
        <v>12.9</v>
      </c>
      <c r="M12" s="175">
        <f>SUM(N12:O12)</f>
        <v>26.7</v>
      </c>
      <c r="N12" s="49">
        <v>22.9</v>
      </c>
      <c r="O12" s="49">
        <v>3.8</v>
      </c>
      <c r="P12" s="175">
        <f>SUM(Q12:R12)</f>
        <v>96.3</v>
      </c>
      <c r="Q12" s="49">
        <v>88.5</v>
      </c>
      <c r="R12" s="49">
        <v>7.8</v>
      </c>
      <c r="S12" s="175">
        <f>SUM(T12:U12)</f>
        <v>0</v>
      </c>
      <c r="T12" s="49">
        <v>0</v>
      </c>
      <c r="U12" s="49">
        <v>0</v>
      </c>
      <c r="V12" s="175">
        <f>SUM(W12:X12)</f>
        <v>19.200000000000003</v>
      </c>
      <c r="W12" s="49">
        <v>8.9</v>
      </c>
      <c r="X12" s="49">
        <v>10.3</v>
      </c>
      <c r="Y12" s="176">
        <v>229.4</v>
      </c>
      <c r="Z12" s="177">
        <f>D12+Y12</f>
        <v>697.1999999999999</v>
      </c>
      <c r="AA12" s="178">
        <f>SUM(AB12:AC12)</f>
        <v>467.79999999999995</v>
      </c>
      <c r="AB12" s="50">
        <f>G12+J12+M12+S12+V12</f>
        <v>371.49999999999994</v>
      </c>
      <c r="AC12" s="51">
        <f>P12</f>
        <v>96.3</v>
      </c>
      <c r="AD12" s="179">
        <f t="shared" si="6"/>
        <v>542.7543798584522</v>
      </c>
      <c r="AE12" s="52">
        <f t="shared" si="7"/>
        <v>431.0244807982364</v>
      </c>
      <c r="AF12" s="53">
        <f t="shared" si="8"/>
        <v>111.7298990602158</v>
      </c>
      <c r="AG12" s="180">
        <f t="shared" si="9"/>
        <v>808.9105464671075</v>
      </c>
      <c r="AH12" s="181">
        <f t="shared" si="10"/>
        <v>266.1561666086553</v>
      </c>
      <c r="AI12" s="182">
        <f>AC12*100/AA12</f>
        <v>20.585720393330487</v>
      </c>
    </row>
    <row r="13" spans="1:35" s="43" customFormat="1" ht="19.5" customHeight="1">
      <c r="A13" s="48">
        <v>8</v>
      </c>
      <c r="B13" s="47" t="s">
        <v>124</v>
      </c>
      <c r="C13" s="173">
        <v>122708</v>
      </c>
      <c r="D13" s="174">
        <f t="shared" si="12"/>
        <v>1992.6</v>
      </c>
      <c r="E13" s="38">
        <f t="shared" si="12"/>
        <v>1868.1999999999998</v>
      </c>
      <c r="F13" s="38">
        <f t="shared" si="12"/>
        <v>124.39999999999999</v>
      </c>
      <c r="G13" s="175">
        <f t="shared" si="1"/>
        <v>0</v>
      </c>
      <c r="H13" s="49">
        <v>0</v>
      </c>
      <c r="I13" s="49">
        <v>0</v>
      </c>
      <c r="J13" s="175">
        <f t="shared" si="13"/>
        <v>1633.1999999999998</v>
      </c>
      <c r="K13" s="49">
        <v>1547.1</v>
      </c>
      <c r="L13" s="49">
        <v>86.1</v>
      </c>
      <c r="M13" s="175">
        <f t="shared" si="14"/>
        <v>104.30000000000001</v>
      </c>
      <c r="N13" s="49">
        <v>88.4</v>
      </c>
      <c r="O13" s="49">
        <v>15.9</v>
      </c>
      <c r="P13" s="175">
        <f t="shared" si="15"/>
        <v>229.7</v>
      </c>
      <c r="Q13" s="49">
        <v>229.6</v>
      </c>
      <c r="R13" s="49">
        <v>0.1</v>
      </c>
      <c r="S13" s="175">
        <f t="shared" si="16"/>
        <v>0</v>
      </c>
      <c r="T13" s="49">
        <v>0</v>
      </c>
      <c r="U13" s="49">
        <v>0</v>
      </c>
      <c r="V13" s="175">
        <f t="shared" si="17"/>
        <v>25.400000000000002</v>
      </c>
      <c r="W13" s="49">
        <v>3.1</v>
      </c>
      <c r="X13" s="49">
        <v>22.3</v>
      </c>
      <c r="Y13" s="176">
        <v>737.3</v>
      </c>
      <c r="Z13" s="177">
        <f t="shared" si="2"/>
        <v>2729.8999999999996</v>
      </c>
      <c r="AA13" s="178">
        <f t="shared" si="3"/>
        <v>1992.6</v>
      </c>
      <c r="AB13" s="50">
        <f t="shared" si="4"/>
        <v>1762.8999999999999</v>
      </c>
      <c r="AC13" s="51">
        <f t="shared" si="5"/>
        <v>229.7</v>
      </c>
      <c r="AD13" s="179">
        <f t="shared" si="6"/>
        <v>541.285001792874</v>
      </c>
      <c r="AE13" s="52">
        <f t="shared" si="7"/>
        <v>478.8875487607436</v>
      </c>
      <c r="AF13" s="53">
        <f t="shared" si="8"/>
        <v>62.39745303213048</v>
      </c>
      <c r="AG13" s="180">
        <f t="shared" si="9"/>
        <v>741.5707750649237</v>
      </c>
      <c r="AH13" s="181">
        <f t="shared" si="10"/>
        <v>200.28577327204962</v>
      </c>
      <c r="AI13" s="182">
        <f t="shared" si="11"/>
        <v>11.527652313560173</v>
      </c>
    </row>
    <row r="14" spans="1:35" s="46" customFormat="1" ht="17.25" customHeight="1">
      <c r="A14" s="44">
        <v>9</v>
      </c>
      <c r="B14" s="47" t="s">
        <v>125</v>
      </c>
      <c r="C14" s="173">
        <v>20206</v>
      </c>
      <c r="D14" s="174">
        <f t="shared" si="12"/>
        <v>327.70000000000005</v>
      </c>
      <c r="E14" s="38">
        <f>H14+K14+N14+Q14+T14+W14</f>
        <v>262.7</v>
      </c>
      <c r="F14" s="38">
        <f t="shared" si="12"/>
        <v>65</v>
      </c>
      <c r="G14" s="175">
        <f t="shared" si="1"/>
        <v>0</v>
      </c>
      <c r="H14" s="54">
        <v>0</v>
      </c>
      <c r="I14" s="54">
        <v>0</v>
      </c>
      <c r="J14" s="175">
        <f t="shared" si="13"/>
        <v>260.1</v>
      </c>
      <c r="K14" s="54">
        <v>208.5</v>
      </c>
      <c r="L14" s="54">
        <v>51.6</v>
      </c>
      <c r="M14" s="175">
        <f t="shared" si="14"/>
        <v>12.1</v>
      </c>
      <c r="N14" s="54">
        <v>7.5</v>
      </c>
      <c r="O14" s="54">
        <v>4.6</v>
      </c>
      <c r="P14" s="175">
        <f t="shared" si="15"/>
        <v>55.5</v>
      </c>
      <c r="Q14" s="54">
        <v>46.7</v>
      </c>
      <c r="R14" s="54">
        <v>8.8</v>
      </c>
      <c r="S14" s="175">
        <v>0</v>
      </c>
      <c r="T14" s="54">
        <v>0</v>
      </c>
      <c r="U14" s="54">
        <v>0</v>
      </c>
      <c r="V14" s="175">
        <f t="shared" si="17"/>
        <v>0</v>
      </c>
      <c r="W14" s="54">
        <v>0</v>
      </c>
      <c r="X14" s="54">
        <v>0</v>
      </c>
      <c r="Y14" s="176">
        <v>94.7</v>
      </c>
      <c r="Z14" s="177">
        <f t="shared" si="2"/>
        <v>422.40000000000003</v>
      </c>
      <c r="AA14" s="178">
        <f t="shared" si="3"/>
        <v>327.70000000000005</v>
      </c>
      <c r="AB14" s="50">
        <f>G14+J14+M14+S14+V14</f>
        <v>272.20000000000005</v>
      </c>
      <c r="AC14" s="51">
        <f>P14</f>
        <v>55.5</v>
      </c>
      <c r="AD14" s="183">
        <f t="shared" si="6"/>
        <v>540.5985020950874</v>
      </c>
      <c r="AE14" s="52">
        <f t="shared" si="7"/>
        <v>449.0415388168531</v>
      </c>
      <c r="AF14" s="53">
        <f t="shared" si="8"/>
        <v>91.55696327823418</v>
      </c>
      <c r="AG14" s="180">
        <f t="shared" si="9"/>
        <v>696.8227259229932</v>
      </c>
      <c r="AH14" s="184">
        <f t="shared" si="10"/>
        <v>156.2242238279059</v>
      </c>
      <c r="AI14" s="182">
        <f>AC14*100/AA14</f>
        <v>16.936222154409517</v>
      </c>
    </row>
    <row r="15" spans="1:35" s="46" customFormat="1" ht="19.5" customHeight="1">
      <c r="A15" s="44">
        <v>10</v>
      </c>
      <c r="B15" s="47" t="s">
        <v>28</v>
      </c>
      <c r="C15" s="173">
        <v>35876</v>
      </c>
      <c r="D15" s="174">
        <f t="shared" si="12"/>
        <v>750.6999999999999</v>
      </c>
      <c r="E15" s="38">
        <f t="shared" si="12"/>
        <v>690.6</v>
      </c>
      <c r="F15" s="38">
        <f t="shared" si="12"/>
        <v>60.099999999999994</v>
      </c>
      <c r="G15" s="175">
        <f t="shared" si="1"/>
        <v>562.1</v>
      </c>
      <c r="H15" s="54">
        <v>562.1</v>
      </c>
      <c r="I15" s="54">
        <v>0</v>
      </c>
      <c r="J15" s="175">
        <f t="shared" si="13"/>
        <v>55.9</v>
      </c>
      <c r="K15" s="54">
        <v>0</v>
      </c>
      <c r="L15" s="54">
        <v>55.9</v>
      </c>
      <c r="M15" s="175">
        <f t="shared" si="14"/>
        <v>1.3</v>
      </c>
      <c r="N15" s="54">
        <v>0</v>
      </c>
      <c r="O15" s="54">
        <v>1.3</v>
      </c>
      <c r="P15" s="175">
        <f t="shared" si="15"/>
        <v>123.4</v>
      </c>
      <c r="Q15" s="54">
        <v>123.4</v>
      </c>
      <c r="R15" s="54">
        <v>0</v>
      </c>
      <c r="S15" s="175">
        <f t="shared" si="16"/>
        <v>0</v>
      </c>
      <c r="T15" s="54">
        <v>0</v>
      </c>
      <c r="U15" s="54">
        <v>0</v>
      </c>
      <c r="V15" s="175">
        <f t="shared" si="17"/>
        <v>8</v>
      </c>
      <c r="W15" s="54">
        <v>5.1</v>
      </c>
      <c r="X15" s="54">
        <v>2.9</v>
      </c>
      <c r="Y15" s="176">
        <v>455.6</v>
      </c>
      <c r="Z15" s="177">
        <f t="shared" si="2"/>
        <v>1206.3</v>
      </c>
      <c r="AA15" s="178">
        <f t="shared" si="3"/>
        <v>750.6999999999999</v>
      </c>
      <c r="AB15" s="50">
        <f>G15+J15+M15+S15+V15</f>
        <v>627.3</v>
      </c>
      <c r="AC15" s="51">
        <f>P15</f>
        <v>123.4</v>
      </c>
      <c r="AD15" s="179">
        <f t="shared" si="6"/>
        <v>697.4950756308766</v>
      </c>
      <c r="AE15" s="52">
        <f t="shared" si="7"/>
        <v>582.8408964210057</v>
      </c>
      <c r="AF15" s="53">
        <f t="shared" si="8"/>
        <v>114.65417920987105</v>
      </c>
      <c r="AG15" s="180">
        <f t="shared" si="9"/>
        <v>1120.8049949827182</v>
      </c>
      <c r="AH15" s="181">
        <f t="shared" si="10"/>
        <v>423.30991935184153</v>
      </c>
      <c r="AI15" s="182">
        <f>AC15*100/AA15</f>
        <v>16.437991208205677</v>
      </c>
    </row>
    <row r="16" spans="1:35" s="43" customFormat="1" ht="19.5" customHeight="1">
      <c r="A16" s="48">
        <v>11</v>
      </c>
      <c r="B16" s="47" t="s">
        <v>126</v>
      </c>
      <c r="C16" s="173">
        <v>28525</v>
      </c>
      <c r="D16" s="174">
        <f t="shared" si="12"/>
        <v>533.1</v>
      </c>
      <c r="E16" s="38">
        <f t="shared" si="12"/>
        <v>508.40000000000003</v>
      </c>
      <c r="F16" s="38">
        <f t="shared" si="12"/>
        <v>24.700000000000003</v>
      </c>
      <c r="G16" s="175">
        <f t="shared" si="1"/>
        <v>0</v>
      </c>
      <c r="H16" s="49">
        <v>0</v>
      </c>
      <c r="I16" s="49">
        <v>0</v>
      </c>
      <c r="J16" s="175">
        <f t="shared" si="13"/>
        <v>423.6</v>
      </c>
      <c r="K16" s="49">
        <v>417.6</v>
      </c>
      <c r="L16" s="49">
        <v>6</v>
      </c>
      <c r="M16" s="175">
        <f t="shared" si="14"/>
        <v>18.1</v>
      </c>
      <c r="N16" s="49">
        <v>14.5</v>
      </c>
      <c r="O16" s="49">
        <v>3.6</v>
      </c>
      <c r="P16" s="175">
        <f t="shared" si="15"/>
        <v>62</v>
      </c>
      <c r="Q16" s="49">
        <v>61.2</v>
      </c>
      <c r="R16" s="49">
        <v>0.8</v>
      </c>
      <c r="S16" s="175">
        <f t="shared" si="16"/>
        <v>0</v>
      </c>
      <c r="T16" s="49">
        <v>0</v>
      </c>
      <c r="U16" s="49">
        <v>0</v>
      </c>
      <c r="V16" s="175">
        <f t="shared" si="17"/>
        <v>29.4</v>
      </c>
      <c r="W16" s="49">
        <v>15.1</v>
      </c>
      <c r="X16" s="49">
        <v>14.3</v>
      </c>
      <c r="Y16" s="176">
        <v>182.9</v>
      </c>
      <c r="Z16" s="177">
        <f t="shared" si="2"/>
        <v>716</v>
      </c>
      <c r="AA16" s="178">
        <f t="shared" si="3"/>
        <v>533.1</v>
      </c>
      <c r="AB16" s="50">
        <f t="shared" si="4"/>
        <v>471.1</v>
      </c>
      <c r="AC16" s="51">
        <f t="shared" si="5"/>
        <v>62</v>
      </c>
      <c r="AD16" s="179">
        <f t="shared" si="6"/>
        <v>622.9623137598599</v>
      </c>
      <c r="AE16" s="52">
        <f t="shared" si="7"/>
        <v>550.5112474437628</v>
      </c>
      <c r="AF16" s="53">
        <f t="shared" si="8"/>
        <v>72.451066316097</v>
      </c>
      <c r="AG16" s="180">
        <f t="shared" si="9"/>
        <v>836.6929593923459</v>
      </c>
      <c r="AH16" s="181">
        <f t="shared" si="10"/>
        <v>213.7306456324861</v>
      </c>
      <c r="AI16" s="182">
        <f t="shared" si="11"/>
        <v>11.630088163571562</v>
      </c>
    </row>
    <row r="17" spans="1:35" s="43" customFormat="1" ht="19.5" customHeight="1">
      <c r="A17" s="48">
        <v>12</v>
      </c>
      <c r="B17" s="47" t="s">
        <v>127</v>
      </c>
      <c r="C17" s="173">
        <v>27214</v>
      </c>
      <c r="D17" s="174">
        <f t="shared" si="12"/>
        <v>573</v>
      </c>
      <c r="E17" s="38">
        <f t="shared" si="12"/>
        <v>467</v>
      </c>
      <c r="F17" s="38">
        <f t="shared" si="12"/>
        <v>106</v>
      </c>
      <c r="G17" s="175">
        <f t="shared" si="1"/>
        <v>0</v>
      </c>
      <c r="H17" s="49">
        <v>0</v>
      </c>
      <c r="I17" s="49">
        <v>0</v>
      </c>
      <c r="J17" s="175">
        <f t="shared" si="13"/>
        <v>458</v>
      </c>
      <c r="K17" s="49">
        <v>390</v>
      </c>
      <c r="L17" s="49">
        <v>68</v>
      </c>
      <c r="M17" s="175">
        <f t="shared" si="14"/>
        <v>8.8</v>
      </c>
      <c r="N17" s="49">
        <v>0</v>
      </c>
      <c r="O17" s="49">
        <v>8.8</v>
      </c>
      <c r="P17" s="175">
        <f t="shared" si="15"/>
        <v>106.2</v>
      </c>
      <c r="Q17" s="49">
        <v>77</v>
      </c>
      <c r="R17" s="49">
        <v>29.2</v>
      </c>
      <c r="S17" s="175">
        <f t="shared" si="16"/>
        <v>0</v>
      </c>
      <c r="T17" s="49">
        <v>0</v>
      </c>
      <c r="U17" s="49">
        <v>0</v>
      </c>
      <c r="V17" s="175">
        <f t="shared" si="17"/>
        <v>0</v>
      </c>
      <c r="W17" s="49">
        <v>0</v>
      </c>
      <c r="X17" s="49">
        <v>0</v>
      </c>
      <c r="Y17" s="176">
        <v>273.3</v>
      </c>
      <c r="Z17" s="177">
        <f t="shared" si="2"/>
        <v>846.3</v>
      </c>
      <c r="AA17" s="178">
        <f t="shared" si="3"/>
        <v>573</v>
      </c>
      <c r="AB17" s="50">
        <f t="shared" si="4"/>
        <v>466.8</v>
      </c>
      <c r="AC17" s="51">
        <f t="shared" si="5"/>
        <v>106.2</v>
      </c>
      <c r="AD17" s="179">
        <f t="shared" si="6"/>
        <v>701.8446387888587</v>
      </c>
      <c r="AE17" s="52">
        <f t="shared" si="7"/>
        <v>571.764532960976</v>
      </c>
      <c r="AF17" s="53">
        <f t="shared" si="8"/>
        <v>130.0801058278827</v>
      </c>
      <c r="AG17" s="180">
        <f t="shared" si="9"/>
        <v>1036.5988094363195</v>
      </c>
      <c r="AH17" s="181">
        <f t="shared" si="10"/>
        <v>334.7541706474609</v>
      </c>
      <c r="AI17" s="182">
        <f t="shared" si="11"/>
        <v>18.534031413612567</v>
      </c>
    </row>
    <row r="18" spans="1:35" s="43" customFormat="1" ht="19.5" customHeight="1">
      <c r="A18" s="48">
        <v>13</v>
      </c>
      <c r="B18" s="47" t="s">
        <v>128</v>
      </c>
      <c r="C18" s="173">
        <v>121378</v>
      </c>
      <c r="D18" s="174">
        <f t="shared" si="12"/>
        <v>1959.1999999999998</v>
      </c>
      <c r="E18" s="38">
        <f t="shared" si="12"/>
        <v>1874.9999999999998</v>
      </c>
      <c r="F18" s="38">
        <f t="shared" si="12"/>
        <v>84.2</v>
      </c>
      <c r="G18" s="175">
        <f t="shared" si="1"/>
        <v>0</v>
      </c>
      <c r="H18" s="49">
        <v>0</v>
      </c>
      <c r="I18" s="49">
        <v>0</v>
      </c>
      <c r="J18" s="175">
        <f t="shared" si="13"/>
        <v>1637.3</v>
      </c>
      <c r="K18" s="49">
        <v>1575.8</v>
      </c>
      <c r="L18" s="49">
        <v>61.5</v>
      </c>
      <c r="M18" s="175">
        <f t="shared" si="14"/>
        <v>92.8</v>
      </c>
      <c r="N18" s="49">
        <v>70.1</v>
      </c>
      <c r="O18" s="49">
        <v>22.7</v>
      </c>
      <c r="P18" s="175">
        <f t="shared" si="15"/>
        <v>229.1</v>
      </c>
      <c r="Q18" s="49">
        <v>229.1</v>
      </c>
      <c r="R18" s="49">
        <v>0</v>
      </c>
      <c r="S18" s="175">
        <f t="shared" si="16"/>
        <v>0</v>
      </c>
      <c r="T18" s="49">
        <v>0</v>
      </c>
      <c r="U18" s="49">
        <v>0</v>
      </c>
      <c r="V18" s="175">
        <v>0</v>
      </c>
      <c r="W18" s="49">
        <v>0</v>
      </c>
      <c r="X18" s="49">
        <v>0</v>
      </c>
      <c r="Y18" s="176">
        <v>1048</v>
      </c>
      <c r="Z18" s="177">
        <f t="shared" si="2"/>
        <v>3007.2</v>
      </c>
      <c r="AA18" s="178">
        <f t="shared" si="3"/>
        <v>1959.1999999999998</v>
      </c>
      <c r="AB18" s="50">
        <f t="shared" si="4"/>
        <v>1730.1</v>
      </c>
      <c r="AC18" s="51">
        <f t="shared" si="5"/>
        <v>229.1</v>
      </c>
      <c r="AD18" s="179">
        <f t="shared" si="6"/>
        <v>538.0436872140476</v>
      </c>
      <c r="AE18" s="52">
        <f t="shared" si="7"/>
        <v>475.12728830595324</v>
      </c>
      <c r="AF18" s="53">
        <f t="shared" si="8"/>
        <v>62.91639890809428</v>
      </c>
      <c r="AG18" s="170">
        <f t="shared" si="9"/>
        <v>825.849824515151</v>
      </c>
      <c r="AH18" s="181">
        <f t="shared" si="10"/>
        <v>287.80613730110343</v>
      </c>
      <c r="AI18" s="182">
        <f t="shared" si="11"/>
        <v>11.693548387096776</v>
      </c>
    </row>
    <row r="19" spans="1:35" s="43" customFormat="1" ht="19.5" customHeight="1">
      <c r="A19" s="48">
        <v>14</v>
      </c>
      <c r="B19" s="47" t="s">
        <v>70</v>
      </c>
      <c r="C19" s="173">
        <v>55149</v>
      </c>
      <c r="D19" s="174">
        <f t="shared" si="12"/>
        <v>1116.3999999999999</v>
      </c>
      <c r="E19" s="38">
        <f t="shared" si="12"/>
        <v>1042.5</v>
      </c>
      <c r="F19" s="38">
        <f t="shared" si="12"/>
        <v>73.9</v>
      </c>
      <c r="G19" s="175">
        <f t="shared" si="1"/>
        <v>0</v>
      </c>
      <c r="H19" s="49">
        <v>0</v>
      </c>
      <c r="I19" s="49">
        <v>0</v>
      </c>
      <c r="J19" s="175">
        <f t="shared" si="13"/>
        <v>889</v>
      </c>
      <c r="K19" s="49">
        <v>864.5</v>
      </c>
      <c r="L19" s="49">
        <v>24.5</v>
      </c>
      <c r="M19" s="175">
        <f t="shared" si="14"/>
        <v>0</v>
      </c>
      <c r="N19" s="49">
        <v>0</v>
      </c>
      <c r="O19" s="49">
        <v>0</v>
      </c>
      <c r="P19" s="175">
        <f t="shared" si="15"/>
        <v>157.1</v>
      </c>
      <c r="Q19" s="49">
        <v>147.7</v>
      </c>
      <c r="R19" s="49">
        <v>9.4</v>
      </c>
      <c r="S19" s="175">
        <f t="shared" si="16"/>
        <v>0</v>
      </c>
      <c r="T19" s="49">
        <v>0</v>
      </c>
      <c r="U19" s="49">
        <v>0</v>
      </c>
      <c r="V19" s="175">
        <f t="shared" si="17"/>
        <v>70.3</v>
      </c>
      <c r="W19" s="49">
        <v>30.3</v>
      </c>
      <c r="X19" s="49">
        <v>40</v>
      </c>
      <c r="Y19" s="176">
        <v>282.5</v>
      </c>
      <c r="Z19" s="177">
        <f t="shared" si="2"/>
        <v>1398.8999999999999</v>
      </c>
      <c r="AA19" s="178">
        <f t="shared" si="3"/>
        <v>1116.3999999999999</v>
      </c>
      <c r="AB19" s="50">
        <f t="shared" si="4"/>
        <v>959.3</v>
      </c>
      <c r="AC19" s="51">
        <f t="shared" si="5"/>
        <v>157.1</v>
      </c>
      <c r="AD19" s="179">
        <f t="shared" si="6"/>
        <v>674.7780255912768</v>
      </c>
      <c r="AE19" s="52">
        <f t="shared" si="7"/>
        <v>579.823145780824</v>
      </c>
      <c r="AF19" s="53">
        <f t="shared" si="8"/>
        <v>94.9548798104529</v>
      </c>
      <c r="AG19" s="170">
        <f t="shared" si="9"/>
        <v>845.5275707628424</v>
      </c>
      <c r="AH19" s="181">
        <f t="shared" si="10"/>
        <v>170.7495451715655</v>
      </c>
      <c r="AI19" s="182">
        <f t="shared" si="11"/>
        <v>14.07201719813687</v>
      </c>
    </row>
    <row r="20" spans="1:35" s="43" customFormat="1" ht="19.5" customHeight="1">
      <c r="A20" s="48">
        <v>15</v>
      </c>
      <c r="B20" s="47" t="s">
        <v>71</v>
      </c>
      <c r="C20" s="173">
        <v>17372</v>
      </c>
      <c r="D20" s="174">
        <f t="shared" si="12"/>
        <v>376.2</v>
      </c>
      <c r="E20" s="38">
        <f t="shared" si="12"/>
        <v>348.59999999999997</v>
      </c>
      <c r="F20" s="38">
        <f t="shared" si="12"/>
        <v>27.6</v>
      </c>
      <c r="G20" s="175">
        <f>SUM(H20:I20)</f>
        <v>0</v>
      </c>
      <c r="H20" s="49">
        <v>0</v>
      </c>
      <c r="I20" s="49">
        <v>0</v>
      </c>
      <c r="J20" s="175">
        <f>SUM(K20:L20)</f>
        <v>298</v>
      </c>
      <c r="K20" s="49">
        <v>290.9</v>
      </c>
      <c r="L20" s="49">
        <v>7.1</v>
      </c>
      <c r="M20" s="175">
        <f>SUM(N20:O20)</f>
        <v>0</v>
      </c>
      <c r="N20" s="49">
        <v>0</v>
      </c>
      <c r="O20" s="49">
        <v>0</v>
      </c>
      <c r="P20" s="175">
        <f>SUM(Q20:R20)</f>
        <v>47.4</v>
      </c>
      <c r="Q20" s="49">
        <v>47.4</v>
      </c>
      <c r="R20" s="49">
        <v>0</v>
      </c>
      <c r="S20" s="175">
        <f>SUM(T20:U20)</f>
        <v>0</v>
      </c>
      <c r="T20" s="49">
        <v>0</v>
      </c>
      <c r="U20" s="49">
        <v>0</v>
      </c>
      <c r="V20" s="175">
        <f>SUM(W20:X20)</f>
        <v>30.8</v>
      </c>
      <c r="W20" s="49">
        <v>10.3</v>
      </c>
      <c r="X20" s="49">
        <v>20.5</v>
      </c>
      <c r="Y20" s="176">
        <v>136.8</v>
      </c>
      <c r="Z20" s="177">
        <f>D20+Y20</f>
        <v>513</v>
      </c>
      <c r="AA20" s="178">
        <f>SUM(AB20:AC20)</f>
        <v>376.2</v>
      </c>
      <c r="AB20" s="50">
        <f>G20+J20+M20+S20+V20</f>
        <v>328.8</v>
      </c>
      <c r="AC20" s="51">
        <f>P20</f>
        <v>47.4</v>
      </c>
      <c r="AD20" s="179">
        <f t="shared" si="6"/>
        <v>721.8512548929311</v>
      </c>
      <c r="AE20" s="52">
        <f t="shared" si="7"/>
        <v>630.9002993322589</v>
      </c>
      <c r="AF20" s="53">
        <f t="shared" si="8"/>
        <v>90.95095556067234</v>
      </c>
      <c r="AG20" s="180">
        <f t="shared" si="9"/>
        <v>984.3426203085425</v>
      </c>
      <c r="AH20" s="181">
        <f t="shared" si="10"/>
        <v>262.49136541561137</v>
      </c>
      <c r="AI20" s="182">
        <f>AC20*100/AA20</f>
        <v>12.599681020733653</v>
      </c>
    </row>
    <row r="21" spans="1:35" s="43" customFormat="1" ht="19.5" customHeight="1">
      <c r="A21" s="48">
        <v>16</v>
      </c>
      <c r="B21" s="47" t="s">
        <v>72</v>
      </c>
      <c r="C21" s="173">
        <v>6685</v>
      </c>
      <c r="D21" s="174">
        <f t="shared" si="12"/>
        <v>91.19999999999999</v>
      </c>
      <c r="E21" s="38">
        <f t="shared" si="12"/>
        <v>89.5</v>
      </c>
      <c r="F21" s="38">
        <f t="shared" si="12"/>
        <v>1.7</v>
      </c>
      <c r="G21" s="175">
        <f>SUM(H21:I21)</f>
        <v>0</v>
      </c>
      <c r="H21" s="49">
        <v>0</v>
      </c>
      <c r="I21" s="49">
        <v>0</v>
      </c>
      <c r="J21" s="175">
        <f>SUM(K21:L21)</f>
        <v>53.9</v>
      </c>
      <c r="K21" s="49">
        <v>53.9</v>
      </c>
      <c r="L21" s="49">
        <v>0</v>
      </c>
      <c r="M21" s="175">
        <f>SUM(N21:O21)</f>
        <v>8.2</v>
      </c>
      <c r="N21" s="49">
        <v>6.5</v>
      </c>
      <c r="O21" s="49">
        <v>1.7</v>
      </c>
      <c r="P21" s="175">
        <f>SUM(Q21:R21)</f>
        <v>29.1</v>
      </c>
      <c r="Q21" s="49">
        <v>29.1</v>
      </c>
      <c r="R21" s="49">
        <v>0</v>
      </c>
      <c r="S21" s="175">
        <f>SUM(T21:U21)</f>
        <v>0</v>
      </c>
      <c r="T21" s="49">
        <v>0</v>
      </c>
      <c r="U21" s="49">
        <v>0</v>
      </c>
      <c r="V21" s="175">
        <f>SUM(W21:X21)</f>
        <v>0</v>
      </c>
      <c r="W21" s="49">
        <v>0</v>
      </c>
      <c r="X21" s="49">
        <v>0</v>
      </c>
      <c r="Y21" s="176">
        <v>28.2</v>
      </c>
      <c r="Z21" s="177">
        <f t="shared" si="2"/>
        <v>119.39999999999999</v>
      </c>
      <c r="AA21" s="178">
        <f t="shared" si="3"/>
        <v>91.19999999999999</v>
      </c>
      <c r="AB21" s="50">
        <f t="shared" si="4"/>
        <v>62.099999999999994</v>
      </c>
      <c r="AC21" s="51">
        <f t="shared" si="5"/>
        <v>29.1</v>
      </c>
      <c r="AD21" s="179">
        <f t="shared" si="6"/>
        <v>454.74943904263273</v>
      </c>
      <c r="AE21" s="52">
        <f t="shared" si="7"/>
        <v>309.6484667165295</v>
      </c>
      <c r="AF21" s="53">
        <f t="shared" si="8"/>
        <v>145.10097232610323</v>
      </c>
      <c r="AG21" s="180">
        <f t="shared" si="9"/>
        <v>595.3627524308152</v>
      </c>
      <c r="AH21" s="181">
        <f t="shared" si="10"/>
        <v>140.6133133881825</v>
      </c>
      <c r="AI21" s="182">
        <f t="shared" si="11"/>
        <v>31.90789473684211</v>
      </c>
    </row>
    <row r="22" spans="1:35" s="43" customFormat="1" ht="19.5" customHeight="1">
      <c r="A22" s="48">
        <v>17</v>
      </c>
      <c r="B22" s="47" t="s">
        <v>73</v>
      </c>
      <c r="C22" s="173">
        <v>14285</v>
      </c>
      <c r="D22" s="174">
        <f t="shared" si="12"/>
        <v>268.3</v>
      </c>
      <c r="E22" s="38">
        <f t="shared" si="12"/>
        <v>244.9</v>
      </c>
      <c r="F22" s="38">
        <f t="shared" si="12"/>
        <v>23.4</v>
      </c>
      <c r="G22" s="175">
        <f t="shared" si="1"/>
        <v>0</v>
      </c>
      <c r="H22" s="49">
        <v>0</v>
      </c>
      <c r="I22" s="49">
        <v>0</v>
      </c>
      <c r="J22" s="175">
        <f t="shared" si="13"/>
        <v>217.70000000000002</v>
      </c>
      <c r="K22" s="49">
        <v>200.4</v>
      </c>
      <c r="L22" s="49">
        <v>17.3</v>
      </c>
      <c r="M22" s="175">
        <f>SUM(N22:O22)</f>
        <v>12.899999999999999</v>
      </c>
      <c r="N22" s="49">
        <v>9.2</v>
      </c>
      <c r="O22" s="49">
        <v>3.7</v>
      </c>
      <c r="P22" s="175">
        <f t="shared" si="15"/>
        <v>36.4</v>
      </c>
      <c r="Q22" s="49">
        <v>34.9</v>
      </c>
      <c r="R22" s="49">
        <v>1.5</v>
      </c>
      <c r="S22" s="175">
        <f t="shared" si="16"/>
        <v>0</v>
      </c>
      <c r="T22" s="49">
        <v>0</v>
      </c>
      <c r="U22" s="49">
        <v>0</v>
      </c>
      <c r="V22" s="175">
        <f t="shared" si="17"/>
        <v>1.3</v>
      </c>
      <c r="W22" s="49">
        <v>0.4</v>
      </c>
      <c r="X22" s="49">
        <v>0.9</v>
      </c>
      <c r="Y22" s="176">
        <v>63.8</v>
      </c>
      <c r="Z22" s="177">
        <f t="shared" si="2"/>
        <v>332.1</v>
      </c>
      <c r="AA22" s="178">
        <f t="shared" si="3"/>
        <v>268.3</v>
      </c>
      <c r="AB22" s="50">
        <f t="shared" si="4"/>
        <v>231.90000000000003</v>
      </c>
      <c r="AC22" s="51">
        <f t="shared" si="5"/>
        <v>36.4</v>
      </c>
      <c r="AD22" s="179">
        <f t="shared" si="6"/>
        <v>626.0646365651615</v>
      </c>
      <c r="AE22" s="52">
        <f t="shared" si="7"/>
        <v>541.1270563528177</v>
      </c>
      <c r="AF22" s="53">
        <f t="shared" si="8"/>
        <v>84.93758021234395</v>
      </c>
      <c r="AG22" s="180">
        <f t="shared" si="9"/>
        <v>774.9387469373469</v>
      </c>
      <c r="AH22" s="181">
        <f t="shared" si="10"/>
        <v>148.87411037218524</v>
      </c>
      <c r="AI22" s="182">
        <f>AC22*100/AA22</f>
        <v>13.566902720834886</v>
      </c>
    </row>
    <row r="23" spans="1:35" s="43" customFormat="1" ht="19.5" customHeight="1">
      <c r="A23" s="48">
        <v>18</v>
      </c>
      <c r="B23" s="47" t="s">
        <v>129</v>
      </c>
      <c r="C23" s="173">
        <v>33650</v>
      </c>
      <c r="D23" s="174">
        <f t="shared" si="12"/>
        <v>527.1999999999999</v>
      </c>
      <c r="E23" s="38">
        <f t="shared" si="12"/>
        <v>484.69999999999993</v>
      </c>
      <c r="F23" s="38">
        <f t="shared" si="12"/>
        <v>42.5</v>
      </c>
      <c r="G23" s="175">
        <v>0</v>
      </c>
      <c r="H23" s="49">
        <v>0</v>
      </c>
      <c r="I23" s="55">
        <v>0</v>
      </c>
      <c r="J23" s="175">
        <f t="shared" si="13"/>
        <v>342.7</v>
      </c>
      <c r="K23" s="49">
        <v>314.7</v>
      </c>
      <c r="L23" s="68">
        <v>28</v>
      </c>
      <c r="M23" s="175">
        <f t="shared" si="14"/>
        <v>0</v>
      </c>
      <c r="N23" s="49">
        <v>0</v>
      </c>
      <c r="O23" s="49">
        <v>0</v>
      </c>
      <c r="P23" s="175">
        <f t="shared" si="15"/>
        <v>135.2</v>
      </c>
      <c r="Q23" s="49">
        <v>133.6</v>
      </c>
      <c r="R23" s="49">
        <v>1.6</v>
      </c>
      <c r="S23" s="175">
        <v>0</v>
      </c>
      <c r="T23" s="49">
        <v>0</v>
      </c>
      <c r="U23" s="49">
        <v>0</v>
      </c>
      <c r="V23" s="175">
        <f t="shared" si="17"/>
        <v>49.3</v>
      </c>
      <c r="W23" s="49">
        <v>36.4</v>
      </c>
      <c r="X23" s="49">
        <v>12.9</v>
      </c>
      <c r="Y23" s="176">
        <v>311.9</v>
      </c>
      <c r="Z23" s="177">
        <f t="shared" si="2"/>
        <v>839.0999999999999</v>
      </c>
      <c r="AA23" s="178">
        <f t="shared" si="3"/>
        <v>527.2</v>
      </c>
      <c r="AB23" s="50">
        <f t="shared" si="4"/>
        <v>392</v>
      </c>
      <c r="AC23" s="51">
        <f t="shared" si="5"/>
        <v>135.2</v>
      </c>
      <c r="AD23" s="179">
        <f t="shared" si="6"/>
        <v>522.2387320455672</v>
      </c>
      <c r="AE23" s="52">
        <f t="shared" si="7"/>
        <v>388.3110450718177</v>
      </c>
      <c r="AF23" s="53">
        <f t="shared" si="8"/>
        <v>133.92768697374936</v>
      </c>
      <c r="AG23" s="180">
        <f t="shared" si="9"/>
        <v>831.2035661218424</v>
      </c>
      <c r="AH23" s="181">
        <f t="shared" si="10"/>
        <v>308.96483407627534</v>
      </c>
      <c r="AI23" s="182">
        <f t="shared" si="11"/>
        <v>25.64491654021244</v>
      </c>
    </row>
    <row r="24" spans="1:35" s="43" customFormat="1" ht="19.5" customHeight="1">
      <c r="A24" s="48">
        <v>19</v>
      </c>
      <c r="B24" s="47" t="s">
        <v>130</v>
      </c>
      <c r="C24" s="173">
        <v>27103</v>
      </c>
      <c r="D24" s="174">
        <f t="shared" si="12"/>
        <v>455</v>
      </c>
      <c r="E24" s="38">
        <f t="shared" si="12"/>
        <v>422.00000000000006</v>
      </c>
      <c r="F24" s="38">
        <f t="shared" si="12"/>
        <v>33</v>
      </c>
      <c r="G24" s="175">
        <v>0</v>
      </c>
      <c r="H24" s="49">
        <v>0</v>
      </c>
      <c r="I24" s="49">
        <v>0</v>
      </c>
      <c r="J24" s="175">
        <f t="shared" si="13"/>
        <v>301</v>
      </c>
      <c r="K24" s="49">
        <v>279.6</v>
      </c>
      <c r="L24" s="49">
        <v>21.4</v>
      </c>
      <c r="M24" s="175">
        <f t="shared" si="14"/>
        <v>0</v>
      </c>
      <c r="N24" s="49">
        <v>0</v>
      </c>
      <c r="O24" s="49">
        <v>0</v>
      </c>
      <c r="P24" s="175">
        <f t="shared" si="15"/>
        <v>114.7</v>
      </c>
      <c r="Q24" s="49">
        <v>113.3</v>
      </c>
      <c r="R24" s="49">
        <v>1.4</v>
      </c>
      <c r="S24" s="175">
        <v>0</v>
      </c>
      <c r="T24" s="49">
        <v>0</v>
      </c>
      <c r="U24" s="49">
        <v>0</v>
      </c>
      <c r="V24" s="175">
        <f t="shared" si="17"/>
        <v>39.3</v>
      </c>
      <c r="W24" s="49">
        <v>29.1</v>
      </c>
      <c r="X24" s="49">
        <v>10.2</v>
      </c>
      <c r="Y24" s="176">
        <v>466</v>
      </c>
      <c r="Z24" s="177">
        <f t="shared" si="2"/>
        <v>921</v>
      </c>
      <c r="AA24" s="178">
        <f t="shared" si="3"/>
        <v>455</v>
      </c>
      <c r="AB24" s="50">
        <f t="shared" si="4"/>
        <v>340.3</v>
      </c>
      <c r="AC24" s="51">
        <f t="shared" si="5"/>
        <v>114.7</v>
      </c>
      <c r="AD24" s="179">
        <f t="shared" si="6"/>
        <v>559.5936489195537</v>
      </c>
      <c r="AE24" s="52">
        <f t="shared" si="7"/>
        <v>418.52685434576745</v>
      </c>
      <c r="AF24" s="53">
        <f t="shared" si="8"/>
        <v>141.06679457378644</v>
      </c>
      <c r="AG24" s="180">
        <f t="shared" si="9"/>
        <v>1132.7159355052945</v>
      </c>
      <c r="AH24" s="181">
        <f t="shared" si="10"/>
        <v>573.1222865857408</v>
      </c>
      <c r="AI24" s="182">
        <f t="shared" si="11"/>
        <v>25.208791208791208</v>
      </c>
    </row>
    <row r="25" spans="1:35" s="43" customFormat="1" ht="19.5" customHeight="1">
      <c r="A25" s="48">
        <v>20</v>
      </c>
      <c r="B25" s="47" t="s">
        <v>34</v>
      </c>
      <c r="C25" s="173">
        <v>6114</v>
      </c>
      <c r="D25" s="174">
        <f t="shared" si="12"/>
        <v>83</v>
      </c>
      <c r="E25" s="38">
        <f t="shared" si="12"/>
        <v>82.6</v>
      </c>
      <c r="F25" s="38">
        <f t="shared" si="12"/>
        <v>0.4</v>
      </c>
      <c r="G25" s="175">
        <f t="shared" si="1"/>
        <v>0</v>
      </c>
      <c r="H25" s="49">
        <v>0</v>
      </c>
      <c r="I25" s="49">
        <v>0</v>
      </c>
      <c r="J25" s="175">
        <f t="shared" si="13"/>
        <v>59.9</v>
      </c>
      <c r="K25" s="49">
        <v>59.8</v>
      </c>
      <c r="L25" s="49">
        <v>0.1</v>
      </c>
      <c r="M25" s="175">
        <f t="shared" si="14"/>
        <v>5.8</v>
      </c>
      <c r="N25" s="49">
        <v>5.5</v>
      </c>
      <c r="O25" s="49">
        <v>0.3</v>
      </c>
      <c r="P25" s="175">
        <f t="shared" si="15"/>
        <v>16.7</v>
      </c>
      <c r="Q25" s="49">
        <v>16.7</v>
      </c>
      <c r="R25" s="49">
        <v>0</v>
      </c>
      <c r="S25" s="175">
        <f t="shared" si="16"/>
        <v>0</v>
      </c>
      <c r="T25" s="49">
        <v>0</v>
      </c>
      <c r="U25" s="49">
        <v>0</v>
      </c>
      <c r="V25" s="175">
        <f t="shared" si="17"/>
        <v>0.6</v>
      </c>
      <c r="W25" s="49">
        <v>0.6</v>
      </c>
      <c r="X25" s="49">
        <v>0</v>
      </c>
      <c r="Y25" s="176">
        <v>55.5</v>
      </c>
      <c r="Z25" s="177">
        <f t="shared" si="2"/>
        <v>138.5</v>
      </c>
      <c r="AA25" s="178">
        <f t="shared" si="3"/>
        <v>83</v>
      </c>
      <c r="AB25" s="50">
        <f t="shared" si="4"/>
        <v>66.3</v>
      </c>
      <c r="AC25" s="51">
        <f t="shared" si="5"/>
        <v>16.7</v>
      </c>
      <c r="AD25" s="179">
        <f t="shared" si="6"/>
        <v>452.5133573219932</v>
      </c>
      <c r="AE25" s="52">
        <f t="shared" si="7"/>
        <v>361.465489041544</v>
      </c>
      <c r="AF25" s="53">
        <f t="shared" si="8"/>
        <v>91.04786828044924</v>
      </c>
      <c r="AG25" s="180">
        <f t="shared" si="9"/>
        <v>755.097590230073</v>
      </c>
      <c r="AH25" s="181">
        <f t="shared" si="10"/>
        <v>302.5842329080798</v>
      </c>
      <c r="AI25" s="182">
        <f t="shared" si="11"/>
        <v>20.120481927710845</v>
      </c>
    </row>
    <row r="26" spans="1:35" s="43" customFormat="1" ht="19.5" customHeight="1">
      <c r="A26" s="48">
        <v>21</v>
      </c>
      <c r="B26" s="47" t="s">
        <v>35</v>
      </c>
      <c r="C26" s="173">
        <v>16017</v>
      </c>
      <c r="D26" s="174">
        <f t="shared" si="12"/>
        <v>206.90000000000003</v>
      </c>
      <c r="E26" s="38">
        <f t="shared" si="12"/>
        <v>187.89999999999998</v>
      </c>
      <c r="F26" s="38">
        <f t="shared" si="12"/>
        <v>19</v>
      </c>
      <c r="G26" s="175">
        <f t="shared" si="1"/>
        <v>0</v>
      </c>
      <c r="H26" s="49">
        <v>0</v>
      </c>
      <c r="I26" s="49">
        <v>0</v>
      </c>
      <c r="J26" s="175">
        <f t="shared" si="13"/>
        <v>156.8</v>
      </c>
      <c r="K26" s="49">
        <v>142.5</v>
      </c>
      <c r="L26" s="49">
        <v>14.3</v>
      </c>
      <c r="M26" s="175">
        <f t="shared" si="14"/>
        <v>10.4</v>
      </c>
      <c r="N26" s="49">
        <v>5.7</v>
      </c>
      <c r="O26" s="49">
        <v>4.7</v>
      </c>
      <c r="P26" s="175">
        <f t="shared" si="15"/>
        <v>39.7</v>
      </c>
      <c r="Q26" s="49">
        <v>39.7</v>
      </c>
      <c r="R26" s="49">
        <v>0</v>
      </c>
      <c r="S26" s="175">
        <f t="shared" si="16"/>
        <v>0</v>
      </c>
      <c r="T26" s="49">
        <v>0</v>
      </c>
      <c r="U26" s="49">
        <v>0</v>
      </c>
      <c r="V26" s="175">
        <f t="shared" si="17"/>
        <v>0</v>
      </c>
      <c r="W26" s="49">
        <v>0</v>
      </c>
      <c r="X26" s="49">
        <v>0</v>
      </c>
      <c r="Y26" s="176">
        <v>115.5</v>
      </c>
      <c r="Z26" s="177">
        <f t="shared" si="2"/>
        <v>322.40000000000003</v>
      </c>
      <c r="AA26" s="178">
        <f t="shared" si="3"/>
        <v>206.90000000000003</v>
      </c>
      <c r="AB26" s="50">
        <f t="shared" si="4"/>
        <v>167.20000000000002</v>
      </c>
      <c r="AC26" s="51">
        <f t="shared" si="5"/>
        <v>39.7</v>
      </c>
      <c r="AD26" s="179">
        <f t="shared" si="6"/>
        <v>430.58417098499524</v>
      </c>
      <c r="AE26" s="52">
        <f t="shared" si="7"/>
        <v>347.96362198497434</v>
      </c>
      <c r="AF26" s="53">
        <f t="shared" si="8"/>
        <v>82.62054900002083</v>
      </c>
      <c r="AG26" s="180">
        <f t="shared" si="9"/>
        <v>670.9537782772471</v>
      </c>
      <c r="AH26" s="181">
        <f t="shared" si="10"/>
        <v>240.36960729225197</v>
      </c>
      <c r="AI26" s="182">
        <f t="shared" si="11"/>
        <v>19.18801353310778</v>
      </c>
    </row>
    <row r="27" spans="1:35" s="43" customFormat="1" ht="19.5" customHeight="1">
      <c r="A27" s="44">
        <v>22</v>
      </c>
      <c r="B27" s="47" t="s">
        <v>36</v>
      </c>
      <c r="C27" s="173">
        <v>8015</v>
      </c>
      <c r="D27" s="174">
        <f t="shared" si="12"/>
        <v>132.70000000000002</v>
      </c>
      <c r="E27" s="38">
        <f t="shared" si="12"/>
        <v>125.8</v>
      </c>
      <c r="F27" s="38">
        <f t="shared" si="12"/>
        <v>6.9</v>
      </c>
      <c r="G27" s="175">
        <f t="shared" si="1"/>
        <v>0</v>
      </c>
      <c r="H27" s="49">
        <v>0</v>
      </c>
      <c r="I27" s="49">
        <v>0</v>
      </c>
      <c r="J27" s="175">
        <f t="shared" si="13"/>
        <v>105.9</v>
      </c>
      <c r="K27" s="49">
        <v>101.7</v>
      </c>
      <c r="L27" s="49">
        <v>4.2</v>
      </c>
      <c r="M27" s="175">
        <f t="shared" si="14"/>
        <v>6.8</v>
      </c>
      <c r="N27" s="49">
        <v>5.8</v>
      </c>
      <c r="O27" s="49">
        <v>1</v>
      </c>
      <c r="P27" s="175">
        <f t="shared" si="15"/>
        <v>14.7</v>
      </c>
      <c r="Q27" s="49">
        <v>14.7</v>
      </c>
      <c r="R27" s="49">
        <v>0</v>
      </c>
      <c r="S27" s="175">
        <f t="shared" si="16"/>
        <v>0</v>
      </c>
      <c r="T27" s="49">
        <v>0</v>
      </c>
      <c r="U27" s="49">
        <v>0</v>
      </c>
      <c r="V27" s="175">
        <f t="shared" si="17"/>
        <v>5.3</v>
      </c>
      <c r="W27" s="49">
        <v>3.6</v>
      </c>
      <c r="X27" s="49">
        <v>1.7</v>
      </c>
      <c r="Y27" s="176">
        <v>49.8</v>
      </c>
      <c r="Z27" s="177">
        <f t="shared" si="2"/>
        <v>182.5</v>
      </c>
      <c r="AA27" s="178">
        <f t="shared" si="3"/>
        <v>132.7</v>
      </c>
      <c r="AB27" s="50">
        <f t="shared" si="4"/>
        <v>118</v>
      </c>
      <c r="AC27" s="51">
        <f t="shared" si="5"/>
        <v>14.7</v>
      </c>
      <c r="AD27" s="179">
        <f t="shared" si="6"/>
        <v>551.8818881264295</v>
      </c>
      <c r="AE27" s="52">
        <f t="shared" si="7"/>
        <v>490.7465169473903</v>
      </c>
      <c r="AF27" s="53">
        <f t="shared" si="8"/>
        <v>61.1353711790393</v>
      </c>
      <c r="AG27" s="180">
        <f t="shared" si="9"/>
        <v>758.9935537533792</v>
      </c>
      <c r="AH27" s="181">
        <f t="shared" si="10"/>
        <v>207.11166562694947</v>
      </c>
      <c r="AI27" s="182">
        <f t="shared" si="11"/>
        <v>11.077618688771667</v>
      </c>
    </row>
    <row r="28" spans="1:35" s="46" customFormat="1" ht="19.5" customHeight="1">
      <c r="A28" s="48">
        <v>23</v>
      </c>
      <c r="B28" s="47" t="s">
        <v>37</v>
      </c>
      <c r="C28" s="173">
        <v>5921</v>
      </c>
      <c r="D28" s="174">
        <f t="shared" si="12"/>
        <v>93.9</v>
      </c>
      <c r="E28" s="38">
        <f t="shared" si="12"/>
        <v>91.4</v>
      </c>
      <c r="F28" s="38">
        <f t="shared" si="12"/>
        <v>2.5</v>
      </c>
      <c r="G28" s="175">
        <f t="shared" si="1"/>
        <v>0</v>
      </c>
      <c r="H28" s="54">
        <v>0</v>
      </c>
      <c r="I28" s="54">
        <v>0</v>
      </c>
      <c r="J28" s="175">
        <f t="shared" si="13"/>
        <v>79.4</v>
      </c>
      <c r="K28" s="54">
        <v>77.9</v>
      </c>
      <c r="L28" s="54">
        <v>1.5</v>
      </c>
      <c r="M28" s="175">
        <f t="shared" si="14"/>
        <v>10.100000000000001</v>
      </c>
      <c r="N28" s="54">
        <v>9.3</v>
      </c>
      <c r="O28" s="54">
        <v>0.8</v>
      </c>
      <c r="P28" s="175">
        <f t="shared" si="15"/>
        <v>4.4</v>
      </c>
      <c r="Q28" s="83">
        <v>4.2</v>
      </c>
      <c r="R28" s="54">
        <v>0.2</v>
      </c>
      <c r="S28" s="175">
        <f t="shared" si="16"/>
        <v>0</v>
      </c>
      <c r="T28" s="54">
        <v>0</v>
      </c>
      <c r="U28" s="54">
        <v>0</v>
      </c>
      <c r="V28" s="175">
        <f t="shared" si="17"/>
        <v>0</v>
      </c>
      <c r="W28" s="54">
        <v>0</v>
      </c>
      <c r="X28" s="54">
        <v>0</v>
      </c>
      <c r="Y28" s="176">
        <v>0</v>
      </c>
      <c r="Z28" s="177">
        <f t="shared" si="2"/>
        <v>93.9</v>
      </c>
      <c r="AA28" s="178">
        <f t="shared" si="3"/>
        <v>93.9</v>
      </c>
      <c r="AB28" s="50">
        <f t="shared" si="4"/>
        <v>89.5</v>
      </c>
      <c r="AC28" s="51">
        <f t="shared" si="5"/>
        <v>4.4</v>
      </c>
      <c r="AD28" s="179">
        <f t="shared" si="6"/>
        <v>528.6269211281879</v>
      </c>
      <c r="AE28" s="52">
        <f t="shared" si="7"/>
        <v>503.8563305747903</v>
      </c>
      <c r="AF28" s="53">
        <f t="shared" si="8"/>
        <v>24.77059055339751</v>
      </c>
      <c r="AG28" s="180">
        <f t="shared" si="9"/>
        <v>528.6269211281879</v>
      </c>
      <c r="AH28" s="181">
        <f t="shared" si="10"/>
        <v>0</v>
      </c>
      <c r="AI28" s="182">
        <f t="shared" si="11"/>
        <v>4.685835995740149</v>
      </c>
    </row>
    <row r="29" spans="1:35" s="46" customFormat="1" ht="19.5" customHeight="1">
      <c r="A29" s="48">
        <v>24</v>
      </c>
      <c r="B29" s="47" t="s">
        <v>38</v>
      </c>
      <c r="C29" s="173">
        <v>12413</v>
      </c>
      <c r="D29" s="174">
        <f>G29+J29+M29+P29+S29+V29</f>
        <v>243.20000000000002</v>
      </c>
      <c r="E29" s="38">
        <f>H29+K29+N29+Q29+T29+W29</f>
        <v>230.20000000000002</v>
      </c>
      <c r="F29" s="38">
        <f>L29+I29+O29+R29+U29+X29</f>
        <v>13</v>
      </c>
      <c r="G29" s="175">
        <f>SUM(H29:I29)</f>
        <v>0</v>
      </c>
      <c r="H29" s="54">
        <v>0</v>
      </c>
      <c r="I29" s="54">
        <v>0</v>
      </c>
      <c r="J29" s="175">
        <f>SUM(K29:L29)</f>
        <v>174.6</v>
      </c>
      <c r="K29" s="54">
        <v>165.9</v>
      </c>
      <c r="L29" s="54">
        <v>8.7</v>
      </c>
      <c r="M29" s="175">
        <f>SUM(N29:O29)</f>
        <v>6.8</v>
      </c>
      <c r="N29" s="54">
        <v>5.5</v>
      </c>
      <c r="O29" s="54">
        <v>1.3</v>
      </c>
      <c r="P29" s="175">
        <f>SUM(Q29:R29)</f>
        <v>58</v>
      </c>
      <c r="Q29" s="54">
        <v>55</v>
      </c>
      <c r="R29" s="54">
        <v>3</v>
      </c>
      <c r="S29" s="175">
        <f>SUM(T29:U29)</f>
        <v>0</v>
      </c>
      <c r="T29" s="54">
        <v>0</v>
      </c>
      <c r="U29" s="54">
        <v>0</v>
      </c>
      <c r="V29" s="175">
        <f>SUM(W29:X29)</f>
        <v>3.8</v>
      </c>
      <c r="W29" s="54">
        <v>3.8</v>
      </c>
      <c r="X29" s="54">
        <v>0</v>
      </c>
      <c r="Y29" s="176">
        <v>85.6</v>
      </c>
      <c r="Z29" s="177">
        <f>D29+Y29</f>
        <v>328.8</v>
      </c>
      <c r="AA29" s="185">
        <f>SUM(AB29:AC29)</f>
        <v>243.20000000000002</v>
      </c>
      <c r="AB29" s="49">
        <f>G29+J29+M29+S29+V29</f>
        <v>185.20000000000002</v>
      </c>
      <c r="AC29" s="56">
        <f>P29</f>
        <v>58</v>
      </c>
      <c r="AD29" s="179">
        <f t="shared" si="6"/>
        <v>653.078761513467</v>
      </c>
      <c r="AE29" s="52">
        <f t="shared" si="7"/>
        <v>497.3280700341041</v>
      </c>
      <c r="AF29" s="53">
        <f t="shared" si="8"/>
        <v>155.750691479363</v>
      </c>
      <c r="AG29" s="180">
        <f t="shared" si="9"/>
        <v>882.9452992830097</v>
      </c>
      <c r="AH29" s="181">
        <f t="shared" si="10"/>
        <v>229.8665377695427</v>
      </c>
      <c r="AI29" s="182">
        <f>AC29*100/AA29</f>
        <v>23.848684210526315</v>
      </c>
    </row>
    <row r="30" spans="1:35" s="46" customFormat="1" ht="19.5" customHeight="1">
      <c r="A30" s="48">
        <v>25</v>
      </c>
      <c r="B30" s="47" t="s">
        <v>39</v>
      </c>
      <c r="C30" s="173">
        <v>16455</v>
      </c>
      <c r="D30" s="174">
        <f t="shared" si="12"/>
        <v>299.70000000000005</v>
      </c>
      <c r="E30" s="38">
        <f t="shared" si="12"/>
        <v>286.09999999999997</v>
      </c>
      <c r="F30" s="38">
        <f t="shared" si="12"/>
        <v>13.6</v>
      </c>
      <c r="G30" s="175">
        <f t="shared" si="1"/>
        <v>0</v>
      </c>
      <c r="H30" s="54">
        <v>0</v>
      </c>
      <c r="I30" s="54">
        <v>0</v>
      </c>
      <c r="J30" s="175">
        <f t="shared" si="13"/>
        <v>256.6</v>
      </c>
      <c r="K30" s="54">
        <v>251.3</v>
      </c>
      <c r="L30" s="54">
        <v>5.3</v>
      </c>
      <c r="M30" s="175">
        <f t="shared" si="14"/>
        <v>12.100000000000001</v>
      </c>
      <c r="N30" s="83">
        <v>9.4</v>
      </c>
      <c r="O30" s="54">
        <v>2.7</v>
      </c>
      <c r="P30" s="175">
        <f t="shared" si="15"/>
        <v>25</v>
      </c>
      <c r="Q30" s="54">
        <v>25</v>
      </c>
      <c r="R30" s="54">
        <v>0</v>
      </c>
      <c r="S30" s="175">
        <f t="shared" si="16"/>
        <v>0</v>
      </c>
      <c r="T30" s="54">
        <v>0</v>
      </c>
      <c r="U30" s="54">
        <v>0</v>
      </c>
      <c r="V30" s="175">
        <f t="shared" si="17"/>
        <v>6</v>
      </c>
      <c r="W30" s="54">
        <v>0.4</v>
      </c>
      <c r="X30" s="54">
        <v>5.6</v>
      </c>
      <c r="Y30" s="176">
        <v>80.3</v>
      </c>
      <c r="Z30" s="177">
        <f t="shared" si="2"/>
        <v>380.00000000000006</v>
      </c>
      <c r="AA30" s="178">
        <f t="shared" si="3"/>
        <v>299.70000000000005</v>
      </c>
      <c r="AB30" s="50">
        <f t="shared" si="4"/>
        <v>274.70000000000005</v>
      </c>
      <c r="AC30" s="51">
        <f t="shared" si="5"/>
        <v>25</v>
      </c>
      <c r="AD30" s="179">
        <f t="shared" si="6"/>
        <v>607.1103008204195</v>
      </c>
      <c r="AE30" s="52">
        <f t="shared" si="7"/>
        <v>556.4671325838145</v>
      </c>
      <c r="AF30" s="53">
        <f t="shared" si="8"/>
        <v>50.64316823660488</v>
      </c>
      <c r="AG30" s="180">
        <f t="shared" si="9"/>
        <v>769.7761571963944</v>
      </c>
      <c r="AH30" s="181">
        <f t="shared" si="10"/>
        <v>162.66585637597487</v>
      </c>
      <c r="AI30" s="182">
        <f t="shared" si="11"/>
        <v>8.341675008341674</v>
      </c>
    </row>
    <row r="31" spans="1:35" s="46" customFormat="1" ht="19.5" customHeight="1">
      <c r="A31" s="48">
        <v>26</v>
      </c>
      <c r="B31" s="47" t="s">
        <v>131</v>
      </c>
      <c r="C31" s="173">
        <v>10064</v>
      </c>
      <c r="D31" s="174">
        <f t="shared" si="12"/>
        <v>154.7</v>
      </c>
      <c r="E31" s="38">
        <f t="shared" si="12"/>
        <v>152.5</v>
      </c>
      <c r="F31" s="38">
        <f t="shared" si="12"/>
        <v>2.2</v>
      </c>
      <c r="G31" s="175">
        <f t="shared" si="1"/>
        <v>0</v>
      </c>
      <c r="H31" s="54">
        <v>0</v>
      </c>
      <c r="I31" s="54">
        <v>0</v>
      </c>
      <c r="J31" s="175">
        <f t="shared" si="13"/>
        <v>120.6</v>
      </c>
      <c r="K31" s="54">
        <v>120.3</v>
      </c>
      <c r="L31" s="54">
        <v>0.3</v>
      </c>
      <c r="M31" s="175">
        <f t="shared" si="14"/>
        <v>7.5</v>
      </c>
      <c r="N31" s="54">
        <v>7</v>
      </c>
      <c r="O31" s="54">
        <v>0.5</v>
      </c>
      <c r="P31" s="175">
        <f t="shared" si="15"/>
        <v>25.2</v>
      </c>
      <c r="Q31" s="54">
        <v>25.2</v>
      </c>
      <c r="R31" s="54">
        <v>0</v>
      </c>
      <c r="S31" s="175">
        <f t="shared" si="16"/>
        <v>0</v>
      </c>
      <c r="T31" s="54">
        <v>0</v>
      </c>
      <c r="U31" s="54">
        <v>0</v>
      </c>
      <c r="V31" s="175">
        <f t="shared" si="17"/>
        <v>1.4</v>
      </c>
      <c r="W31" s="54">
        <v>0</v>
      </c>
      <c r="X31" s="54">
        <v>1.4</v>
      </c>
      <c r="Y31" s="176">
        <v>90.4</v>
      </c>
      <c r="Z31" s="177">
        <f t="shared" si="2"/>
        <v>245.1</v>
      </c>
      <c r="AA31" s="142">
        <f t="shared" si="3"/>
        <v>154.7</v>
      </c>
      <c r="AB31" s="50">
        <f t="shared" si="4"/>
        <v>129.5</v>
      </c>
      <c r="AC31" s="51">
        <f t="shared" si="5"/>
        <v>25.2</v>
      </c>
      <c r="AD31" s="179">
        <f t="shared" si="6"/>
        <v>512.3873873873873</v>
      </c>
      <c r="AE31" s="52">
        <f t="shared" si="7"/>
        <v>428.921568627451</v>
      </c>
      <c r="AF31" s="53">
        <f t="shared" si="8"/>
        <v>83.4658187599364</v>
      </c>
      <c r="AG31" s="180">
        <f t="shared" si="9"/>
        <v>811.8044515103338</v>
      </c>
      <c r="AH31" s="181">
        <f t="shared" si="10"/>
        <v>299.4170641229465</v>
      </c>
      <c r="AI31" s="182">
        <f t="shared" si="11"/>
        <v>16.289592760180998</v>
      </c>
    </row>
    <row r="32" spans="1:35" s="46" customFormat="1" ht="19.5" customHeight="1">
      <c r="A32" s="48">
        <v>27</v>
      </c>
      <c r="B32" s="47" t="s">
        <v>40</v>
      </c>
      <c r="C32" s="173">
        <v>3628</v>
      </c>
      <c r="D32" s="174">
        <f t="shared" si="12"/>
        <v>59.4</v>
      </c>
      <c r="E32" s="38">
        <f t="shared" si="12"/>
        <v>58.3</v>
      </c>
      <c r="F32" s="38">
        <f t="shared" si="12"/>
        <v>1.1</v>
      </c>
      <c r="G32" s="175">
        <f>SUM(H32:I32)</f>
        <v>0</v>
      </c>
      <c r="H32" s="54">
        <v>0</v>
      </c>
      <c r="I32" s="54">
        <v>0</v>
      </c>
      <c r="J32" s="175">
        <f>SUM(K32:L32)</f>
        <v>48</v>
      </c>
      <c r="K32" s="54">
        <v>47.7</v>
      </c>
      <c r="L32" s="54">
        <v>0.3</v>
      </c>
      <c r="M32" s="175">
        <f>SUM(N32:O32)</f>
        <v>2</v>
      </c>
      <c r="N32" s="54">
        <v>1.8</v>
      </c>
      <c r="O32" s="54">
        <v>0.2</v>
      </c>
      <c r="P32" s="175">
        <f>SUM(Q32:R32)</f>
        <v>7.9</v>
      </c>
      <c r="Q32" s="54">
        <v>7.9</v>
      </c>
      <c r="R32" s="54">
        <v>0</v>
      </c>
      <c r="S32" s="175">
        <f>SUM(T32:U32)</f>
        <v>0</v>
      </c>
      <c r="T32" s="54">
        <v>0</v>
      </c>
      <c r="U32" s="54">
        <v>0</v>
      </c>
      <c r="V32" s="175">
        <f>SUM(W32:X32)</f>
        <v>1.5</v>
      </c>
      <c r="W32" s="54">
        <v>0.9</v>
      </c>
      <c r="X32" s="54">
        <v>0.6</v>
      </c>
      <c r="Y32" s="176">
        <v>20.8</v>
      </c>
      <c r="Z32" s="177">
        <f>D32+Y32</f>
        <v>80.2</v>
      </c>
      <c r="AA32" s="178">
        <f>SUM(AB32:AC32)</f>
        <v>59.4</v>
      </c>
      <c r="AB32" s="50">
        <f>G32+J32+M32+S32+V32</f>
        <v>51.5</v>
      </c>
      <c r="AC32" s="51">
        <f>P32</f>
        <v>7.9</v>
      </c>
      <c r="AD32" s="179">
        <f t="shared" si="6"/>
        <v>545.7552370452039</v>
      </c>
      <c r="AE32" s="52">
        <f t="shared" si="7"/>
        <v>473.17162807791254</v>
      </c>
      <c r="AF32" s="53">
        <f t="shared" si="8"/>
        <v>72.58360896729145</v>
      </c>
      <c r="AG32" s="180">
        <f t="shared" si="9"/>
        <v>736.8614479970599</v>
      </c>
      <c r="AH32" s="181">
        <f t="shared" si="10"/>
        <v>191.10621095185596</v>
      </c>
      <c r="AI32" s="182">
        <f>AC32*100/AA32</f>
        <v>13.2996632996633</v>
      </c>
    </row>
    <row r="33" spans="1:35" s="43" customFormat="1" ht="19.5" customHeight="1">
      <c r="A33" s="44">
        <v>28</v>
      </c>
      <c r="B33" s="47" t="s">
        <v>132</v>
      </c>
      <c r="C33" s="173">
        <v>2858</v>
      </c>
      <c r="D33" s="174">
        <f t="shared" si="12"/>
        <v>62.5</v>
      </c>
      <c r="E33" s="38">
        <f t="shared" si="12"/>
        <v>59.9</v>
      </c>
      <c r="F33" s="38">
        <f t="shared" si="12"/>
        <v>2.6</v>
      </c>
      <c r="G33" s="175">
        <f t="shared" si="1"/>
        <v>0</v>
      </c>
      <c r="H33" s="54">
        <v>0</v>
      </c>
      <c r="I33" s="54">
        <v>0</v>
      </c>
      <c r="J33" s="175">
        <f t="shared" si="13"/>
        <v>53.6</v>
      </c>
      <c r="K33" s="49">
        <v>51.6</v>
      </c>
      <c r="L33" s="49">
        <v>2</v>
      </c>
      <c r="M33" s="175">
        <f t="shared" si="14"/>
        <v>5</v>
      </c>
      <c r="N33" s="49">
        <v>4.4</v>
      </c>
      <c r="O33" s="49">
        <v>0.6</v>
      </c>
      <c r="P33" s="175">
        <f t="shared" si="15"/>
        <v>3.9</v>
      </c>
      <c r="Q33" s="68">
        <v>3.9</v>
      </c>
      <c r="R33" s="49">
        <v>0</v>
      </c>
      <c r="S33" s="175">
        <v>0</v>
      </c>
      <c r="T33" s="49">
        <v>0</v>
      </c>
      <c r="U33" s="49">
        <v>0</v>
      </c>
      <c r="V33" s="175">
        <f>SUM(W33:X33)</f>
        <v>0</v>
      </c>
      <c r="W33" s="49">
        <v>0</v>
      </c>
      <c r="X33" s="49">
        <v>0</v>
      </c>
      <c r="Y33" s="176">
        <v>15.3</v>
      </c>
      <c r="Z33" s="177">
        <f>D33+Y33</f>
        <v>77.8</v>
      </c>
      <c r="AA33" s="178">
        <f>SUM(AB33:AC33)</f>
        <v>62.5</v>
      </c>
      <c r="AB33" s="50">
        <f t="shared" si="4"/>
        <v>58.6</v>
      </c>
      <c r="AC33" s="51">
        <f t="shared" si="5"/>
        <v>3.9</v>
      </c>
      <c r="AD33" s="179">
        <f t="shared" si="6"/>
        <v>728.9479822719851</v>
      </c>
      <c r="AE33" s="52">
        <f t="shared" si="7"/>
        <v>683.4616281782131</v>
      </c>
      <c r="AF33" s="53">
        <f t="shared" si="8"/>
        <v>45.486354093771865</v>
      </c>
      <c r="AG33" s="180">
        <f t="shared" si="9"/>
        <v>907.394448332167</v>
      </c>
      <c r="AH33" s="181">
        <f t="shared" si="10"/>
        <v>178.44646606018196</v>
      </c>
      <c r="AI33" s="182">
        <f t="shared" si="11"/>
        <v>6.24</v>
      </c>
    </row>
    <row r="34" spans="1:35" s="43" customFormat="1" ht="19.5" customHeight="1">
      <c r="A34" s="48">
        <v>29</v>
      </c>
      <c r="B34" s="47" t="s">
        <v>41</v>
      </c>
      <c r="C34" s="173">
        <v>9781</v>
      </c>
      <c r="D34" s="174">
        <f t="shared" si="12"/>
        <v>125.7</v>
      </c>
      <c r="E34" s="38">
        <f t="shared" si="12"/>
        <v>121.39999999999999</v>
      </c>
      <c r="F34" s="38">
        <f t="shared" si="12"/>
        <v>4.3</v>
      </c>
      <c r="G34" s="175">
        <f t="shared" si="1"/>
        <v>0</v>
      </c>
      <c r="H34" s="54">
        <v>0</v>
      </c>
      <c r="I34" s="54">
        <v>0</v>
      </c>
      <c r="J34" s="175">
        <f t="shared" si="13"/>
        <v>87.3</v>
      </c>
      <c r="K34" s="49">
        <v>86.6</v>
      </c>
      <c r="L34" s="49">
        <v>0.7</v>
      </c>
      <c r="M34" s="175">
        <f t="shared" si="14"/>
        <v>4.8999999999999995</v>
      </c>
      <c r="N34" s="49">
        <v>4.8</v>
      </c>
      <c r="O34" s="54">
        <v>0.1</v>
      </c>
      <c r="P34" s="175">
        <f t="shared" si="15"/>
        <v>30.5</v>
      </c>
      <c r="Q34" s="49">
        <v>30</v>
      </c>
      <c r="R34" s="49">
        <v>0.5</v>
      </c>
      <c r="S34" s="175">
        <f t="shared" si="16"/>
        <v>0</v>
      </c>
      <c r="T34" s="49">
        <v>0</v>
      </c>
      <c r="U34" s="49">
        <v>0</v>
      </c>
      <c r="V34" s="175">
        <f t="shared" si="17"/>
        <v>3</v>
      </c>
      <c r="W34" s="49">
        <v>0</v>
      </c>
      <c r="X34" s="49">
        <v>3</v>
      </c>
      <c r="Y34" s="176">
        <v>27.8</v>
      </c>
      <c r="Z34" s="177">
        <f t="shared" si="2"/>
        <v>153.5</v>
      </c>
      <c r="AA34" s="178">
        <f>SUM(AB34:AC34)</f>
        <v>125.7</v>
      </c>
      <c r="AB34" s="50">
        <f t="shared" si="4"/>
        <v>95.2</v>
      </c>
      <c r="AC34" s="51">
        <f t="shared" si="5"/>
        <v>30.5</v>
      </c>
      <c r="AD34" s="179">
        <f t="shared" si="6"/>
        <v>428.3815560781107</v>
      </c>
      <c r="AE34" s="52">
        <f t="shared" si="7"/>
        <v>324.4385373002079</v>
      </c>
      <c r="AF34" s="53">
        <f t="shared" si="8"/>
        <v>103.94301877790272</v>
      </c>
      <c r="AG34" s="180">
        <f t="shared" si="9"/>
        <v>523.1230617182973</v>
      </c>
      <c r="AH34" s="181">
        <f t="shared" si="10"/>
        <v>94.74150564018676</v>
      </c>
      <c r="AI34" s="182">
        <f t="shared" si="11"/>
        <v>24.264120922832138</v>
      </c>
    </row>
    <row r="35" spans="1:35" s="46" customFormat="1" ht="19.5" customHeight="1">
      <c r="A35" s="48">
        <v>30</v>
      </c>
      <c r="B35" s="47" t="s">
        <v>42</v>
      </c>
      <c r="C35" s="173">
        <v>4433</v>
      </c>
      <c r="D35" s="174">
        <f>G35+J35+M35+P35+S35+V35</f>
        <v>74.89999999999999</v>
      </c>
      <c r="E35" s="38">
        <f>H35+K35+N35+Q35+T35+W35</f>
        <v>69.39999999999999</v>
      </c>
      <c r="F35" s="38">
        <f>I35+L35+O35+R35+U35+X35</f>
        <v>5.5</v>
      </c>
      <c r="G35" s="175">
        <f>SUM(H35:I35)</f>
        <v>0</v>
      </c>
      <c r="H35" s="54">
        <v>0</v>
      </c>
      <c r="I35" s="54">
        <v>0</v>
      </c>
      <c r="J35" s="175">
        <f>SUM(K35:L35)</f>
        <v>61.9</v>
      </c>
      <c r="K35" s="49">
        <v>57.5</v>
      </c>
      <c r="L35" s="49">
        <v>4.4</v>
      </c>
      <c r="M35" s="175">
        <f>SUM(N35:O35)</f>
        <v>4.4</v>
      </c>
      <c r="N35" s="49">
        <v>3.3</v>
      </c>
      <c r="O35" s="54">
        <v>1.1</v>
      </c>
      <c r="P35" s="175">
        <f>SUM(Q35:R35)</f>
        <v>8.6</v>
      </c>
      <c r="Q35" s="49">
        <v>8.6</v>
      </c>
      <c r="R35" s="49">
        <v>0</v>
      </c>
      <c r="S35" s="175">
        <f>SUM(T35:U35)</f>
        <v>0</v>
      </c>
      <c r="T35" s="49">
        <v>0</v>
      </c>
      <c r="U35" s="49">
        <v>0</v>
      </c>
      <c r="V35" s="175">
        <f>SUM(W35:X35)</f>
        <v>0</v>
      </c>
      <c r="W35" s="49">
        <v>0</v>
      </c>
      <c r="X35" s="49">
        <v>0</v>
      </c>
      <c r="Y35" s="176">
        <v>25.6</v>
      </c>
      <c r="Z35" s="177">
        <f>D35+Y35</f>
        <v>100.5</v>
      </c>
      <c r="AA35" s="178">
        <f t="shared" si="3"/>
        <v>74.89999999999999</v>
      </c>
      <c r="AB35" s="50">
        <f>G35+J35+M35+S35+V35</f>
        <v>66.3</v>
      </c>
      <c r="AC35" s="51">
        <f>P35</f>
        <v>8.6</v>
      </c>
      <c r="AD35" s="179">
        <f t="shared" si="6"/>
        <v>563.2002406195953</v>
      </c>
      <c r="AE35" s="52">
        <f t="shared" si="7"/>
        <v>498.533724340176</v>
      </c>
      <c r="AF35" s="53">
        <f t="shared" si="8"/>
        <v>64.66651627941951</v>
      </c>
      <c r="AG35" s="180">
        <f t="shared" si="9"/>
        <v>755.6959169862396</v>
      </c>
      <c r="AH35" s="181">
        <f t="shared" si="10"/>
        <v>192.49567636664412</v>
      </c>
      <c r="AI35" s="182">
        <f>AC35*100/AA35</f>
        <v>11.481975967957277</v>
      </c>
    </row>
    <row r="36" spans="1:35" s="43" customFormat="1" ht="19.5" customHeight="1">
      <c r="A36" s="48">
        <v>31</v>
      </c>
      <c r="B36" s="47" t="s">
        <v>133</v>
      </c>
      <c r="C36" s="173">
        <v>6161</v>
      </c>
      <c r="D36" s="174">
        <f t="shared" si="12"/>
        <v>91.30000000000001</v>
      </c>
      <c r="E36" s="38">
        <f t="shared" si="12"/>
        <v>89.50000000000001</v>
      </c>
      <c r="F36" s="38">
        <f t="shared" si="12"/>
        <v>1.7999999999999998</v>
      </c>
      <c r="G36" s="175">
        <f t="shared" si="1"/>
        <v>0</v>
      </c>
      <c r="H36" s="54">
        <v>0</v>
      </c>
      <c r="I36" s="49">
        <v>0</v>
      </c>
      <c r="J36" s="175">
        <f t="shared" si="13"/>
        <v>69.8</v>
      </c>
      <c r="K36" s="49">
        <v>69.2</v>
      </c>
      <c r="L36" s="49">
        <v>0.6</v>
      </c>
      <c r="M36" s="175">
        <f t="shared" si="14"/>
        <v>3.6999999999999997</v>
      </c>
      <c r="N36" s="49">
        <v>3.4</v>
      </c>
      <c r="O36" s="49">
        <v>0.3</v>
      </c>
      <c r="P36" s="175">
        <f t="shared" si="15"/>
        <v>10.4</v>
      </c>
      <c r="Q36" s="49">
        <v>10.4</v>
      </c>
      <c r="R36" s="49">
        <v>0</v>
      </c>
      <c r="S36" s="175">
        <f t="shared" si="16"/>
        <v>0</v>
      </c>
      <c r="T36" s="49">
        <v>0</v>
      </c>
      <c r="U36" s="49">
        <v>0</v>
      </c>
      <c r="V36" s="175">
        <f>SUM(W36:X36)</f>
        <v>7.4</v>
      </c>
      <c r="W36" s="49">
        <v>6.5</v>
      </c>
      <c r="X36" s="49">
        <v>0.9</v>
      </c>
      <c r="Y36" s="176">
        <v>25</v>
      </c>
      <c r="Z36" s="177">
        <f t="shared" si="2"/>
        <v>116.30000000000001</v>
      </c>
      <c r="AA36" s="178">
        <f t="shared" si="3"/>
        <v>91.30000000000001</v>
      </c>
      <c r="AB36" s="50">
        <f t="shared" si="4"/>
        <v>80.9</v>
      </c>
      <c r="AC36" s="51">
        <f t="shared" si="5"/>
        <v>10.4</v>
      </c>
      <c r="AD36" s="179">
        <f t="shared" si="6"/>
        <v>493.9674295298382</v>
      </c>
      <c r="AE36" s="52">
        <f t="shared" si="7"/>
        <v>437.69950765568365</v>
      </c>
      <c r="AF36" s="53">
        <f t="shared" si="8"/>
        <v>56.26792187415463</v>
      </c>
      <c r="AG36" s="180">
        <f t="shared" si="9"/>
        <v>629.2268571119407</v>
      </c>
      <c r="AH36" s="181">
        <f t="shared" si="10"/>
        <v>135.25942758210246</v>
      </c>
      <c r="AI36" s="182">
        <f t="shared" si="11"/>
        <v>11.39101861993428</v>
      </c>
    </row>
    <row r="37" spans="1:35" s="43" customFormat="1" ht="19.5" customHeight="1">
      <c r="A37" s="48">
        <v>32</v>
      </c>
      <c r="B37" s="47" t="s">
        <v>134</v>
      </c>
      <c r="C37" s="173">
        <v>17824</v>
      </c>
      <c r="D37" s="174">
        <f t="shared" si="12"/>
        <v>288.4</v>
      </c>
      <c r="E37" s="38">
        <f t="shared" si="12"/>
        <v>244.7</v>
      </c>
      <c r="F37" s="38">
        <f t="shared" si="12"/>
        <v>43.7</v>
      </c>
      <c r="G37" s="175">
        <f t="shared" si="1"/>
        <v>0</v>
      </c>
      <c r="H37" s="49">
        <v>0</v>
      </c>
      <c r="I37" s="49">
        <v>0</v>
      </c>
      <c r="J37" s="175">
        <f t="shared" si="13"/>
        <v>229.2</v>
      </c>
      <c r="K37" s="49">
        <v>202.6</v>
      </c>
      <c r="L37" s="49">
        <v>26.6</v>
      </c>
      <c r="M37" s="175">
        <f t="shared" si="14"/>
        <v>31.200000000000003</v>
      </c>
      <c r="N37" s="49">
        <v>17.1</v>
      </c>
      <c r="O37" s="49">
        <v>14.1</v>
      </c>
      <c r="P37" s="175">
        <f t="shared" si="15"/>
        <v>28</v>
      </c>
      <c r="Q37" s="49">
        <v>25</v>
      </c>
      <c r="R37" s="49">
        <v>3</v>
      </c>
      <c r="S37" s="175">
        <f t="shared" si="16"/>
        <v>0</v>
      </c>
      <c r="T37" s="49">
        <v>0</v>
      </c>
      <c r="U37" s="49">
        <v>0</v>
      </c>
      <c r="V37" s="175">
        <f t="shared" si="17"/>
        <v>0</v>
      </c>
      <c r="W37" s="49">
        <v>0</v>
      </c>
      <c r="X37" s="49">
        <v>0</v>
      </c>
      <c r="Y37" s="176">
        <v>65.4</v>
      </c>
      <c r="Z37" s="177">
        <f t="shared" si="2"/>
        <v>353.79999999999995</v>
      </c>
      <c r="AA37" s="178">
        <f t="shared" si="3"/>
        <v>288.4</v>
      </c>
      <c r="AB37" s="50">
        <f t="shared" si="4"/>
        <v>260.4</v>
      </c>
      <c r="AC37" s="51">
        <f t="shared" si="5"/>
        <v>28</v>
      </c>
      <c r="AD37" s="179">
        <f t="shared" si="6"/>
        <v>539.3476959904248</v>
      </c>
      <c r="AE37" s="52">
        <f t="shared" si="7"/>
        <v>486.9838420107719</v>
      </c>
      <c r="AF37" s="53">
        <f t="shared" si="8"/>
        <v>52.3638539796529</v>
      </c>
      <c r="AG37" s="180">
        <f t="shared" si="9"/>
        <v>661.654697785757</v>
      </c>
      <c r="AH37" s="181">
        <f t="shared" si="10"/>
        <v>122.30700179533213</v>
      </c>
      <c r="AI37" s="182">
        <f t="shared" si="11"/>
        <v>9.708737864077671</v>
      </c>
    </row>
    <row r="38" spans="1:35" s="43" customFormat="1" ht="19.5" customHeight="1" thickBot="1">
      <c r="A38" s="57">
        <v>33</v>
      </c>
      <c r="B38" s="58" t="s">
        <v>44</v>
      </c>
      <c r="C38" s="186">
        <v>13421</v>
      </c>
      <c r="D38" s="187">
        <f t="shared" si="12"/>
        <v>188.40000000000003</v>
      </c>
      <c r="E38" s="59">
        <f t="shared" si="12"/>
        <v>173.60000000000002</v>
      </c>
      <c r="F38" s="59">
        <f t="shared" si="12"/>
        <v>14.8</v>
      </c>
      <c r="G38" s="188">
        <f t="shared" si="1"/>
        <v>0</v>
      </c>
      <c r="H38" s="59">
        <v>0</v>
      </c>
      <c r="I38" s="59">
        <v>0</v>
      </c>
      <c r="J38" s="188">
        <f t="shared" si="13"/>
        <v>131.4</v>
      </c>
      <c r="K38" s="59">
        <v>126.5</v>
      </c>
      <c r="L38" s="59">
        <v>4.9</v>
      </c>
      <c r="M38" s="188">
        <f t="shared" si="14"/>
        <v>7.3</v>
      </c>
      <c r="N38" s="59">
        <v>5.8</v>
      </c>
      <c r="O38" s="59">
        <v>1.5</v>
      </c>
      <c r="P38" s="188">
        <f t="shared" si="15"/>
        <v>26.4</v>
      </c>
      <c r="Q38" s="59">
        <v>25.9</v>
      </c>
      <c r="R38" s="59">
        <v>0.5</v>
      </c>
      <c r="S38" s="188">
        <f t="shared" si="16"/>
        <v>0</v>
      </c>
      <c r="T38" s="59">
        <v>0</v>
      </c>
      <c r="U38" s="59">
        <v>0</v>
      </c>
      <c r="V38" s="188">
        <f t="shared" si="17"/>
        <v>23.3</v>
      </c>
      <c r="W38" s="59">
        <v>15.4</v>
      </c>
      <c r="X38" s="59">
        <v>7.9</v>
      </c>
      <c r="Y38" s="189">
        <v>58.4</v>
      </c>
      <c r="Z38" s="190">
        <f t="shared" si="2"/>
        <v>246.80000000000004</v>
      </c>
      <c r="AA38" s="191">
        <f t="shared" si="3"/>
        <v>188.40000000000003</v>
      </c>
      <c r="AB38" s="60">
        <f t="shared" si="4"/>
        <v>162.00000000000003</v>
      </c>
      <c r="AC38" s="61">
        <f t="shared" si="5"/>
        <v>26.4</v>
      </c>
      <c r="AD38" s="192">
        <f t="shared" si="6"/>
        <v>467.92340362119074</v>
      </c>
      <c r="AE38" s="62">
        <f t="shared" si="7"/>
        <v>402.3545190373296</v>
      </c>
      <c r="AF38" s="63">
        <f t="shared" si="8"/>
        <v>65.5688845838611</v>
      </c>
      <c r="AG38" s="193">
        <f t="shared" si="9"/>
        <v>612.9697240642774</v>
      </c>
      <c r="AH38" s="194">
        <f t="shared" si="10"/>
        <v>145.04632044308673</v>
      </c>
      <c r="AI38" s="195">
        <f t="shared" si="11"/>
        <v>14.012738853503182</v>
      </c>
    </row>
    <row r="39" spans="1:34" s="43" customFormat="1" ht="15" customHeight="1">
      <c r="A39" s="64"/>
      <c r="C39" s="64"/>
      <c r="D39" s="18"/>
      <c r="E39" s="65"/>
      <c r="F39" s="65"/>
      <c r="AD39" s="66"/>
      <c r="AE39" s="66"/>
      <c r="AF39" s="66"/>
      <c r="AG39" s="66"/>
      <c r="AH39" s="66"/>
    </row>
    <row r="40" spans="1:34" s="43" customFormat="1" ht="15" customHeight="1">
      <c r="A40" s="64"/>
      <c r="C40" s="64"/>
      <c r="D40" s="18"/>
      <c r="E40" s="65"/>
      <c r="F40" s="65"/>
      <c r="AD40" s="66"/>
      <c r="AE40" s="66"/>
      <c r="AF40" s="66"/>
      <c r="AG40" s="66"/>
      <c r="AH40" s="66"/>
    </row>
    <row r="41" spans="1:34" s="43" customFormat="1" ht="15" customHeight="1">
      <c r="A41" s="64"/>
      <c r="C41" s="64"/>
      <c r="D41" s="67"/>
      <c r="E41" s="65"/>
      <c r="F41" s="65"/>
      <c r="AD41" s="66"/>
      <c r="AE41" s="66"/>
      <c r="AF41" s="66"/>
      <c r="AG41" s="66"/>
      <c r="AH41" s="66"/>
    </row>
    <row r="42" spans="1:34" s="43" customFormat="1" ht="15" customHeight="1">
      <c r="A42" s="64"/>
      <c r="C42" s="64"/>
      <c r="D42" s="67"/>
      <c r="E42" s="65"/>
      <c r="F42" s="65"/>
      <c r="AD42" s="66"/>
      <c r="AE42" s="66"/>
      <c r="AF42" s="66"/>
      <c r="AG42" s="66"/>
      <c r="AH42" s="66"/>
    </row>
    <row r="43" spans="1:34" s="43" customFormat="1" ht="15" customHeight="1">
      <c r="A43" s="64"/>
      <c r="C43" s="64"/>
      <c r="D43" s="67"/>
      <c r="E43" s="65"/>
      <c r="F43" s="65"/>
      <c r="AD43" s="66"/>
      <c r="AE43" s="66"/>
      <c r="AF43" s="66"/>
      <c r="AG43" s="66"/>
      <c r="AH43" s="66"/>
    </row>
    <row r="44" spans="1:34" s="43" customFormat="1" ht="15" customHeight="1">
      <c r="A44" s="64"/>
      <c r="C44" s="64"/>
      <c r="D44" s="67"/>
      <c r="E44" s="65"/>
      <c r="F44" s="65"/>
      <c r="AD44" s="66"/>
      <c r="AE44" s="66"/>
      <c r="AF44" s="66"/>
      <c r="AG44" s="66"/>
      <c r="AH44" s="66"/>
    </row>
    <row r="45" spans="1:34" s="43" customFormat="1" ht="15" customHeight="1">
      <c r="A45" s="64"/>
      <c r="C45" s="64"/>
      <c r="D45" s="67"/>
      <c r="E45" s="65"/>
      <c r="F45" s="65"/>
      <c r="AD45" s="66"/>
      <c r="AE45" s="66"/>
      <c r="AF45" s="66"/>
      <c r="AG45" s="66"/>
      <c r="AH45" s="66"/>
    </row>
    <row r="46" spans="1:34" s="43" customFormat="1" ht="15" customHeight="1">
      <c r="A46" s="64"/>
      <c r="C46" s="64"/>
      <c r="D46" s="67"/>
      <c r="E46" s="65"/>
      <c r="F46" s="65"/>
      <c r="AD46" s="66"/>
      <c r="AE46" s="66"/>
      <c r="AF46" s="66"/>
      <c r="AG46" s="66"/>
      <c r="AH46" s="66"/>
    </row>
    <row r="47" spans="1:34" s="43" customFormat="1" ht="15" customHeight="1">
      <c r="A47" s="64"/>
      <c r="C47" s="64"/>
      <c r="D47" s="67"/>
      <c r="E47" s="65"/>
      <c r="F47" s="65"/>
      <c r="AD47" s="66"/>
      <c r="AE47" s="66"/>
      <c r="AF47" s="66"/>
      <c r="AG47" s="66"/>
      <c r="AH47" s="66"/>
    </row>
    <row r="48" spans="1:34" s="43" customFormat="1" ht="15" customHeight="1">
      <c r="A48" s="64"/>
      <c r="C48" s="64"/>
      <c r="D48" s="67"/>
      <c r="E48" s="65"/>
      <c r="F48" s="65"/>
      <c r="AD48" s="66"/>
      <c r="AE48" s="66"/>
      <c r="AF48" s="66"/>
      <c r="AG48" s="66"/>
      <c r="AH48" s="66"/>
    </row>
    <row r="49" spans="1:34" s="43" customFormat="1" ht="15" customHeight="1">
      <c r="A49" s="64"/>
      <c r="C49" s="64"/>
      <c r="D49" s="67"/>
      <c r="E49" s="65"/>
      <c r="F49" s="65"/>
      <c r="AD49" s="66"/>
      <c r="AE49" s="66"/>
      <c r="AF49" s="66"/>
      <c r="AG49" s="66"/>
      <c r="AH49" s="66"/>
    </row>
    <row r="50" spans="1:34" s="43" customFormat="1" ht="15" customHeight="1">
      <c r="A50" s="64"/>
      <c r="C50" s="64"/>
      <c r="D50" s="67"/>
      <c r="E50" s="65"/>
      <c r="F50" s="65"/>
      <c r="AD50" s="66"/>
      <c r="AE50" s="66"/>
      <c r="AF50" s="66"/>
      <c r="AG50" s="66"/>
      <c r="AH50" s="66"/>
    </row>
    <row r="51" spans="1:34" s="43" customFormat="1" ht="15" customHeight="1">
      <c r="A51" s="64"/>
      <c r="C51" s="64"/>
      <c r="D51" s="67"/>
      <c r="E51" s="65"/>
      <c r="F51" s="65"/>
      <c r="AD51" s="66"/>
      <c r="AE51" s="66"/>
      <c r="AF51" s="66"/>
      <c r="AG51" s="66"/>
      <c r="AH51" s="66"/>
    </row>
    <row r="52" spans="1:34" s="43" customFormat="1" ht="15" customHeight="1">
      <c r="A52" s="64"/>
      <c r="C52" s="64"/>
      <c r="D52" s="67"/>
      <c r="E52" s="65"/>
      <c r="F52" s="65"/>
      <c r="AD52" s="66"/>
      <c r="AE52" s="66"/>
      <c r="AF52" s="66"/>
      <c r="AG52" s="66"/>
      <c r="AH52" s="66"/>
    </row>
    <row r="53" spans="1:34" s="43" customFormat="1" ht="15" customHeight="1">
      <c r="A53" s="64"/>
      <c r="C53" s="64"/>
      <c r="D53" s="67"/>
      <c r="E53" s="65"/>
      <c r="F53" s="65"/>
      <c r="AD53" s="66"/>
      <c r="AE53" s="66"/>
      <c r="AF53" s="66"/>
      <c r="AG53" s="66"/>
      <c r="AH53" s="66"/>
    </row>
    <row r="54" spans="1:34" s="43" customFormat="1" ht="15" customHeight="1">
      <c r="A54" s="64"/>
      <c r="C54" s="64"/>
      <c r="D54" s="67"/>
      <c r="E54" s="65"/>
      <c r="F54" s="65"/>
      <c r="AD54" s="66"/>
      <c r="AE54" s="66"/>
      <c r="AF54" s="66"/>
      <c r="AG54" s="66"/>
      <c r="AH54" s="66"/>
    </row>
    <row r="55" spans="1:34" s="43" customFormat="1" ht="15" customHeight="1">
      <c r="A55" s="64"/>
      <c r="C55" s="64"/>
      <c r="D55" s="67"/>
      <c r="E55" s="65"/>
      <c r="F55" s="65"/>
      <c r="AD55" s="66"/>
      <c r="AE55" s="66"/>
      <c r="AF55" s="66"/>
      <c r="AG55" s="66"/>
      <c r="AH55" s="66"/>
    </row>
    <row r="56" spans="1:34" s="43" customFormat="1" ht="15" customHeight="1">
      <c r="A56" s="64"/>
      <c r="C56" s="64"/>
      <c r="D56" s="67"/>
      <c r="E56" s="65"/>
      <c r="F56" s="65"/>
      <c r="AD56" s="66"/>
      <c r="AE56" s="66"/>
      <c r="AF56" s="66"/>
      <c r="AG56" s="66"/>
      <c r="AH56" s="66"/>
    </row>
    <row r="57" spans="1:34" s="43" customFormat="1" ht="15" customHeight="1">
      <c r="A57" s="64"/>
      <c r="C57" s="64"/>
      <c r="D57" s="67"/>
      <c r="E57" s="65"/>
      <c r="F57" s="65"/>
      <c r="AD57" s="66"/>
      <c r="AE57" s="66"/>
      <c r="AF57" s="66"/>
      <c r="AG57" s="66"/>
      <c r="AH57" s="66"/>
    </row>
    <row r="58" spans="1:34" s="43" customFormat="1" ht="15" customHeight="1">
      <c r="A58" s="64"/>
      <c r="C58" s="64"/>
      <c r="D58" s="67"/>
      <c r="E58" s="65"/>
      <c r="F58" s="65"/>
      <c r="AD58" s="66"/>
      <c r="AE58" s="66"/>
      <c r="AF58" s="66"/>
      <c r="AG58" s="66"/>
      <c r="AH58" s="66"/>
    </row>
    <row r="59" spans="1:34" s="43" customFormat="1" ht="15" customHeight="1">
      <c r="A59" s="64"/>
      <c r="C59" s="64"/>
      <c r="D59" s="67"/>
      <c r="E59" s="65"/>
      <c r="F59" s="65"/>
      <c r="AD59" s="66"/>
      <c r="AE59" s="66"/>
      <c r="AF59" s="66"/>
      <c r="AG59" s="66"/>
      <c r="AH59" s="66"/>
    </row>
    <row r="60" spans="1:34" s="43" customFormat="1" ht="15" customHeight="1">
      <c r="A60" s="64"/>
      <c r="C60" s="64"/>
      <c r="D60" s="67"/>
      <c r="E60" s="65"/>
      <c r="F60" s="65"/>
      <c r="AD60" s="66"/>
      <c r="AE60" s="66"/>
      <c r="AF60" s="66"/>
      <c r="AG60" s="66"/>
      <c r="AH60" s="66"/>
    </row>
  </sheetData>
  <sheetProtection/>
  <mergeCells count="18">
    <mergeCell ref="A5:B5"/>
    <mergeCell ref="AG1:AG4"/>
    <mergeCell ref="AH1:AH4"/>
    <mergeCell ref="AI1:AI4"/>
    <mergeCell ref="D2:F3"/>
    <mergeCell ref="G2:X2"/>
    <mergeCell ref="Y2:Y4"/>
    <mergeCell ref="Z2:Z4"/>
    <mergeCell ref="G3:I3"/>
    <mergeCell ref="J3:L3"/>
    <mergeCell ref="AD1:AF3"/>
    <mergeCell ref="P3:R3"/>
    <mergeCell ref="S3:U3"/>
    <mergeCell ref="V3:X3"/>
    <mergeCell ref="M3:O3"/>
    <mergeCell ref="A1:B4"/>
    <mergeCell ref="C1:C4"/>
    <mergeCell ref="AA1:AC3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68" r:id="rId3"/>
  <colBreaks count="1" manualBreakCount="1">
    <brk id="18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資源循環推進課　平船（内線：5380）</dc:creator>
  <cp:keywords/>
  <dc:description/>
  <cp:lastModifiedBy>RS13110178</cp:lastModifiedBy>
  <cp:lastPrinted>2016-06-15T00:17:28Z</cp:lastPrinted>
  <dcterms:created xsi:type="dcterms:W3CDTF">2012-06-07T07:04:38Z</dcterms:created>
  <dcterms:modified xsi:type="dcterms:W3CDTF">2016-06-15T23:52:29Z</dcterms:modified>
  <cp:category/>
  <cp:version/>
  <cp:contentType/>
  <cp:contentStatus/>
</cp:coreProperties>
</file>