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570" activeTab="0"/>
  </bookViews>
  <sheets>
    <sheet name="集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4">'7月'!$A$1:$AI$38</definedName>
    <definedName name="_xlnm.Print_Area" localSheetId="0">'集計'!$A$1:$DH$38</definedName>
    <definedName name="_xlnm.Print_Titles" localSheetId="7">'10月'!$A:$B</definedName>
    <definedName name="_xlnm.Print_Titles" localSheetId="8">'11月'!$A:$B</definedName>
    <definedName name="_xlnm.Print_Titles" localSheetId="9">'12月'!$A:$B</definedName>
    <definedName name="_xlnm.Print_Titles" localSheetId="10">'1月'!$A:$B</definedName>
    <definedName name="_xlnm.Print_Titles" localSheetId="11">'2月'!$A:$B</definedName>
    <definedName name="_xlnm.Print_Titles" localSheetId="12">'3月'!$A:$B</definedName>
    <definedName name="_xlnm.Print_Titles" localSheetId="1">'4月'!$A:$B</definedName>
    <definedName name="_xlnm.Print_Titles" localSheetId="2">'5月'!$A:$B</definedName>
    <definedName name="_xlnm.Print_Titles" localSheetId="3">'6月'!$A:$B</definedName>
    <definedName name="_xlnm.Print_Titles" localSheetId="4">'7月'!$A:$B</definedName>
    <definedName name="_xlnm.Print_Titles" localSheetId="5">'8月'!$A:$B</definedName>
    <definedName name="_xlnm.Print_Titles" localSheetId="6">'9月'!$A:$B</definedName>
    <definedName name="_xlnm.Print_Titles" localSheetId="0">'集計'!$A:$B</definedName>
  </definedNames>
  <calcPr fullCalcOnLoad="1"/>
</workbook>
</file>

<file path=xl/comments1.xml><?xml version="1.0" encoding="utf-8"?>
<comments xmlns="http://schemas.openxmlformats.org/spreadsheetml/2006/main">
  <authors>
    <author>資源循環推進課　平船（内線：5380）</author>
  </authors>
  <commentList>
    <comment ref="BN5" authorId="0">
      <text>
        <r>
          <rPr>
            <b/>
            <sz val="9"/>
            <rFont val="ＭＳ Ｐゴシック"/>
            <family val="3"/>
          </rPr>
          <t>ごみ総排出量/9月総人口/365*1000000</t>
        </r>
      </text>
    </comment>
    <comment ref="CA5" authorId="0">
      <text>
        <r>
          <rPr>
            <b/>
            <sz val="9"/>
            <rFont val="ＭＳ Ｐゴシック"/>
            <family val="3"/>
          </rPr>
          <t xml:space="preserve">生活系ごみ排出量（集団回収は除く）/9月総人口/365*1000000
</t>
        </r>
      </text>
    </comment>
    <comment ref="CN5" authorId="0">
      <text>
        <r>
          <rPr>
            <b/>
            <sz val="9"/>
            <rFont val="ＭＳ Ｐゴシック"/>
            <family val="3"/>
          </rPr>
          <t xml:space="preserve">事業系ごみ排出量/9月総人口/365*1000000
</t>
        </r>
      </text>
    </comment>
    <comment ref="H4" authorId="0">
      <text>
        <r>
          <rPr>
            <b/>
            <sz val="9"/>
            <rFont val="ＭＳ Ｐゴシック"/>
            <family val="3"/>
          </rPr>
          <t>基準月（10/1の住民基本台帳人口）</t>
        </r>
      </text>
    </comment>
  </commentList>
</comments>
</file>

<file path=xl/comments10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1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4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5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6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7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8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9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sharedStrings.xml><?xml version="1.0" encoding="utf-8"?>
<sst xmlns="http://schemas.openxmlformats.org/spreadsheetml/2006/main" count="1103" uniqueCount="202">
  <si>
    <t>総人口（人）</t>
  </si>
  <si>
    <t>生活系ごみ（ｔ）</t>
  </si>
  <si>
    <t>一人1日当たりの生活系ごみ排出量
（ｇ/日）</t>
  </si>
  <si>
    <t>一人1日当たりのごみ排出量
（ｇ/日）</t>
  </si>
  <si>
    <t>一人1日当たりの事業系ごみ排出量
（ｇ/日）</t>
  </si>
  <si>
    <t>資源ごみの割合（％）</t>
  </si>
  <si>
    <t>事業系ごみ（ｔ）</t>
  </si>
  <si>
    <t>総排出量（ｔ）</t>
  </si>
  <si>
    <t>混合ごみ（ｔ）</t>
  </si>
  <si>
    <t>可燃ごみ（ｔ）</t>
  </si>
  <si>
    <t>不燃ごみ（ｔ）</t>
  </si>
  <si>
    <t>資源ごみ（ｔ）</t>
  </si>
  <si>
    <t>その他ごみ（ｔ）</t>
  </si>
  <si>
    <t>粗大ごみ（ｔ）</t>
  </si>
  <si>
    <t>計</t>
  </si>
  <si>
    <t>収集ごみ</t>
  </si>
  <si>
    <t>直接搬入ごみ</t>
  </si>
  <si>
    <t>資源ごみ以外</t>
  </si>
  <si>
    <t>資源ごみ</t>
  </si>
  <si>
    <t>県計･県平均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</si>
  <si>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</si>
  <si>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</si>
  <si>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</si>
  <si>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</si>
  <si>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</si>
  <si>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</si>
  <si>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</si>
  <si>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</si>
  <si>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釜石市</t>
  </si>
  <si>
    <t>二戸市</t>
  </si>
  <si>
    <t>奥州市</t>
  </si>
  <si>
    <t>雫石町</t>
  </si>
  <si>
    <t>岩手町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</si>
  <si>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</si>
  <si>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</si>
  <si>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</si>
  <si>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</si>
  <si>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</si>
  <si>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</si>
  <si>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</si>
  <si>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田野畑村</t>
  </si>
  <si>
    <t>軽米町</t>
  </si>
  <si>
    <t>野田村</t>
  </si>
  <si>
    <t>九戸村</t>
  </si>
  <si>
    <t>一戸町</t>
  </si>
  <si>
    <t>4月</t>
  </si>
  <si>
    <t>5月</t>
  </si>
  <si>
    <t>総人口（人）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</si>
  <si>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</si>
  <si>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</si>
  <si>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</si>
  <si>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</si>
  <si>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</si>
  <si>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</si>
  <si>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</si>
  <si>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</si>
  <si>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</si>
  <si>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</si>
  <si>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</si>
  <si>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事業系ごみ排出量（ｔ）</t>
  </si>
  <si>
    <r>
      <t xml:space="preserve">ごみ総排出量（ｔ）（生活系ごみ排出量＋事業系ごみ排出量）
</t>
    </r>
    <r>
      <rPr>
        <sz val="10"/>
        <rFont val="ＭＳ Ｐゴシック"/>
        <family val="3"/>
      </rPr>
      <t>※集団回収量は除く</t>
    </r>
  </si>
  <si>
    <r>
      <t xml:space="preserve">一人１日当たりごみ排出量（ｇ/日）
</t>
    </r>
    <r>
      <rPr>
        <sz val="10"/>
        <rFont val="ＭＳ Ｐゴシック"/>
        <family val="3"/>
      </rPr>
      <t>※集団回収量は除く</t>
    </r>
  </si>
  <si>
    <t>生活系ごみ総排出量（ｔ）</t>
  </si>
  <si>
    <t>集団回収量（ｔ）</t>
  </si>
  <si>
    <r>
      <t>生活系ごみ排出量（ｔ）</t>
    </r>
    <r>
      <rPr>
        <sz val="10"/>
        <rFont val="ＭＳ Ｐゴシック"/>
        <family val="3"/>
      </rPr>
      <t xml:space="preserve">
※集団回収量は除く</t>
    </r>
  </si>
  <si>
    <r>
      <t>資源ごみの割合（％）</t>
    </r>
    <r>
      <rPr>
        <sz val="10"/>
        <rFont val="ＭＳ Ｐゴシック"/>
        <family val="3"/>
      </rPr>
      <t xml:space="preserve">
※集団回収量は除く</t>
    </r>
  </si>
  <si>
    <t>小計</t>
  </si>
  <si>
    <t>平均</t>
  </si>
  <si>
    <t>ごみ総排出量（ｔ）</t>
  </si>
  <si>
    <t>【集団回収量を含めたごみ排出量】</t>
  </si>
  <si>
    <r>
      <t>一人1日当たり生活系ごみ排出量（ｇ/日）</t>
    </r>
    <r>
      <rPr>
        <sz val="10"/>
        <rFont val="ＭＳ Ｐゴシック"/>
        <family val="3"/>
      </rPr>
      <t xml:space="preserve">
※集団回収量は除く</t>
    </r>
  </si>
  <si>
    <t>一人1日当たり事業系ごみ排出量（ｇ/日）</t>
  </si>
  <si>
    <t>一人1日当たり
ごみ排出量
（ｇ/日）</t>
  </si>
  <si>
    <t>一人1日当たり
生活系ごみ
排出量（ｇ/日）</t>
  </si>
  <si>
    <t>一人1日当たり
事業系ごみ
排出量（ｇ/日）</t>
  </si>
  <si>
    <t>滝沢市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</si>
  <si>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</si>
  <si>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</si>
  <si>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</si>
  <si>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</si>
  <si>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</si>
  <si>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</si>
  <si>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</si>
  <si>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</si>
  <si>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</si>
  <si>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</si>
  <si>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</si>
  <si>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</si>
  <si>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岩泉町</t>
  </si>
  <si>
    <t>普代村</t>
  </si>
  <si>
    <t>九戸村</t>
  </si>
  <si>
    <t>洋野町</t>
  </si>
  <si>
    <t>【市町村別】
Ｈ26年5月分</t>
  </si>
  <si>
    <t>Ｈ26年度実績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</si>
  <si>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</si>
  <si>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</si>
  <si>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</si>
  <si>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</si>
  <si>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</si>
  <si>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</si>
  <si>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</si>
  <si>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【市町村別】
Ｈ26年9月分</t>
  </si>
  <si>
    <t>【市町村別】
Ｈ26年11月分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</si>
  <si>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</si>
  <si>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</si>
  <si>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</si>
  <si>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</si>
  <si>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</si>
  <si>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</si>
  <si>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</si>
  <si>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</si>
  <si>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</si>
  <si>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</si>
  <si>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</si>
  <si>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</si>
  <si>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</si>
  <si>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</si>
  <si>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</si>
  <si>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</si>
  <si>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</si>
  <si>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</si>
  <si>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</si>
  <si>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</si>
  <si>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</si>
  <si>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</si>
  <si>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</si>
  <si>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</si>
  <si>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</si>
  <si>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</si>
  <si>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Ｈ26年12月分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</si>
  <si>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</si>
  <si>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</si>
  <si>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</si>
  <si>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</si>
  <si>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</si>
  <si>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</si>
  <si>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</si>
  <si>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</si>
  <si>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</si>
  <si>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</si>
  <si>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</si>
  <si>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</si>
  <si>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</si>
  <si>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Ｈ27年1月分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</si>
  <si>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</si>
  <si>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</si>
  <si>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</si>
  <si>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</si>
  <si>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</si>
  <si>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</si>
  <si>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</si>
  <si>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</si>
  <si>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</si>
  <si>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</si>
  <si>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</si>
  <si>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</si>
  <si>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</si>
  <si>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Ｈ27年2月分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</si>
  <si>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</si>
  <si>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</si>
  <si>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</si>
  <si>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</si>
  <si>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</si>
  <si>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</si>
  <si>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</si>
  <si>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</si>
  <si>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</si>
  <si>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</si>
  <si>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</si>
  <si>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</si>
  <si>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</si>
  <si>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Ｈ27年3月分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</si>
  <si>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</si>
  <si>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</si>
  <si>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</si>
  <si>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</si>
  <si>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</si>
  <si>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</si>
  <si>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</si>
  <si>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</si>
  <si>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</si>
  <si>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</si>
  <si>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</si>
  <si>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</si>
  <si>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</si>
  <si>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Ｈ26年4月分</t>
  </si>
  <si>
    <t>【市町村別】
Ｈ26年6月分</t>
  </si>
  <si>
    <t>【市町村別】
Ｈ26年7月分</t>
  </si>
  <si>
    <t>【市町村別】
Ｈ26年8月分</t>
  </si>
  <si>
    <t>【市町村別】
Ｈ26年10月分</t>
  </si>
  <si>
    <t>一関市</t>
  </si>
  <si>
    <t>釜石市</t>
  </si>
  <si>
    <t>八幡平市</t>
  </si>
  <si>
    <t>葛巻町</t>
  </si>
  <si>
    <t>紫波町</t>
  </si>
  <si>
    <t>西和賀町</t>
  </si>
  <si>
    <t>平泉町</t>
  </si>
  <si>
    <t>大槌町</t>
  </si>
  <si>
    <t>岩泉町</t>
  </si>
  <si>
    <t>普代村</t>
  </si>
  <si>
    <t>野田村</t>
  </si>
  <si>
    <t>洋野町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</si>
</sst>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7" fontId="7" fillId="0" borderId="13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7" fontId="4" fillId="0" borderId="16" xfId="0" applyNumberFormat="1" applyFont="1" applyFill="1" applyBorder="1" applyAlignment="1">
      <alignment horizontal="right" vertical="center" shrinkToFit="1"/>
    </xf>
    <xf numFmtId="179" fontId="4" fillId="0" borderId="16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Border="1" applyAlignment="1">
      <alignment vertical="center" shrinkToFit="1"/>
    </xf>
    <xf numFmtId="177" fontId="4" fillId="0" borderId="17" xfId="0" applyNumberFormat="1" applyFont="1" applyFill="1" applyBorder="1" applyAlignment="1">
      <alignment horizontal="right" vertical="center" shrinkToFit="1"/>
    </xf>
    <xf numFmtId="179" fontId="4" fillId="0" borderId="17" xfId="0" applyNumberFormat="1" applyFont="1" applyFill="1" applyBorder="1" applyAlignment="1">
      <alignment horizontal="right" vertical="center" shrinkToFit="1"/>
    </xf>
    <xf numFmtId="179" fontId="4" fillId="0" borderId="18" xfId="0" applyNumberFormat="1" applyFont="1" applyFill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177" fontId="4" fillId="0" borderId="19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horizontal="center" vertical="center" shrinkToFit="1"/>
    </xf>
    <xf numFmtId="179" fontId="4" fillId="0" borderId="23" xfId="0" applyNumberFormat="1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7" fontId="4" fillId="0" borderId="28" xfId="0" applyNumberFormat="1" applyFont="1" applyFill="1" applyBorder="1" applyAlignment="1">
      <alignment horizontal="right" vertical="center" shrinkToFit="1"/>
    </xf>
    <xf numFmtId="179" fontId="4" fillId="0" borderId="28" xfId="0" applyNumberFormat="1" applyFont="1" applyFill="1" applyBorder="1" applyAlignment="1">
      <alignment horizontal="right" vertical="center" shrinkToFit="1"/>
    </xf>
    <xf numFmtId="179" fontId="4" fillId="0" borderId="26" xfId="0" applyNumberFormat="1" applyFont="1" applyFill="1" applyBorder="1" applyAlignment="1">
      <alignment horizontal="right" vertical="center" shrinkToFit="1"/>
    </xf>
    <xf numFmtId="179" fontId="4" fillId="33" borderId="29" xfId="0" applyNumberFormat="1" applyFont="1" applyFill="1" applyBorder="1" applyAlignment="1">
      <alignment horizontal="right" vertical="center" shrinkToFit="1"/>
    </xf>
    <xf numFmtId="179" fontId="4" fillId="33" borderId="30" xfId="0" applyNumberFormat="1" applyFont="1" applyFill="1" applyBorder="1" applyAlignment="1">
      <alignment horizontal="right" vertical="center" shrinkToFit="1"/>
    </xf>
    <xf numFmtId="179" fontId="4" fillId="33" borderId="31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32" xfId="0" applyNumberFormat="1" applyFont="1" applyBorder="1" applyAlignment="1">
      <alignment horizontal="center" vertical="center" shrinkToFit="1"/>
    </xf>
    <xf numFmtId="179" fontId="4" fillId="0" borderId="33" xfId="0" applyNumberFormat="1" applyFont="1" applyBorder="1" applyAlignment="1">
      <alignment horizontal="center" vertical="center" shrinkToFit="1"/>
    </xf>
    <xf numFmtId="178" fontId="4" fillId="33" borderId="34" xfId="0" applyNumberFormat="1" applyFont="1" applyFill="1" applyBorder="1" applyAlignment="1">
      <alignment horizontal="right" vertical="center" shrinkToFit="1"/>
    </xf>
    <xf numFmtId="178" fontId="4" fillId="33" borderId="35" xfId="0" applyNumberFormat="1" applyFont="1" applyFill="1" applyBorder="1" applyAlignment="1">
      <alignment horizontal="right" vertical="center" shrinkToFit="1"/>
    </xf>
    <xf numFmtId="178" fontId="4" fillId="0" borderId="26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 shrinkToFit="1"/>
    </xf>
    <xf numFmtId="178" fontId="4" fillId="0" borderId="36" xfId="0" applyNumberFormat="1" applyFont="1" applyFill="1" applyBorder="1" applyAlignment="1">
      <alignment horizontal="right" vertical="center" shrinkToFit="1"/>
    </xf>
    <xf numFmtId="177" fontId="4" fillId="33" borderId="29" xfId="0" applyNumberFormat="1" applyFont="1" applyFill="1" applyBorder="1" applyAlignment="1">
      <alignment horizontal="center" vertical="center" shrinkToFit="1"/>
    </xf>
    <xf numFmtId="177" fontId="4" fillId="33" borderId="3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179" fontId="4" fillId="34" borderId="23" xfId="0" applyNumberFormat="1" applyFont="1" applyFill="1" applyBorder="1" applyAlignment="1">
      <alignment horizontal="center" vertical="center" shrinkToFit="1"/>
    </xf>
    <xf numFmtId="179" fontId="3" fillId="35" borderId="24" xfId="0" applyNumberFormat="1" applyFont="1" applyFill="1" applyBorder="1" applyAlignment="1">
      <alignment horizontal="center" vertical="center" shrinkToFit="1"/>
    </xf>
    <xf numFmtId="179" fontId="3" fillId="36" borderId="24" xfId="0" applyNumberFormat="1" applyFont="1" applyFill="1" applyBorder="1" applyAlignment="1">
      <alignment horizontal="center" vertical="center" shrinkToFit="1"/>
    </xf>
    <xf numFmtId="179" fontId="4" fillId="36" borderId="11" xfId="0" applyNumberFormat="1" applyFont="1" applyFill="1" applyBorder="1" applyAlignment="1">
      <alignment horizontal="center" vertical="center" shrinkToFit="1"/>
    </xf>
    <xf numFmtId="179" fontId="4" fillId="34" borderId="11" xfId="0" applyNumberFormat="1" applyFont="1" applyFill="1" applyBorder="1" applyAlignment="1">
      <alignment horizontal="center" vertical="center" shrinkToFit="1"/>
    </xf>
    <xf numFmtId="179" fontId="4" fillId="34" borderId="37" xfId="0" applyNumberFormat="1" applyFont="1" applyFill="1" applyBorder="1" applyAlignment="1">
      <alignment horizontal="right" vertical="center" shrinkToFit="1"/>
    </xf>
    <xf numFmtId="179" fontId="4" fillId="34" borderId="27" xfId="0" applyNumberFormat="1" applyFont="1" applyFill="1" applyBorder="1" applyAlignment="1">
      <alignment horizontal="right" vertical="center" shrinkToFit="1"/>
    </xf>
    <xf numFmtId="179" fontId="4" fillId="35" borderId="11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9" fontId="4" fillId="0" borderId="38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7" fontId="8" fillId="0" borderId="0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vertical="center" shrinkToFit="1"/>
    </xf>
    <xf numFmtId="177" fontId="11" fillId="0" borderId="0" xfId="0" applyNumberFormat="1" applyFont="1" applyBorder="1" applyAlignment="1">
      <alignment horizontal="center" vertical="center" shrinkToFit="1"/>
    </xf>
    <xf numFmtId="178" fontId="11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vertical="center" shrinkToFit="1"/>
    </xf>
    <xf numFmtId="177" fontId="0" fillId="0" borderId="26" xfId="0" applyNumberFormat="1" applyFont="1" applyBorder="1" applyAlignment="1">
      <alignment horizontal="center" vertical="center" shrinkToFit="1"/>
    </xf>
    <xf numFmtId="176" fontId="0" fillId="0" borderId="27" xfId="0" applyNumberFormat="1" applyFont="1" applyFill="1" applyBorder="1" applyAlignment="1">
      <alignment vertical="center" shrinkToFit="1"/>
    </xf>
    <xf numFmtId="176" fontId="0" fillId="0" borderId="17" xfId="0" applyNumberFormat="1" applyFont="1" applyBorder="1" applyAlignment="1">
      <alignment horizontal="right" vertical="center" shrinkToFit="1"/>
    </xf>
    <xf numFmtId="176" fontId="0" fillId="0" borderId="17" xfId="0" applyNumberFormat="1" applyFont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177" fontId="0" fillId="0" borderId="17" xfId="0" applyNumberFormat="1" applyFont="1" applyBorder="1" applyAlignment="1">
      <alignment horizontal="right" vertical="center" shrinkToFit="1"/>
    </xf>
    <xf numFmtId="177" fontId="0" fillId="0" borderId="16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19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39" xfId="0" applyNumberFormat="1" applyFont="1" applyFill="1" applyBorder="1" applyAlignment="1">
      <alignment vertical="center" shrinkToFit="1"/>
    </xf>
    <xf numFmtId="177" fontId="0" fillId="0" borderId="19" xfId="0" applyNumberFormat="1" applyFont="1" applyBorder="1" applyAlignment="1">
      <alignment horizontal="center" vertical="center" shrinkToFit="1"/>
    </xf>
    <xf numFmtId="176" fontId="0" fillId="0" borderId="36" xfId="0" applyNumberFormat="1" applyFont="1" applyBorder="1" applyAlignment="1">
      <alignment horizontal="right" vertical="center" shrinkToFit="1"/>
    </xf>
    <xf numFmtId="176" fontId="0" fillId="0" borderId="36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7" fontId="0" fillId="0" borderId="36" xfId="0" applyNumberFormat="1" applyFont="1" applyBorder="1" applyAlignment="1">
      <alignment horizontal="right" vertical="center" shrinkToFit="1"/>
    </xf>
    <xf numFmtId="177" fontId="0" fillId="0" borderId="39" xfId="0" applyNumberFormat="1" applyFont="1" applyBorder="1" applyAlignment="1">
      <alignment horizontal="right" vertical="center" shrinkToFit="1"/>
    </xf>
    <xf numFmtId="176" fontId="0" fillId="0" borderId="36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20" xfId="0" applyNumberFormat="1" applyFont="1" applyBorder="1" applyAlignment="1">
      <alignment horizontal="right" vertical="center" shrinkToFit="1"/>
    </xf>
    <xf numFmtId="177" fontId="0" fillId="0" borderId="40" xfId="0" applyNumberFormat="1" applyFont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12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6" fontId="0" fillId="0" borderId="36" xfId="0" applyNumberFormat="1" applyFont="1" applyBorder="1" applyAlignment="1">
      <alignment horizontal="right" vertical="center" shrinkToFit="1"/>
    </xf>
    <xf numFmtId="177" fontId="46" fillId="0" borderId="0" xfId="0" applyNumberFormat="1" applyFont="1" applyBorder="1" applyAlignment="1">
      <alignment horizontal="center" vertical="center" shrinkToFit="1"/>
    </xf>
    <xf numFmtId="176" fontId="46" fillId="0" borderId="0" xfId="0" applyNumberFormat="1" applyFont="1" applyBorder="1" applyAlignment="1">
      <alignment vertical="center" shrinkToFit="1"/>
    </xf>
    <xf numFmtId="176" fontId="47" fillId="0" borderId="0" xfId="0" applyNumberFormat="1" applyFont="1" applyBorder="1" applyAlignment="1">
      <alignment vertical="center" shrinkToFit="1"/>
    </xf>
    <xf numFmtId="176" fontId="48" fillId="0" borderId="0" xfId="0" applyNumberFormat="1" applyFont="1" applyBorder="1" applyAlignment="1">
      <alignment vertical="center" shrinkToFit="1"/>
    </xf>
    <xf numFmtId="176" fontId="48" fillId="0" borderId="0" xfId="0" applyNumberFormat="1" applyFont="1" applyFill="1" applyBorder="1" applyAlignment="1">
      <alignment vertical="center" shrinkToFit="1"/>
    </xf>
    <xf numFmtId="176" fontId="48" fillId="0" borderId="0" xfId="0" applyNumberFormat="1" applyFont="1" applyFill="1" applyBorder="1" applyAlignment="1">
      <alignment vertical="center" wrapText="1" shrinkToFit="1"/>
    </xf>
    <xf numFmtId="177" fontId="46" fillId="0" borderId="0" xfId="0" applyNumberFormat="1" applyFont="1" applyBorder="1" applyAlignment="1">
      <alignment horizontal="left" vertical="center"/>
    </xf>
    <xf numFmtId="178" fontId="46" fillId="0" borderId="0" xfId="0" applyNumberFormat="1" applyFont="1" applyBorder="1" applyAlignment="1">
      <alignment horizontal="center" vertical="center" shrinkToFit="1"/>
    </xf>
    <xf numFmtId="176" fontId="46" fillId="0" borderId="0" xfId="0" applyNumberFormat="1" applyFont="1" applyBorder="1" applyAlignment="1">
      <alignment horizontal="center" vertical="center" shrinkToFit="1"/>
    </xf>
    <xf numFmtId="177" fontId="46" fillId="0" borderId="0" xfId="0" applyNumberFormat="1" applyFont="1" applyBorder="1" applyAlignment="1">
      <alignment vertical="center" shrinkToFit="1"/>
    </xf>
    <xf numFmtId="177" fontId="48" fillId="0" borderId="0" xfId="0" applyNumberFormat="1" applyFont="1" applyBorder="1" applyAlignment="1">
      <alignment horizontal="center" vertical="center" shrinkToFit="1"/>
    </xf>
    <xf numFmtId="178" fontId="48" fillId="0" borderId="0" xfId="0" applyNumberFormat="1" applyFont="1" applyBorder="1" applyAlignment="1">
      <alignment horizontal="center" vertical="center" shrinkToFit="1"/>
    </xf>
    <xf numFmtId="176" fontId="48" fillId="0" borderId="0" xfId="0" applyNumberFormat="1" applyFont="1" applyBorder="1" applyAlignment="1">
      <alignment horizontal="center" vertical="center" shrinkToFit="1"/>
    </xf>
    <xf numFmtId="177" fontId="48" fillId="0" borderId="0" xfId="0" applyNumberFormat="1" applyFont="1" applyBorder="1" applyAlignment="1">
      <alignment vertical="center" shrinkToFit="1"/>
    </xf>
    <xf numFmtId="178" fontId="4" fillId="37" borderId="41" xfId="0" applyNumberFormat="1" applyFont="1" applyFill="1" applyBorder="1" applyAlignment="1">
      <alignment horizontal="center" vertical="center" shrinkToFit="1"/>
    </xf>
    <xf numFmtId="176" fontId="4" fillId="37" borderId="41" xfId="0" applyNumberFormat="1" applyFont="1" applyFill="1" applyBorder="1" applyAlignment="1">
      <alignment horizontal="center" vertical="center" shrinkToFit="1"/>
    </xf>
    <xf numFmtId="176" fontId="4" fillId="37" borderId="41" xfId="0" applyNumberFormat="1" applyFont="1" applyFill="1" applyBorder="1" applyAlignment="1">
      <alignment vertical="center" shrinkToFit="1"/>
    </xf>
    <xf numFmtId="176" fontId="4" fillId="37" borderId="42" xfId="0" applyNumberFormat="1" applyFont="1" applyFill="1" applyBorder="1" applyAlignment="1">
      <alignment vertical="center" shrinkToFit="1"/>
    </xf>
    <xf numFmtId="178" fontId="4" fillId="38" borderId="43" xfId="0" applyNumberFormat="1" applyFont="1" applyFill="1" applyBorder="1" applyAlignment="1">
      <alignment horizontal="center" vertical="center" shrinkToFit="1"/>
    </xf>
    <xf numFmtId="176" fontId="4" fillId="39" borderId="44" xfId="0" applyNumberFormat="1" applyFont="1" applyFill="1" applyBorder="1" applyAlignment="1">
      <alignment horizontal="center" vertical="center" shrinkToFit="1"/>
    </xf>
    <xf numFmtId="176" fontId="4" fillId="38" borderId="45" xfId="0" applyNumberFormat="1" applyFont="1" applyFill="1" applyBorder="1" applyAlignment="1">
      <alignment horizontal="center" vertical="center" wrapText="1" shrinkToFit="1"/>
    </xf>
    <xf numFmtId="177" fontId="6" fillId="38" borderId="22" xfId="0" applyNumberFormat="1" applyFont="1" applyFill="1" applyBorder="1" applyAlignment="1">
      <alignment horizontal="center" vertical="center" wrapText="1" shrinkToFit="1"/>
    </xf>
    <xf numFmtId="177" fontId="7" fillId="40" borderId="46" xfId="0" applyNumberFormat="1" applyFont="1" applyFill="1" applyBorder="1" applyAlignment="1">
      <alignment horizontal="right" vertical="center" shrinkToFit="1"/>
    </xf>
    <xf numFmtId="176" fontId="7" fillId="39" borderId="13" xfId="0" applyNumberFormat="1" applyFont="1" applyFill="1" applyBorder="1" applyAlignment="1">
      <alignment horizontal="right" vertical="center" shrinkToFit="1"/>
    </xf>
    <xf numFmtId="176" fontId="7" fillId="41" borderId="13" xfId="0" applyNumberFormat="1" applyFont="1" applyFill="1" applyBorder="1" applyAlignment="1">
      <alignment horizontal="right" vertical="center" shrinkToFit="1"/>
    </xf>
    <xf numFmtId="177" fontId="7" fillId="38" borderId="47" xfId="0" applyNumberFormat="1" applyFont="1" applyFill="1" applyBorder="1" applyAlignment="1">
      <alignment vertical="center" shrinkToFit="1"/>
    </xf>
    <xf numFmtId="177" fontId="7" fillId="41" borderId="46" xfId="0" applyNumberFormat="1" applyFont="1" applyFill="1" applyBorder="1" applyAlignment="1">
      <alignment vertical="center" shrinkToFit="1"/>
    </xf>
    <xf numFmtId="177" fontId="0" fillId="40" borderId="48" xfId="0" applyNumberFormat="1" applyFont="1" applyFill="1" applyBorder="1" applyAlignment="1">
      <alignment horizontal="right" vertical="center" shrinkToFit="1"/>
    </xf>
    <xf numFmtId="178" fontId="0" fillId="38" borderId="28" xfId="0" applyNumberFormat="1" applyFont="1" applyFill="1" applyBorder="1" applyAlignment="1">
      <alignment horizontal="right" vertical="center" shrinkToFit="1"/>
    </xf>
    <xf numFmtId="176" fontId="0" fillId="39" borderId="17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0" fillId="37" borderId="16" xfId="0" applyNumberFormat="1" applyFont="1" applyFill="1" applyBorder="1" applyAlignment="1">
      <alignment horizontal="right" vertical="center" shrinkToFit="1"/>
    </xf>
    <xf numFmtId="176" fontId="0" fillId="38" borderId="26" xfId="0" applyNumberFormat="1" applyFont="1" applyFill="1" applyBorder="1" applyAlignment="1">
      <alignment vertical="center" shrinkToFit="1"/>
    </xf>
    <xf numFmtId="177" fontId="0" fillId="38" borderId="28" xfId="0" applyNumberFormat="1" applyFont="1" applyFill="1" applyBorder="1" applyAlignment="1">
      <alignment horizontal="right" vertical="center" shrinkToFit="1"/>
    </xf>
    <xf numFmtId="177" fontId="0" fillId="37" borderId="48" xfId="0" applyNumberFormat="1" applyFont="1" applyFill="1" applyBorder="1" applyAlignment="1">
      <alignment horizontal="right" vertical="center" shrinkToFit="1"/>
    </xf>
    <xf numFmtId="177" fontId="0" fillId="41" borderId="49" xfId="0" applyNumberFormat="1" applyFont="1" applyFill="1" applyBorder="1" applyAlignment="1">
      <alignment horizontal="right" vertical="center" shrinkToFit="1"/>
    </xf>
    <xf numFmtId="176" fontId="0" fillId="42" borderId="48" xfId="0" applyNumberFormat="1" applyFont="1" applyFill="1" applyBorder="1" applyAlignment="1">
      <alignment horizontal="right" vertical="center" shrinkToFit="1"/>
    </xf>
    <xf numFmtId="177" fontId="0" fillId="40" borderId="50" xfId="0" applyNumberFormat="1" applyFont="1" applyFill="1" applyBorder="1" applyAlignment="1">
      <alignment horizontal="right" vertical="center" shrinkToFit="1"/>
    </xf>
    <xf numFmtId="178" fontId="0" fillId="38" borderId="21" xfId="0" applyNumberFormat="1" applyFont="1" applyFill="1" applyBorder="1" applyAlignment="1">
      <alignment horizontal="right" vertical="center" shrinkToFit="1"/>
    </xf>
    <xf numFmtId="176" fontId="0" fillId="39" borderId="36" xfId="0" applyNumberFormat="1" applyFont="1" applyFill="1" applyBorder="1" applyAlignment="1">
      <alignment horizontal="right" vertical="center" shrinkToFit="1"/>
    </xf>
    <xf numFmtId="176" fontId="0" fillId="41" borderId="36" xfId="0" applyNumberFormat="1" applyFont="1" applyFill="1" applyBorder="1" applyAlignment="1">
      <alignment horizontal="right" vertical="center" shrinkToFit="1"/>
    </xf>
    <xf numFmtId="176" fontId="0" fillId="37" borderId="39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vertical="center" shrinkToFit="1"/>
    </xf>
    <xf numFmtId="177" fontId="0" fillId="38" borderId="21" xfId="0" applyNumberFormat="1" applyFont="1" applyFill="1" applyBorder="1" applyAlignment="1">
      <alignment horizontal="right" vertical="center" shrinkToFit="1"/>
    </xf>
    <xf numFmtId="177" fontId="0" fillId="37" borderId="50" xfId="0" applyNumberFormat="1" applyFont="1" applyFill="1" applyBorder="1" applyAlignment="1">
      <alignment horizontal="right" vertical="center" shrinkToFit="1"/>
    </xf>
    <xf numFmtId="177" fontId="0" fillId="41" borderId="51" xfId="0" applyNumberFormat="1" applyFont="1" applyFill="1" applyBorder="1" applyAlignment="1">
      <alignment horizontal="right" vertical="center" shrinkToFit="1"/>
    </xf>
    <xf numFmtId="176" fontId="0" fillId="42" borderId="50" xfId="0" applyNumberFormat="1" applyFont="1" applyFill="1" applyBorder="1" applyAlignment="1">
      <alignment horizontal="right" vertical="center" shrinkToFit="1"/>
    </xf>
    <xf numFmtId="177" fontId="0" fillId="38" borderId="19" xfId="0" applyNumberFormat="1" applyFont="1" applyFill="1" applyBorder="1" applyAlignment="1">
      <alignment horizontal="right" vertical="center" shrinkToFit="1"/>
    </xf>
    <xf numFmtId="177" fontId="0" fillId="41" borderId="52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vertical="center" shrinkToFit="1"/>
    </xf>
    <xf numFmtId="177" fontId="0" fillId="40" borderId="53" xfId="0" applyNumberFormat="1" applyFont="1" applyFill="1" applyBorder="1" applyAlignment="1">
      <alignment horizontal="right" vertical="center" shrinkToFit="1"/>
    </xf>
    <xf numFmtId="178" fontId="0" fillId="38" borderId="54" xfId="0" applyNumberFormat="1" applyFont="1" applyFill="1" applyBorder="1" applyAlignment="1">
      <alignment horizontal="right" vertical="center" shrinkToFit="1"/>
    </xf>
    <xf numFmtId="176" fontId="0" fillId="39" borderId="10" xfId="0" applyNumberFormat="1" applyFont="1" applyFill="1" applyBorder="1" applyAlignment="1">
      <alignment horizontal="right" vertical="center" shrinkToFit="1"/>
    </xf>
    <xf numFmtId="176" fontId="0" fillId="41" borderId="10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8" borderId="40" xfId="0" applyNumberFormat="1" applyFont="1" applyFill="1" applyBorder="1" applyAlignment="1">
      <alignment vertical="center" shrinkToFit="1"/>
    </xf>
    <xf numFmtId="177" fontId="0" fillId="38" borderId="54" xfId="0" applyNumberFormat="1" applyFont="1" applyFill="1" applyBorder="1" applyAlignment="1">
      <alignment horizontal="right" vertical="center" shrinkToFit="1"/>
    </xf>
    <xf numFmtId="177" fontId="0" fillId="37" borderId="53" xfId="0" applyNumberFormat="1" applyFont="1" applyFill="1" applyBorder="1" applyAlignment="1">
      <alignment horizontal="right" vertical="center" shrinkToFit="1"/>
    </xf>
    <xf numFmtId="177" fontId="0" fillId="41" borderId="55" xfId="0" applyNumberFormat="1" applyFont="1" applyFill="1" applyBorder="1" applyAlignment="1">
      <alignment horizontal="right" vertical="center" shrinkToFit="1"/>
    </xf>
    <xf numFmtId="176" fontId="0" fillId="42" borderId="53" xfId="0" applyNumberFormat="1" applyFont="1" applyFill="1" applyBorder="1" applyAlignment="1">
      <alignment horizontal="right" vertical="center" shrinkToFit="1"/>
    </xf>
    <xf numFmtId="178" fontId="7" fillId="38" borderId="56" xfId="0" applyNumberFormat="1" applyFont="1" applyFill="1" applyBorder="1" applyAlignment="1">
      <alignment horizontal="right" vertical="center" shrinkToFit="1"/>
    </xf>
    <xf numFmtId="176" fontId="7" fillId="37" borderId="15" xfId="0" applyNumberFormat="1" applyFont="1" applyFill="1" applyBorder="1" applyAlignment="1">
      <alignment horizontal="right" vertical="center" shrinkToFit="1"/>
    </xf>
    <xf numFmtId="176" fontId="7" fillId="38" borderId="47" xfId="0" applyNumberFormat="1" applyFont="1" applyFill="1" applyBorder="1" applyAlignment="1">
      <alignment vertical="center" shrinkToFit="1"/>
    </xf>
    <xf numFmtId="177" fontId="7" fillId="37" borderId="46" xfId="0" applyNumberFormat="1" applyFont="1" applyFill="1" applyBorder="1" applyAlignment="1">
      <alignment vertical="center" shrinkToFit="1"/>
    </xf>
    <xf numFmtId="176" fontId="7" fillId="42" borderId="46" xfId="0" applyNumberFormat="1" applyFont="1" applyFill="1" applyBorder="1" applyAlignment="1">
      <alignment vertical="center" shrinkToFit="1"/>
    </xf>
    <xf numFmtId="176" fontId="0" fillId="0" borderId="36" xfId="0" applyNumberFormat="1" applyFont="1" applyFill="1" applyBorder="1" applyAlignment="1">
      <alignment horizontal="right" vertical="center" shrinkToFit="1"/>
    </xf>
    <xf numFmtId="179" fontId="4" fillId="34" borderId="30" xfId="0" applyNumberFormat="1" applyFont="1" applyFill="1" applyBorder="1" applyAlignment="1">
      <alignment horizontal="right" vertical="center" shrinkToFit="1"/>
    </xf>
    <xf numFmtId="179" fontId="4" fillId="34" borderId="16" xfId="0" applyNumberFormat="1" applyFont="1" applyFill="1" applyBorder="1" applyAlignment="1">
      <alignment horizontal="right" vertical="center" shrinkToFit="1"/>
    </xf>
    <xf numFmtId="179" fontId="4" fillId="36" borderId="37" xfId="0" applyNumberFormat="1" applyFont="1" applyFill="1" applyBorder="1" applyAlignment="1">
      <alignment horizontal="right" vertical="center" shrinkToFit="1"/>
    </xf>
    <xf numFmtId="179" fontId="4" fillId="36" borderId="27" xfId="0" applyNumberFormat="1" applyFont="1" applyFill="1" applyBorder="1" applyAlignment="1">
      <alignment horizontal="right" vertical="center" shrinkToFit="1"/>
    </xf>
    <xf numFmtId="179" fontId="4" fillId="35" borderId="37" xfId="0" applyNumberFormat="1" applyFont="1" applyFill="1" applyBorder="1" applyAlignment="1">
      <alignment horizontal="right" vertical="center" shrinkToFit="1"/>
    </xf>
    <xf numFmtId="179" fontId="4" fillId="35" borderId="27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Border="1" applyAlignment="1">
      <alignment horizontal="right" vertical="center" shrinkToFit="1"/>
    </xf>
    <xf numFmtId="177" fontId="4" fillId="33" borderId="37" xfId="0" applyNumberFormat="1" applyFont="1" applyFill="1" applyBorder="1" applyAlignment="1">
      <alignment horizontal="center" vertical="center" shrinkToFit="1"/>
    </xf>
    <xf numFmtId="178" fontId="4" fillId="33" borderId="37" xfId="0" applyNumberFormat="1" applyFont="1" applyFill="1" applyBorder="1" applyAlignment="1">
      <alignment horizontal="right" vertical="center" shrinkToFit="1"/>
    </xf>
    <xf numFmtId="177" fontId="4" fillId="0" borderId="27" xfId="0" applyNumberFormat="1" applyFont="1" applyFill="1" applyBorder="1" applyAlignment="1">
      <alignment horizontal="right" vertical="center" shrinkToFit="1"/>
    </xf>
    <xf numFmtId="178" fontId="4" fillId="0" borderId="27" xfId="0" applyNumberFormat="1" applyFont="1" applyFill="1" applyBorder="1" applyAlignment="1">
      <alignment horizontal="right" vertical="center" shrinkToFit="1"/>
    </xf>
    <xf numFmtId="177" fontId="4" fillId="0" borderId="19" xfId="0" applyNumberFormat="1" applyFont="1" applyFill="1" applyBorder="1" applyAlignment="1">
      <alignment horizontal="right" vertical="center" shrinkToFit="1"/>
    </xf>
    <xf numFmtId="177" fontId="4" fillId="0" borderId="36" xfId="0" applyNumberFormat="1" applyFont="1" applyFill="1" applyBorder="1" applyAlignment="1">
      <alignment horizontal="right" vertical="center" shrinkToFit="1"/>
    </xf>
    <xf numFmtId="177" fontId="4" fillId="0" borderId="39" xfId="0" applyNumberFormat="1" applyFont="1" applyFill="1" applyBorder="1" applyAlignment="1">
      <alignment horizontal="right" vertical="center" shrinkToFit="1"/>
    </xf>
    <xf numFmtId="179" fontId="4" fillId="0" borderId="36" xfId="0" applyNumberFormat="1" applyFont="1" applyFill="1" applyBorder="1" applyAlignment="1">
      <alignment vertical="center" shrinkToFit="1"/>
    </xf>
    <xf numFmtId="179" fontId="4" fillId="0" borderId="39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Alignment="1">
      <alignment vertical="center" shrinkToFit="1"/>
    </xf>
    <xf numFmtId="177" fontId="4" fillId="43" borderId="19" xfId="0" applyNumberFormat="1" applyFont="1" applyFill="1" applyBorder="1" applyAlignment="1">
      <alignment horizontal="right" vertical="center" shrinkToFit="1"/>
    </xf>
    <xf numFmtId="177" fontId="0" fillId="0" borderId="26" xfId="0" applyNumberFormat="1" applyFont="1" applyBorder="1" applyAlignment="1">
      <alignment horizontal="center" vertical="center" shrinkToFit="1"/>
    </xf>
    <xf numFmtId="176" fontId="0" fillId="0" borderId="27" xfId="0" applyNumberFormat="1" applyFont="1" applyFill="1" applyBorder="1" applyAlignment="1">
      <alignment vertical="center" shrinkToFit="1"/>
    </xf>
    <xf numFmtId="177" fontId="0" fillId="40" borderId="48" xfId="0" applyNumberFormat="1" applyFont="1" applyFill="1" applyBorder="1" applyAlignment="1">
      <alignment horizontal="right" vertical="center" shrinkToFit="1"/>
    </xf>
    <xf numFmtId="178" fontId="0" fillId="38" borderId="28" xfId="0" applyNumberFormat="1" applyFont="1" applyFill="1" applyBorder="1" applyAlignment="1">
      <alignment horizontal="right" vertical="center" shrinkToFit="1"/>
    </xf>
    <xf numFmtId="176" fontId="0" fillId="39" borderId="17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0" fillId="37" borderId="16" xfId="0" applyNumberFormat="1" applyFont="1" applyFill="1" applyBorder="1" applyAlignment="1">
      <alignment horizontal="right" vertical="center" shrinkToFit="1"/>
    </xf>
    <xf numFmtId="176" fontId="0" fillId="38" borderId="26" xfId="0" applyNumberFormat="1" applyFont="1" applyFill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177" fontId="0" fillId="38" borderId="28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Border="1" applyAlignment="1">
      <alignment horizontal="right" vertical="center" shrinkToFit="1"/>
    </xf>
    <xf numFmtId="177" fontId="0" fillId="0" borderId="16" xfId="0" applyNumberFormat="1" applyFont="1" applyBorder="1" applyAlignment="1">
      <alignment horizontal="right" vertical="center" shrinkToFit="1"/>
    </xf>
    <xf numFmtId="177" fontId="0" fillId="37" borderId="48" xfId="0" applyNumberFormat="1" applyFont="1" applyFill="1" applyBorder="1" applyAlignment="1">
      <alignment horizontal="right" vertical="center" shrinkToFit="1"/>
    </xf>
    <xf numFmtId="177" fontId="0" fillId="41" borderId="49" xfId="0" applyNumberFormat="1" applyFont="1" applyFill="1" applyBorder="1" applyAlignment="1">
      <alignment horizontal="right" vertical="center" shrinkToFit="1"/>
    </xf>
    <xf numFmtId="176" fontId="0" fillId="42" borderId="48" xfId="0" applyNumberFormat="1" applyFont="1" applyFill="1" applyBorder="1" applyAlignment="1">
      <alignment horizontal="right" vertical="center" shrinkToFit="1"/>
    </xf>
    <xf numFmtId="177" fontId="0" fillId="0" borderId="19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7" fontId="0" fillId="40" borderId="50" xfId="0" applyNumberFormat="1" applyFont="1" applyFill="1" applyBorder="1" applyAlignment="1">
      <alignment horizontal="right" vertical="center" shrinkToFit="1"/>
    </xf>
    <xf numFmtId="176" fontId="0" fillId="0" borderId="39" xfId="0" applyNumberFormat="1" applyFont="1" applyFill="1" applyBorder="1" applyAlignment="1">
      <alignment vertical="center" shrinkToFit="1"/>
    </xf>
    <xf numFmtId="177" fontId="0" fillId="0" borderId="19" xfId="0" applyNumberFormat="1" applyFont="1" applyBorder="1" applyAlignment="1">
      <alignment horizontal="center" vertical="center" shrinkToFit="1"/>
    </xf>
    <xf numFmtId="178" fontId="0" fillId="38" borderId="21" xfId="0" applyNumberFormat="1" applyFont="1" applyFill="1" applyBorder="1" applyAlignment="1">
      <alignment horizontal="right" vertical="center" shrinkToFit="1"/>
    </xf>
    <xf numFmtId="176" fontId="0" fillId="39" borderId="36" xfId="0" applyNumberFormat="1" applyFont="1" applyFill="1" applyBorder="1" applyAlignment="1">
      <alignment horizontal="right" vertical="center" shrinkToFit="1"/>
    </xf>
    <xf numFmtId="176" fontId="0" fillId="41" borderId="36" xfId="0" applyNumberFormat="1" applyFont="1" applyFill="1" applyBorder="1" applyAlignment="1">
      <alignment horizontal="right" vertical="center" shrinkToFit="1"/>
    </xf>
    <xf numFmtId="176" fontId="0" fillId="37" borderId="39" xfId="0" applyNumberFormat="1" applyFont="1" applyFill="1" applyBorder="1" applyAlignment="1">
      <alignment horizontal="right" vertical="center" shrinkToFit="1"/>
    </xf>
    <xf numFmtId="176" fontId="0" fillId="0" borderId="36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7" fontId="0" fillId="38" borderId="21" xfId="0" applyNumberFormat="1" applyFont="1" applyFill="1" applyBorder="1" applyAlignment="1">
      <alignment horizontal="right" vertical="center" shrinkToFit="1"/>
    </xf>
    <xf numFmtId="177" fontId="0" fillId="0" borderId="36" xfId="0" applyNumberFormat="1" applyFont="1" applyBorder="1" applyAlignment="1">
      <alignment horizontal="right" vertical="center" shrinkToFit="1"/>
    </xf>
    <xf numFmtId="177" fontId="0" fillId="0" borderId="39" xfId="0" applyNumberFormat="1" applyFont="1" applyBorder="1" applyAlignment="1">
      <alignment horizontal="right" vertical="center" shrinkToFit="1"/>
    </xf>
    <xf numFmtId="177" fontId="0" fillId="37" borderId="50" xfId="0" applyNumberFormat="1" applyFont="1" applyFill="1" applyBorder="1" applyAlignment="1">
      <alignment horizontal="right" vertical="center" shrinkToFit="1"/>
    </xf>
    <xf numFmtId="177" fontId="0" fillId="41" borderId="51" xfId="0" applyNumberFormat="1" applyFont="1" applyFill="1" applyBorder="1" applyAlignment="1">
      <alignment horizontal="right" vertical="center" shrinkToFit="1"/>
    </xf>
    <xf numFmtId="176" fontId="0" fillId="42" borderId="50" xfId="0" applyNumberFormat="1" applyFont="1" applyFill="1" applyBorder="1" applyAlignment="1">
      <alignment horizontal="right" vertical="center" shrinkToFit="1"/>
    </xf>
    <xf numFmtId="177" fontId="0" fillId="38" borderId="19" xfId="0" applyNumberFormat="1" applyFont="1" applyFill="1" applyBorder="1" applyAlignment="1">
      <alignment horizontal="right" vertical="center" shrinkToFit="1"/>
    </xf>
    <xf numFmtId="177" fontId="0" fillId="41" borderId="52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0" borderId="20" xfId="0" applyNumberFormat="1" applyFont="1" applyBorder="1" applyAlignment="1">
      <alignment horizontal="right" vertical="center" shrinkToFit="1"/>
    </xf>
    <xf numFmtId="177" fontId="0" fillId="0" borderId="40" xfId="0" applyNumberFormat="1" applyFont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7" fontId="0" fillId="40" borderId="53" xfId="0" applyNumberFormat="1" applyFont="1" applyFill="1" applyBorder="1" applyAlignment="1">
      <alignment horizontal="right" vertical="center" shrinkToFit="1"/>
    </xf>
    <xf numFmtId="178" fontId="0" fillId="38" borderId="54" xfId="0" applyNumberFormat="1" applyFont="1" applyFill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76" fontId="0" fillId="39" borderId="10" xfId="0" applyNumberFormat="1" applyFont="1" applyFill="1" applyBorder="1" applyAlignment="1">
      <alignment horizontal="right" vertical="center" shrinkToFit="1"/>
    </xf>
    <xf numFmtId="176" fontId="0" fillId="41" borderId="10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8" borderId="40" xfId="0" applyNumberFormat="1" applyFont="1" applyFill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7" fontId="0" fillId="38" borderId="54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12" xfId="0" applyNumberFormat="1" applyFont="1" applyBorder="1" applyAlignment="1">
      <alignment horizontal="right" vertical="center" shrinkToFit="1"/>
    </xf>
    <xf numFmtId="177" fontId="0" fillId="37" borderId="53" xfId="0" applyNumberFormat="1" applyFont="1" applyFill="1" applyBorder="1" applyAlignment="1">
      <alignment horizontal="right" vertical="center" shrinkToFit="1"/>
    </xf>
    <xf numFmtId="177" fontId="0" fillId="41" borderId="55" xfId="0" applyNumberFormat="1" applyFont="1" applyFill="1" applyBorder="1" applyAlignment="1">
      <alignment horizontal="right" vertical="center" shrinkToFit="1"/>
    </xf>
    <xf numFmtId="176" fontId="0" fillId="42" borderId="53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wrapText="1" shrinkToFit="1"/>
    </xf>
    <xf numFmtId="176" fontId="0" fillId="43" borderId="36" xfId="0" applyNumberFormat="1" applyFont="1" applyFill="1" applyBorder="1" applyAlignment="1">
      <alignment horizontal="right" vertical="center" shrinkToFit="1"/>
    </xf>
    <xf numFmtId="177" fontId="4" fillId="44" borderId="21" xfId="0" applyNumberFormat="1" applyFont="1" applyFill="1" applyBorder="1" applyAlignment="1">
      <alignment horizontal="right" vertical="center" shrinkToFit="1"/>
    </xf>
    <xf numFmtId="177" fontId="4" fillId="44" borderId="17" xfId="0" applyNumberFormat="1" applyFont="1" applyFill="1" applyBorder="1" applyAlignment="1">
      <alignment horizontal="right" vertical="center" shrinkToFit="1"/>
    </xf>
    <xf numFmtId="177" fontId="4" fillId="44" borderId="16" xfId="0" applyNumberFormat="1" applyFont="1" applyFill="1" applyBorder="1" applyAlignment="1">
      <alignment horizontal="right" vertical="center" shrinkToFit="1"/>
    </xf>
    <xf numFmtId="177" fontId="4" fillId="44" borderId="27" xfId="0" applyNumberFormat="1" applyFont="1" applyFill="1" applyBorder="1" applyAlignment="1">
      <alignment horizontal="right" vertical="center" shrinkToFit="1"/>
    </xf>
    <xf numFmtId="179" fontId="4" fillId="44" borderId="28" xfId="0" applyNumberFormat="1" applyFont="1" applyFill="1" applyBorder="1" applyAlignment="1">
      <alignment horizontal="right" vertical="center" shrinkToFit="1"/>
    </xf>
    <xf numFmtId="179" fontId="4" fillId="44" borderId="17" xfId="0" applyNumberFormat="1" applyFont="1" applyFill="1" applyBorder="1" applyAlignment="1">
      <alignment horizontal="right" vertical="center" shrinkToFit="1"/>
    </xf>
    <xf numFmtId="179" fontId="4" fillId="44" borderId="16" xfId="0" applyNumberFormat="1" applyFont="1" applyFill="1" applyBorder="1" applyAlignment="1">
      <alignment horizontal="right" vertical="center" shrinkToFit="1"/>
    </xf>
    <xf numFmtId="177" fontId="4" fillId="44" borderId="19" xfId="0" applyNumberFormat="1" applyFont="1" applyFill="1" applyBorder="1" applyAlignment="1">
      <alignment horizontal="center" vertical="center" shrinkToFit="1"/>
    </xf>
    <xf numFmtId="176" fontId="4" fillId="44" borderId="20" xfId="0" applyNumberFormat="1" applyFont="1" applyFill="1" applyBorder="1" applyAlignment="1">
      <alignment horizontal="left" vertical="center" shrinkToFit="1"/>
    </xf>
    <xf numFmtId="176" fontId="4" fillId="44" borderId="20" xfId="0" applyNumberFormat="1" applyFont="1" applyFill="1" applyBorder="1" applyAlignment="1">
      <alignment vertical="center" shrinkToFit="1"/>
    </xf>
    <xf numFmtId="179" fontId="4" fillId="44" borderId="26" xfId="0" applyNumberFormat="1" applyFont="1" applyFill="1" applyBorder="1" applyAlignment="1">
      <alignment horizontal="right" vertical="center" shrinkToFit="1"/>
    </xf>
    <xf numFmtId="179" fontId="4" fillId="44" borderId="18" xfId="0" applyNumberFormat="1" applyFont="1" applyFill="1" applyBorder="1" applyAlignment="1">
      <alignment horizontal="right" vertical="center" shrinkToFit="1"/>
    </xf>
    <xf numFmtId="178" fontId="4" fillId="44" borderId="19" xfId="0" applyNumberFormat="1" applyFont="1" applyFill="1" applyBorder="1" applyAlignment="1">
      <alignment horizontal="right" vertical="center" shrinkToFit="1"/>
    </xf>
    <xf numFmtId="178" fontId="4" fillId="44" borderId="36" xfId="0" applyNumberFormat="1" applyFont="1" applyFill="1" applyBorder="1" applyAlignment="1">
      <alignment horizontal="right" vertical="center" shrinkToFit="1"/>
    </xf>
    <xf numFmtId="178" fontId="4" fillId="44" borderId="20" xfId="0" applyNumberFormat="1" applyFont="1" applyFill="1" applyBorder="1" applyAlignment="1">
      <alignment horizontal="right" vertical="center" shrinkToFit="1"/>
    </xf>
    <xf numFmtId="177" fontId="4" fillId="44" borderId="19" xfId="0" applyNumberFormat="1" applyFont="1" applyFill="1" applyBorder="1" applyAlignment="1">
      <alignment horizontal="right" vertical="center" shrinkToFit="1"/>
    </xf>
    <xf numFmtId="177" fontId="4" fillId="44" borderId="36" xfId="0" applyNumberFormat="1" applyFont="1" applyFill="1" applyBorder="1" applyAlignment="1">
      <alignment horizontal="right" vertical="center" shrinkToFit="1"/>
    </xf>
    <xf numFmtId="177" fontId="4" fillId="44" borderId="39" xfId="0" applyNumberFormat="1" applyFont="1" applyFill="1" applyBorder="1" applyAlignment="1">
      <alignment horizontal="right" vertical="center" shrinkToFit="1"/>
    </xf>
    <xf numFmtId="179" fontId="4" fillId="44" borderId="36" xfId="0" applyNumberFormat="1" applyFont="1" applyFill="1" applyBorder="1" applyAlignment="1">
      <alignment vertical="center" shrinkToFit="1"/>
    </xf>
    <xf numFmtId="179" fontId="4" fillId="44" borderId="39" xfId="0" applyNumberFormat="1" applyFont="1" applyFill="1" applyBorder="1" applyAlignment="1">
      <alignment vertical="center" shrinkToFit="1"/>
    </xf>
    <xf numFmtId="179" fontId="4" fillId="44" borderId="20" xfId="0" applyNumberFormat="1" applyFont="1" applyFill="1" applyBorder="1" applyAlignment="1">
      <alignment vertical="center" shrinkToFit="1"/>
    </xf>
    <xf numFmtId="0" fontId="0" fillId="44" borderId="0" xfId="0" applyFont="1" applyFill="1" applyAlignment="1">
      <alignment vertical="center" shrinkToFit="1"/>
    </xf>
    <xf numFmtId="176" fontId="4" fillId="36" borderId="33" xfId="0" applyNumberFormat="1" applyFont="1" applyFill="1" applyBorder="1" applyAlignment="1">
      <alignment horizontal="center" vertical="center" shrinkToFit="1"/>
    </xf>
    <xf numFmtId="176" fontId="4" fillId="45" borderId="32" xfId="0" applyNumberFormat="1" applyFont="1" applyFill="1" applyBorder="1" applyAlignment="1">
      <alignment horizontal="center" vertical="center" shrinkToFit="1"/>
    </xf>
    <xf numFmtId="176" fontId="4" fillId="36" borderId="57" xfId="0" applyNumberFormat="1" applyFont="1" applyFill="1" applyBorder="1" applyAlignment="1">
      <alignment horizontal="center" vertical="center" shrinkToFit="1"/>
    </xf>
    <xf numFmtId="177" fontId="4" fillId="0" borderId="26" xfId="0" applyNumberFormat="1" applyFont="1" applyFill="1" applyBorder="1" applyAlignment="1">
      <alignment horizontal="right" vertical="center" shrinkToFit="1"/>
    </xf>
    <xf numFmtId="179" fontId="4" fillId="0" borderId="17" xfId="0" applyNumberFormat="1" applyFont="1" applyFill="1" applyBorder="1" applyAlignment="1">
      <alignment vertical="center" shrinkToFit="1"/>
    </xf>
    <xf numFmtId="179" fontId="4" fillId="0" borderId="16" xfId="0" applyNumberFormat="1" applyFont="1" applyBorder="1" applyAlignment="1">
      <alignment vertical="center" shrinkToFit="1"/>
    </xf>
    <xf numFmtId="179" fontId="4" fillId="0" borderId="27" xfId="0" applyNumberFormat="1" applyFont="1" applyBorder="1" applyAlignment="1">
      <alignment vertical="center" shrinkToFit="1"/>
    </xf>
    <xf numFmtId="177" fontId="4" fillId="33" borderId="34" xfId="0" applyNumberFormat="1" applyFont="1" applyFill="1" applyBorder="1" applyAlignment="1">
      <alignment horizontal="right" vertical="center" shrinkToFit="1"/>
    </xf>
    <xf numFmtId="177" fontId="4" fillId="33" borderId="35" xfId="0" applyNumberFormat="1" applyFont="1" applyFill="1" applyBorder="1" applyAlignment="1">
      <alignment horizontal="right" vertical="center" shrinkToFit="1"/>
    </xf>
    <xf numFmtId="177" fontId="4" fillId="33" borderId="30" xfId="0" applyNumberFormat="1" applyFont="1" applyFill="1" applyBorder="1" applyAlignment="1">
      <alignment horizontal="right" vertical="center" shrinkToFit="1"/>
    </xf>
    <xf numFmtId="179" fontId="4" fillId="33" borderId="35" xfId="0" applyNumberFormat="1" applyFont="1" applyFill="1" applyBorder="1" applyAlignment="1">
      <alignment horizontal="right" vertical="center" shrinkToFit="1"/>
    </xf>
    <xf numFmtId="179" fontId="4" fillId="33" borderId="37" xfId="0" applyNumberFormat="1" applyFont="1" applyFill="1" applyBorder="1" applyAlignment="1">
      <alignment horizontal="right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7" fontId="4" fillId="0" borderId="54" xfId="0" applyNumberFormat="1" applyFont="1" applyFill="1" applyBorder="1" applyAlignment="1">
      <alignment horizontal="right" vertical="center" shrinkToFit="1"/>
    </xf>
    <xf numFmtId="177" fontId="4" fillId="0" borderId="10" xfId="0" applyNumberFormat="1" applyFont="1" applyFill="1" applyBorder="1" applyAlignment="1">
      <alignment horizontal="right" vertical="center" shrinkToFit="1"/>
    </xf>
    <xf numFmtId="177" fontId="4" fillId="0" borderId="12" xfId="0" applyNumberFormat="1" applyFont="1" applyFill="1" applyBorder="1" applyAlignment="1">
      <alignment horizontal="right" vertical="center" shrinkToFit="1"/>
    </xf>
    <xf numFmtId="177" fontId="4" fillId="0" borderId="11" xfId="0" applyNumberFormat="1" applyFont="1" applyFill="1" applyBorder="1" applyAlignment="1">
      <alignment horizontal="right" vertical="center" shrinkToFit="1"/>
    </xf>
    <xf numFmtId="179" fontId="4" fillId="0" borderId="54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179" fontId="4" fillId="34" borderId="12" xfId="0" applyNumberFormat="1" applyFont="1" applyFill="1" applyBorder="1" applyAlignment="1">
      <alignment horizontal="right" vertical="center" shrinkToFit="1"/>
    </xf>
    <xf numFmtId="179" fontId="4" fillId="0" borderId="40" xfId="0" applyNumberFormat="1" applyFont="1" applyFill="1" applyBorder="1" applyAlignment="1">
      <alignment horizontal="right" vertical="center" shrinkToFit="1"/>
    </xf>
    <xf numFmtId="179" fontId="4" fillId="36" borderId="11" xfId="0" applyNumberFormat="1" applyFont="1" applyFill="1" applyBorder="1" applyAlignment="1">
      <alignment horizontal="right" vertical="center" shrinkToFit="1"/>
    </xf>
    <xf numFmtId="179" fontId="4" fillId="35" borderId="11" xfId="0" applyNumberFormat="1" applyFont="1" applyFill="1" applyBorder="1" applyAlignment="1">
      <alignment horizontal="right" vertical="center" shrinkToFit="1"/>
    </xf>
    <xf numFmtId="179" fontId="4" fillId="34" borderId="11" xfId="0" applyNumberFormat="1" applyFont="1" applyFill="1" applyBorder="1" applyAlignment="1">
      <alignment horizontal="right" vertical="center" shrinkToFit="1"/>
    </xf>
    <xf numFmtId="179" fontId="4" fillId="0" borderId="58" xfId="0" applyNumberFormat="1" applyFont="1" applyFill="1" applyBorder="1" applyAlignment="1">
      <alignment horizontal="right" vertical="center" shrinkToFit="1"/>
    </xf>
    <xf numFmtId="178" fontId="4" fillId="0" borderId="40" xfId="0" applyNumberFormat="1" applyFont="1" applyFill="1" applyBorder="1" applyAlignment="1">
      <alignment horizontal="right" vertical="center" shrinkToFit="1"/>
    </xf>
    <xf numFmtId="178" fontId="4" fillId="0" borderId="1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7" fontId="4" fillId="43" borderId="4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176" fontId="2" fillId="0" borderId="59" xfId="0" applyNumberFormat="1" applyFont="1" applyBorder="1" applyAlignment="1">
      <alignment horizontal="center" vertical="center" shrinkToFit="1"/>
    </xf>
    <xf numFmtId="176" fontId="2" fillId="0" borderId="60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4" fillId="33" borderId="34" xfId="0" applyNumberFormat="1" applyFont="1" applyFill="1" applyBorder="1" applyAlignment="1">
      <alignment horizontal="center" vertical="center" shrinkToFit="1"/>
    </xf>
    <xf numFmtId="176" fontId="4" fillId="33" borderId="37" xfId="0" applyNumberFormat="1" applyFont="1" applyFill="1" applyBorder="1" applyAlignment="1">
      <alignment horizontal="center" vertical="center" shrinkToFit="1"/>
    </xf>
    <xf numFmtId="179" fontId="4" fillId="35" borderId="60" xfId="0" applyNumberFormat="1" applyFont="1" applyFill="1" applyBorder="1" applyAlignment="1">
      <alignment horizontal="center" vertical="center" wrapText="1"/>
    </xf>
    <xf numFmtId="179" fontId="4" fillId="35" borderId="20" xfId="0" applyNumberFormat="1" applyFont="1" applyFill="1" applyBorder="1" applyAlignment="1">
      <alignment horizontal="center" vertical="center" wrapText="1"/>
    </xf>
    <xf numFmtId="179" fontId="4" fillId="35" borderId="38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 shrinkToFit="1"/>
    </xf>
    <xf numFmtId="176" fontId="3" fillId="0" borderId="29" xfId="0" applyNumberFormat="1" applyFont="1" applyFill="1" applyBorder="1" applyAlignment="1">
      <alignment horizontal="center" vertical="center" wrapText="1" shrinkToFit="1"/>
    </xf>
    <xf numFmtId="176" fontId="3" fillId="0" borderId="61" xfId="0" applyNumberFormat="1" applyFont="1" applyFill="1" applyBorder="1" applyAlignment="1">
      <alignment horizontal="center" vertical="center" wrapText="1" shrinkToFit="1"/>
    </xf>
    <xf numFmtId="179" fontId="3" fillId="35" borderId="62" xfId="0" applyNumberFormat="1" applyFont="1" applyFill="1" applyBorder="1" applyAlignment="1">
      <alignment horizontal="center" vertical="center" shrinkToFit="1"/>
    </xf>
    <xf numFmtId="179" fontId="3" fillId="35" borderId="42" xfId="0" applyNumberFormat="1" applyFont="1" applyFill="1" applyBorder="1" applyAlignment="1">
      <alignment horizontal="center" vertical="center" shrinkToFit="1"/>
    </xf>
    <xf numFmtId="179" fontId="3" fillId="35" borderId="63" xfId="0" applyNumberFormat="1" applyFont="1" applyFill="1" applyBorder="1" applyAlignment="1">
      <alignment horizontal="center" vertical="center" shrinkToFit="1"/>
    </xf>
    <xf numFmtId="179" fontId="3" fillId="35" borderId="64" xfId="0" applyNumberFormat="1" applyFont="1" applyFill="1" applyBorder="1" applyAlignment="1">
      <alignment horizontal="center" vertical="center" shrinkToFit="1"/>
    </xf>
    <xf numFmtId="179" fontId="3" fillId="35" borderId="0" xfId="0" applyNumberFormat="1" applyFont="1" applyFill="1" applyBorder="1" applyAlignment="1">
      <alignment horizontal="center" vertical="center" shrinkToFit="1"/>
    </xf>
    <xf numFmtId="179" fontId="3" fillId="35" borderId="65" xfId="0" applyNumberFormat="1" applyFont="1" applyFill="1" applyBorder="1" applyAlignment="1">
      <alignment horizontal="center" vertical="center" shrinkToFit="1"/>
    </xf>
    <xf numFmtId="179" fontId="3" fillId="35" borderId="18" xfId="0" applyNumberFormat="1" applyFont="1" applyFill="1" applyBorder="1" applyAlignment="1">
      <alignment horizontal="center" vertical="center" shrinkToFit="1"/>
    </xf>
    <xf numFmtId="179" fontId="3" fillId="35" borderId="49" xfId="0" applyNumberFormat="1" applyFont="1" applyFill="1" applyBorder="1" applyAlignment="1">
      <alignment horizontal="center" vertical="center" shrinkToFit="1"/>
    </xf>
    <xf numFmtId="179" fontId="3" fillId="35" borderId="66" xfId="0" applyNumberFormat="1" applyFont="1" applyFill="1" applyBorder="1" applyAlignment="1">
      <alignment horizontal="center" vertical="center" shrinkToFit="1"/>
    </xf>
    <xf numFmtId="179" fontId="3" fillId="36" borderId="59" xfId="0" applyNumberFormat="1" applyFont="1" applyFill="1" applyBorder="1" applyAlignment="1">
      <alignment horizontal="center" vertical="center" wrapText="1" shrinkToFit="1"/>
    </xf>
    <xf numFmtId="179" fontId="3" fillId="36" borderId="67" xfId="0" applyNumberFormat="1" applyFont="1" applyFill="1" applyBorder="1" applyAlignment="1">
      <alignment horizontal="center" vertical="center" shrinkToFit="1"/>
    </xf>
    <xf numFmtId="179" fontId="3" fillId="36" borderId="60" xfId="0" applyNumberFormat="1" applyFont="1" applyFill="1" applyBorder="1" applyAlignment="1">
      <alignment horizontal="center" vertical="center" shrinkToFit="1"/>
    </xf>
    <xf numFmtId="179" fontId="3" fillId="36" borderId="19" xfId="0" applyNumberFormat="1" applyFont="1" applyFill="1" applyBorder="1" applyAlignment="1">
      <alignment horizontal="center" vertical="center" shrinkToFit="1"/>
    </xf>
    <xf numFmtId="179" fontId="3" fillId="36" borderId="36" xfId="0" applyNumberFormat="1" applyFont="1" applyFill="1" applyBorder="1" applyAlignment="1">
      <alignment horizontal="center" vertical="center" shrinkToFit="1"/>
    </xf>
    <xf numFmtId="179" fontId="3" fillId="36" borderId="20" xfId="0" applyNumberFormat="1" applyFont="1" applyFill="1" applyBorder="1" applyAlignment="1">
      <alignment horizontal="center" vertical="center" shrinkToFit="1"/>
    </xf>
    <xf numFmtId="179" fontId="3" fillId="36" borderId="38" xfId="0" applyNumberFormat="1" applyFont="1" applyFill="1" applyBorder="1" applyAlignment="1">
      <alignment horizontal="center" vertical="center" shrinkToFit="1"/>
    </xf>
    <xf numFmtId="179" fontId="3" fillId="35" borderId="59" xfId="0" applyNumberFormat="1" applyFont="1" applyFill="1" applyBorder="1" applyAlignment="1">
      <alignment horizontal="center" vertical="center" shrinkToFit="1"/>
    </xf>
    <xf numFmtId="179" fontId="3" fillId="35" borderId="67" xfId="0" applyNumberFormat="1" applyFont="1" applyFill="1" applyBorder="1" applyAlignment="1">
      <alignment horizontal="center" vertical="center" shrinkToFit="1"/>
    </xf>
    <xf numFmtId="179" fontId="3" fillId="35" borderId="60" xfId="0" applyNumberFormat="1" applyFont="1" applyFill="1" applyBorder="1" applyAlignment="1">
      <alignment horizontal="center" vertical="center" shrinkToFit="1"/>
    </xf>
    <xf numFmtId="179" fontId="3" fillId="35" borderId="19" xfId="0" applyNumberFormat="1" applyFont="1" applyFill="1" applyBorder="1" applyAlignment="1">
      <alignment horizontal="center" vertical="center" shrinkToFit="1"/>
    </xf>
    <xf numFmtId="179" fontId="3" fillId="35" borderId="36" xfId="0" applyNumberFormat="1" applyFont="1" applyFill="1" applyBorder="1" applyAlignment="1">
      <alignment horizontal="center" vertical="center" shrinkToFit="1"/>
    </xf>
    <xf numFmtId="179" fontId="3" fillId="35" borderId="20" xfId="0" applyNumberFormat="1" applyFont="1" applyFill="1" applyBorder="1" applyAlignment="1">
      <alignment horizontal="center" vertical="center" shrinkToFit="1"/>
    </xf>
    <xf numFmtId="179" fontId="3" fillId="35" borderId="38" xfId="0" applyNumberFormat="1" applyFont="1" applyFill="1" applyBorder="1" applyAlignment="1">
      <alignment horizontal="center" vertical="center" shrinkToFit="1"/>
    </xf>
    <xf numFmtId="179" fontId="3" fillId="34" borderId="62" xfId="0" applyNumberFormat="1" applyFont="1" applyFill="1" applyBorder="1" applyAlignment="1">
      <alignment horizontal="center" vertical="center" wrapText="1" shrinkToFit="1"/>
    </xf>
    <xf numFmtId="179" fontId="3" fillId="34" borderId="42" xfId="0" applyNumberFormat="1" applyFont="1" applyFill="1" applyBorder="1" applyAlignment="1">
      <alignment horizontal="center" vertical="center" wrapText="1" shrinkToFit="1"/>
    </xf>
    <xf numFmtId="179" fontId="3" fillId="34" borderId="63" xfId="0" applyNumberFormat="1" applyFont="1" applyFill="1" applyBorder="1" applyAlignment="1">
      <alignment horizontal="center" vertical="center" wrapText="1" shrinkToFit="1"/>
    </xf>
    <xf numFmtId="179" fontId="3" fillId="34" borderId="64" xfId="0" applyNumberFormat="1" applyFont="1" applyFill="1" applyBorder="1" applyAlignment="1">
      <alignment horizontal="center" vertical="center" wrapText="1" shrinkToFit="1"/>
    </xf>
    <xf numFmtId="179" fontId="3" fillId="34" borderId="0" xfId="0" applyNumberFormat="1" applyFont="1" applyFill="1" applyBorder="1" applyAlignment="1">
      <alignment horizontal="center" vertical="center" wrapText="1" shrinkToFit="1"/>
    </xf>
    <xf numFmtId="179" fontId="3" fillId="34" borderId="65" xfId="0" applyNumberFormat="1" applyFont="1" applyFill="1" applyBorder="1" applyAlignment="1">
      <alignment horizontal="center" vertical="center" wrapText="1" shrinkToFit="1"/>
    </xf>
    <xf numFmtId="179" fontId="3" fillId="34" borderId="18" xfId="0" applyNumberFormat="1" applyFont="1" applyFill="1" applyBorder="1" applyAlignment="1">
      <alignment horizontal="center" vertical="center" wrapText="1" shrinkToFit="1"/>
    </xf>
    <xf numFmtId="179" fontId="3" fillId="34" borderId="49" xfId="0" applyNumberFormat="1" applyFont="1" applyFill="1" applyBorder="1" applyAlignment="1">
      <alignment horizontal="center" vertical="center" wrapText="1" shrinkToFit="1"/>
    </xf>
    <xf numFmtId="179" fontId="3" fillId="34" borderId="66" xfId="0" applyNumberFormat="1" applyFont="1" applyFill="1" applyBorder="1" applyAlignment="1">
      <alignment horizontal="center" vertical="center" wrapText="1" shrinkToFit="1"/>
    </xf>
    <xf numFmtId="179" fontId="3" fillId="36" borderId="62" xfId="0" applyNumberFormat="1" applyFont="1" applyFill="1" applyBorder="1" applyAlignment="1">
      <alignment horizontal="center" vertical="center" wrapText="1" shrinkToFit="1"/>
    </xf>
    <xf numFmtId="179" fontId="3" fillId="36" borderId="42" xfId="0" applyNumberFormat="1" applyFont="1" applyFill="1" applyBorder="1" applyAlignment="1">
      <alignment horizontal="center" vertical="center" wrapText="1" shrinkToFit="1"/>
    </xf>
    <xf numFmtId="179" fontId="3" fillId="36" borderId="63" xfId="0" applyNumberFormat="1" applyFont="1" applyFill="1" applyBorder="1" applyAlignment="1">
      <alignment horizontal="center" vertical="center" wrapText="1" shrinkToFit="1"/>
    </xf>
    <xf numFmtId="179" fontId="3" fillId="36" borderId="64" xfId="0" applyNumberFormat="1" applyFont="1" applyFill="1" applyBorder="1" applyAlignment="1">
      <alignment horizontal="center" vertical="center" wrapText="1" shrinkToFit="1"/>
    </xf>
    <xf numFmtId="179" fontId="3" fillId="36" borderId="0" xfId="0" applyNumberFormat="1" applyFont="1" applyFill="1" applyBorder="1" applyAlignment="1">
      <alignment horizontal="center" vertical="center" wrapText="1" shrinkToFit="1"/>
    </xf>
    <xf numFmtId="179" fontId="3" fillId="36" borderId="65" xfId="0" applyNumberFormat="1" applyFont="1" applyFill="1" applyBorder="1" applyAlignment="1">
      <alignment horizontal="center" vertical="center" wrapText="1" shrinkToFit="1"/>
    </xf>
    <xf numFmtId="179" fontId="3" fillId="36" borderId="18" xfId="0" applyNumberFormat="1" applyFont="1" applyFill="1" applyBorder="1" applyAlignment="1">
      <alignment horizontal="center" vertical="center" wrapText="1" shrinkToFit="1"/>
    </xf>
    <xf numFmtId="179" fontId="3" fillId="36" borderId="49" xfId="0" applyNumberFormat="1" applyFont="1" applyFill="1" applyBorder="1" applyAlignment="1">
      <alignment horizontal="center" vertical="center" wrapText="1" shrinkToFit="1"/>
    </xf>
    <xf numFmtId="179" fontId="3" fillId="36" borderId="66" xfId="0" applyNumberFormat="1" applyFont="1" applyFill="1" applyBorder="1" applyAlignment="1">
      <alignment horizontal="center" vertical="center" wrapText="1" shrinkToFit="1"/>
    </xf>
    <xf numFmtId="179" fontId="3" fillId="46" borderId="59" xfId="0" applyNumberFormat="1" applyFont="1" applyFill="1" applyBorder="1" applyAlignment="1">
      <alignment horizontal="center" vertical="center" wrapText="1" shrinkToFit="1"/>
    </xf>
    <xf numFmtId="179" fontId="3" fillId="46" borderId="67" xfId="0" applyNumberFormat="1" applyFont="1" applyFill="1" applyBorder="1" applyAlignment="1">
      <alignment horizontal="center" vertical="center" shrinkToFit="1"/>
    </xf>
    <xf numFmtId="179" fontId="3" fillId="46" borderId="60" xfId="0" applyNumberFormat="1" applyFont="1" applyFill="1" applyBorder="1" applyAlignment="1">
      <alignment horizontal="center" vertical="center" shrinkToFit="1"/>
    </xf>
    <xf numFmtId="179" fontId="3" fillId="46" borderId="19" xfId="0" applyNumberFormat="1" applyFont="1" applyFill="1" applyBorder="1" applyAlignment="1">
      <alignment horizontal="center" vertical="center" shrinkToFit="1"/>
    </xf>
    <xf numFmtId="179" fontId="3" fillId="46" borderId="36" xfId="0" applyNumberFormat="1" applyFont="1" applyFill="1" applyBorder="1" applyAlignment="1">
      <alignment horizontal="center" vertical="center" shrinkToFit="1"/>
    </xf>
    <xf numFmtId="179" fontId="3" fillId="46" borderId="20" xfId="0" applyNumberFormat="1" applyFont="1" applyFill="1" applyBorder="1" applyAlignment="1">
      <alignment horizontal="center" vertical="center" shrinkToFit="1"/>
    </xf>
    <xf numFmtId="176" fontId="4" fillId="36" borderId="19" xfId="0" applyNumberFormat="1" applyFont="1" applyFill="1" applyBorder="1" applyAlignment="1">
      <alignment horizontal="center" vertical="center" shrinkToFit="1"/>
    </xf>
    <xf numFmtId="176" fontId="4" fillId="36" borderId="36" xfId="0" applyNumberFormat="1" applyFont="1" applyFill="1" applyBorder="1" applyAlignment="1">
      <alignment horizontal="center" vertical="center" shrinkToFit="1"/>
    </xf>
    <xf numFmtId="176" fontId="4" fillId="36" borderId="33" xfId="0" applyNumberFormat="1" applyFont="1" applyFill="1" applyBorder="1" applyAlignment="1">
      <alignment horizontal="center" vertical="center" shrinkToFit="1"/>
    </xf>
    <xf numFmtId="176" fontId="4" fillId="35" borderId="36" xfId="0" applyNumberFormat="1" applyFont="1" applyFill="1" applyBorder="1" applyAlignment="1">
      <alignment horizontal="center" vertical="center" shrinkToFit="1"/>
    </xf>
    <xf numFmtId="176" fontId="4" fillId="35" borderId="33" xfId="0" applyNumberFormat="1" applyFont="1" applyFill="1" applyBorder="1" applyAlignment="1">
      <alignment horizontal="center" vertical="center" shrinkToFit="1"/>
    </xf>
    <xf numFmtId="179" fontId="4" fillId="34" borderId="67" xfId="0" applyNumberFormat="1" applyFont="1" applyFill="1" applyBorder="1" applyAlignment="1">
      <alignment horizontal="center" vertical="center" wrapText="1"/>
    </xf>
    <xf numFmtId="179" fontId="4" fillId="34" borderId="36" xfId="0" applyNumberFormat="1" applyFont="1" applyFill="1" applyBorder="1" applyAlignment="1">
      <alignment horizontal="center" vertical="center" wrapText="1"/>
    </xf>
    <xf numFmtId="179" fontId="4" fillId="34" borderId="33" xfId="0" applyNumberFormat="1" applyFont="1" applyFill="1" applyBorder="1" applyAlignment="1">
      <alignment horizontal="center" vertical="center" wrapText="1"/>
    </xf>
    <xf numFmtId="179" fontId="4" fillId="36" borderId="68" xfId="0" applyNumberFormat="1" applyFont="1" applyFill="1" applyBorder="1" applyAlignment="1">
      <alignment horizontal="center" vertical="center" wrapText="1"/>
    </xf>
    <xf numFmtId="179" fontId="4" fillId="36" borderId="39" xfId="0" applyNumberFormat="1" applyFont="1" applyFill="1" applyBorder="1" applyAlignment="1">
      <alignment horizontal="center" vertical="center" wrapText="1"/>
    </xf>
    <xf numFmtId="179" fontId="4" fillId="36" borderId="69" xfId="0" applyNumberFormat="1" applyFont="1" applyFill="1" applyBorder="1" applyAlignment="1">
      <alignment horizontal="center" vertical="center" wrapText="1"/>
    </xf>
    <xf numFmtId="176" fontId="3" fillId="47" borderId="70" xfId="0" applyNumberFormat="1" applyFont="1" applyFill="1" applyBorder="1" applyAlignment="1">
      <alignment horizontal="center" vertical="center" shrinkToFit="1"/>
    </xf>
    <xf numFmtId="176" fontId="3" fillId="47" borderId="67" xfId="0" applyNumberFormat="1" applyFont="1" applyFill="1" applyBorder="1" applyAlignment="1">
      <alignment horizontal="center" vertical="center" shrinkToFit="1"/>
    </xf>
    <xf numFmtId="176" fontId="3" fillId="47" borderId="60" xfId="0" applyNumberFormat="1" applyFont="1" applyFill="1" applyBorder="1" applyAlignment="1">
      <alignment horizontal="center" vertical="center" shrinkToFit="1"/>
    </xf>
    <xf numFmtId="176" fontId="3" fillId="47" borderId="21" xfId="0" applyNumberFormat="1" applyFont="1" applyFill="1" applyBorder="1" applyAlignment="1">
      <alignment horizontal="center" vertical="center" shrinkToFit="1"/>
    </xf>
    <xf numFmtId="176" fontId="3" fillId="47" borderId="36" xfId="0" applyNumberFormat="1" applyFont="1" applyFill="1" applyBorder="1" applyAlignment="1">
      <alignment horizontal="center" vertical="center" shrinkToFit="1"/>
    </xf>
    <xf numFmtId="176" fontId="3" fillId="47" borderId="20" xfId="0" applyNumberFormat="1" applyFont="1" applyFill="1" applyBorder="1" applyAlignment="1">
      <alignment horizontal="center" vertical="center" shrinkToFit="1"/>
    </xf>
    <xf numFmtId="179" fontId="3" fillId="34" borderId="70" xfId="0" applyNumberFormat="1" applyFont="1" applyFill="1" applyBorder="1" applyAlignment="1">
      <alignment horizontal="center" vertical="center" wrapText="1" shrinkToFit="1"/>
    </xf>
    <xf numFmtId="179" fontId="3" fillId="34" borderId="67" xfId="0" applyNumberFormat="1" applyFont="1" applyFill="1" applyBorder="1" applyAlignment="1">
      <alignment horizontal="center" vertical="center" shrinkToFit="1"/>
    </xf>
    <xf numFmtId="179" fontId="3" fillId="34" borderId="68" xfId="0" applyNumberFormat="1" applyFont="1" applyFill="1" applyBorder="1" applyAlignment="1">
      <alignment horizontal="center" vertical="center" shrinkToFit="1"/>
    </xf>
    <xf numFmtId="179" fontId="3" fillId="34" borderId="21" xfId="0" applyNumberFormat="1" applyFont="1" applyFill="1" applyBorder="1" applyAlignment="1">
      <alignment horizontal="center" vertical="center" shrinkToFit="1"/>
    </xf>
    <xf numFmtId="179" fontId="3" fillId="34" borderId="36" xfId="0" applyNumberFormat="1" applyFont="1" applyFill="1" applyBorder="1" applyAlignment="1">
      <alignment horizontal="center" vertical="center" shrinkToFit="1"/>
    </xf>
    <xf numFmtId="179" fontId="3" fillId="34" borderId="39" xfId="0" applyNumberFormat="1" applyFont="1" applyFill="1" applyBorder="1" applyAlignment="1">
      <alignment horizontal="center" vertical="center" shrinkToFit="1"/>
    </xf>
    <xf numFmtId="179" fontId="3" fillId="34" borderId="69" xfId="0" applyNumberFormat="1" applyFont="1" applyFill="1" applyBorder="1" applyAlignment="1">
      <alignment horizontal="center" vertical="center" shrinkToFit="1"/>
    </xf>
    <xf numFmtId="176" fontId="4" fillId="34" borderId="16" xfId="0" applyNumberFormat="1" applyFont="1" applyFill="1" applyBorder="1" applyAlignment="1">
      <alignment horizontal="center" vertical="center" shrinkToFit="1"/>
    </xf>
    <xf numFmtId="176" fontId="4" fillId="34" borderId="69" xfId="0" applyNumberFormat="1" applyFont="1" applyFill="1" applyBorder="1" applyAlignment="1">
      <alignment horizontal="center" vertical="center" shrinkToFit="1"/>
    </xf>
    <xf numFmtId="176" fontId="4" fillId="48" borderId="59" xfId="0" applyNumberFormat="1" applyFont="1" applyFill="1" applyBorder="1" applyAlignment="1">
      <alignment horizontal="center" vertical="center" shrinkToFit="1"/>
    </xf>
    <xf numFmtId="176" fontId="4" fillId="48" borderId="67" xfId="0" applyNumberFormat="1" applyFont="1" applyFill="1" applyBorder="1" applyAlignment="1">
      <alignment horizontal="center" vertical="center" shrinkToFit="1"/>
    </xf>
    <xf numFmtId="176" fontId="4" fillId="48" borderId="71" xfId="0" applyNumberFormat="1" applyFont="1" applyFill="1" applyBorder="1" applyAlignment="1">
      <alignment horizontal="center" vertical="center" shrinkToFit="1"/>
    </xf>
    <xf numFmtId="177" fontId="5" fillId="42" borderId="72" xfId="0" applyNumberFormat="1" applyFont="1" applyFill="1" applyBorder="1" applyAlignment="1">
      <alignment horizontal="center" vertical="center" wrapText="1" shrinkToFit="1"/>
    </xf>
    <xf numFmtId="177" fontId="5" fillId="42" borderId="73" xfId="0" applyNumberFormat="1" applyFont="1" applyFill="1" applyBorder="1" applyAlignment="1">
      <alignment horizontal="center" vertical="center" wrapText="1" shrinkToFit="1"/>
    </xf>
    <xf numFmtId="177" fontId="5" fillId="42" borderId="74" xfId="0" applyNumberFormat="1" applyFont="1" applyFill="1" applyBorder="1" applyAlignment="1">
      <alignment horizontal="center" vertical="center" wrapText="1" shrinkToFit="1"/>
    </xf>
    <xf numFmtId="176" fontId="3" fillId="38" borderId="21" xfId="0" applyNumberFormat="1" applyFont="1" applyFill="1" applyBorder="1" applyAlignment="1">
      <alignment horizontal="left" vertical="center" shrinkToFit="1"/>
    </xf>
    <xf numFmtId="176" fontId="3" fillId="38" borderId="36" xfId="0" applyNumberFormat="1" applyFont="1" applyFill="1" applyBorder="1" applyAlignment="1">
      <alignment horizontal="left" vertical="center" shrinkToFit="1"/>
    </xf>
    <xf numFmtId="176" fontId="3" fillId="38" borderId="39" xfId="0" applyNumberFormat="1" applyFont="1" applyFill="1" applyBorder="1" applyAlignment="1">
      <alignment horizontal="left" vertical="center" shrinkToFit="1"/>
    </xf>
    <xf numFmtId="176" fontId="3" fillId="38" borderId="75" xfId="0" applyNumberFormat="1" applyFont="1" applyFill="1" applyBorder="1" applyAlignment="1">
      <alignment horizontal="left" vertical="center" shrinkToFit="1"/>
    </xf>
    <xf numFmtId="176" fontId="4" fillId="38" borderId="51" xfId="0" applyNumberFormat="1" applyFont="1" applyFill="1" applyBorder="1" applyAlignment="1">
      <alignment horizontal="center" vertical="center" shrinkToFit="1"/>
    </xf>
    <xf numFmtId="176" fontId="4" fillId="38" borderId="21" xfId="0" applyNumberFormat="1" applyFont="1" applyFill="1" applyBorder="1" applyAlignment="1">
      <alignment horizontal="center" vertical="center" shrinkToFit="1"/>
    </xf>
    <xf numFmtId="176" fontId="3" fillId="41" borderId="36" xfId="0" applyNumberFormat="1" applyFont="1" applyFill="1" applyBorder="1" applyAlignment="1">
      <alignment horizontal="center" vertical="center" wrapText="1" shrinkToFit="1"/>
    </xf>
    <xf numFmtId="176" fontId="3" fillId="41" borderId="10" xfId="0" applyNumberFormat="1" applyFont="1" applyFill="1" applyBorder="1" applyAlignment="1">
      <alignment horizontal="center" vertical="center" wrapText="1" shrinkToFit="1"/>
    </xf>
    <xf numFmtId="176" fontId="3" fillId="37" borderId="76" xfId="0" applyNumberFormat="1" applyFont="1" applyFill="1" applyBorder="1" applyAlignment="1">
      <alignment horizontal="center" vertical="top" wrapText="1" shrinkToFit="1"/>
    </xf>
    <xf numFmtId="176" fontId="3" fillId="37" borderId="23" xfId="0" applyNumberFormat="1" applyFont="1" applyFill="1" applyBorder="1" applyAlignment="1">
      <alignment horizontal="center" vertical="top" wrapText="1" shrinkToFit="1"/>
    </xf>
    <xf numFmtId="176" fontId="3" fillId="39" borderId="33" xfId="0" applyNumberFormat="1" applyFont="1" applyFill="1" applyBorder="1" applyAlignment="1">
      <alignment horizontal="left" vertical="center" shrinkToFit="1"/>
    </xf>
    <xf numFmtId="176" fontId="3" fillId="39" borderId="36" xfId="0" applyNumberFormat="1" applyFont="1" applyFill="1" applyBorder="1" applyAlignment="1">
      <alignment horizontal="left" vertical="center" shrinkToFit="1"/>
    </xf>
    <xf numFmtId="176" fontId="3" fillId="38" borderId="62" xfId="0" applyNumberFormat="1" applyFont="1" applyFill="1" applyBorder="1" applyAlignment="1">
      <alignment horizontal="left" vertical="center" wrapText="1" shrinkToFit="1"/>
    </xf>
    <xf numFmtId="176" fontId="3" fillId="38" borderId="42" xfId="0" applyNumberFormat="1" applyFont="1" applyFill="1" applyBorder="1" applyAlignment="1">
      <alignment horizontal="left" vertical="center" wrapText="1" shrinkToFit="1"/>
    </xf>
    <xf numFmtId="176" fontId="3" fillId="38" borderId="63" xfId="0" applyNumberFormat="1" applyFont="1" applyFill="1" applyBorder="1" applyAlignment="1">
      <alignment horizontal="left" vertical="center" wrapText="1" shrinkToFit="1"/>
    </xf>
    <xf numFmtId="176" fontId="3" fillId="38" borderId="64" xfId="0" applyNumberFormat="1" applyFont="1" applyFill="1" applyBorder="1" applyAlignment="1">
      <alignment horizontal="left" vertical="center" wrapText="1" shrinkToFit="1"/>
    </xf>
    <xf numFmtId="176" fontId="3" fillId="38" borderId="0" xfId="0" applyNumberFormat="1" applyFont="1" applyFill="1" applyBorder="1" applyAlignment="1">
      <alignment horizontal="left" vertical="center" wrapText="1" shrinkToFit="1"/>
    </xf>
    <xf numFmtId="176" fontId="3" fillId="38" borderId="65" xfId="0" applyNumberFormat="1" applyFont="1" applyFill="1" applyBorder="1" applyAlignment="1">
      <alignment horizontal="left" vertical="center" wrapText="1" shrinkToFit="1"/>
    </xf>
    <xf numFmtId="177" fontId="3" fillId="38" borderId="42" xfId="0" applyNumberFormat="1" applyFont="1" applyFill="1" applyBorder="1" applyAlignment="1">
      <alignment horizontal="center" vertical="center" wrapText="1" shrinkToFit="1"/>
    </xf>
    <xf numFmtId="177" fontId="3" fillId="38" borderId="0" xfId="0" applyNumberFormat="1" applyFont="1" applyFill="1" applyBorder="1" applyAlignment="1">
      <alignment horizontal="center" vertical="center" wrapText="1" shrinkToFit="1"/>
    </xf>
    <xf numFmtId="176" fontId="7" fillId="0" borderId="47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7" fontId="5" fillId="37" borderId="77" xfId="0" applyNumberFormat="1" applyFont="1" applyFill="1" applyBorder="1" applyAlignment="1">
      <alignment horizontal="center" vertical="center" wrapText="1" shrinkToFit="1"/>
    </xf>
    <xf numFmtId="177" fontId="5" fillId="37" borderId="50" xfId="0" applyNumberFormat="1" applyFont="1" applyFill="1" applyBorder="1" applyAlignment="1">
      <alignment horizontal="center" vertical="center" wrapText="1" shrinkToFit="1"/>
    </xf>
    <xf numFmtId="177" fontId="5" fillId="37" borderId="53" xfId="0" applyNumberFormat="1" applyFont="1" applyFill="1" applyBorder="1" applyAlignment="1">
      <alignment horizontal="center" vertical="center" wrapText="1" shrinkToFit="1"/>
    </xf>
    <xf numFmtId="177" fontId="5" fillId="41" borderId="41" xfId="0" applyNumberFormat="1" applyFont="1" applyFill="1" applyBorder="1" applyAlignment="1">
      <alignment horizontal="center" vertical="center" wrapText="1" shrinkToFit="1"/>
    </xf>
    <xf numFmtId="177" fontId="5" fillId="41" borderId="51" xfId="0" applyNumberFormat="1" applyFont="1" applyFill="1" applyBorder="1" applyAlignment="1">
      <alignment horizontal="center" vertical="center" wrapText="1" shrinkToFit="1"/>
    </xf>
    <xf numFmtId="177" fontId="5" fillId="41" borderId="55" xfId="0" applyNumberFormat="1" applyFont="1" applyFill="1" applyBorder="1" applyAlignment="1">
      <alignment horizontal="center" vertical="center" wrapText="1" shrinkToFit="1"/>
    </xf>
    <xf numFmtId="176" fontId="2" fillId="0" borderId="62" xfId="0" applyNumberFormat="1" applyFont="1" applyBorder="1" applyAlignment="1">
      <alignment horizontal="center" vertical="center" wrapText="1" shrinkToFit="1"/>
    </xf>
    <xf numFmtId="176" fontId="2" fillId="0" borderId="42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7" fontId="3" fillId="40" borderId="77" xfId="0" applyNumberFormat="1" applyFont="1" applyFill="1" applyBorder="1" applyAlignment="1">
      <alignment horizontal="center" vertical="center" shrinkToFit="1"/>
    </xf>
    <xf numFmtId="177" fontId="3" fillId="40" borderId="50" xfId="0" applyNumberFormat="1" applyFont="1" applyFill="1" applyBorder="1" applyAlignment="1">
      <alignment horizontal="center" vertical="center" shrinkToFit="1"/>
    </xf>
    <xf numFmtId="177" fontId="3" fillId="40" borderId="5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2"/>
  <sheetViews>
    <sheetView tabSelected="1" view="pageBreakPreview" zoomScale="80" zoomScaleSheetLayoutView="80" zoomScalePageLayoutView="0" workbookViewId="0" topLeftCell="A1">
      <selection activeCell="A1" sqref="A1:B4"/>
    </sheetView>
  </sheetViews>
  <sheetFormatPr defaultColWidth="9.00390625" defaultRowHeight="13.5"/>
  <cols>
    <col min="1" max="1" width="3.75390625" style="8" customWidth="1"/>
    <col min="2" max="2" width="11.625" style="1" customWidth="1"/>
    <col min="3" max="14" width="7.875" style="1" customWidth="1"/>
    <col min="15" max="104" width="7.875" style="21" customWidth="1"/>
    <col min="105" max="106" width="11.625" style="1" customWidth="1"/>
    <col min="107" max="108" width="13.25390625" style="1" customWidth="1"/>
    <col min="109" max="109" width="11.625" style="1" customWidth="1"/>
    <col min="110" max="110" width="12.625" style="21" customWidth="1"/>
    <col min="111" max="112" width="12.625" style="65" customWidth="1"/>
    <col min="113" max="113" width="3.75390625" style="8" customWidth="1"/>
    <col min="114" max="114" width="11.625" style="1" customWidth="1"/>
    <col min="115" max="16384" width="9.00390625" style="55" customWidth="1"/>
  </cols>
  <sheetData>
    <row r="1" spans="1:114" ht="19.5" customHeight="1" thickBot="1">
      <c r="A1" s="318" t="s">
        <v>93</v>
      </c>
      <c r="B1" s="319"/>
      <c r="C1" s="390" t="s">
        <v>47</v>
      </c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2"/>
      <c r="O1" s="396" t="s">
        <v>60</v>
      </c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8"/>
      <c r="AB1" s="341" t="s">
        <v>64</v>
      </c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3"/>
      <c r="AO1" s="348" t="s">
        <v>59</v>
      </c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50"/>
      <c r="BB1" s="355" t="s">
        <v>61</v>
      </c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7"/>
      <c r="BO1" s="364" t="s">
        <v>70</v>
      </c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6"/>
      <c r="CB1" s="332" t="s">
        <v>71</v>
      </c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4"/>
      <c r="CO1" s="373" t="s">
        <v>65</v>
      </c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5"/>
      <c r="DA1" s="329" t="s">
        <v>69</v>
      </c>
      <c r="DB1" s="330"/>
      <c r="DC1" s="330"/>
      <c r="DD1" s="330"/>
      <c r="DE1" s="330"/>
      <c r="DF1" s="330"/>
      <c r="DG1" s="330"/>
      <c r="DH1" s="331"/>
      <c r="DI1" s="318" t="s">
        <v>93</v>
      </c>
      <c r="DJ1" s="319"/>
    </row>
    <row r="2" spans="1:114" ht="19.5" customHeight="1">
      <c r="A2" s="320"/>
      <c r="B2" s="321"/>
      <c r="C2" s="393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/>
      <c r="O2" s="399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1"/>
      <c r="AB2" s="344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6"/>
      <c r="AO2" s="351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3"/>
      <c r="BB2" s="358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60"/>
      <c r="BO2" s="367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9"/>
      <c r="CB2" s="335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7"/>
      <c r="CO2" s="376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8"/>
      <c r="DA2" s="405" t="s">
        <v>68</v>
      </c>
      <c r="DB2" s="406"/>
      <c r="DC2" s="406"/>
      <c r="DD2" s="406"/>
      <c r="DE2" s="407"/>
      <c r="DF2" s="384" t="s">
        <v>72</v>
      </c>
      <c r="DG2" s="387" t="s">
        <v>73</v>
      </c>
      <c r="DH2" s="326" t="s">
        <v>74</v>
      </c>
      <c r="DI2" s="320"/>
      <c r="DJ2" s="321"/>
    </row>
    <row r="3" spans="1:114" ht="19.5" customHeight="1">
      <c r="A3" s="320"/>
      <c r="B3" s="321"/>
      <c r="C3" s="393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5"/>
      <c r="O3" s="399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2"/>
      <c r="AB3" s="344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7"/>
      <c r="AO3" s="351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4"/>
      <c r="BB3" s="361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3"/>
      <c r="BO3" s="370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2"/>
      <c r="CB3" s="338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40"/>
      <c r="CO3" s="376"/>
      <c r="CP3" s="377"/>
      <c r="CQ3" s="377"/>
      <c r="CR3" s="377"/>
      <c r="CS3" s="377"/>
      <c r="CT3" s="377"/>
      <c r="CU3" s="377"/>
      <c r="CV3" s="377"/>
      <c r="CW3" s="377"/>
      <c r="CX3" s="377"/>
      <c r="CY3" s="377"/>
      <c r="CZ3" s="378"/>
      <c r="DA3" s="379" t="s">
        <v>62</v>
      </c>
      <c r="DB3" s="380"/>
      <c r="DC3" s="381"/>
      <c r="DD3" s="382" t="s">
        <v>6</v>
      </c>
      <c r="DE3" s="403" t="s">
        <v>58</v>
      </c>
      <c r="DF3" s="385"/>
      <c r="DG3" s="388"/>
      <c r="DH3" s="327"/>
      <c r="DI3" s="320"/>
      <c r="DJ3" s="321"/>
    </row>
    <row r="4" spans="1:114" ht="19.5" customHeight="1" thickBot="1">
      <c r="A4" s="322"/>
      <c r="B4" s="323"/>
      <c r="C4" s="29" t="s">
        <v>45</v>
      </c>
      <c r="D4" s="30" t="s">
        <v>46</v>
      </c>
      <c r="E4" s="30" t="s">
        <v>48</v>
      </c>
      <c r="F4" s="30" t="s">
        <v>49</v>
      </c>
      <c r="G4" s="30" t="s">
        <v>50</v>
      </c>
      <c r="H4" s="30" t="s">
        <v>51</v>
      </c>
      <c r="I4" s="30" t="s">
        <v>52</v>
      </c>
      <c r="J4" s="30" t="s">
        <v>53</v>
      </c>
      <c r="K4" s="30" t="s">
        <v>54</v>
      </c>
      <c r="L4" s="30" t="s">
        <v>55</v>
      </c>
      <c r="M4" s="30" t="s">
        <v>56</v>
      </c>
      <c r="N4" s="31" t="s">
        <v>57</v>
      </c>
      <c r="O4" s="32" t="s">
        <v>45</v>
      </c>
      <c r="P4" s="33" t="s">
        <v>46</v>
      </c>
      <c r="Q4" s="33" t="s">
        <v>48</v>
      </c>
      <c r="R4" s="33" t="s">
        <v>49</v>
      </c>
      <c r="S4" s="33" t="s">
        <v>50</v>
      </c>
      <c r="T4" s="33" t="s">
        <v>51</v>
      </c>
      <c r="U4" s="33" t="s">
        <v>52</v>
      </c>
      <c r="V4" s="33" t="s">
        <v>53</v>
      </c>
      <c r="W4" s="33" t="s">
        <v>54</v>
      </c>
      <c r="X4" s="33" t="s">
        <v>55</v>
      </c>
      <c r="Y4" s="33" t="s">
        <v>56</v>
      </c>
      <c r="Z4" s="33" t="s">
        <v>57</v>
      </c>
      <c r="AA4" s="57" t="s">
        <v>58</v>
      </c>
      <c r="AB4" s="34" t="s">
        <v>45</v>
      </c>
      <c r="AC4" s="33" t="s">
        <v>46</v>
      </c>
      <c r="AD4" s="33" t="s">
        <v>48</v>
      </c>
      <c r="AE4" s="33" t="s">
        <v>49</v>
      </c>
      <c r="AF4" s="33" t="s">
        <v>50</v>
      </c>
      <c r="AG4" s="33" t="s">
        <v>51</v>
      </c>
      <c r="AH4" s="33" t="s">
        <v>52</v>
      </c>
      <c r="AI4" s="33" t="s">
        <v>53</v>
      </c>
      <c r="AJ4" s="33" t="s">
        <v>54</v>
      </c>
      <c r="AK4" s="33" t="s">
        <v>55</v>
      </c>
      <c r="AL4" s="33" t="s">
        <v>56</v>
      </c>
      <c r="AM4" s="33" t="s">
        <v>57</v>
      </c>
      <c r="AN4" s="59" t="s">
        <v>58</v>
      </c>
      <c r="AO4" s="34" t="s">
        <v>45</v>
      </c>
      <c r="AP4" s="33" t="s">
        <v>46</v>
      </c>
      <c r="AQ4" s="33" t="s">
        <v>48</v>
      </c>
      <c r="AR4" s="33" t="s">
        <v>49</v>
      </c>
      <c r="AS4" s="33" t="s">
        <v>50</v>
      </c>
      <c r="AT4" s="33" t="s">
        <v>51</v>
      </c>
      <c r="AU4" s="33" t="s">
        <v>52</v>
      </c>
      <c r="AV4" s="33" t="s">
        <v>53</v>
      </c>
      <c r="AW4" s="33" t="s">
        <v>54</v>
      </c>
      <c r="AX4" s="33" t="s">
        <v>55</v>
      </c>
      <c r="AY4" s="33" t="s">
        <v>56</v>
      </c>
      <c r="AZ4" s="33" t="s">
        <v>57</v>
      </c>
      <c r="BA4" s="58" t="s">
        <v>58</v>
      </c>
      <c r="BB4" s="32" t="s">
        <v>45</v>
      </c>
      <c r="BC4" s="33" t="s">
        <v>46</v>
      </c>
      <c r="BD4" s="33" t="s">
        <v>48</v>
      </c>
      <c r="BE4" s="33" t="s">
        <v>49</v>
      </c>
      <c r="BF4" s="33" t="s">
        <v>50</v>
      </c>
      <c r="BG4" s="33" t="s">
        <v>51</v>
      </c>
      <c r="BH4" s="33" t="s">
        <v>52</v>
      </c>
      <c r="BI4" s="33" t="s">
        <v>53</v>
      </c>
      <c r="BJ4" s="33" t="s">
        <v>54</v>
      </c>
      <c r="BK4" s="33" t="s">
        <v>55</v>
      </c>
      <c r="BL4" s="33" t="s">
        <v>56</v>
      </c>
      <c r="BM4" s="33" t="s">
        <v>57</v>
      </c>
      <c r="BN4" s="61" t="s">
        <v>67</v>
      </c>
      <c r="BO4" s="34" t="s">
        <v>45</v>
      </c>
      <c r="BP4" s="33" t="s">
        <v>46</v>
      </c>
      <c r="BQ4" s="33" t="s">
        <v>48</v>
      </c>
      <c r="BR4" s="33" t="s">
        <v>49</v>
      </c>
      <c r="BS4" s="33" t="s">
        <v>50</v>
      </c>
      <c r="BT4" s="33" t="s">
        <v>51</v>
      </c>
      <c r="BU4" s="33" t="s">
        <v>52</v>
      </c>
      <c r="BV4" s="33" t="s">
        <v>53</v>
      </c>
      <c r="BW4" s="33" t="s">
        <v>54</v>
      </c>
      <c r="BX4" s="33" t="s">
        <v>55</v>
      </c>
      <c r="BY4" s="33" t="s">
        <v>56</v>
      </c>
      <c r="BZ4" s="33" t="s">
        <v>57</v>
      </c>
      <c r="CA4" s="60" t="s">
        <v>67</v>
      </c>
      <c r="CB4" s="34" t="s">
        <v>45</v>
      </c>
      <c r="CC4" s="33" t="s">
        <v>46</v>
      </c>
      <c r="CD4" s="33" t="s">
        <v>48</v>
      </c>
      <c r="CE4" s="33" t="s">
        <v>49</v>
      </c>
      <c r="CF4" s="33" t="s">
        <v>50</v>
      </c>
      <c r="CG4" s="33" t="s">
        <v>51</v>
      </c>
      <c r="CH4" s="33" t="s">
        <v>52</v>
      </c>
      <c r="CI4" s="33" t="s">
        <v>53</v>
      </c>
      <c r="CJ4" s="33" t="s">
        <v>54</v>
      </c>
      <c r="CK4" s="33" t="s">
        <v>55</v>
      </c>
      <c r="CL4" s="33" t="s">
        <v>56</v>
      </c>
      <c r="CM4" s="33" t="s">
        <v>57</v>
      </c>
      <c r="CN4" s="64" t="s">
        <v>67</v>
      </c>
      <c r="CO4" s="45" t="s">
        <v>45</v>
      </c>
      <c r="CP4" s="46" t="s">
        <v>46</v>
      </c>
      <c r="CQ4" s="46" t="s">
        <v>48</v>
      </c>
      <c r="CR4" s="46" t="s">
        <v>49</v>
      </c>
      <c r="CS4" s="46" t="s">
        <v>50</v>
      </c>
      <c r="CT4" s="46" t="s">
        <v>51</v>
      </c>
      <c r="CU4" s="46" t="s">
        <v>52</v>
      </c>
      <c r="CV4" s="46" t="s">
        <v>53</v>
      </c>
      <c r="CW4" s="46" t="s">
        <v>54</v>
      </c>
      <c r="CX4" s="46" t="s">
        <v>55</v>
      </c>
      <c r="CY4" s="46" t="s">
        <v>56</v>
      </c>
      <c r="CZ4" s="67" t="s">
        <v>57</v>
      </c>
      <c r="DA4" s="285" t="s">
        <v>63</v>
      </c>
      <c r="DB4" s="284" t="s">
        <v>1</v>
      </c>
      <c r="DC4" s="286" t="s">
        <v>66</v>
      </c>
      <c r="DD4" s="383"/>
      <c r="DE4" s="404"/>
      <c r="DF4" s="386"/>
      <c r="DG4" s="389"/>
      <c r="DH4" s="328"/>
      <c r="DI4" s="322"/>
      <c r="DJ4" s="323"/>
    </row>
    <row r="5" spans="1:128" s="56" customFormat="1" ht="21" customHeight="1" thickBot="1">
      <c r="A5" s="324" t="s">
        <v>19</v>
      </c>
      <c r="B5" s="325"/>
      <c r="C5" s="53">
        <f>'4月'!C5</f>
        <v>1304880</v>
      </c>
      <c r="D5" s="54">
        <f>'5月'!C5</f>
        <v>1304277</v>
      </c>
      <c r="E5" s="54">
        <f>'6月'!C5</f>
        <v>1303944</v>
      </c>
      <c r="F5" s="54">
        <f>'7月'!C5</f>
        <v>1303792</v>
      </c>
      <c r="G5" s="54">
        <f>'8月'!C5</f>
        <v>1303245</v>
      </c>
      <c r="H5" s="54">
        <f>'9月'!C5</f>
        <v>1302902</v>
      </c>
      <c r="I5" s="54">
        <f>'10月'!C5</f>
        <v>1302462</v>
      </c>
      <c r="J5" s="54">
        <f>'11月'!C5</f>
        <v>1301818</v>
      </c>
      <c r="K5" s="54">
        <f>'12月'!C5</f>
        <v>1300953</v>
      </c>
      <c r="L5" s="54">
        <f>'1月'!C5</f>
        <v>1299850</v>
      </c>
      <c r="M5" s="54">
        <f>'2月'!C5</f>
        <v>1298935</v>
      </c>
      <c r="N5" s="186">
        <f>'3月'!C5</f>
        <v>1293747</v>
      </c>
      <c r="O5" s="40">
        <f aca="true" t="shared" si="0" ref="O5:W5">SUM(O6:O38)</f>
        <v>36983.7</v>
      </c>
      <c r="P5" s="41">
        <f t="shared" si="0"/>
        <v>37234.9</v>
      </c>
      <c r="Q5" s="41">
        <f t="shared" si="0"/>
        <v>35978.80000000001</v>
      </c>
      <c r="R5" s="41">
        <f t="shared" si="0"/>
        <v>38138.50000000001</v>
      </c>
      <c r="S5" s="41">
        <f t="shared" si="0"/>
        <v>39794.20000000002</v>
      </c>
      <c r="T5" s="41">
        <f t="shared" si="0"/>
        <v>37705.29999999999</v>
      </c>
      <c r="U5" s="41">
        <f t="shared" si="0"/>
        <v>36751.99999999999</v>
      </c>
      <c r="V5" s="41">
        <f t="shared" si="0"/>
        <v>32617.8</v>
      </c>
      <c r="W5" s="41">
        <f t="shared" si="0"/>
        <v>34401.4</v>
      </c>
      <c r="X5" s="41">
        <f>'1月'!Z5</f>
        <v>31458.2</v>
      </c>
      <c r="Y5" s="41">
        <f>'2月'!Z5</f>
        <v>27167.5</v>
      </c>
      <c r="Z5" s="41">
        <f>'3月'!Z5</f>
        <v>34979.200000000004</v>
      </c>
      <c r="AA5" s="179">
        <f>SUM(O5:Z5)</f>
        <v>423211.50000000006</v>
      </c>
      <c r="AB5" s="42">
        <f aca="true" t="shared" si="1" ref="AB5:AJ5">SUM(AB6:AB38)</f>
        <v>24822.099999999995</v>
      </c>
      <c r="AC5" s="41">
        <f t="shared" si="1"/>
        <v>25317.2</v>
      </c>
      <c r="AD5" s="41">
        <f t="shared" si="1"/>
        <v>24047.699999999997</v>
      </c>
      <c r="AE5" s="41">
        <f t="shared" si="1"/>
        <v>25603.100000000002</v>
      </c>
      <c r="AF5" s="41">
        <f t="shared" si="1"/>
        <v>27463.400000000005</v>
      </c>
      <c r="AG5" s="41">
        <f t="shared" si="1"/>
        <v>25742.000000000004</v>
      </c>
      <c r="AH5" s="41">
        <f t="shared" si="1"/>
        <v>24321.1</v>
      </c>
      <c r="AI5" s="41">
        <f t="shared" si="1"/>
        <v>21806.199999999993</v>
      </c>
      <c r="AJ5" s="41">
        <f t="shared" si="1"/>
        <v>22728.600000000002</v>
      </c>
      <c r="AK5" s="41">
        <f>'1月'!AA5</f>
        <v>21313.899999999998</v>
      </c>
      <c r="AL5" s="41">
        <f>'2月'!AA5</f>
        <v>18023.799999999992</v>
      </c>
      <c r="AM5" s="41">
        <f>'3月'!AA5</f>
        <v>23228.39999999999</v>
      </c>
      <c r="AN5" s="181">
        <f>SUM(AB5:AM5)</f>
        <v>284417.5</v>
      </c>
      <c r="AO5" s="42">
        <f>SUM(AO6:AO38)</f>
        <v>12161.599999999997</v>
      </c>
      <c r="AP5" s="41">
        <f>SUM(AP6:AP38)</f>
        <v>11917.7</v>
      </c>
      <c r="AQ5" s="41">
        <f>SUM(AQ6:AQ38)</f>
        <v>11931.099999999997</v>
      </c>
      <c r="AR5" s="41">
        <f>'7月'!Y5</f>
        <v>12535.400000000001</v>
      </c>
      <c r="AS5" s="41">
        <f>SUM(AS6:AS38)</f>
        <v>12330.799999999997</v>
      </c>
      <c r="AT5" s="41">
        <f>SUM(AT6:AT38)</f>
        <v>11963.3</v>
      </c>
      <c r="AU5" s="41">
        <f>SUM(AU6:AU38)</f>
        <v>12430.899999999996</v>
      </c>
      <c r="AV5" s="41">
        <f>SUM(AV6:AV38)</f>
        <v>10811.599999999999</v>
      </c>
      <c r="AW5" s="41">
        <f>SUM(AW6:AW38)</f>
        <v>11672.800000000003</v>
      </c>
      <c r="AX5" s="41">
        <f>'1月'!Y5</f>
        <v>10144.300000000001</v>
      </c>
      <c r="AY5" s="41">
        <f>'2月'!Y5</f>
        <v>9143.699999999999</v>
      </c>
      <c r="AZ5" s="41">
        <f>'3月'!Y5</f>
        <v>11750.800000000003</v>
      </c>
      <c r="BA5" s="183">
        <f>SUM(AO5:AZ5)</f>
        <v>138794</v>
      </c>
      <c r="BB5" s="40">
        <f>'4月'!AG5</f>
        <v>944.7535405554534</v>
      </c>
      <c r="BC5" s="41">
        <f>'5月'!AG5</f>
        <v>920.9131238621957</v>
      </c>
      <c r="BD5" s="41">
        <f>'6月'!AG5</f>
        <v>919.7429746471732</v>
      </c>
      <c r="BE5" s="41">
        <f>'7月'!AG5</f>
        <v>943.612319716939</v>
      </c>
      <c r="BF5" s="41">
        <f>'8月'!AG5</f>
        <v>984.99044382886</v>
      </c>
      <c r="BG5" s="41">
        <f>'9月'!AG5</f>
        <v>964.6491703392373</v>
      </c>
      <c r="BH5" s="41">
        <f>'10月'!AG5</f>
        <v>910.2364499668888</v>
      </c>
      <c r="BI5" s="41">
        <f>'11月'!AG5</f>
        <v>835.1858708360154</v>
      </c>
      <c r="BJ5" s="41">
        <f>'12月'!AG5</f>
        <v>853.0074342771502</v>
      </c>
      <c r="BK5" s="41">
        <f>'1月'!AG5</f>
        <v>780.6905759597571</v>
      </c>
      <c r="BL5" s="41">
        <f>'2月'!AG5</f>
        <v>746.9718324187562</v>
      </c>
      <c r="BM5" s="41">
        <f>'3月'!AG5</f>
        <v>872.1653386037462</v>
      </c>
      <c r="BN5" s="62">
        <f>AA5/H5/365*1000000</f>
        <v>889.9238481818554</v>
      </c>
      <c r="BO5" s="42">
        <f>'4月'!AD5</f>
        <v>634.0838493450226</v>
      </c>
      <c r="BP5" s="41">
        <f>'5月'!AD5</f>
        <v>626.1583014710387</v>
      </c>
      <c r="BQ5" s="41">
        <f>'6月'!AD5</f>
        <v>614.7426576601449</v>
      </c>
      <c r="BR5" s="41">
        <f>'7月'!AD5</f>
        <v>633.4648867402954</v>
      </c>
      <c r="BS5" s="41">
        <f>'8月'!AD5</f>
        <v>679.7771171439432</v>
      </c>
      <c r="BT5" s="41">
        <f>'9月'!AD5</f>
        <v>658.5811263369516</v>
      </c>
      <c r="BU5" s="41">
        <f>'10月'!AD5</f>
        <v>602.3604626493716</v>
      </c>
      <c r="BV5" s="41">
        <f>'11月'!AD5</f>
        <v>558.3524988388032</v>
      </c>
      <c r="BW5" s="41">
        <f>'12月'!AD5</f>
        <v>563.5719700567896</v>
      </c>
      <c r="BX5" s="41">
        <f>'1月'!AD5</f>
        <v>528.941925060832</v>
      </c>
      <c r="BY5" s="41">
        <f>'2月'!AD5</f>
        <v>495.5653230201224</v>
      </c>
      <c r="BZ5" s="41">
        <f>'3月'!AD5</f>
        <v>579.1729185122372</v>
      </c>
      <c r="CA5" s="181">
        <f>AN5/H5/365*1000000</f>
        <v>598.0695611774794</v>
      </c>
      <c r="CB5" s="42">
        <f>'4月'!AH5</f>
        <v>310.66969121043047</v>
      </c>
      <c r="CC5" s="41">
        <f>'5月'!AH5</f>
        <v>294.7548223911569</v>
      </c>
      <c r="CD5" s="41">
        <f>'6月'!AH5</f>
        <v>305.00031698702804</v>
      </c>
      <c r="CE5" s="41">
        <f>'7月'!AH5</f>
        <v>310.1474329766434</v>
      </c>
      <c r="CF5" s="41">
        <f>'8月'!AH5</f>
        <v>305.2133266849163</v>
      </c>
      <c r="CG5" s="41">
        <f>'9月'!AH5</f>
        <v>306.0680440022861</v>
      </c>
      <c r="CH5" s="41">
        <f>'10月'!AH5</f>
        <v>307.87598731751734</v>
      </c>
      <c r="CI5" s="41">
        <f>'11月'!AH5</f>
        <v>276.8333719972121</v>
      </c>
      <c r="CJ5" s="41">
        <f>'12月'!AH5</f>
        <v>289.4354642203608</v>
      </c>
      <c r="CK5" s="41">
        <f>'1月'!AH5</f>
        <v>251.7486508989251</v>
      </c>
      <c r="CL5" s="41">
        <f>'2月'!AH5</f>
        <v>251.40650939863372</v>
      </c>
      <c r="CM5" s="41">
        <f>'3月'!AH5</f>
        <v>292.99242009150873</v>
      </c>
      <c r="CN5" s="183">
        <f>BA5/H5/365*1000000</f>
        <v>291.8542870043759</v>
      </c>
      <c r="CO5" s="47">
        <f>'4月'!AI5</f>
        <v>16.713734937817513</v>
      </c>
      <c r="CP5" s="48">
        <f>'5月'!AI5</f>
        <v>14.683298311029658</v>
      </c>
      <c r="CQ5" s="48">
        <f>'6月'!AI5</f>
        <v>14.941553662096583</v>
      </c>
      <c r="CR5" s="48">
        <f>'7月'!AI5</f>
        <v>14.443954052438963</v>
      </c>
      <c r="CS5" s="48">
        <f>'8月'!AI5</f>
        <v>14.744714784039843</v>
      </c>
      <c r="CT5" s="48">
        <f>'9月'!AI5</f>
        <v>13.757283816331283</v>
      </c>
      <c r="CU5" s="48">
        <f>'10月'!AI5</f>
        <v>14.398731965248283</v>
      </c>
      <c r="CV5" s="48">
        <f>'11月'!AI5</f>
        <v>15.387825480826558</v>
      </c>
      <c r="CW5" s="48">
        <f>'12月'!AI5</f>
        <v>14.890930369666405</v>
      </c>
      <c r="CX5" s="48">
        <f>'1月'!AI5</f>
        <v>17.053190640849405</v>
      </c>
      <c r="CY5" s="48">
        <f>'2月'!AI5</f>
        <v>16.66629678536158</v>
      </c>
      <c r="CZ5" s="187">
        <f>'3月'!AI5</f>
        <v>15.092300804187984</v>
      </c>
      <c r="DA5" s="291">
        <f>SUM(DA6:DA38)</f>
        <v>22242.100000000006</v>
      </c>
      <c r="DB5" s="292">
        <f aca="true" t="shared" si="2" ref="DB5:DB38">AN5</f>
        <v>284417.5</v>
      </c>
      <c r="DC5" s="292">
        <f>SUM(DA5:DB5)</f>
        <v>306659.6</v>
      </c>
      <c r="DD5" s="292">
        <f aca="true" t="shared" si="3" ref="DD5:DD38">BA5</f>
        <v>138794</v>
      </c>
      <c r="DE5" s="293">
        <f>SUM(DC5:DD5)</f>
        <v>445453.6</v>
      </c>
      <c r="DF5" s="294">
        <f aca="true" t="shared" si="4" ref="DF5:DF38">DE5/H5/365*1000000</f>
        <v>936.6942578319844</v>
      </c>
      <c r="DG5" s="41">
        <f aca="true" t="shared" si="5" ref="DG5:DG38">DC5/H5/365*1000000</f>
        <v>644.8399708276086</v>
      </c>
      <c r="DH5" s="295">
        <f aca="true" t="shared" si="6" ref="DH5:DH38">DD5/I5/365*1000000</f>
        <v>291.95288173211605</v>
      </c>
      <c r="DI5" s="324" t="s">
        <v>19</v>
      </c>
      <c r="DJ5" s="325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</row>
    <row r="6" spans="1:114" ht="18" customHeight="1">
      <c r="A6" s="35">
        <v>1</v>
      </c>
      <c r="B6" s="36" t="s">
        <v>20</v>
      </c>
      <c r="C6" s="37">
        <f>'4月'!C6</f>
        <v>295052</v>
      </c>
      <c r="D6" s="22">
        <f>'5月'!C6</f>
        <v>295071</v>
      </c>
      <c r="E6" s="19">
        <f>'6月'!C6</f>
        <v>295041</v>
      </c>
      <c r="F6" s="19">
        <f>'7月'!C6</f>
        <v>295083</v>
      </c>
      <c r="G6" s="19">
        <f>'8月'!C6</f>
        <v>295112</v>
      </c>
      <c r="H6" s="19">
        <f>'9月'!C6</f>
        <v>295142</v>
      </c>
      <c r="I6" s="19">
        <f>'10月'!C6</f>
        <v>295326</v>
      </c>
      <c r="J6" s="19">
        <f>'11月'!C6</f>
        <v>295280</v>
      </c>
      <c r="K6" s="19">
        <f>'12月'!C6</f>
        <v>295170</v>
      </c>
      <c r="L6" s="19">
        <f>'1月'!C6</f>
        <v>295027</v>
      </c>
      <c r="M6" s="19">
        <f>'2月'!C6</f>
        <v>294880</v>
      </c>
      <c r="N6" s="188">
        <f>'3月'!C6</f>
        <v>294072</v>
      </c>
      <c r="O6" s="38">
        <f>'4月'!Z6</f>
        <v>9692.099999999999</v>
      </c>
      <c r="P6" s="23">
        <f>'5月'!Z6</f>
        <v>9642</v>
      </c>
      <c r="Q6" s="20">
        <f>'6月'!Z6</f>
        <v>9429</v>
      </c>
      <c r="R6" s="20">
        <f>'7月'!Z6</f>
        <v>9956.8</v>
      </c>
      <c r="S6" s="20">
        <f>'8月'!Z6</f>
        <v>9930.100000000002</v>
      </c>
      <c r="T6" s="20">
        <f>'9月'!Z6</f>
        <v>9713.4</v>
      </c>
      <c r="U6" s="20">
        <f>'10月'!Z6</f>
        <v>9662.1</v>
      </c>
      <c r="V6" s="20">
        <f>'11月'!Z6</f>
        <v>8378.199999999999</v>
      </c>
      <c r="W6" s="20">
        <f>'12月'!Z6</f>
        <v>8639.3</v>
      </c>
      <c r="X6" s="20">
        <f>'1月'!Z6</f>
        <v>7980.499999999999</v>
      </c>
      <c r="Y6" s="20">
        <f>'2月'!Z6</f>
        <v>6852.299999999999</v>
      </c>
      <c r="Z6" s="20">
        <f>'3月'!Z6</f>
        <v>8861.599999999999</v>
      </c>
      <c r="AA6" s="180">
        <f aca="true" t="shared" si="7" ref="AA6:AA38">SUM(O6:Z6)</f>
        <v>108737.4</v>
      </c>
      <c r="AB6" s="39">
        <f>'4月'!D6</f>
        <v>5745.099999999999</v>
      </c>
      <c r="AC6" s="23">
        <f>'5月'!D6</f>
        <v>5811.400000000001</v>
      </c>
      <c r="AD6" s="20">
        <f>'6月'!D6</f>
        <v>5642.5</v>
      </c>
      <c r="AE6" s="20">
        <f>'7月'!D6</f>
        <v>5987.299999999999</v>
      </c>
      <c r="AF6" s="20">
        <f>'8月'!D6</f>
        <v>6109.800000000001</v>
      </c>
      <c r="AG6" s="20">
        <f>'9月'!D6</f>
        <v>6039.3</v>
      </c>
      <c r="AH6" s="20">
        <f>'10月'!D6</f>
        <v>5764</v>
      </c>
      <c r="AI6" s="20">
        <f>'11月'!D6</f>
        <v>5044.299999999999</v>
      </c>
      <c r="AJ6" s="20">
        <f>'12月'!D6</f>
        <v>5155.9</v>
      </c>
      <c r="AK6" s="20">
        <f>'1月'!AA6</f>
        <v>4925</v>
      </c>
      <c r="AL6" s="20">
        <f>'2月'!AA6</f>
        <v>4122.199999999999</v>
      </c>
      <c r="AM6" s="20">
        <f>'3月'!AA6</f>
        <v>5310.4</v>
      </c>
      <c r="AN6" s="182">
        <f aca="true" t="shared" si="8" ref="AN6:AN38">SUM(AB6:AM6)</f>
        <v>65657.2</v>
      </c>
      <c r="AO6" s="39">
        <f>'4月'!Y6</f>
        <v>3947</v>
      </c>
      <c r="AP6" s="23">
        <f>'5月'!Y6</f>
        <v>3830.6</v>
      </c>
      <c r="AQ6" s="20">
        <f>'6月'!Y6</f>
        <v>3786.5</v>
      </c>
      <c r="AR6" s="20">
        <f>'7月'!Y6</f>
        <v>3969.5</v>
      </c>
      <c r="AS6" s="20">
        <f>'8月'!Y6</f>
        <v>3820.3</v>
      </c>
      <c r="AT6" s="20">
        <f>'9月'!Y6</f>
        <v>3674.1</v>
      </c>
      <c r="AU6" s="20">
        <f>'10月'!Y6</f>
        <v>3898.1</v>
      </c>
      <c r="AV6" s="20">
        <f>'11月'!Y6</f>
        <v>3333.9</v>
      </c>
      <c r="AW6" s="20">
        <f>'12月'!Y6</f>
        <v>3483.4</v>
      </c>
      <c r="AX6" s="20">
        <f>'1月'!Y6</f>
        <v>3055.5</v>
      </c>
      <c r="AY6" s="20">
        <f>'2月'!Y6</f>
        <v>2730.1</v>
      </c>
      <c r="AZ6" s="20">
        <f>'3月'!Y6</f>
        <v>3551.2</v>
      </c>
      <c r="BA6" s="184">
        <f aca="true" t="shared" si="9" ref="BA6:BA38">SUM(AO6:AZ6)</f>
        <v>43080.2</v>
      </c>
      <c r="BB6" s="38">
        <f>'4月'!AG6</f>
        <v>1094.9595325569728</v>
      </c>
      <c r="BC6" s="23">
        <f>'5月'!AG6</f>
        <v>1054.0929405618176</v>
      </c>
      <c r="BD6" s="20">
        <f>'6月'!AG6</f>
        <v>1065.2756735504556</v>
      </c>
      <c r="BE6" s="20">
        <f>'7月'!AG6</f>
        <v>1088.4635738900363</v>
      </c>
      <c r="BF6" s="20">
        <f>'8月'!AG6</f>
        <v>1085.43809283124</v>
      </c>
      <c r="BG6" s="20">
        <f>'9月'!AG6</f>
        <v>1097.031259529311</v>
      </c>
      <c r="BH6" s="20">
        <f>'10月'!AG6</f>
        <v>1055.3782774333797</v>
      </c>
      <c r="BI6" s="20">
        <f>'11月'!AG6</f>
        <v>945.7915650681838</v>
      </c>
      <c r="BJ6" s="20">
        <f>'12月'!AG6</f>
        <v>944.1579319517347</v>
      </c>
      <c r="BK6" s="20">
        <f>'1月'!AG6</f>
        <v>872.582793679791</v>
      </c>
      <c r="BL6" s="20">
        <f>'2月'!AG6</f>
        <v>829.9138632664134</v>
      </c>
      <c r="BM6" s="20">
        <f>'3月'!AG6</f>
        <v>972.06828435257</v>
      </c>
      <c r="BN6" s="63">
        <f aca="true" t="shared" si="10" ref="BN6:BN38">AA6/H6/365*1000000</f>
        <v>1009.3808571179528</v>
      </c>
      <c r="BO6" s="24">
        <f>'4月'!AD6</f>
        <v>649.0494330942794</v>
      </c>
      <c r="BP6" s="20">
        <f>'5月'!AD6</f>
        <v>635.3200284983352</v>
      </c>
      <c r="BQ6" s="20">
        <f>'6月'!AD6</f>
        <v>637.4820222726107</v>
      </c>
      <c r="BR6" s="20">
        <f>'7月'!AD6</f>
        <v>654.523336408466</v>
      </c>
      <c r="BS6" s="20">
        <f>'8月'!AD6</f>
        <v>667.8492320903426</v>
      </c>
      <c r="BT6" s="20">
        <f>'9月'!AD6</f>
        <v>682.0784571494399</v>
      </c>
      <c r="BU6" s="20">
        <f>'10月'!AD6</f>
        <v>629.5940210850646</v>
      </c>
      <c r="BV6" s="20">
        <f>'11月'!AD6</f>
        <v>569.436918630904</v>
      </c>
      <c r="BW6" s="20">
        <f>'12月'!AD6</f>
        <v>563.4697118227114</v>
      </c>
      <c r="BX6" s="20">
        <f>'1月'!AD6</f>
        <v>538.4963672543038</v>
      </c>
      <c r="BY6" s="20">
        <f>'2月'!AD6</f>
        <v>499.25877838927204</v>
      </c>
      <c r="BZ6" s="20">
        <f>'3月'!AD6</f>
        <v>582.5213750593446</v>
      </c>
      <c r="CA6" s="182">
        <f aca="true" t="shared" si="11" ref="CA6:CA38">AN6/H6/365*1000000</f>
        <v>609.4786229205853</v>
      </c>
      <c r="CB6" s="24">
        <f>'4月'!AH6</f>
        <v>445.91009946269355</v>
      </c>
      <c r="CC6" s="20">
        <f>'5月'!AH6</f>
        <v>418.77291206348264</v>
      </c>
      <c r="CD6" s="20">
        <f>'6月'!AH6</f>
        <v>427.793651277845</v>
      </c>
      <c r="CE6" s="20">
        <f>'7月'!AH6</f>
        <v>433.94023748157025</v>
      </c>
      <c r="CF6" s="20">
        <f>'8月'!AH6</f>
        <v>417.5888607408975</v>
      </c>
      <c r="CG6" s="20">
        <f>'9月'!AH6</f>
        <v>414.9528023798714</v>
      </c>
      <c r="CH6" s="20">
        <f>'10月'!AH6</f>
        <v>425.78425634831535</v>
      </c>
      <c r="CI6" s="20">
        <f>'11月'!AH6</f>
        <v>376.35464643727994</v>
      </c>
      <c r="CJ6" s="20">
        <f>'12月'!AH6</f>
        <v>380.68822012902353</v>
      </c>
      <c r="CK6" s="20">
        <f>'1月'!AH6</f>
        <v>334.08642642548733</v>
      </c>
      <c r="CL6" s="20">
        <f>'2月'!AH6</f>
        <v>330.6550848771413</v>
      </c>
      <c r="CM6" s="20">
        <f>'3月'!AH6</f>
        <v>389.5469092932255</v>
      </c>
      <c r="CN6" s="184">
        <f aca="true" t="shared" si="12" ref="CN6:CN38">BA6/H6/365*1000000</f>
        <v>399.9022341973675</v>
      </c>
      <c r="CO6" s="49">
        <f>'4月'!AI6</f>
        <v>17.099789385737413</v>
      </c>
      <c r="CP6" s="50">
        <f>'5月'!AI6</f>
        <v>14.937880717210998</v>
      </c>
      <c r="CQ6" s="50">
        <f>'6月'!AI6</f>
        <v>14.404962339388568</v>
      </c>
      <c r="CR6" s="50">
        <f>'7月'!AI6</f>
        <v>15.048519365991348</v>
      </c>
      <c r="CS6" s="50">
        <f>'8月'!AI6</f>
        <v>15.24763494713411</v>
      </c>
      <c r="CT6" s="50">
        <f>'9月'!AI6</f>
        <v>13.980097031112876</v>
      </c>
      <c r="CU6" s="50">
        <f>'10月'!AI6</f>
        <v>15.503122831367104</v>
      </c>
      <c r="CV6" s="50">
        <f>'11月'!AI6</f>
        <v>15.191404159149931</v>
      </c>
      <c r="CW6" s="50">
        <f>'12月'!AI6</f>
        <v>16.342442638530613</v>
      </c>
      <c r="CX6" s="50">
        <f>'1月'!AI6</f>
        <v>20.06700507614213</v>
      </c>
      <c r="CY6" s="50">
        <f>'2月'!AI6</f>
        <v>17.954005142884867</v>
      </c>
      <c r="CZ6" s="189">
        <f>'3月'!AI6</f>
        <v>16.213467912021695</v>
      </c>
      <c r="DA6" s="287">
        <v>6904.6</v>
      </c>
      <c r="DB6" s="22">
        <f t="shared" si="2"/>
        <v>65657.2</v>
      </c>
      <c r="DC6" s="22">
        <f>SUM(DA6:DB6)</f>
        <v>72561.8</v>
      </c>
      <c r="DD6" s="22">
        <f t="shared" si="3"/>
        <v>43080.2</v>
      </c>
      <c r="DE6" s="19">
        <f>SUM(DC6:DD6)</f>
        <v>115642</v>
      </c>
      <c r="DF6" s="288">
        <f t="shared" si="4"/>
        <v>1073.474453857038</v>
      </c>
      <c r="DG6" s="289">
        <f t="shared" si="5"/>
        <v>673.5722196596707</v>
      </c>
      <c r="DH6" s="290">
        <f t="shared" si="6"/>
        <v>399.653078988912</v>
      </c>
      <c r="DI6" s="35">
        <v>1</v>
      </c>
      <c r="DJ6" s="36" t="s">
        <v>20</v>
      </c>
    </row>
    <row r="7" spans="1:114" s="283" customFormat="1" ht="18" customHeight="1">
      <c r="A7" s="269">
        <v>2</v>
      </c>
      <c r="B7" s="270" t="s">
        <v>21</v>
      </c>
      <c r="C7" s="262">
        <f>'4月'!C7</f>
        <v>57097</v>
      </c>
      <c r="D7" s="263">
        <f>'5月'!C7</f>
        <v>57076</v>
      </c>
      <c r="E7" s="264">
        <f>'6月'!C7</f>
        <v>57029</v>
      </c>
      <c r="F7" s="264">
        <f>'7月'!C7</f>
        <v>57012</v>
      </c>
      <c r="G7" s="264">
        <f>'8月'!C7</f>
        <v>56995</v>
      </c>
      <c r="H7" s="264">
        <f>'9月'!C7</f>
        <v>56969</v>
      </c>
      <c r="I7" s="264">
        <f>'10月'!C7</f>
        <v>56911</v>
      </c>
      <c r="J7" s="264">
        <f>'11月'!C7</f>
        <v>56854</v>
      </c>
      <c r="K7" s="264">
        <f>'12月'!C7</f>
        <v>56795</v>
      </c>
      <c r="L7" s="264">
        <f>'1月'!C7</f>
        <v>56708</v>
      </c>
      <c r="M7" s="264">
        <f>'2月'!C7</f>
        <v>56627</v>
      </c>
      <c r="N7" s="265">
        <f>'3月'!C7</f>
        <v>56331</v>
      </c>
      <c r="O7" s="266">
        <f>'4月'!Z7</f>
        <v>1891.3000000000002</v>
      </c>
      <c r="P7" s="267">
        <f>'5月'!Z7</f>
        <v>1855.8</v>
      </c>
      <c r="Q7" s="268">
        <f>'6月'!Z7</f>
        <v>1795</v>
      </c>
      <c r="R7" s="268">
        <f>'7月'!Z7</f>
        <v>1926.8</v>
      </c>
      <c r="S7" s="268">
        <f>'8月'!Z7</f>
        <v>2041.7</v>
      </c>
      <c r="T7" s="268">
        <f>'9月'!Z7</f>
        <v>1894.1999999999998</v>
      </c>
      <c r="U7" s="268">
        <f>'10月'!Z7</f>
        <v>1851.9</v>
      </c>
      <c r="V7" s="268">
        <f>'11月'!Z7</f>
        <v>1608.6</v>
      </c>
      <c r="W7" s="268">
        <f>'12月'!Z7</f>
        <v>1827.1</v>
      </c>
      <c r="X7" s="268">
        <f>'1月'!Z7</f>
        <v>1638.7</v>
      </c>
      <c r="Y7" s="268">
        <f>'2月'!Z7</f>
        <v>1373.3999999999999</v>
      </c>
      <c r="Z7" s="268">
        <f>'3月'!Z7</f>
        <v>1785.9</v>
      </c>
      <c r="AA7" s="180">
        <f t="shared" si="7"/>
        <v>21490.4</v>
      </c>
      <c r="AB7" s="272">
        <f>'4月'!D7</f>
        <v>1379.9</v>
      </c>
      <c r="AC7" s="267">
        <f>'5月'!D7</f>
        <v>1351.1</v>
      </c>
      <c r="AD7" s="268">
        <f>'6月'!D7</f>
        <v>1236.7</v>
      </c>
      <c r="AE7" s="268">
        <f>'7月'!D7</f>
        <v>1333.1</v>
      </c>
      <c r="AF7" s="268">
        <f>'8月'!D7</f>
        <v>1467.9</v>
      </c>
      <c r="AG7" s="268">
        <f>'9月'!D7</f>
        <v>1357.3</v>
      </c>
      <c r="AH7" s="268">
        <f>'10月'!D7</f>
        <v>1283.8</v>
      </c>
      <c r="AI7" s="268">
        <f>'11月'!D7</f>
        <v>1140.2</v>
      </c>
      <c r="AJ7" s="268">
        <f>'12月'!D7</f>
        <v>1299.5</v>
      </c>
      <c r="AK7" s="268">
        <f>'1月'!AA7</f>
        <v>1127.2</v>
      </c>
      <c r="AL7" s="268">
        <f>'2月'!AA7</f>
        <v>964.9000000000001</v>
      </c>
      <c r="AM7" s="268">
        <f>'3月'!AA7</f>
        <v>1233.3000000000002</v>
      </c>
      <c r="AN7" s="182">
        <f t="shared" si="8"/>
        <v>15174.900000000001</v>
      </c>
      <c r="AO7" s="272">
        <f>'4月'!Y7</f>
        <v>511.4</v>
      </c>
      <c r="AP7" s="267">
        <f>'5月'!Y7</f>
        <v>504.7</v>
      </c>
      <c r="AQ7" s="268">
        <f>'6月'!Y7</f>
        <v>558.3</v>
      </c>
      <c r="AR7" s="268">
        <f>'7月'!Y7</f>
        <v>593.7</v>
      </c>
      <c r="AS7" s="268">
        <f>'8月'!Y7</f>
        <v>573.8</v>
      </c>
      <c r="AT7" s="268">
        <f>'9月'!Y7</f>
        <v>536.9</v>
      </c>
      <c r="AU7" s="268">
        <f>'10月'!Y7</f>
        <v>568.1</v>
      </c>
      <c r="AV7" s="268">
        <f>'11月'!Y7</f>
        <v>468.4</v>
      </c>
      <c r="AW7" s="268">
        <f>'12月'!Y7</f>
        <v>527.6</v>
      </c>
      <c r="AX7" s="268">
        <f>'1月'!Y7</f>
        <v>511.5</v>
      </c>
      <c r="AY7" s="268">
        <f>'2月'!Y7</f>
        <v>408.5</v>
      </c>
      <c r="AZ7" s="268">
        <f>'3月'!Y7</f>
        <v>552.6</v>
      </c>
      <c r="BA7" s="184">
        <f t="shared" si="9"/>
        <v>6315.5</v>
      </c>
      <c r="BB7" s="266">
        <f>'4月'!AG7</f>
        <v>1104.144409221734</v>
      </c>
      <c r="BC7" s="267">
        <f>'5月'!AG7</f>
        <v>1048.8561940050504</v>
      </c>
      <c r="BD7" s="268">
        <f>'6月'!AG7</f>
        <v>1049.1738121540502</v>
      </c>
      <c r="BE7" s="268">
        <f>'7月'!AG7</f>
        <v>1090.2062497312395</v>
      </c>
      <c r="BF7" s="268">
        <f>'8月'!AG7</f>
        <v>1155.5625988697368</v>
      </c>
      <c r="BG7" s="268">
        <f>'9月'!AG7</f>
        <v>1108.3220698976636</v>
      </c>
      <c r="BH7" s="268">
        <f>'10月'!AG7</f>
        <v>1049.686522419556</v>
      </c>
      <c r="BI7" s="268">
        <f>'11月'!AG7</f>
        <v>943.1174587540014</v>
      </c>
      <c r="BJ7" s="268">
        <f>'12月'!AG7</f>
        <v>1037.744690156164</v>
      </c>
      <c r="BK7" s="268">
        <f>'1月'!AG7</f>
        <v>932.1663666957157</v>
      </c>
      <c r="BL7" s="268">
        <f>'2月'!AG7</f>
        <v>866.1945714941635</v>
      </c>
      <c r="BM7" s="268">
        <f>'3月'!AG7</f>
        <v>1022.6993559382018</v>
      </c>
      <c r="BN7" s="63">
        <f t="shared" si="10"/>
        <v>1033.5060861025836</v>
      </c>
      <c r="BO7" s="273">
        <f>'4月'!AD7</f>
        <v>805.588151157971</v>
      </c>
      <c r="BP7" s="268">
        <f>'5月'!AD7</f>
        <v>763.611167000875</v>
      </c>
      <c r="BQ7" s="268">
        <f>'6月'!AD7</f>
        <v>722.8486091871387</v>
      </c>
      <c r="BR7" s="268">
        <f>'7月'!AD7</f>
        <v>754.28376142657</v>
      </c>
      <c r="BS7" s="268">
        <f>'8月'!AD7</f>
        <v>830.8029283836444</v>
      </c>
      <c r="BT7" s="268">
        <f>'9月'!AD7</f>
        <v>794.1746095829897</v>
      </c>
      <c r="BU7" s="268">
        <f>'10月'!AD7</f>
        <v>727.6783614030057</v>
      </c>
      <c r="BV7" s="268">
        <f>'11月'!AD7</f>
        <v>668.4959135094571</v>
      </c>
      <c r="BW7" s="268">
        <f>'12月'!AD7</f>
        <v>738.0817825285619</v>
      </c>
      <c r="BX7" s="268">
        <f>'1月'!AD7</f>
        <v>641.202128845677</v>
      </c>
      <c r="BY7" s="268">
        <f>'2月'!AD7</f>
        <v>608.5562414698693</v>
      </c>
      <c r="BZ7" s="268">
        <f>'3月'!AD7</f>
        <v>706.2518145912896</v>
      </c>
      <c r="CA7" s="182">
        <f t="shared" si="11"/>
        <v>729.7840666529286</v>
      </c>
      <c r="CB7" s="273">
        <f>'4月'!AH7</f>
        <v>298.55625806376287</v>
      </c>
      <c r="CC7" s="268">
        <f>'5月'!AH7</f>
        <v>285.2450270041755</v>
      </c>
      <c r="CD7" s="268">
        <f>'6月'!AH7</f>
        <v>326.32520296691155</v>
      </c>
      <c r="CE7" s="268">
        <f>'7月'!AH7</f>
        <v>335.92248830466934</v>
      </c>
      <c r="CF7" s="268">
        <f>'8月'!AH7</f>
        <v>324.75967048609243</v>
      </c>
      <c r="CG7" s="268">
        <f>'9月'!AH7</f>
        <v>314.14746031467405</v>
      </c>
      <c r="CH7" s="268">
        <f>'10月'!AH7</f>
        <v>322.0081610165505</v>
      </c>
      <c r="CI7" s="268">
        <f>'11月'!AH7</f>
        <v>274.6215452445445</v>
      </c>
      <c r="CJ7" s="268">
        <f>'12月'!AH7</f>
        <v>299.6629076276024</v>
      </c>
      <c r="CK7" s="268">
        <f>'1月'!AH7</f>
        <v>290.96423785003884</v>
      </c>
      <c r="CL7" s="268">
        <f>'2月'!AH7</f>
        <v>257.6383300242943</v>
      </c>
      <c r="CM7" s="268">
        <f>'3月'!AH7</f>
        <v>316.4475413469121</v>
      </c>
      <c r="CN7" s="184">
        <f t="shared" si="12"/>
        <v>303.722019449655</v>
      </c>
      <c r="CO7" s="274">
        <f>'4月'!AI7</f>
        <v>17.972316834553226</v>
      </c>
      <c r="CP7" s="275">
        <f>'5月'!AI7</f>
        <v>15.409666197912813</v>
      </c>
      <c r="CQ7" s="275">
        <f>'6月'!AI7</f>
        <v>15.82437131074634</v>
      </c>
      <c r="CR7" s="275">
        <f>'7月'!AI7</f>
        <v>14.440027004725827</v>
      </c>
      <c r="CS7" s="275">
        <f>'8月'!AI7</f>
        <v>15.62776755909803</v>
      </c>
      <c r="CT7" s="275">
        <f>'9月'!AI7</f>
        <v>13.902600751491931</v>
      </c>
      <c r="CU7" s="275">
        <f>'10月'!AI7</f>
        <v>15.072441190216542</v>
      </c>
      <c r="CV7" s="275">
        <f>'11月'!AI7</f>
        <v>15.760392913523942</v>
      </c>
      <c r="CW7" s="275">
        <f>'12月'!AI7</f>
        <v>15.675259715275105</v>
      </c>
      <c r="CX7" s="275">
        <f>'1月'!AI7</f>
        <v>16.971256210078067</v>
      </c>
      <c r="CY7" s="275">
        <f>'2月'!AI7</f>
        <v>17.690952430303657</v>
      </c>
      <c r="CZ7" s="276">
        <f>'3月'!AI7</f>
        <v>15.17068028865645</v>
      </c>
      <c r="DA7" s="277">
        <v>519.3</v>
      </c>
      <c r="DB7" s="278">
        <f t="shared" si="2"/>
        <v>15174.900000000001</v>
      </c>
      <c r="DC7" s="278">
        <f aca="true" t="shared" si="13" ref="DC7:DC38">SUM(DA7:DB7)</f>
        <v>15694.2</v>
      </c>
      <c r="DD7" s="278">
        <f t="shared" si="3"/>
        <v>6315.5</v>
      </c>
      <c r="DE7" s="279">
        <f aca="true" t="shared" si="14" ref="DE7:DE38">SUM(DC7:DD7)</f>
        <v>22009.7</v>
      </c>
      <c r="DF7" s="280">
        <f t="shared" si="4"/>
        <v>1058.480014485167</v>
      </c>
      <c r="DG7" s="281">
        <f t="shared" si="5"/>
        <v>754.7579950355121</v>
      </c>
      <c r="DH7" s="282">
        <f t="shared" si="6"/>
        <v>304.0315532327212</v>
      </c>
      <c r="DI7" s="269">
        <v>2</v>
      </c>
      <c r="DJ7" s="270" t="s">
        <v>21</v>
      </c>
    </row>
    <row r="8" spans="1:114" ht="18" customHeight="1">
      <c r="A8" s="27">
        <v>3</v>
      </c>
      <c r="B8" s="26" t="s">
        <v>22</v>
      </c>
      <c r="C8" s="28">
        <f>'4月'!C8</f>
        <v>38907</v>
      </c>
      <c r="D8" s="22">
        <f>'5月'!C8</f>
        <v>38861</v>
      </c>
      <c r="E8" s="19">
        <f>'6月'!C8</f>
        <v>38856</v>
      </c>
      <c r="F8" s="19">
        <f>'7月'!C8</f>
        <v>38901</v>
      </c>
      <c r="G8" s="19">
        <f>'8月'!C8</f>
        <v>38941</v>
      </c>
      <c r="H8" s="19">
        <f>'9月'!C8</f>
        <v>38973</v>
      </c>
      <c r="I8" s="19">
        <f>'10月'!C8</f>
        <v>38953</v>
      </c>
      <c r="J8" s="19">
        <f>'11月'!C8</f>
        <v>38934</v>
      </c>
      <c r="K8" s="19">
        <f>'12月'!C8</f>
        <v>38896</v>
      </c>
      <c r="L8" s="19">
        <f>'1月'!C8</f>
        <v>38878</v>
      </c>
      <c r="M8" s="19">
        <f>'2月'!C8</f>
        <v>38850</v>
      </c>
      <c r="N8" s="188">
        <f>'3月'!C8</f>
        <v>38712</v>
      </c>
      <c r="O8" s="38">
        <f>'4月'!Z8</f>
        <v>891.5</v>
      </c>
      <c r="P8" s="23">
        <f>'5月'!Z8</f>
        <v>921.9</v>
      </c>
      <c r="Q8" s="20">
        <f>'6月'!Z8</f>
        <v>881.4000000000001</v>
      </c>
      <c r="R8" s="20">
        <f>'7月'!Z8</f>
        <v>949.0000000000001</v>
      </c>
      <c r="S8" s="20">
        <f>'8月'!Z8</f>
        <v>978.7</v>
      </c>
      <c r="T8" s="20">
        <f>'9月'!Z8</f>
        <v>930.4</v>
      </c>
      <c r="U8" s="20">
        <f>'10月'!Z8</f>
        <v>886.4</v>
      </c>
      <c r="V8" s="20">
        <f>'11月'!Z8</f>
        <v>775.7</v>
      </c>
      <c r="W8" s="20">
        <f>'12月'!Z8</f>
        <v>943.6</v>
      </c>
      <c r="X8" s="20">
        <f>'1月'!Z8</f>
        <v>801.6</v>
      </c>
      <c r="Y8" s="20">
        <f>'2月'!Z8</f>
        <v>716.7</v>
      </c>
      <c r="Z8" s="20">
        <f>'3月'!Z8</f>
        <v>904.4</v>
      </c>
      <c r="AA8" s="180">
        <f t="shared" si="7"/>
        <v>10581.3</v>
      </c>
      <c r="AB8" s="39">
        <f>'4月'!D8</f>
        <v>808.3</v>
      </c>
      <c r="AC8" s="23">
        <f>'5月'!D8</f>
        <v>844.3</v>
      </c>
      <c r="AD8" s="20">
        <f>'6月'!D8</f>
        <v>798.2</v>
      </c>
      <c r="AE8" s="20">
        <f>'7月'!D8</f>
        <v>864.3000000000001</v>
      </c>
      <c r="AF8" s="20">
        <f>'8月'!D8</f>
        <v>888.5</v>
      </c>
      <c r="AG8" s="20">
        <f>'9月'!D8</f>
        <v>847.4</v>
      </c>
      <c r="AH8" s="20">
        <f>'10月'!D8</f>
        <v>808.5</v>
      </c>
      <c r="AI8" s="20">
        <f>'11月'!D8</f>
        <v>707.2</v>
      </c>
      <c r="AJ8" s="20">
        <f>'12月'!D8</f>
        <v>856.7</v>
      </c>
      <c r="AK8" s="20">
        <f>'1月'!AA8</f>
        <v>725.5999999999999</v>
      </c>
      <c r="AL8" s="20">
        <f>'2月'!AA8</f>
        <v>647.8000000000001</v>
      </c>
      <c r="AM8" s="20">
        <f>'3月'!AA8</f>
        <v>818.3</v>
      </c>
      <c r="AN8" s="182">
        <f t="shared" si="8"/>
        <v>9615.099999999999</v>
      </c>
      <c r="AO8" s="39">
        <f>'4月'!Y8</f>
        <v>83.2</v>
      </c>
      <c r="AP8" s="23">
        <f>'5月'!Y8</f>
        <v>77.6</v>
      </c>
      <c r="AQ8" s="20">
        <f>'6月'!Y8</f>
        <v>83.2</v>
      </c>
      <c r="AR8" s="20">
        <f>'7月'!Y8</f>
        <v>84.7</v>
      </c>
      <c r="AS8" s="20">
        <f>'8月'!Y8</f>
        <v>90.2</v>
      </c>
      <c r="AT8" s="20">
        <f>'9月'!Y8</f>
        <v>83</v>
      </c>
      <c r="AU8" s="20">
        <f>'10月'!Y8</f>
        <v>77.9</v>
      </c>
      <c r="AV8" s="20">
        <f>'11月'!Y8</f>
        <v>68.5</v>
      </c>
      <c r="AW8" s="20">
        <f>'12月'!Y8</f>
        <v>86.9</v>
      </c>
      <c r="AX8" s="20">
        <f>'1月'!Y8</f>
        <v>76</v>
      </c>
      <c r="AY8" s="20">
        <f>'2月'!Y8</f>
        <v>68.9</v>
      </c>
      <c r="AZ8" s="20">
        <f>'3月'!Y8</f>
        <v>86.1</v>
      </c>
      <c r="BA8" s="184">
        <f t="shared" si="9"/>
        <v>966.1999999999999</v>
      </c>
      <c r="BB8" s="38">
        <f>'4月'!AG8</f>
        <v>763.7871505555983</v>
      </c>
      <c r="BC8" s="23">
        <f>'5月'!AG8</f>
        <v>765.2584770700537</v>
      </c>
      <c r="BD8" s="20">
        <f>'6月'!AG8</f>
        <v>756.1251801523575</v>
      </c>
      <c r="BE8" s="20">
        <f>'7月'!AG8</f>
        <v>786.9438632890274</v>
      </c>
      <c r="BF8" s="20">
        <f>'8月'!AG8</f>
        <v>810.7384952090466</v>
      </c>
      <c r="BG8" s="20">
        <f>'9月'!AG8</f>
        <v>795.7645891600168</v>
      </c>
      <c r="BH8" s="20">
        <f>'10月'!AG8</f>
        <v>734.0525347751592</v>
      </c>
      <c r="BI8" s="20">
        <f>'11月'!AG8</f>
        <v>664.115340490745</v>
      </c>
      <c r="BJ8" s="20">
        <f>'12月'!AG8</f>
        <v>782.5665795305264</v>
      </c>
      <c r="BK8" s="20">
        <f>'1月'!AG8</f>
        <v>665.1078891951497</v>
      </c>
      <c r="BL8" s="20">
        <f>'2月'!AG8</f>
        <v>658.8527302813018</v>
      </c>
      <c r="BM8" s="20">
        <f>'3月'!AG8</f>
        <v>753.6214493797038</v>
      </c>
      <c r="BN8" s="63">
        <f t="shared" si="10"/>
        <v>743.8447903342988</v>
      </c>
      <c r="BO8" s="24">
        <f>'4月'!AD8</f>
        <v>692.5060614628044</v>
      </c>
      <c r="BP8" s="20">
        <f>'5月'!AD8</f>
        <v>700.8436188200957</v>
      </c>
      <c r="BQ8" s="20">
        <f>'6月'!AD8</f>
        <v>684.7505318783885</v>
      </c>
      <c r="BR8" s="20">
        <f>'7月'!AD8</f>
        <v>716.7076723295114</v>
      </c>
      <c r="BS8" s="20">
        <f>'8月'!AD8</f>
        <v>736.0183437143537</v>
      </c>
      <c r="BT8" s="20">
        <f>'9月'!AD8</f>
        <v>724.7752717693446</v>
      </c>
      <c r="BU8" s="20">
        <f>'10月'!AD8</f>
        <v>669.5413745100587</v>
      </c>
      <c r="BV8" s="20">
        <f>'11月'!AD8</f>
        <v>605.4690844334858</v>
      </c>
      <c r="BW8" s="20">
        <f>'12月'!AD8</f>
        <v>710.4968086941522</v>
      </c>
      <c r="BX8" s="20">
        <f>'1月'!AD8</f>
        <v>602.0487579840327</v>
      </c>
      <c r="BY8" s="20">
        <f>'2月'!AD8</f>
        <v>595.513881228167</v>
      </c>
      <c r="BZ8" s="20">
        <f>'3月'!AD8</f>
        <v>681.8757541214194</v>
      </c>
      <c r="CA8" s="182">
        <f t="shared" si="11"/>
        <v>675.9228113316243</v>
      </c>
      <c r="CB8" s="24">
        <f>'4月'!AH8</f>
        <v>71.28108909279393</v>
      </c>
      <c r="CC8" s="20">
        <f>'5月'!AH8</f>
        <v>64.41485824995786</v>
      </c>
      <c r="CD8" s="20">
        <f>'6月'!AH8</f>
        <v>71.37464827396884</v>
      </c>
      <c r="CE8" s="20">
        <f>'7月'!AH8</f>
        <v>70.23619095951592</v>
      </c>
      <c r="CF8" s="20">
        <f>'8月'!AH8</f>
        <v>74.72015149469297</v>
      </c>
      <c r="CG8" s="20">
        <f>'9月'!AH8</f>
        <v>70.98931739067217</v>
      </c>
      <c r="CH8" s="20">
        <f>'10月'!AH8</f>
        <v>64.5111602651003</v>
      </c>
      <c r="CI8" s="20">
        <f>'11月'!AH8</f>
        <v>58.64625605725929</v>
      </c>
      <c r="CJ8" s="20">
        <f>'12月'!AH8</f>
        <v>72.06977083637427</v>
      </c>
      <c r="CK8" s="20">
        <f>'1月'!AH8</f>
        <v>63.059131211116984</v>
      </c>
      <c r="CL8" s="20">
        <f>'2月'!AH8</f>
        <v>63.33884905313477</v>
      </c>
      <c r="CM8" s="20">
        <f>'3月'!AH8</f>
        <v>71.7456952582845</v>
      </c>
      <c r="CN8" s="184">
        <f t="shared" si="12"/>
        <v>67.92197900267449</v>
      </c>
      <c r="CO8" s="51">
        <f>'4月'!AI8</f>
        <v>4.367190399604107</v>
      </c>
      <c r="CP8" s="52">
        <f>'5月'!AI8</f>
        <v>4.05069288167713</v>
      </c>
      <c r="CQ8" s="52">
        <f>'6月'!AI8</f>
        <v>3.144575294412428</v>
      </c>
      <c r="CR8" s="52">
        <f>'7月'!AI8</f>
        <v>3.1239153071850048</v>
      </c>
      <c r="CS8" s="52">
        <f>'8月'!AI8</f>
        <v>3.286437816544738</v>
      </c>
      <c r="CT8" s="52">
        <f>'9月'!AI8</f>
        <v>3.1390134529147984</v>
      </c>
      <c r="CU8" s="52">
        <f>'10月'!AI8</f>
        <v>2.622139764996908</v>
      </c>
      <c r="CV8" s="52">
        <f>'11月'!AI8</f>
        <v>3.5209276018099547</v>
      </c>
      <c r="CW8" s="52">
        <f>'12月'!AI8</f>
        <v>3.676899731527956</v>
      </c>
      <c r="CX8" s="52">
        <f>'1月'!AI8</f>
        <v>3.3489525909592066</v>
      </c>
      <c r="CY8" s="52">
        <f>'2月'!AI8</f>
        <v>2.0376659462797155</v>
      </c>
      <c r="CZ8" s="196">
        <f>'3月'!AI8</f>
        <v>4.118294024196506</v>
      </c>
      <c r="DA8" s="190">
        <v>394.5</v>
      </c>
      <c r="DB8" s="191">
        <f t="shared" si="2"/>
        <v>9615.099999999999</v>
      </c>
      <c r="DC8" s="191">
        <f t="shared" si="13"/>
        <v>10009.599999999999</v>
      </c>
      <c r="DD8" s="191">
        <f t="shared" si="3"/>
        <v>966.1999999999999</v>
      </c>
      <c r="DE8" s="192">
        <f t="shared" si="14"/>
        <v>10975.8</v>
      </c>
      <c r="DF8" s="193">
        <f t="shared" si="4"/>
        <v>771.5773723220395</v>
      </c>
      <c r="DG8" s="194">
        <f t="shared" si="5"/>
        <v>703.655393319365</v>
      </c>
      <c r="DH8" s="195">
        <f t="shared" si="6"/>
        <v>67.9568528141923</v>
      </c>
      <c r="DI8" s="27">
        <v>3</v>
      </c>
      <c r="DJ8" s="26" t="s">
        <v>22</v>
      </c>
    </row>
    <row r="9" spans="1:114" s="283" customFormat="1" ht="18" customHeight="1">
      <c r="A9" s="269">
        <v>4</v>
      </c>
      <c r="B9" s="271" t="s">
        <v>23</v>
      </c>
      <c r="C9" s="262">
        <f>'4月'!C9</f>
        <v>100307</v>
      </c>
      <c r="D9" s="263">
        <f>'5月'!C9</f>
        <v>100203</v>
      </c>
      <c r="E9" s="264">
        <f>'6月'!C9</f>
        <v>100156</v>
      </c>
      <c r="F9" s="264">
        <f>'7月'!C9</f>
        <v>100082</v>
      </c>
      <c r="G9" s="264">
        <f>'8月'!C9</f>
        <v>100068</v>
      </c>
      <c r="H9" s="264">
        <f>'9月'!C9</f>
        <v>100015</v>
      </c>
      <c r="I9" s="264">
        <f>'10月'!C9</f>
        <v>99946</v>
      </c>
      <c r="J9" s="264">
        <f>'11月'!C9</f>
        <v>99881</v>
      </c>
      <c r="K9" s="264">
        <f>'12月'!C9</f>
        <v>99764</v>
      </c>
      <c r="L9" s="264">
        <f>'1月'!C9</f>
        <v>99677</v>
      </c>
      <c r="M9" s="264">
        <f>'2月'!C9</f>
        <v>99619</v>
      </c>
      <c r="N9" s="265">
        <f>'3月'!C9</f>
        <v>99230</v>
      </c>
      <c r="O9" s="266">
        <f>'4月'!Z9</f>
        <v>2906.7</v>
      </c>
      <c r="P9" s="267">
        <f>'5月'!Z9</f>
        <v>2820.3</v>
      </c>
      <c r="Q9" s="268">
        <f>'6月'!Z9</f>
        <v>2791.5</v>
      </c>
      <c r="R9" s="268">
        <f>'7月'!Z9</f>
        <v>2904</v>
      </c>
      <c r="S9" s="268">
        <f>'8月'!Z9</f>
        <v>2989.6000000000004</v>
      </c>
      <c r="T9" s="268">
        <f>'9月'!Z9</f>
        <v>2869.7</v>
      </c>
      <c r="U9" s="268">
        <f>'10月'!Z9</f>
        <v>2808.7</v>
      </c>
      <c r="V9" s="268">
        <f>'11月'!Z9</f>
        <v>2492.9</v>
      </c>
      <c r="W9" s="268">
        <f>'12月'!Z9</f>
        <v>2591.8</v>
      </c>
      <c r="X9" s="268">
        <f>'1月'!Z9</f>
        <v>2526.1000000000004</v>
      </c>
      <c r="Y9" s="268">
        <f>'2月'!Z9</f>
        <v>2096.4</v>
      </c>
      <c r="Z9" s="268">
        <f>'3月'!Z9</f>
        <v>2772.6</v>
      </c>
      <c r="AA9" s="180">
        <f t="shared" si="7"/>
        <v>32570.300000000003</v>
      </c>
      <c r="AB9" s="272">
        <f>'4月'!D9</f>
        <v>1636.5</v>
      </c>
      <c r="AC9" s="267">
        <f>'5月'!D9</f>
        <v>1634.9</v>
      </c>
      <c r="AD9" s="268">
        <f>'6月'!D9</f>
        <v>1599.1</v>
      </c>
      <c r="AE9" s="268">
        <f>'7月'!D9</f>
        <v>1700.6000000000001</v>
      </c>
      <c r="AF9" s="268">
        <f>'8月'!D9</f>
        <v>1828.0000000000002</v>
      </c>
      <c r="AG9" s="268">
        <f>'9月'!D9</f>
        <v>1722.8999999999999</v>
      </c>
      <c r="AH9" s="268">
        <f>'10月'!D9</f>
        <v>1651.8</v>
      </c>
      <c r="AI9" s="268">
        <f>'11月'!D9</f>
        <v>1461.1000000000001</v>
      </c>
      <c r="AJ9" s="268">
        <f>'12月'!D9</f>
        <v>1446.7</v>
      </c>
      <c r="AK9" s="268">
        <f>'1月'!AA9</f>
        <v>1463.1</v>
      </c>
      <c r="AL9" s="268">
        <f>'2月'!AA9</f>
        <v>1198</v>
      </c>
      <c r="AM9" s="268">
        <f>'3月'!AA9</f>
        <v>1582.8</v>
      </c>
      <c r="AN9" s="182">
        <f t="shared" si="8"/>
        <v>18925.5</v>
      </c>
      <c r="AO9" s="272">
        <f>'4月'!Y9</f>
        <v>1270.2</v>
      </c>
      <c r="AP9" s="267">
        <f>'5月'!Y9</f>
        <v>1185.4</v>
      </c>
      <c r="AQ9" s="268">
        <f>'6月'!Y9</f>
        <v>1192.4</v>
      </c>
      <c r="AR9" s="268">
        <f>'7月'!Y9</f>
        <v>1203.4</v>
      </c>
      <c r="AS9" s="268">
        <f>'8月'!Y9</f>
        <v>1161.6</v>
      </c>
      <c r="AT9" s="268">
        <f>'9月'!Y9</f>
        <v>1146.8</v>
      </c>
      <c r="AU9" s="268">
        <f>'10月'!Y9</f>
        <v>1156.9</v>
      </c>
      <c r="AV9" s="268">
        <f>'11月'!Y9</f>
        <v>1031.8</v>
      </c>
      <c r="AW9" s="268">
        <f>'12月'!Y9</f>
        <v>1145.1</v>
      </c>
      <c r="AX9" s="268">
        <f>'1月'!Y9</f>
        <v>1063</v>
      </c>
      <c r="AY9" s="268">
        <f>'2月'!Y9</f>
        <v>898.4</v>
      </c>
      <c r="AZ9" s="268">
        <f>'3月'!Y9</f>
        <v>1189.8</v>
      </c>
      <c r="BA9" s="184">
        <f t="shared" si="9"/>
        <v>13644.8</v>
      </c>
      <c r="BB9" s="266">
        <f>'4月'!AG9</f>
        <v>965.9345808368308</v>
      </c>
      <c r="BC9" s="267">
        <f>'5月'!AG9</f>
        <v>907.9310934287269</v>
      </c>
      <c r="BD9" s="268">
        <f>'6月'!AG9</f>
        <v>929.0506809377372</v>
      </c>
      <c r="BE9" s="268">
        <f>'7月'!AG9</f>
        <v>936.0066680805611</v>
      </c>
      <c r="BF9" s="268">
        <f>'8月'!AG9</f>
        <v>963.7317591779527</v>
      </c>
      <c r="BG9" s="268">
        <f>'9月'!AG9</f>
        <v>956.4232031861886</v>
      </c>
      <c r="BH9" s="268">
        <f>'10月'!AG9</f>
        <v>906.5217798256219</v>
      </c>
      <c r="BI9" s="268">
        <f>'11月'!AG9</f>
        <v>831.956695133876</v>
      </c>
      <c r="BJ9" s="268">
        <f>'12月'!AG9</f>
        <v>838.0422959474683</v>
      </c>
      <c r="BK9" s="268">
        <f>'1月'!AG9</f>
        <v>817.5115299837832</v>
      </c>
      <c r="BL9" s="268">
        <f>'2月'!AG9</f>
        <v>751.5777971213179</v>
      </c>
      <c r="BM9" s="268">
        <f>'3月'!AG9</f>
        <v>901.3273171159866</v>
      </c>
      <c r="BN9" s="63">
        <f t="shared" si="10"/>
        <v>892.2031558279958</v>
      </c>
      <c r="BO9" s="273">
        <f>'4月'!AD9</f>
        <v>543.8304405475191</v>
      </c>
      <c r="BP9" s="268">
        <f>'5月'!AD9</f>
        <v>526.3186698743486</v>
      </c>
      <c r="BQ9" s="268">
        <f>'6月'!AD9</f>
        <v>532.203096502789</v>
      </c>
      <c r="BR9" s="268">
        <f>'7月'!AD9</f>
        <v>548.1311775956619</v>
      </c>
      <c r="BS9" s="268">
        <f>'8月'!AD9</f>
        <v>589.2767111912286</v>
      </c>
      <c r="BT9" s="268">
        <f>'9月'!AD9</f>
        <v>574.213867919812</v>
      </c>
      <c r="BU9" s="268">
        <f>'10月'!AD9</f>
        <v>533.1265980403613</v>
      </c>
      <c r="BV9" s="268">
        <f>'11月'!AD9</f>
        <v>487.6135935096098</v>
      </c>
      <c r="BW9" s="268">
        <f>'12月'!AD9</f>
        <v>467.7813834197093</v>
      </c>
      <c r="BX9" s="268">
        <f>'1月'!AD9</f>
        <v>473.49713769022327</v>
      </c>
      <c r="BY9" s="268">
        <f>'2月'!AD9</f>
        <v>429.49351314221474</v>
      </c>
      <c r="BZ9" s="268">
        <f>'3月'!AD9</f>
        <v>514.5426233611714</v>
      </c>
      <c r="CA9" s="182">
        <f t="shared" si="11"/>
        <v>518.4290849523256</v>
      </c>
      <c r="CB9" s="273">
        <f>'4月'!AH9</f>
        <v>422.10414028931183</v>
      </c>
      <c r="CC9" s="268">
        <f>'5月'!AH9</f>
        <v>381.6124235543782</v>
      </c>
      <c r="CD9" s="268">
        <f>'6月'!AH9</f>
        <v>396.84758443494815</v>
      </c>
      <c r="CE9" s="268">
        <f>'7月'!AH9</f>
        <v>387.87549048489916</v>
      </c>
      <c r="CF9" s="268">
        <f>'8月'!AH9</f>
        <v>374.4550479867238</v>
      </c>
      <c r="CG9" s="268">
        <f>'9月'!AH9</f>
        <v>382.20933526637674</v>
      </c>
      <c r="CH9" s="268">
        <f>'10月'!AH9</f>
        <v>373.39518178526083</v>
      </c>
      <c r="CI9" s="268">
        <f>'11月'!AH9</f>
        <v>344.3431016242662</v>
      </c>
      <c r="CJ9" s="268">
        <f>'12月'!AH9</f>
        <v>370.26091252775905</v>
      </c>
      <c r="CK9" s="268">
        <f>'1月'!AH9</f>
        <v>344.01439229355987</v>
      </c>
      <c r="CL9" s="268">
        <f>'2月'!AH9</f>
        <v>322.0842839791032</v>
      </c>
      <c r="CM9" s="268">
        <f>'3月'!AH9</f>
        <v>386.7846937548153</v>
      </c>
      <c r="CN9" s="184">
        <f t="shared" si="12"/>
        <v>373.77407087567</v>
      </c>
      <c r="CO9" s="274">
        <f>'4月'!AI9</f>
        <v>7.485487320501069</v>
      </c>
      <c r="CP9" s="275">
        <f>'5月'!AI9</f>
        <v>7.394947703223439</v>
      </c>
      <c r="CQ9" s="275">
        <f>'6月'!AI9</f>
        <v>7.116503032956037</v>
      </c>
      <c r="CR9" s="275">
        <f>'7月'!AI9</f>
        <v>6.891685287545571</v>
      </c>
      <c r="CS9" s="275">
        <f>'8月'!AI9</f>
        <v>7.467177242888402</v>
      </c>
      <c r="CT9" s="275">
        <f>'9月'!AI9</f>
        <v>6.285913285739161</v>
      </c>
      <c r="CU9" s="275">
        <f>'10月'!AI9</f>
        <v>7.065019978205593</v>
      </c>
      <c r="CV9" s="275">
        <f>'11月'!AI9</f>
        <v>7.145301485182396</v>
      </c>
      <c r="CW9" s="275">
        <f>'12月'!AI9</f>
        <v>8.032072993709821</v>
      </c>
      <c r="CX9" s="275">
        <f>'1月'!AI9</f>
        <v>8.796391224113183</v>
      </c>
      <c r="CY9" s="275">
        <f>'2月'!AI9</f>
        <v>8.848080133555927</v>
      </c>
      <c r="CZ9" s="276">
        <f>'3月'!AI9</f>
        <v>7.025524387161991</v>
      </c>
      <c r="DA9" s="277">
        <v>3611.9</v>
      </c>
      <c r="DB9" s="278">
        <f t="shared" si="2"/>
        <v>18925.5</v>
      </c>
      <c r="DC9" s="278">
        <f t="shared" si="13"/>
        <v>22537.4</v>
      </c>
      <c r="DD9" s="278">
        <f t="shared" si="3"/>
        <v>13644.8</v>
      </c>
      <c r="DE9" s="279">
        <f t="shared" si="14"/>
        <v>36182.2</v>
      </c>
      <c r="DF9" s="280">
        <f t="shared" si="4"/>
        <v>991.1444790130794</v>
      </c>
      <c r="DG9" s="281">
        <f t="shared" si="5"/>
        <v>617.3704081374096</v>
      </c>
      <c r="DH9" s="282">
        <f t="shared" si="6"/>
        <v>374.03211432803846</v>
      </c>
      <c r="DI9" s="269">
        <v>4</v>
      </c>
      <c r="DJ9" s="271" t="s">
        <v>23</v>
      </c>
    </row>
    <row r="10" spans="1:114" ht="18" customHeight="1">
      <c r="A10" s="25">
        <v>5</v>
      </c>
      <c r="B10" s="26" t="s">
        <v>24</v>
      </c>
      <c r="C10" s="28">
        <f>'4月'!C10</f>
        <v>93647</v>
      </c>
      <c r="D10" s="22">
        <f>'5月'!C10</f>
        <v>93675</v>
      </c>
      <c r="E10" s="19">
        <f>'6月'!C10</f>
        <v>93704</v>
      </c>
      <c r="F10" s="19">
        <f>'7月'!C10</f>
        <v>93728</v>
      </c>
      <c r="G10" s="19">
        <f>'8月'!C10</f>
        <v>93705</v>
      </c>
      <c r="H10" s="19">
        <f>'9月'!C10</f>
        <v>93741</v>
      </c>
      <c r="I10" s="19">
        <f>'10月'!C10</f>
        <v>93794</v>
      </c>
      <c r="J10" s="19">
        <f>'11月'!C10</f>
        <v>93788</v>
      </c>
      <c r="K10" s="19">
        <f>'12月'!C10</f>
        <v>93783</v>
      </c>
      <c r="L10" s="19">
        <f>'1月'!C10</f>
        <v>93758</v>
      </c>
      <c r="M10" s="19">
        <f>'2月'!C10</f>
        <v>93758</v>
      </c>
      <c r="N10" s="188">
        <f>'3月'!C10</f>
        <v>93524</v>
      </c>
      <c r="O10" s="38">
        <f>'4月'!Z10</f>
        <v>2232.4</v>
      </c>
      <c r="P10" s="23">
        <f>'5月'!Z10</f>
        <v>2195.3</v>
      </c>
      <c r="Q10" s="20">
        <f>'6月'!Z10</f>
        <v>2094</v>
      </c>
      <c r="R10" s="20">
        <f>'7月'!Z10</f>
        <v>2243.9</v>
      </c>
      <c r="S10" s="20">
        <f>'8月'!Z10</f>
        <v>2376.4</v>
      </c>
      <c r="T10" s="20">
        <f>'9月'!Z10</f>
        <v>2224</v>
      </c>
      <c r="U10" s="20">
        <f>'10月'!Z10</f>
        <v>2270.3</v>
      </c>
      <c r="V10" s="20">
        <f>'11月'!Z10</f>
        <v>2033.6</v>
      </c>
      <c r="W10" s="20">
        <f>'12月'!Z10</f>
        <v>2099.6000000000004</v>
      </c>
      <c r="X10" s="20">
        <f>'1月'!Z10</f>
        <v>1970.6</v>
      </c>
      <c r="Y10" s="20">
        <f>'2月'!Z10</f>
        <v>1697.7000000000003</v>
      </c>
      <c r="Z10" s="20">
        <f>'3月'!Z10</f>
        <v>2174.7</v>
      </c>
      <c r="AA10" s="180">
        <f t="shared" si="7"/>
        <v>25612.5</v>
      </c>
      <c r="AB10" s="39">
        <f>'4月'!D10</f>
        <v>1446.7</v>
      </c>
      <c r="AC10" s="23">
        <f>'5月'!D10</f>
        <v>1433.4</v>
      </c>
      <c r="AD10" s="20">
        <f>'6月'!D10</f>
        <v>1372.7</v>
      </c>
      <c r="AE10" s="20">
        <f>'7月'!D10</f>
        <v>1460.3000000000002</v>
      </c>
      <c r="AF10" s="20">
        <f>'8月'!D10</f>
        <v>1579.5</v>
      </c>
      <c r="AG10" s="20">
        <f>'9月'!D10</f>
        <v>1444.1</v>
      </c>
      <c r="AH10" s="20">
        <f>'10月'!D10</f>
        <v>1373.6</v>
      </c>
      <c r="AI10" s="20">
        <f>'11月'!D10</f>
        <v>1308.3</v>
      </c>
      <c r="AJ10" s="20">
        <f>'12月'!D10</f>
        <v>1341.4</v>
      </c>
      <c r="AK10" s="20">
        <f>'1月'!AA10</f>
        <v>1298.8</v>
      </c>
      <c r="AL10" s="20">
        <f>'2月'!AA10</f>
        <v>1090.8000000000002</v>
      </c>
      <c r="AM10" s="20">
        <f>'3月'!AA10</f>
        <v>1337.6999999999998</v>
      </c>
      <c r="AN10" s="182">
        <f t="shared" si="8"/>
        <v>16487.3</v>
      </c>
      <c r="AO10" s="39">
        <f>'4月'!Y10</f>
        <v>785.7</v>
      </c>
      <c r="AP10" s="23">
        <f>'5月'!Y10</f>
        <v>761.9</v>
      </c>
      <c r="AQ10" s="20">
        <f>'6月'!Y10</f>
        <v>721.3</v>
      </c>
      <c r="AR10" s="20">
        <f>'7月'!Y10</f>
        <v>783.6</v>
      </c>
      <c r="AS10" s="20">
        <f>'8月'!Y10</f>
        <v>796.9</v>
      </c>
      <c r="AT10" s="20">
        <f>'9月'!Y10</f>
        <v>779.9</v>
      </c>
      <c r="AU10" s="20">
        <f>'10月'!Y10</f>
        <v>896.7</v>
      </c>
      <c r="AV10" s="20">
        <f>'11月'!Y10</f>
        <v>725.3</v>
      </c>
      <c r="AW10" s="20">
        <f>'12月'!Y10</f>
        <v>758.2</v>
      </c>
      <c r="AX10" s="20">
        <f>'1月'!Y10</f>
        <v>671.8</v>
      </c>
      <c r="AY10" s="20">
        <f>'2月'!Y10</f>
        <v>606.9</v>
      </c>
      <c r="AZ10" s="20">
        <f>'3月'!Y10</f>
        <v>837</v>
      </c>
      <c r="BA10" s="184">
        <f t="shared" si="9"/>
        <v>9125.199999999999</v>
      </c>
      <c r="BB10" s="38">
        <f>'4月'!AG10</f>
        <v>794.6152394986848</v>
      </c>
      <c r="BC10" s="23">
        <f>'5月'!AG10</f>
        <v>755.9768244703289</v>
      </c>
      <c r="BD10" s="20">
        <f>'6月'!AG10</f>
        <v>744.8988303594297</v>
      </c>
      <c r="BE10" s="20">
        <f>'7月'!AG10</f>
        <v>772.2758510556284</v>
      </c>
      <c r="BF10" s="20">
        <f>'8月'!AG10</f>
        <v>818.0786992810313</v>
      </c>
      <c r="BG10" s="20">
        <f>'9月'!AG10</f>
        <v>790.8314753771917</v>
      </c>
      <c r="BH10" s="20">
        <f>'10月'!AG10</f>
        <v>780.8120335092623</v>
      </c>
      <c r="BI10" s="20">
        <f>'11月'!AG10</f>
        <v>722.7648171052443</v>
      </c>
      <c r="BJ10" s="20">
        <f>'12月'!AG10</f>
        <v>722.1888002949845</v>
      </c>
      <c r="BK10" s="20">
        <f>'1月'!AG10</f>
        <v>677.9980581441996</v>
      </c>
      <c r="BL10" s="20">
        <f>'2月'!AG10</f>
        <v>646.6876731280836</v>
      </c>
      <c r="BM10" s="20">
        <f>'3月'!AG10</f>
        <v>750.0920929732026</v>
      </c>
      <c r="BN10" s="63">
        <f t="shared" si="10"/>
        <v>748.5650129261725</v>
      </c>
      <c r="BO10" s="24">
        <f>'4月'!AD10</f>
        <v>514.947978401159</v>
      </c>
      <c r="BP10" s="20">
        <f>'5月'!AD10</f>
        <v>493.6077894573724</v>
      </c>
      <c r="BQ10" s="20">
        <f>'6月'!AD10</f>
        <v>488.31070889894414</v>
      </c>
      <c r="BR10" s="20">
        <f>'7月'!AD10</f>
        <v>502.5867575634093</v>
      </c>
      <c r="BS10" s="20">
        <f>'8月'!AD10</f>
        <v>543.7448685046242</v>
      </c>
      <c r="BT10" s="20">
        <f>'9月'!AD10</f>
        <v>513.5070744569256</v>
      </c>
      <c r="BU10" s="20">
        <f>'10月'!AD10</f>
        <v>472.41483910862996</v>
      </c>
      <c r="BV10" s="20">
        <f>'11月'!AD10</f>
        <v>464.9848594702947</v>
      </c>
      <c r="BW10" s="20">
        <f>'12月'!AD10</f>
        <v>461.39457835573063</v>
      </c>
      <c r="BX10" s="20">
        <f>'1月'!AD10</f>
        <v>446.8607926102134</v>
      </c>
      <c r="BY10" s="20">
        <f>'2月'!AD10</f>
        <v>415.50740051134693</v>
      </c>
      <c r="BZ10" s="20">
        <f>'3月'!AD10</f>
        <v>461.3961432704525</v>
      </c>
      <c r="CA10" s="182">
        <f t="shared" si="11"/>
        <v>481.8668984916616</v>
      </c>
      <c r="CB10" s="24">
        <f>'4月'!AH10</f>
        <v>279.6672610975258</v>
      </c>
      <c r="CC10" s="20">
        <f>'5月'!AH10</f>
        <v>262.3690350129566</v>
      </c>
      <c r="CD10" s="20">
        <f>'6月'!AH10</f>
        <v>256.58812146048547</v>
      </c>
      <c r="CE10" s="20">
        <f>'7月'!AH10</f>
        <v>269.6890934922191</v>
      </c>
      <c r="CF10" s="20">
        <f>'8月'!AH10</f>
        <v>274.3338307764071</v>
      </c>
      <c r="CG10" s="20">
        <f>'9月'!AH10</f>
        <v>277.32440092026616</v>
      </c>
      <c r="CH10" s="20">
        <f>'10月'!AH10</f>
        <v>308.3971944006323</v>
      </c>
      <c r="CI10" s="20">
        <f>'11月'!AH10</f>
        <v>257.7799576349497</v>
      </c>
      <c r="CJ10" s="20">
        <f>'12月'!AH10</f>
        <v>260.7942219392537</v>
      </c>
      <c r="CK10" s="20">
        <f>'1月'!AH10</f>
        <v>231.13726553398627</v>
      </c>
      <c r="CL10" s="20">
        <f>'2月'!AH10</f>
        <v>231.18027261673672</v>
      </c>
      <c r="CM10" s="20">
        <f>'3月'!AH10</f>
        <v>288.6959497027501</v>
      </c>
      <c r="CN10" s="184">
        <f t="shared" si="12"/>
        <v>266.6981144345108</v>
      </c>
      <c r="CO10" s="51">
        <f>'4月'!AI10</f>
        <v>25.782816064145987</v>
      </c>
      <c r="CP10" s="52">
        <f>'5月'!AI10</f>
        <v>23.691921305985765</v>
      </c>
      <c r="CQ10" s="52">
        <f>'6月'!AI10</f>
        <v>24.091207110075032</v>
      </c>
      <c r="CR10" s="52">
        <f>'7月'!AI10</f>
        <v>21.6804766143943</v>
      </c>
      <c r="CS10" s="52">
        <f>'8月'!AI10</f>
        <v>22.96929408040519</v>
      </c>
      <c r="CT10" s="52">
        <f>'9月'!AI10</f>
        <v>22.200678623364038</v>
      </c>
      <c r="CU10" s="52">
        <f>'10月'!AI10</f>
        <v>21.898660454280723</v>
      </c>
      <c r="CV10" s="52">
        <f>'11月'!AI10</f>
        <v>23.69487120690973</v>
      </c>
      <c r="CW10" s="52">
        <f>'12月'!AI10</f>
        <v>21.94721932309527</v>
      </c>
      <c r="CX10" s="52">
        <f>'1月'!AI10</f>
        <v>24.22235910070835</v>
      </c>
      <c r="CY10" s="52">
        <f>'2月'!AI10</f>
        <v>23.75320865419875</v>
      </c>
      <c r="CZ10" s="196">
        <f>'3月'!AI10</f>
        <v>23.503027584660238</v>
      </c>
      <c r="DA10" s="198">
        <v>1340.1</v>
      </c>
      <c r="DB10" s="191">
        <f t="shared" si="2"/>
        <v>16487.3</v>
      </c>
      <c r="DC10" s="191">
        <f t="shared" si="13"/>
        <v>17827.399999999998</v>
      </c>
      <c r="DD10" s="191">
        <f t="shared" si="3"/>
        <v>9125.199999999999</v>
      </c>
      <c r="DE10" s="192">
        <f t="shared" si="14"/>
        <v>26952.6</v>
      </c>
      <c r="DF10" s="193">
        <f t="shared" si="4"/>
        <v>787.7315126361718</v>
      </c>
      <c r="DG10" s="194">
        <f t="shared" si="5"/>
        <v>521.0333982016612</v>
      </c>
      <c r="DH10" s="195">
        <f t="shared" si="6"/>
        <v>266.54741183023947</v>
      </c>
      <c r="DI10" s="25">
        <v>5</v>
      </c>
      <c r="DJ10" s="26" t="s">
        <v>24</v>
      </c>
    </row>
    <row r="11" spans="1:114" s="283" customFormat="1" ht="18" customHeight="1">
      <c r="A11" s="269">
        <v>6</v>
      </c>
      <c r="B11" s="271" t="s">
        <v>25</v>
      </c>
      <c r="C11" s="262">
        <f>'4月'!C11</f>
        <v>37120</v>
      </c>
      <c r="D11" s="263">
        <f>'5月'!C11</f>
        <v>37085</v>
      </c>
      <c r="E11" s="264">
        <f>'6月'!C11</f>
        <v>37093</v>
      </c>
      <c r="F11" s="264">
        <f>'7月'!C11</f>
        <v>37138</v>
      </c>
      <c r="G11" s="264">
        <f>'8月'!C11</f>
        <v>37143</v>
      </c>
      <c r="H11" s="264">
        <f>'9月'!C11</f>
        <v>37139</v>
      </c>
      <c r="I11" s="264">
        <f>'10月'!C11</f>
        <v>37106</v>
      </c>
      <c r="J11" s="264">
        <f>'11月'!C11</f>
        <v>37103</v>
      </c>
      <c r="K11" s="264">
        <f>'12月'!C11</f>
        <v>37103</v>
      </c>
      <c r="L11" s="264">
        <f>'1月'!C11</f>
        <v>37057</v>
      </c>
      <c r="M11" s="264">
        <f>'2月'!C11</f>
        <v>37032</v>
      </c>
      <c r="N11" s="265">
        <f>'3月'!C11</f>
        <v>36855</v>
      </c>
      <c r="O11" s="266">
        <f>'4月'!Z11</f>
        <v>1289.6999999999998</v>
      </c>
      <c r="P11" s="267">
        <f>'5月'!Z11</f>
        <v>1216.9</v>
      </c>
      <c r="Q11" s="268">
        <f>'6月'!Z11</f>
        <v>1147.1</v>
      </c>
      <c r="R11" s="268">
        <f>'7月'!Z11</f>
        <v>1210.4</v>
      </c>
      <c r="S11" s="268">
        <f>'8月'!Z11</f>
        <v>1312.1999999999998</v>
      </c>
      <c r="T11" s="268">
        <f>'9月'!Z11</f>
        <v>1217</v>
      </c>
      <c r="U11" s="268">
        <f>'10月'!Z11</f>
        <v>1159.7</v>
      </c>
      <c r="V11" s="268">
        <f>'11月'!Z11</f>
        <v>1052.3</v>
      </c>
      <c r="W11" s="268">
        <f>'12月'!Z11</f>
        <v>1183.3999999999999</v>
      </c>
      <c r="X11" s="268">
        <f>'1月'!Z11</f>
        <v>1030</v>
      </c>
      <c r="Y11" s="268">
        <f>'2月'!Z11</f>
        <v>878.9000000000001</v>
      </c>
      <c r="Z11" s="268">
        <f>'3月'!Z11</f>
        <v>1179.7</v>
      </c>
      <c r="AA11" s="180">
        <f t="shared" si="7"/>
        <v>13877.3</v>
      </c>
      <c r="AB11" s="272">
        <f>'4月'!D11</f>
        <v>925.0999999999999</v>
      </c>
      <c r="AC11" s="267">
        <f>'5月'!D11</f>
        <v>886.5</v>
      </c>
      <c r="AD11" s="268">
        <f>'6月'!D11</f>
        <v>816.6</v>
      </c>
      <c r="AE11" s="268">
        <f>'7月'!D11</f>
        <v>872.0000000000001</v>
      </c>
      <c r="AF11" s="268">
        <f>'8月'!D11</f>
        <v>983.8</v>
      </c>
      <c r="AG11" s="268">
        <f>'9月'!D11</f>
        <v>899.2</v>
      </c>
      <c r="AH11" s="268">
        <f>'10月'!D11</f>
        <v>820.6</v>
      </c>
      <c r="AI11" s="268">
        <f>'11月'!D11</f>
        <v>761.3</v>
      </c>
      <c r="AJ11" s="268">
        <f>'12月'!D11</f>
        <v>815.4999999999999</v>
      </c>
      <c r="AK11" s="268">
        <f>'1月'!AA11</f>
        <v>750</v>
      </c>
      <c r="AL11" s="268">
        <f>'2月'!AA11</f>
        <v>615.0999999999999</v>
      </c>
      <c r="AM11" s="268">
        <f>'3月'!AA11</f>
        <v>822.6</v>
      </c>
      <c r="AN11" s="182">
        <f t="shared" si="8"/>
        <v>9968.300000000001</v>
      </c>
      <c r="AO11" s="272">
        <f>'4月'!Y11</f>
        <v>364.6</v>
      </c>
      <c r="AP11" s="267">
        <f>'5月'!Y11</f>
        <v>330.4</v>
      </c>
      <c r="AQ11" s="268">
        <f>'6月'!Y11</f>
        <v>330.5</v>
      </c>
      <c r="AR11" s="268">
        <f>'7月'!Y11</f>
        <v>338.4</v>
      </c>
      <c r="AS11" s="268">
        <f>'8月'!Y11</f>
        <v>328.4</v>
      </c>
      <c r="AT11" s="268">
        <f>'9月'!Y11</f>
        <v>317.8</v>
      </c>
      <c r="AU11" s="268">
        <f>'10月'!Y11</f>
        <v>339.1</v>
      </c>
      <c r="AV11" s="268">
        <f>'11月'!Y11</f>
        <v>291</v>
      </c>
      <c r="AW11" s="268">
        <f>'12月'!Y11</f>
        <v>367.9</v>
      </c>
      <c r="AX11" s="268">
        <f>'1月'!Y11</f>
        <v>280</v>
      </c>
      <c r="AY11" s="268">
        <f>'2月'!Y11</f>
        <v>263.8</v>
      </c>
      <c r="AZ11" s="268">
        <f>'3月'!Y11</f>
        <v>357.1</v>
      </c>
      <c r="BA11" s="184">
        <f t="shared" si="9"/>
        <v>3909.0000000000005</v>
      </c>
      <c r="BB11" s="266">
        <f>'4月'!AG11</f>
        <v>1158.1357758620688</v>
      </c>
      <c r="BC11" s="267">
        <f>'5月'!AG11</f>
        <v>1058.5098748733296</v>
      </c>
      <c r="BD11" s="268">
        <f>'6月'!AG11</f>
        <v>1030.8324122251277</v>
      </c>
      <c r="BE11" s="268">
        <f>'7月'!AG11</f>
        <v>1051.3533655641816</v>
      </c>
      <c r="BF11" s="268">
        <f>'8月'!AG11</f>
        <v>1139.62340839632</v>
      </c>
      <c r="BG11" s="268">
        <f>'9月'!AG11</f>
        <v>1092.2929175978531</v>
      </c>
      <c r="BH11" s="268">
        <f>'10月'!AG11</f>
        <v>1008.1840516184672</v>
      </c>
      <c r="BI11" s="268">
        <f>'11月'!AG11</f>
        <v>945.386267058369</v>
      </c>
      <c r="BJ11" s="268">
        <f>'12月'!AG11</f>
        <v>1028.8708068993635</v>
      </c>
      <c r="BK11" s="268">
        <f>'1月'!AG11</f>
        <v>896.6134995173085</v>
      </c>
      <c r="BL11" s="268">
        <f>'2月'!AG11</f>
        <v>847.6259914205475</v>
      </c>
      <c r="BM11" s="268">
        <f>'3月'!AG11</f>
        <v>1032.5556562115703</v>
      </c>
      <c r="BN11" s="63">
        <f t="shared" si="10"/>
        <v>1023.7216941759335</v>
      </c>
      <c r="BO11" s="273">
        <f>'4月'!AD11</f>
        <v>830.7291666666666</v>
      </c>
      <c r="BP11" s="268">
        <f>'5月'!AD11</f>
        <v>771.1143101941052</v>
      </c>
      <c r="BQ11" s="268">
        <f>'6月'!AD11</f>
        <v>733.83118108538</v>
      </c>
      <c r="BR11" s="268">
        <f>'7月'!AD11</f>
        <v>757.4191463747244</v>
      </c>
      <c r="BS11" s="268">
        <f>'8月'!AD11</f>
        <v>854.4135872430268</v>
      </c>
      <c r="BT11" s="268">
        <f>'9月'!AD11</f>
        <v>807.0581688611253</v>
      </c>
      <c r="BU11" s="268">
        <f>'10月'!AD11</f>
        <v>713.3878009468949</v>
      </c>
      <c r="BV11" s="268">
        <f>'11月'!AD11</f>
        <v>683.9518816986948</v>
      </c>
      <c r="BW11" s="268">
        <f>'12月'!AD11</f>
        <v>709.0114441663269</v>
      </c>
      <c r="BX11" s="268">
        <f>'1月'!AD11</f>
        <v>652.873907415516</v>
      </c>
      <c r="BY11" s="268">
        <f>'2月'!AD11</f>
        <v>593.2128198006357</v>
      </c>
      <c r="BZ11" s="268">
        <f>'3月'!AD11</f>
        <v>719.9968490291071</v>
      </c>
      <c r="CA11" s="182">
        <f t="shared" si="11"/>
        <v>735.3566590081616</v>
      </c>
      <c r="CB11" s="273">
        <f>'4月'!AH11</f>
        <v>327.4066091954023</v>
      </c>
      <c r="CC11" s="268">
        <f>'5月'!AH11</f>
        <v>287.39556467922426</v>
      </c>
      <c r="CD11" s="268">
        <f>'6月'!AH11</f>
        <v>297.0012311397478</v>
      </c>
      <c r="CE11" s="268">
        <f>'7月'!AH11</f>
        <v>293.9342191894573</v>
      </c>
      <c r="CF11" s="268">
        <f>'8月'!AH11</f>
        <v>285.20982115329326</v>
      </c>
      <c r="CG11" s="268">
        <f>'9月'!AH11</f>
        <v>285.2347487367278</v>
      </c>
      <c r="CH11" s="268">
        <f>'10月'!AH11</f>
        <v>294.7962506715721</v>
      </c>
      <c r="CI11" s="268">
        <f>'11月'!AH11</f>
        <v>261.4343853596744</v>
      </c>
      <c r="CJ11" s="268">
        <f>'12月'!AH11</f>
        <v>319.85936273303696</v>
      </c>
      <c r="CK11" s="268">
        <f>'1月'!AH11</f>
        <v>243.73959210179262</v>
      </c>
      <c r="CL11" s="268">
        <f>'2月'!AH11</f>
        <v>254.41317161991174</v>
      </c>
      <c r="CM11" s="268">
        <f>'3月'!AH11</f>
        <v>312.5588071824631</v>
      </c>
      <c r="CN11" s="184">
        <f t="shared" si="12"/>
        <v>288.3650351677722</v>
      </c>
      <c r="CO11" s="274">
        <f>'4月'!AI11</f>
        <v>13.425575613447196</v>
      </c>
      <c r="CP11" s="275">
        <f>'5月'!AI11</f>
        <v>12.915961646926114</v>
      </c>
      <c r="CQ11" s="275">
        <f>'6月'!AI11</f>
        <v>12.907176096007838</v>
      </c>
      <c r="CR11" s="275">
        <f>'7月'!AI11</f>
        <v>11.708715596330276</v>
      </c>
      <c r="CS11" s="275">
        <f>'8月'!AI11</f>
        <v>12.837975198211021</v>
      </c>
      <c r="CT11" s="275">
        <f>'9月'!AI11</f>
        <v>10.676156583629894</v>
      </c>
      <c r="CU11" s="275">
        <f>'10月'!AI11</f>
        <v>11.905922495734828</v>
      </c>
      <c r="CV11" s="275">
        <f>'11月'!AI11</f>
        <v>12.557467489820043</v>
      </c>
      <c r="CW11" s="275">
        <f>'12月'!AI11</f>
        <v>11.50214592274678</v>
      </c>
      <c r="CX11" s="275">
        <f>'1月'!AI11</f>
        <v>14.146666666666667</v>
      </c>
      <c r="CY11" s="275">
        <f>'2月'!AI11</f>
        <v>15.086977727198832</v>
      </c>
      <c r="CZ11" s="276">
        <f>'3月'!AI11</f>
        <v>11.48796498905908</v>
      </c>
      <c r="DA11" s="277">
        <v>25.7</v>
      </c>
      <c r="DB11" s="278">
        <f t="shared" si="2"/>
        <v>9968.300000000001</v>
      </c>
      <c r="DC11" s="278">
        <f t="shared" si="13"/>
        <v>9994.000000000002</v>
      </c>
      <c r="DD11" s="278">
        <f t="shared" si="3"/>
        <v>3909.0000000000005</v>
      </c>
      <c r="DE11" s="279">
        <f t="shared" si="14"/>
        <v>13903.000000000002</v>
      </c>
      <c r="DF11" s="280">
        <f t="shared" si="4"/>
        <v>1025.6175707182238</v>
      </c>
      <c r="DG11" s="281">
        <f t="shared" si="5"/>
        <v>737.2525355504516</v>
      </c>
      <c r="DH11" s="282">
        <f t="shared" si="6"/>
        <v>288.6214908935453</v>
      </c>
      <c r="DI11" s="269">
        <v>6</v>
      </c>
      <c r="DJ11" s="271" t="s">
        <v>25</v>
      </c>
    </row>
    <row r="12" spans="1:114" ht="18" customHeight="1">
      <c r="A12" s="25">
        <v>7</v>
      </c>
      <c r="B12" s="26" t="s">
        <v>26</v>
      </c>
      <c r="C12" s="28">
        <f>'4月'!C12</f>
        <v>29242</v>
      </c>
      <c r="D12" s="22">
        <f>'5月'!C12</f>
        <v>29226</v>
      </c>
      <c r="E12" s="19">
        <f>'6月'!C12</f>
        <v>29219</v>
      </c>
      <c r="F12" s="19">
        <f>'7月'!C12</f>
        <v>29217</v>
      </c>
      <c r="G12" s="19">
        <f>'8月'!C12</f>
        <v>29178</v>
      </c>
      <c r="H12" s="19">
        <f>'9月'!C12</f>
        <v>29150</v>
      </c>
      <c r="I12" s="19">
        <f>'10月'!C12</f>
        <v>29141</v>
      </c>
      <c r="J12" s="19">
        <f>'11月'!C12</f>
        <v>29132</v>
      </c>
      <c r="K12" s="19">
        <f>'12月'!C12</f>
        <v>29105</v>
      </c>
      <c r="L12" s="19">
        <f>'1月'!C12</f>
        <v>29040</v>
      </c>
      <c r="M12" s="19">
        <f>'2月'!C12</f>
        <v>29018</v>
      </c>
      <c r="N12" s="188">
        <f>'3月'!C12</f>
        <v>28830</v>
      </c>
      <c r="O12" s="38">
        <f>'4月'!Z12</f>
        <v>827.6</v>
      </c>
      <c r="P12" s="23">
        <f>'5月'!Z12</f>
        <v>802.5</v>
      </c>
      <c r="Q12" s="20">
        <f>'6月'!Z12</f>
        <v>791.6999999999999</v>
      </c>
      <c r="R12" s="20">
        <f>'7月'!Z12</f>
        <v>818.8</v>
      </c>
      <c r="S12" s="20">
        <f>'8月'!Z12</f>
        <v>877.3</v>
      </c>
      <c r="T12" s="20">
        <f>'9月'!Z12</f>
        <v>821.8</v>
      </c>
      <c r="U12" s="20">
        <f>'10月'!Z12</f>
        <v>748.9</v>
      </c>
      <c r="V12" s="20">
        <f>'11月'!Z12</f>
        <v>689.8</v>
      </c>
      <c r="W12" s="20">
        <f>'12月'!Z12</f>
        <v>694.8000000000001</v>
      </c>
      <c r="X12" s="20">
        <f>'1月'!Z12</f>
        <v>625.5</v>
      </c>
      <c r="Y12" s="20">
        <f>'2月'!Z12</f>
        <v>593.8</v>
      </c>
      <c r="Z12" s="20">
        <f>'3月'!Z12</f>
        <v>718.5</v>
      </c>
      <c r="AA12" s="180">
        <f t="shared" si="7"/>
        <v>9011</v>
      </c>
      <c r="AB12" s="39">
        <f>'4月'!D12</f>
        <v>576.2</v>
      </c>
      <c r="AC12" s="23">
        <f>'5月'!D12</f>
        <v>561.1</v>
      </c>
      <c r="AD12" s="20">
        <f>'6月'!D12</f>
        <v>538.3</v>
      </c>
      <c r="AE12" s="20">
        <f>'7月'!D12</f>
        <v>575.5</v>
      </c>
      <c r="AF12" s="20">
        <f>'8月'!D12</f>
        <v>633.5999999999999</v>
      </c>
      <c r="AG12" s="20">
        <f>'9月'!D12</f>
        <v>591</v>
      </c>
      <c r="AH12" s="20">
        <f>'10月'!D12</f>
        <v>522.5</v>
      </c>
      <c r="AI12" s="20">
        <f>'11月'!D12</f>
        <v>481</v>
      </c>
      <c r="AJ12" s="20">
        <f>'12月'!D12</f>
        <v>477.80000000000007</v>
      </c>
      <c r="AK12" s="20">
        <f>'1月'!AA12</f>
        <v>432.20000000000005</v>
      </c>
      <c r="AL12" s="20">
        <f>'2月'!AA12</f>
        <v>403.59999999999997</v>
      </c>
      <c r="AM12" s="20">
        <f>'3月'!AA12</f>
        <v>481.40000000000003</v>
      </c>
      <c r="AN12" s="182">
        <f t="shared" si="8"/>
        <v>6274.200000000001</v>
      </c>
      <c r="AO12" s="39">
        <f>'4月'!Y12</f>
        <v>251.4</v>
      </c>
      <c r="AP12" s="23">
        <f>'5月'!Y12</f>
        <v>241.4</v>
      </c>
      <c r="AQ12" s="20">
        <f>'6月'!Y12</f>
        <v>253.4</v>
      </c>
      <c r="AR12" s="20">
        <f>'7月'!Y12</f>
        <v>243.3</v>
      </c>
      <c r="AS12" s="20">
        <f>'8月'!Y12</f>
        <v>243.7</v>
      </c>
      <c r="AT12" s="20">
        <f>'9月'!Y12</f>
        <v>230.8</v>
      </c>
      <c r="AU12" s="20">
        <f>'10月'!Y12</f>
        <v>226.4</v>
      </c>
      <c r="AV12" s="20">
        <f>'11月'!Y12</f>
        <v>208.8</v>
      </c>
      <c r="AW12" s="20">
        <f>'12月'!Y12</f>
        <v>217</v>
      </c>
      <c r="AX12" s="20">
        <f>'1月'!Y12</f>
        <v>193.3</v>
      </c>
      <c r="AY12" s="20">
        <f>'2月'!Y12</f>
        <v>190.2</v>
      </c>
      <c r="AZ12" s="20">
        <f>'3月'!Y12</f>
        <v>237.1</v>
      </c>
      <c r="BA12" s="184">
        <f t="shared" si="9"/>
        <v>2736.7999999999997</v>
      </c>
      <c r="BB12" s="38">
        <f>'4月'!AG12</f>
        <v>943.3919248569409</v>
      </c>
      <c r="BC12" s="23">
        <f>'5月'!AG12</f>
        <v>885.75572347203</v>
      </c>
      <c r="BD12" s="20">
        <f>'6月'!AG12</f>
        <v>903.1794380368937</v>
      </c>
      <c r="BE12" s="20">
        <f>'7月'!AG12</f>
        <v>904.0251643155166</v>
      </c>
      <c r="BF12" s="20">
        <f>'8月'!AG12</f>
        <v>969.9088354239495</v>
      </c>
      <c r="BG12" s="20">
        <f>'9月'!AG12</f>
        <v>939.7369925671811</v>
      </c>
      <c r="BH12" s="20">
        <f>'10月'!AG12</f>
        <v>829.0060229960891</v>
      </c>
      <c r="BI12" s="20">
        <f>'11月'!AG12</f>
        <v>789.280973957618</v>
      </c>
      <c r="BJ12" s="20">
        <f>'12月'!AG12</f>
        <v>770.0705454666363</v>
      </c>
      <c r="BK12" s="20">
        <f>'1月'!AG12</f>
        <v>694.8147160757131</v>
      </c>
      <c r="BL12" s="20">
        <f>'2月'!AG12</f>
        <v>730.8271713123875</v>
      </c>
      <c r="BM12" s="20">
        <f>'3月'!AG12</f>
        <v>803.9340740492096</v>
      </c>
      <c r="BN12" s="63">
        <f t="shared" si="10"/>
        <v>846.9183956389952</v>
      </c>
      <c r="BO12" s="24">
        <f>'4月'!AD12</f>
        <v>656.8178191186194</v>
      </c>
      <c r="BP12" s="20">
        <f>'5月'!AD12</f>
        <v>619.3115718880449</v>
      </c>
      <c r="BQ12" s="20">
        <f>'6月'!AD12</f>
        <v>614.098132493697</v>
      </c>
      <c r="BR12" s="20">
        <f>'7月'!AD12</f>
        <v>635.401174967733</v>
      </c>
      <c r="BS12" s="20">
        <f>'8月'!AD12</f>
        <v>700.4835724662196</v>
      </c>
      <c r="BT12" s="20">
        <f>'9月'!AD12</f>
        <v>675.8147512864495</v>
      </c>
      <c r="BU12" s="20">
        <f>'10月'!AD12</f>
        <v>578.3891667985799</v>
      </c>
      <c r="BV12" s="20">
        <f>'11月'!AD12</f>
        <v>550.3684379147786</v>
      </c>
      <c r="BW12" s="20">
        <f>'12月'!AD12</f>
        <v>529.5620417731129</v>
      </c>
      <c r="BX12" s="20">
        <f>'1月'!AD12</f>
        <v>480.09419710299477</v>
      </c>
      <c r="BY12" s="20">
        <f>'2月'!AD12</f>
        <v>496.73601606884387</v>
      </c>
      <c r="BZ12" s="20">
        <f>'3月'!AD12</f>
        <v>538.641424143757</v>
      </c>
      <c r="CA12" s="182">
        <f t="shared" si="11"/>
        <v>589.6943067271318</v>
      </c>
      <c r="CB12" s="24">
        <f>'4月'!AH12</f>
        <v>286.5741057383216</v>
      </c>
      <c r="CC12" s="20">
        <f>'5月'!AH12</f>
        <v>266.44415158398505</v>
      </c>
      <c r="CD12" s="20">
        <f>'6月'!AH12</f>
        <v>289.0813055431968</v>
      </c>
      <c r="CE12" s="20">
        <f>'7月'!AH12</f>
        <v>268.6239893477836</v>
      </c>
      <c r="CF12" s="20">
        <f>'8月'!AH12</f>
        <v>269.42526295772996</v>
      </c>
      <c r="CG12" s="20">
        <f>'9月'!AH12</f>
        <v>263.9222412807319</v>
      </c>
      <c r="CH12" s="20">
        <f>'10月'!AH12</f>
        <v>250.6168561975091</v>
      </c>
      <c r="CI12" s="20">
        <f>'11月'!AH12</f>
        <v>238.9125360428395</v>
      </c>
      <c r="CJ12" s="20">
        <f>'12月'!AH12</f>
        <v>240.50850369352344</v>
      </c>
      <c r="CK12" s="20">
        <f>'1月'!AH12</f>
        <v>214.7205189727184</v>
      </c>
      <c r="CL12" s="20">
        <f>'2月'!AH12</f>
        <v>234.0911552435434</v>
      </c>
      <c r="CM12" s="20">
        <f>'3月'!AH12</f>
        <v>265.2926499054524</v>
      </c>
      <c r="CN12" s="184">
        <f t="shared" si="12"/>
        <v>257.22408891186353</v>
      </c>
      <c r="CO12" s="51">
        <f>'4月'!AI12</f>
        <v>25.112808052759455</v>
      </c>
      <c r="CP12" s="52">
        <f>'5月'!AI12</f>
        <v>21.867759757618963</v>
      </c>
      <c r="CQ12" s="52">
        <f>'6月'!AI12</f>
        <v>20.91770388259335</v>
      </c>
      <c r="CR12" s="52">
        <f>'7月'!AI12</f>
        <v>18.38401390095569</v>
      </c>
      <c r="CS12" s="52">
        <f>'8月'!AI12</f>
        <v>20.091540404040405</v>
      </c>
      <c r="CT12" s="52">
        <f>'9月'!AI12</f>
        <v>19.069373942470385</v>
      </c>
      <c r="CU12" s="52">
        <f>'10月'!AI12</f>
        <v>19.297607655502397</v>
      </c>
      <c r="CV12" s="52">
        <f>'11月'!AI12</f>
        <v>22.39085239085239</v>
      </c>
      <c r="CW12" s="52">
        <f>'12月'!AI12</f>
        <v>19.171201339472585</v>
      </c>
      <c r="CX12" s="52">
        <f>'1月'!AI12</f>
        <v>24.38685793614067</v>
      </c>
      <c r="CY12" s="52">
        <f>'2月'!AI12</f>
        <v>23.736372646184343</v>
      </c>
      <c r="CZ12" s="196">
        <f>'3月'!AI12</f>
        <v>20.523473203157458</v>
      </c>
      <c r="DA12" s="198">
        <v>384.1</v>
      </c>
      <c r="DB12" s="191">
        <f t="shared" si="2"/>
        <v>6274.200000000001</v>
      </c>
      <c r="DC12" s="191">
        <f t="shared" si="13"/>
        <v>6658.300000000001</v>
      </c>
      <c r="DD12" s="191">
        <f t="shared" si="3"/>
        <v>2736.7999999999997</v>
      </c>
      <c r="DE12" s="192">
        <f t="shared" si="14"/>
        <v>9395.1</v>
      </c>
      <c r="DF12" s="193">
        <f t="shared" si="4"/>
        <v>883.0188679245284</v>
      </c>
      <c r="DG12" s="194">
        <f t="shared" si="5"/>
        <v>625.7947790126649</v>
      </c>
      <c r="DH12" s="195">
        <f t="shared" si="6"/>
        <v>257.3035308253259</v>
      </c>
      <c r="DI12" s="25">
        <v>7</v>
      </c>
      <c r="DJ12" s="26" t="s">
        <v>26</v>
      </c>
    </row>
    <row r="13" spans="1:114" s="283" customFormat="1" ht="18" customHeight="1">
      <c r="A13" s="269">
        <v>8</v>
      </c>
      <c r="B13" s="271" t="s">
        <v>190</v>
      </c>
      <c r="C13" s="262">
        <f>'4月'!C13</f>
        <v>125086</v>
      </c>
      <c r="D13" s="263">
        <f>'5月'!C13</f>
        <v>124994</v>
      </c>
      <c r="E13" s="264">
        <f>'6月'!C13</f>
        <v>124891</v>
      </c>
      <c r="F13" s="264">
        <f>'7月'!C13</f>
        <v>124843</v>
      </c>
      <c r="G13" s="264">
        <f>'8月'!C13</f>
        <v>124717</v>
      </c>
      <c r="H13" s="264">
        <f>'9月'!C13</f>
        <v>124663</v>
      </c>
      <c r="I13" s="264">
        <f>'10月'!C13</f>
        <v>124582</v>
      </c>
      <c r="J13" s="264">
        <f>'11月'!C13</f>
        <v>124499</v>
      </c>
      <c r="K13" s="264">
        <f>'12月'!C13</f>
        <v>124361</v>
      </c>
      <c r="L13" s="264">
        <f>'1月'!C13</f>
        <v>124190</v>
      </c>
      <c r="M13" s="264">
        <f>'2月'!C13</f>
        <v>124052</v>
      </c>
      <c r="N13" s="265">
        <f>'3月'!C13</f>
        <v>123445</v>
      </c>
      <c r="O13" s="266">
        <f>'4月'!Z13</f>
        <v>2970.2000000000007</v>
      </c>
      <c r="P13" s="267">
        <f>'5月'!Z13</f>
        <v>3114.7000000000003</v>
      </c>
      <c r="Q13" s="268">
        <f>'6月'!Z13</f>
        <v>3011.9</v>
      </c>
      <c r="R13" s="268">
        <f>'7月'!Z13</f>
        <v>3208.7</v>
      </c>
      <c r="S13" s="268">
        <f>'8月'!Z13</f>
        <v>3366.6000000000004</v>
      </c>
      <c r="T13" s="268">
        <f>'9月'!Z13</f>
        <v>3104.4</v>
      </c>
      <c r="U13" s="268">
        <f>'10月'!Z13</f>
        <v>2992.1</v>
      </c>
      <c r="V13" s="268">
        <f>'11月'!Z13</f>
        <v>2724.8</v>
      </c>
      <c r="W13" s="268">
        <f>'12月'!Z13</f>
        <v>2889.6000000000004</v>
      </c>
      <c r="X13" s="268">
        <f>'1月'!Z13</f>
        <v>2693.2</v>
      </c>
      <c r="Y13" s="268">
        <f>'2月'!Z13</f>
        <v>2360.0000000000005</v>
      </c>
      <c r="Z13" s="268">
        <f>'3月'!Z13</f>
        <v>2969.5</v>
      </c>
      <c r="AA13" s="180">
        <f t="shared" si="7"/>
        <v>35405.7</v>
      </c>
      <c r="AB13" s="272">
        <f>'4月'!D13</f>
        <v>2184.0000000000005</v>
      </c>
      <c r="AC13" s="267">
        <f>'5月'!D13</f>
        <v>2325.1000000000004</v>
      </c>
      <c r="AD13" s="268">
        <f>'6月'!D13</f>
        <v>2230.9</v>
      </c>
      <c r="AE13" s="268">
        <f>'7月'!D13</f>
        <v>2383</v>
      </c>
      <c r="AF13" s="268">
        <f>'8月'!D13</f>
        <v>2557.3</v>
      </c>
      <c r="AG13" s="268">
        <f>'9月'!D13</f>
        <v>2320</v>
      </c>
      <c r="AH13" s="268">
        <f>'10月'!D13</f>
        <v>2209.2</v>
      </c>
      <c r="AI13" s="268">
        <f>'11月'!D13</f>
        <v>1984.8000000000002</v>
      </c>
      <c r="AJ13" s="268">
        <f>'12月'!D13</f>
        <v>2086.9</v>
      </c>
      <c r="AK13" s="268">
        <f>'1月'!AA13</f>
        <v>1949.9</v>
      </c>
      <c r="AL13" s="268">
        <f>'2月'!AA13</f>
        <v>1682.9</v>
      </c>
      <c r="AM13" s="268">
        <f>'3月'!AA13</f>
        <v>2154</v>
      </c>
      <c r="AN13" s="182">
        <f t="shared" si="8"/>
        <v>26068.000000000004</v>
      </c>
      <c r="AO13" s="272">
        <f>'4月'!Y13</f>
        <v>786.2</v>
      </c>
      <c r="AP13" s="267">
        <f>'5月'!Y13</f>
        <v>789.6</v>
      </c>
      <c r="AQ13" s="268">
        <f>'6月'!Y13</f>
        <v>781</v>
      </c>
      <c r="AR13" s="268">
        <f>'7月'!Y13</f>
        <v>825.7</v>
      </c>
      <c r="AS13" s="268">
        <f>'8月'!Y13</f>
        <v>809.3</v>
      </c>
      <c r="AT13" s="268">
        <f>'9月'!Y13</f>
        <v>784.4</v>
      </c>
      <c r="AU13" s="268">
        <f>'10月'!Y13</f>
        <v>782.9</v>
      </c>
      <c r="AV13" s="268">
        <f>'11月'!Y13</f>
        <v>740</v>
      </c>
      <c r="AW13" s="268">
        <f>'12月'!Y13</f>
        <v>802.7</v>
      </c>
      <c r="AX13" s="268">
        <f>'1月'!Y13</f>
        <v>743.3</v>
      </c>
      <c r="AY13" s="268">
        <f>'2月'!Y13</f>
        <v>677.1</v>
      </c>
      <c r="AZ13" s="268">
        <f>'3月'!Y13</f>
        <v>815.5</v>
      </c>
      <c r="BA13" s="184">
        <f t="shared" si="9"/>
        <v>9337.699999999999</v>
      </c>
      <c r="BB13" s="266">
        <f>'4月'!AG13</f>
        <v>791.5087752959299</v>
      </c>
      <c r="BC13" s="267">
        <f>'5月'!AG13</f>
        <v>803.8321323294487</v>
      </c>
      <c r="BD13" s="268">
        <f>'6月'!AG13</f>
        <v>803.8743117331646</v>
      </c>
      <c r="BE13" s="268">
        <f>'7月'!AG13</f>
        <v>829.092953653014</v>
      </c>
      <c r="BF13" s="268">
        <f>'8月'!AG13</f>
        <v>870.7714265096179</v>
      </c>
      <c r="BG13" s="268">
        <f>'9月'!AG13</f>
        <v>830.077889991417</v>
      </c>
      <c r="BH13" s="268">
        <f>'10月'!AG13</f>
        <v>774.7455879558016</v>
      </c>
      <c r="BI13" s="268">
        <f>'11月'!AG13</f>
        <v>729.5373189075148</v>
      </c>
      <c r="BJ13" s="268">
        <f>'12月'!AG13</f>
        <v>749.5348479491679</v>
      </c>
      <c r="BK13" s="268">
        <f>'1月'!AG13</f>
        <v>699.5524547454602</v>
      </c>
      <c r="BL13" s="268">
        <f>'2月'!AG13</f>
        <v>679.4385764495074</v>
      </c>
      <c r="BM13" s="268">
        <f>'3月'!AG13</f>
        <v>775.9757185843506</v>
      </c>
      <c r="BN13" s="63">
        <f t="shared" si="10"/>
        <v>778.1131354790049</v>
      </c>
      <c r="BO13" s="273">
        <f>'4月'!AD13</f>
        <v>581.9995842860113</v>
      </c>
      <c r="BP13" s="268">
        <f>'5月'!AD13</f>
        <v>600.0546090728484</v>
      </c>
      <c r="BQ13" s="268">
        <f>'6月'!AD13</f>
        <v>595.4258780323108</v>
      </c>
      <c r="BR13" s="268">
        <f>'7月'!AD13</f>
        <v>615.741112773127</v>
      </c>
      <c r="BS13" s="268">
        <f>'8月'!AD13</f>
        <v>661.4459006157683</v>
      </c>
      <c r="BT13" s="268">
        <f>'9月'!AD13</f>
        <v>620.3391008826464</v>
      </c>
      <c r="BU13" s="268">
        <f>'10月'!AD13</f>
        <v>572.0289939881544</v>
      </c>
      <c r="BV13" s="268">
        <f>'11月'!AD13</f>
        <v>531.4098908424967</v>
      </c>
      <c r="BW13" s="268">
        <f>'12月'!AD13</f>
        <v>541.3220771681611</v>
      </c>
      <c r="BX13" s="268">
        <f>'1月'!AD13</f>
        <v>506.4820033819148</v>
      </c>
      <c r="BY13" s="268">
        <f>'2月'!AD13</f>
        <v>484.5030425029135</v>
      </c>
      <c r="BZ13" s="268">
        <f>'3月'!AD13</f>
        <v>562.8731092206403</v>
      </c>
      <c r="CA13" s="182">
        <f t="shared" si="11"/>
        <v>572.8979575510921</v>
      </c>
      <c r="CB13" s="273">
        <f>'4月'!AH13</f>
        <v>209.5091910099185</v>
      </c>
      <c r="CC13" s="268">
        <f>'5月'!AH13</f>
        <v>203.7775232566002</v>
      </c>
      <c r="CD13" s="268">
        <f>'6月'!AH13</f>
        <v>208.44843370085383</v>
      </c>
      <c r="CE13" s="268">
        <f>'7月'!AH13</f>
        <v>213.3518408798871</v>
      </c>
      <c r="CF13" s="268">
        <f>'8月'!AH13</f>
        <v>209.32552589384946</v>
      </c>
      <c r="CG13" s="268">
        <f>'9月'!AH13</f>
        <v>209.73878910877056</v>
      </c>
      <c r="CH13" s="268">
        <f>'10月'!AH13</f>
        <v>202.71659396764716</v>
      </c>
      <c r="CI13" s="268">
        <f>'11月'!AH13</f>
        <v>198.12742806501794</v>
      </c>
      <c r="CJ13" s="268">
        <f>'12月'!AH13</f>
        <v>208.21277078100672</v>
      </c>
      <c r="CK13" s="268">
        <f>'1月'!AH13</f>
        <v>193.07045136354543</v>
      </c>
      <c r="CL13" s="268">
        <f>'2月'!AH13</f>
        <v>194.93553394659384</v>
      </c>
      <c r="CM13" s="268">
        <f>'3月'!AH13</f>
        <v>213.10260936371034</v>
      </c>
      <c r="CN13" s="184">
        <f t="shared" si="12"/>
        <v>205.2151779279128</v>
      </c>
      <c r="CO13" s="274">
        <f>'4月'!AI13</f>
        <v>10.384615384615383</v>
      </c>
      <c r="CP13" s="275">
        <f>'5月'!AI13</f>
        <v>8.442647628059007</v>
      </c>
      <c r="CQ13" s="275">
        <f>'6月'!AI13</f>
        <v>13.093370388632389</v>
      </c>
      <c r="CR13" s="275">
        <f>'7月'!AI13</f>
        <v>11.300881242131764</v>
      </c>
      <c r="CS13" s="275">
        <f>'8月'!AI13</f>
        <v>12.779102960153285</v>
      </c>
      <c r="CT13" s="275">
        <f>'9月'!AI13</f>
        <v>11.262931034482756</v>
      </c>
      <c r="CU13" s="275">
        <f>'10月'!AI13</f>
        <v>11.230309614340033</v>
      </c>
      <c r="CV13" s="275">
        <f>'11月'!AI13</f>
        <v>13.109633212414352</v>
      </c>
      <c r="CW13" s="275">
        <f>'12月'!AI13</f>
        <v>12.032200872106952</v>
      </c>
      <c r="CX13" s="275">
        <f>'1月'!AI13</f>
        <v>13.800707728601468</v>
      </c>
      <c r="CY13" s="275">
        <f>'2月'!AI13</f>
        <v>14.338344524332996</v>
      </c>
      <c r="CZ13" s="276">
        <f>'3月'!AI13</f>
        <v>12.650882079851439</v>
      </c>
      <c r="DA13" s="277">
        <v>1975.3</v>
      </c>
      <c r="DB13" s="278">
        <f t="shared" si="2"/>
        <v>26068.000000000004</v>
      </c>
      <c r="DC13" s="278">
        <f t="shared" si="13"/>
        <v>28043.300000000003</v>
      </c>
      <c r="DD13" s="278">
        <f t="shared" si="3"/>
        <v>9337.699999999999</v>
      </c>
      <c r="DE13" s="279">
        <f t="shared" si="14"/>
        <v>37381</v>
      </c>
      <c r="DF13" s="280">
        <f t="shared" si="4"/>
        <v>821.5244188743812</v>
      </c>
      <c r="DG13" s="281">
        <f t="shared" si="5"/>
        <v>616.3092409464685</v>
      </c>
      <c r="DH13" s="282">
        <f t="shared" si="6"/>
        <v>205.34860353845175</v>
      </c>
      <c r="DI13" s="269">
        <v>8</v>
      </c>
      <c r="DJ13" s="271" t="s">
        <v>190</v>
      </c>
    </row>
    <row r="14" spans="1:114" ht="18" customHeight="1">
      <c r="A14" s="25">
        <v>9</v>
      </c>
      <c r="B14" s="26" t="s">
        <v>27</v>
      </c>
      <c r="C14" s="28">
        <f>'4月'!C14</f>
        <v>20466</v>
      </c>
      <c r="D14" s="22">
        <f>'5月'!C14</f>
        <v>20462</v>
      </c>
      <c r="E14" s="19">
        <f>'6月'!C14</f>
        <v>20473</v>
      </c>
      <c r="F14" s="19">
        <f>'7月'!C14</f>
        <v>20476</v>
      </c>
      <c r="G14" s="19">
        <f>'8月'!C14</f>
        <v>20474</v>
      </c>
      <c r="H14" s="19">
        <f>'9月'!C14</f>
        <v>20460</v>
      </c>
      <c r="I14" s="19">
        <f>'10月'!C14</f>
        <v>20426</v>
      </c>
      <c r="J14" s="19">
        <f>'11月'!C14</f>
        <v>20409</v>
      </c>
      <c r="K14" s="19">
        <f>'12月'!C14</f>
        <v>20409</v>
      </c>
      <c r="L14" s="19">
        <f>'1月'!C14</f>
        <v>20392</v>
      </c>
      <c r="M14" s="19">
        <f>'2月'!C14</f>
        <v>20366</v>
      </c>
      <c r="N14" s="188">
        <f>'3月'!C14</f>
        <v>20262</v>
      </c>
      <c r="O14" s="38">
        <f>'4月'!Z14</f>
        <v>451.30000000000007</v>
      </c>
      <c r="P14" s="23">
        <f>'5月'!Z14</f>
        <v>439</v>
      </c>
      <c r="Q14" s="20">
        <f>'6月'!Z14</f>
        <v>415.59999999999997</v>
      </c>
      <c r="R14" s="20">
        <f>'7月'!Z14</f>
        <v>486.19999999999993</v>
      </c>
      <c r="S14" s="20">
        <f>'8月'!Z14</f>
        <v>515.8</v>
      </c>
      <c r="T14" s="20">
        <f>'9月'!Z14</f>
        <v>487.1</v>
      </c>
      <c r="U14" s="20">
        <f>'10月'!Z14</f>
        <v>501</v>
      </c>
      <c r="V14" s="20">
        <f>'11月'!Z14</f>
        <v>434.29999999999995</v>
      </c>
      <c r="W14" s="20">
        <f>'12月'!Z14</f>
        <v>469.2</v>
      </c>
      <c r="X14" s="20">
        <f>'1月'!Z14</f>
        <v>437.30000000000007</v>
      </c>
      <c r="Y14" s="20">
        <f>'2月'!Z14</f>
        <v>369.59999999999997</v>
      </c>
      <c r="Z14" s="20">
        <f>'3月'!Z14</f>
        <v>437.00000000000006</v>
      </c>
      <c r="AA14" s="180">
        <f t="shared" si="7"/>
        <v>5443.4</v>
      </c>
      <c r="AB14" s="39">
        <f>'4月'!D14</f>
        <v>370.40000000000003</v>
      </c>
      <c r="AC14" s="23">
        <f>'5月'!D14</f>
        <v>350</v>
      </c>
      <c r="AD14" s="20">
        <f>'6月'!D14</f>
        <v>332.4</v>
      </c>
      <c r="AE14" s="20">
        <f>'7月'!D14</f>
        <v>383.59999999999997</v>
      </c>
      <c r="AF14" s="20">
        <f>'8月'!D14</f>
        <v>414.4</v>
      </c>
      <c r="AG14" s="20">
        <f>'9月'!D14</f>
        <v>395.50000000000006</v>
      </c>
      <c r="AH14" s="20">
        <f>'10月'!D14</f>
        <v>407.5</v>
      </c>
      <c r="AI14" s="20">
        <f>'11月'!D14</f>
        <v>346.9</v>
      </c>
      <c r="AJ14" s="20">
        <f>'12月'!D14</f>
        <v>330.5</v>
      </c>
      <c r="AK14" s="20">
        <f>'1月'!AA14</f>
        <v>344.4</v>
      </c>
      <c r="AL14" s="20">
        <f>'2月'!AA14</f>
        <v>296.6</v>
      </c>
      <c r="AM14" s="20">
        <f>'3月'!AA14</f>
        <v>336.80000000000007</v>
      </c>
      <c r="AN14" s="182">
        <f t="shared" si="8"/>
        <v>4309</v>
      </c>
      <c r="AO14" s="39">
        <f>'4月'!Y14</f>
        <v>80.9</v>
      </c>
      <c r="AP14" s="23">
        <f>'5月'!Y14</f>
        <v>89</v>
      </c>
      <c r="AQ14" s="20">
        <f>'6月'!Y14</f>
        <v>83.2</v>
      </c>
      <c r="AR14" s="20">
        <f>'7月'!Y14</f>
        <v>102.6</v>
      </c>
      <c r="AS14" s="20">
        <f>'8月'!Y14</f>
        <v>101.4</v>
      </c>
      <c r="AT14" s="20">
        <f>'9月'!Y14</f>
        <v>91.6</v>
      </c>
      <c r="AU14" s="20">
        <f>'10月'!Y14</f>
        <v>93.5</v>
      </c>
      <c r="AV14" s="20">
        <f>'11月'!Y14</f>
        <v>87.4</v>
      </c>
      <c r="AW14" s="20">
        <f>'12月'!Y14</f>
        <v>138.7</v>
      </c>
      <c r="AX14" s="20">
        <f>'1月'!Y14</f>
        <v>92.9</v>
      </c>
      <c r="AY14" s="20">
        <f>'2月'!Y14</f>
        <v>73</v>
      </c>
      <c r="AZ14" s="20">
        <f>'3月'!Y14</f>
        <v>100.2</v>
      </c>
      <c r="BA14" s="184">
        <f t="shared" si="9"/>
        <v>1134.3999999999999</v>
      </c>
      <c r="BB14" s="38">
        <f>'4月'!AG14</f>
        <v>735.0402293234308</v>
      </c>
      <c r="BC14" s="23">
        <f>'5月'!AG14</f>
        <v>692.0775252947241</v>
      </c>
      <c r="BD14" s="20">
        <f>'6月'!AG14</f>
        <v>676.6635731613995</v>
      </c>
      <c r="BE14" s="20">
        <f>'7月'!AG14</f>
        <v>765.9636143652048</v>
      </c>
      <c r="BF14" s="20">
        <f>'8月'!AG14</f>
        <v>812.6750843713662</v>
      </c>
      <c r="BG14" s="20">
        <f>'9月'!AG14</f>
        <v>793.5809710003258</v>
      </c>
      <c r="BH14" s="20">
        <f>'10月'!AG14</f>
        <v>791.2117067747304</v>
      </c>
      <c r="BI14" s="20">
        <f>'11月'!AG14</f>
        <v>709.327584235713</v>
      </c>
      <c r="BJ14" s="20">
        <f>'12月'!AG14</f>
        <v>741.6083037369661</v>
      </c>
      <c r="BK14" s="20">
        <f>'1月'!AG14</f>
        <v>691.7640061251092</v>
      </c>
      <c r="BL14" s="20">
        <f>'2月'!AG14</f>
        <v>648.1390552882254</v>
      </c>
      <c r="BM14" s="20">
        <f>'3月'!AG14</f>
        <v>695.7247158991407</v>
      </c>
      <c r="BN14" s="63">
        <f t="shared" si="10"/>
        <v>728.9063859987413</v>
      </c>
      <c r="BO14" s="24">
        <f>'4月'!AD14</f>
        <v>603.2769797061794</v>
      </c>
      <c r="BP14" s="20">
        <f>'5月'!AD14</f>
        <v>551.7702365675477</v>
      </c>
      <c r="BQ14" s="20">
        <f>'6月'!AD14</f>
        <v>541.2006056757681</v>
      </c>
      <c r="BR14" s="20">
        <f>'7月'!AD14</f>
        <v>604.3267019138062</v>
      </c>
      <c r="BS14" s="20">
        <f>'8月'!AD14</f>
        <v>652.9130573158089</v>
      </c>
      <c r="BT14" s="20">
        <f>'9月'!AD14</f>
        <v>644.3466927337895</v>
      </c>
      <c r="BU14" s="20">
        <f>'10月'!AD14</f>
        <v>643.5504401411231</v>
      </c>
      <c r="BV14" s="20">
        <f>'11月'!AD14</f>
        <v>566.5801035490879</v>
      </c>
      <c r="BW14" s="20">
        <f>'12月'!AD14</f>
        <v>522.3818081523174</v>
      </c>
      <c r="BX14" s="20">
        <f>'1月'!AD14</f>
        <v>544.8056796466673</v>
      </c>
      <c r="BY14" s="20">
        <f>'2月'!AD14</f>
        <v>520.1245773768607</v>
      </c>
      <c r="BZ14" s="20">
        <f>'3月'!AD14</f>
        <v>536.2015659378275</v>
      </c>
      <c r="CA14" s="182">
        <f t="shared" si="11"/>
        <v>577.0029057700291</v>
      </c>
      <c r="CB14" s="24">
        <f>'4月'!AH14</f>
        <v>131.7632496172514</v>
      </c>
      <c r="CC14" s="20">
        <f>'5月'!AH14</f>
        <v>140.30728872717646</v>
      </c>
      <c r="CD14" s="20">
        <f>'6月'!AH14</f>
        <v>135.46296748563148</v>
      </c>
      <c r="CE14" s="20">
        <f>'7月'!AH14</f>
        <v>161.63691245139864</v>
      </c>
      <c r="CF14" s="20">
        <f>'8月'!AH14</f>
        <v>159.76202705555747</v>
      </c>
      <c r="CG14" s="20">
        <f>'9月'!AH14</f>
        <v>149.2342782665363</v>
      </c>
      <c r="CH14" s="20">
        <f>'10月'!AH14</f>
        <v>147.6612666336074</v>
      </c>
      <c r="CI14" s="20">
        <f>'11月'!AH14</f>
        <v>142.74748068662518</v>
      </c>
      <c r="CJ14" s="20">
        <f>'12月'!AH14</f>
        <v>219.22649558464877</v>
      </c>
      <c r="CK14" s="20">
        <f>'1月'!AH14</f>
        <v>146.9583264784419</v>
      </c>
      <c r="CL14" s="20">
        <f>'2月'!AH14</f>
        <v>128.01447791136488</v>
      </c>
      <c r="CM14" s="20">
        <f>'3月'!AH14</f>
        <v>159.52314996131327</v>
      </c>
      <c r="CN14" s="184">
        <f t="shared" si="12"/>
        <v>151.9034802287122</v>
      </c>
      <c r="CO14" s="51">
        <f>'4月'!AI14</f>
        <v>21.139308855291578</v>
      </c>
      <c r="CP14" s="52">
        <f>'5月'!AI14</f>
        <v>20.285714285714285</v>
      </c>
      <c r="CQ14" s="52">
        <f>'6月'!AI14</f>
        <v>21.119133574007222</v>
      </c>
      <c r="CR14" s="52">
        <f>'7月'!AI14</f>
        <v>17.413972888425445</v>
      </c>
      <c r="CS14" s="52">
        <f>'8月'!AI14</f>
        <v>17.253861003861</v>
      </c>
      <c r="CT14" s="52">
        <f>'9月'!AI14</f>
        <v>15.044247787610619</v>
      </c>
      <c r="CU14" s="52">
        <f>'10月'!AI14</f>
        <v>16.368098159509206</v>
      </c>
      <c r="CV14" s="52">
        <f>'11月'!AI14</f>
        <v>20.726434130873454</v>
      </c>
      <c r="CW14" s="52">
        <f>'12月'!AI14</f>
        <v>20.87745839636914</v>
      </c>
      <c r="CX14" s="52">
        <f>'1月'!AI14</f>
        <v>19.10569105691057</v>
      </c>
      <c r="CY14" s="52">
        <f>'2月'!AI14</f>
        <v>20.060687795010114</v>
      </c>
      <c r="CZ14" s="196">
        <f>'3月'!AI14</f>
        <v>21.199524940617575</v>
      </c>
      <c r="DA14" s="198">
        <v>121.2</v>
      </c>
      <c r="DB14" s="191">
        <f t="shared" si="2"/>
        <v>4309</v>
      </c>
      <c r="DC14" s="191">
        <f t="shared" si="13"/>
        <v>4430.2</v>
      </c>
      <c r="DD14" s="191">
        <f t="shared" si="3"/>
        <v>1134.3999999999999</v>
      </c>
      <c r="DE14" s="192">
        <f t="shared" si="14"/>
        <v>5564.599999999999</v>
      </c>
      <c r="DF14" s="193">
        <f t="shared" si="4"/>
        <v>745.1358480965197</v>
      </c>
      <c r="DG14" s="194">
        <f t="shared" si="5"/>
        <v>593.2323678678076</v>
      </c>
      <c r="DH14" s="195">
        <f t="shared" si="6"/>
        <v>152.15633043569235</v>
      </c>
      <c r="DI14" s="25">
        <v>9</v>
      </c>
      <c r="DJ14" s="26" t="s">
        <v>27</v>
      </c>
    </row>
    <row r="15" spans="1:114" s="283" customFormat="1" ht="18" customHeight="1">
      <c r="A15" s="269">
        <v>10</v>
      </c>
      <c r="B15" s="271" t="s">
        <v>191</v>
      </c>
      <c r="C15" s="262">
        <f>'4月'!C15</f>
        <v>36642</v>
      </c>
      <c r="D15" s="263">
        <f>'5月'!C15</f>
        <v>36613</v>
      </c>
      <c r="E15" s="264">
        <f>'6月'!C15</f>
        <v>36595</v>
      </c>
      <c r="F15" s="264">
        <f>'7月'!C15</f>
        <v>36598</v>
      </c>
      <c r="G15" s="264">
        <f>'8月'!C15</f>
        <v>36596</v>
      </c>
      <c r="H15" s="264">
        <f>'9月'!C15</f>
        <v>36570</v>
      </c>
      <c r="I15" s="264">
        <f>'10月'!C15</f>
        <v>36542</v>
      </c>
      <c r="J15" s="264">
        <f>'11月'!C15</f>
        <v>36487</v>
      </c>
      <c r="K15" s="264">
        <f>'12月'!C15</f>
        <v>36439</v>
      </c>
      <c r="L15" s="264">
        <f>'1月'!C15</f>
        <v>36358</v>
      </c>
      <c r="M15" s="264">
        <f>'2月'!C15</f>
        <v>36332</v>
      </c>
      <c r="N15" s="265">
        <f>'3月'!C15</f>
        <v>36078</v>
      </c>
      <c r="O15" s="266">
        <f>'4月'!Z15</f>
        <v>1322.6</v>
      </c>
      <c r="P15" s="267">
        <f>'5月'!Z15</f>
        <v>1366.3000000000002</v>
      </c>
      <c r="Q15" s="268">
        <f>'6月'!Z15</f>
        <v>1308.8999999999999</v>
      </c>
      <c r="R15" s="268">
        <f>'7月'!Z15</f>
        <v>1383.3</v>
      </c>
      <c r="S15" s="268">
        <f>'8月'!Z15</f>
        <v>1415.3000000000002</v>
      </c>
      <c r="T15" s="268">
        <f>'9月'!Z15</f>
        <v>1366</v>
      </c>
      <c r="U15" s="268">
        <f>'10月'!Z15</f>
        <v>1293.6</v>
      </c>
      <c r="V15" s="268">
        <f>'11月'!Z15</f>
        <v>1146.6</v>
      </c>
      <c r="W15" s="268">
        <f>'12月'!Z15</f>
        <v>1400.4</v>
      </c>
      <c r="X15" s="268">
        <f>'1月'!Z15</f>
        <v>1136.4</v>
      </c>
      <c r="Y15" s="268">
        <f>'2月'!Z15</f>
        <v>1012.4</v>
      </c>
      <c r="Z15" s="268">
        <f>'3月'!Z15</f>
        <v>1351.2</v>
      </c>
      <c r="AA15" s="180">
        <f t="shared" si="7"/>
        <v>15503</v>
      </c>
      <c r="AB15" s="272">
        <f>'4月'!D15</f>
        <v>803.9999999999999</v>
      </c>
      <c r="AC15" s="267">
        <f>'5月'!D15</f>
        <v>899.9000000000001</v>
      </c>
      <c r="AD15" s="268">
        <f>'6月'!D15</f>
        <v>824.5999999999999</v>
      </c>
      <c r="AE15" s="268">
        <f>'7月'!D15</f>
        <v>884.5</v>
      </c>
      <c r="AF15" s="268">
        <f>'8月'!D15</f>
        <v>952.8000000000001</v>
      </c>
      <c r="AG15" s="268">
        <f>'9月'!D15</f>
        <v>881.4000000000001</v>
      </c>
      <c r="AH15" s="268">
        <f>'10月'!D15</f>
        <v>811.9</v>
      </c>
      <c r="AI15" s="268">
        <f>'11月'!D15</f>
        <v>725.6999999999999</v>
      </c>
      <c r="AJ15" s="268">
        <f>'12月'!D15</f>
        <v>869.2</v>
      </c>
      <c r="AK15" s="268">
        <f>'1月'!AA15</f>
        <v>733.8</v>
      </c>
      <c r="AL15" s="268">
        <f>'2月'!AA15</f>
        <v>637.5</v>
      </c>
      <c r="AM15" s="268">
        <f>'3月'!AA15</f>
        <v>851.8000000000001</v>
      </c>
      <c r="AN15" s="182">
        <f t="shared" si="8"/>
        <v>9877.099999999999</v>
      </c>
      <c r="AO15" s="272">
        <f>'4月'!Y15</f>
        <v>518.6</v>
      </c>
      <c r="AP15" s="267">
        <f>'5月'!Y15</f>
        <v>466.4</v>
      </c>
      <c r="AQ15" s="268">
        <f>'6月'!Y15</f>
        <v>484.3</v>
      </c>
      <c r="AR15" s="268">
        <f>'7月'!Y15</f>
        <v>498.8</v>
      </c>
      <c r="AS15" s="268">
        <f>'8月'!Y15</f>
        <v>462.5</v>
      </c>
      <c r="AT15" s="268">
        <f>'9月'!Y15</f>
        <v>484.6</v>
      </c>
      <c r="AU15" s="268">
        <f>'10月'!Y15</f>
        <v>481.7</v>
      </c>
      <c r="AV15" s="268">
        <f>'11月'!Y15</f>
        <v>420.9</v>
      </c>
      <c r="AW15" s="268">
        <f>'12月'!Y15</f>
        <v>531.2</v>
      </c>
      <c r="AX15" s="268">
        <f>'1月'!Y15</f>
        <v>402.6</v>
      </c>
      <c r="AY15" s="268">
        <f>'2月'!Y15</f>
        <v>374.9</v>
      </c>
      <c r="AZ15" s="268">
        <f>'3月'!Y15</f>
        <v>499.4</v>
      </c>
      <c r="BA15" s="184">
        <f t="shared" si="9"/>
        <v>5625.9</v>
      </c>
      <c r="BB15" s="266">
        <f>'4月'!AG15</f>
        <v>1203.173043683933</v>
      </c>
      <c r="BC15" s="267">
        <f>'5月'!AG15</f>
        <v>1203.7853644439708</v>
      </c>
      <c r="BD15" s="268">
        <f>'6月'!AG15</f>
        <v>1192.239376964066</v>
      </c>
      <c r="BE15" s="268">
        <f>'7月'!AG15</f>
        <v>1219.2628188742906</v>
      </c>
      <c r="BF15" s="268">
        <f>'8月'!AG15</f>
        <v>1247.5363075111331</v>
      </c>
      <c r="BG15" s="268">
        <f>'9月'!AG15</f>
        <v>1245.1007200802117</v>
      </c>
      <c r="BH15" s="268">
        <f>'10月'!AG15</f>
        <v>1141.9471363927676</v>
      </c>
      <c r="BI15" s="268">
        <f>'11月'!AG15</f>
        <v>1047.4963685696275</v>
      </c>
      <c r="BJ15" s="268">
        <f>'12月'!AG15</f>
        <v>1239.721000806474</v>
      </c>
      <c r="BK15" s="268">
        <f>'1月'!AG15</f>
        <v>1008.253053416828</v>
      </c>
      <c r="BL15" s="268">
        <f>'2月'!AG15</f>
        <v>995.1872414715089</v>
      </c>
      <c r="BM15" s="268">
        <f>'3月'!AG15</f>
        <v>1208.1350622039347</v>
      </c>
      <c r="BN15" s="63">
        <f t="shared" si="10"/>
        <v>1161.4430572255872</v>
      </c>
      <c r="BO15" s="273">
        <f>'4月'!AD15</f>
        <v>731.4011243927732</v>
      </c>
      <c r="BP15" s="268">
        <f>'5月'!AD15</f>
        <v>792.8613404546069</v>
      </c>
      <c r="BQ15" s="268">
        <f>'6月'!AD15</f>
        <v>751.1044313886231</v>
      </c>
      <c r="BR15" s="268">
        <f>'7月'!AD15</f>
        <v>779.6124942487603</v>
      </c>
      <c r="BS15" s="268">
        <f>'8月'!AD15</f>
        <v>839.8591067594201</v>
      </c>
      <c r="BT15" s="268">
        <f>'9月'!AD15</f>
        <v>803.3907574514631</v>
      </c>
      <c r="BU15" s="268">
        <f>'10月'!AD15</f>
        <v>716.7183673757639</v>
      </c>
      <c r="BV15" s="268">
        <f>'11月'!AD15</f>
        <v>662.9758544139007</v>
      </c>
      <c r="BW15" s="268">
        <f>'12月'!AD15</f>
        <v>769.4697899892795</v>
      </c>
      <c r="BX15" s="268">
        <f>'1月'!AD15</f>
        <v>651.0525260447627</v>
      </c>
      <c r="BY15" s="268">
        <f>'2月'!AD15</f>
        <v>626.6612667306271</v>
      </c>
      <c r="BZ15" s="268">
        <f>'3月'!AD15</f>
        <v>761.6114905160682</v>
      </c>
      <c r="CA15" s="182">
        <f t="shared" si="11"/>
        <v>739.9657627893212</v>
      </c>
      <c r="CB15" s="273">
        <f>'4月'!AH15</f>
        <v>471.7719192911595</v>
      </c>
      <c r="CC15" s="268">
        <f>'5月'!AH15</f>
        <v>410.9240239893639</v>
      </c>
      <c r="CD15" s="268">
        <f>'6月'!AH15</f>
        <v>441.1349455754429</v>
      </c>
      <c r="CE15" s="268">
        <f>'7月'!AH15</f>
        <v>439.6503246255304</v>
      </c>
      <c r="CF15" s="268">
        <f>'8月'!AH15</f>
        <v>407.6772007517127</v>
      </c>
      <c r="CG15" s="268">
        <f>'9月'!AH15</f>
        <v>441.70996262874854</v>
      </c>
      <c r="CH15" s="268">
        <f>'10月'!AH15</f>
        <v>425.22876901700386</v>
      </c>
      <c r="CI15" s="268">
        <f>'11月'!AH15</f>
        <v>384.5205141557267</v>
      </c>
      <c r="CJ15" s="268">
        <f>'12月'!AH15</f>
        <v>470.2512108171943</v>
      </c>
      <c r="CK15" s="268">
        <f>'1月'!AH15</f>
        <v>357.20052737206527</v>
      </c>
      <c r="CL15" s="268">
        <f>'2月'!AH15</f>
        <v>368.5259747408817</v>
      </c>
      <c r="CM15" s="268">
        <f>'3月'!AH15</f>
        <v>446.52357168786625</v>
      </c>
      <c r="CN15" s="184">
        <f t="shared" si="12"/>
        <v>421.477294436266</v>
      </c>
      <c r="CO15" s="274">
        <f>'4月'!AI15</f>
        <v>15.907960199004977</v>
      </c>
      <c r="CP15" s="275">
        <f>'5月'!AI15</f>
        <v>14.923880431159018</v>
      </c>
      <c r="CQ15" s="275">
        <f>'6月'!AI15</f>
        <v>15.753092408440457</v>
      </c>
      <c r="CR15" s="275">
        <f>'7月'!AI15</f>
        <v>13.544375353306954</v>
      </c>
      <c r="CS15" s="275">
        <f>'8月'!AI15</f>
        <v>13.92737195633921</v>
      </c>
      <c r="CT15" s="275">
        <f>'9月'!AI15</f>
        <v>13.183571590651235</v>
      </c>
      <c r="CU15" s="275">
        <f>'10月'!AI15</f>
        <v>13.610050498829903</v>
      </c>
      <c r="CV15" s="275">
        <f>'11月'!AI15</f>
        <v>16.921592944743008</v>
      </c>
      <c r="CW15" s="275">
        <f>'12月'!AI15</f>
        <v>16.302346985734005</v>
      </c>
      <c r="CX15" s="275">
        <f>'1月'!AI15</f>
        <v>14.336331425456528</v>
      </c>
      <c r="CY15" s="275">
        <f>'2月'!AI15</f>
        <v>17.55294117647059</v>
      </c>
      <c r="CZ15" s="276">
        <f>'3月'!AI15</f>
        <v>16.024888471472174</v>
      </c>
      <c r="DA15" s="277">
        <v>267</v>
      </c>
      <c r="DB15" s="278">
        <f t="shared" si="2"/>
        <v>9877.099999999999</v>
      </c>
      <c r="DC15" s="278">
        <f t="shared" si="13"/>
        <v>10144.099999999999</v>
      </c>
      <c r="DD15" s="278">
        <f t="shared" si="3"/>
        <v>5625.9</v>
      </c>
      <c r="DE15" s="279">
        <f t="shared" si="14"/>
        <v>15769.999999999998</v>
      </c>
      <c r="DF15" s="280">
        <f t="shared" si="4"/>
        <v>1181.4459790006779</v>
      </c>
      <c r="DG15" s="281">
        <f t="shared" si="5"/>
        <v>759.968684564412</v>
      </c>
      <c r="DH15" s="282">
        <f t="shared" si="6"/>
        <v>421.80024786640706</v>
      </c>
      <c r="DI15" s="269">
        <v>10</v>
      </c>
      <c r="DJ15" s="271" t="s">
        <v>191</v>
      </c>
    </row>
    <row r="16" spans="1:114" ht="18" customHeight="1">
      <c r="A16" s="25">
        <v>11</v>
      </c>
      <c r="B16" s="26" t="s">
        <v>29</v>
      </c>
      <c r="C16" s="28">
        <f>'4月'!C16</f>
        <v>29110</v>
      </c>
      <c r="D16" s="22">
        <f>'5月'!C16</f>
        <v>29083</v>
      </c>
      <c r="E16" s="19">
        <f>'6月'!C16</f>
        <v>29073</v>
      </c>
      <c r="F16" s="19">
        <f>'7月'!C16</f>
        <v>29023</v>
      </c>
      <c r="G16" s="19">
        <f>'8月'!C16</f>
        <v>29005</v>
      </c>
      <c r="H16" s="19">
        <f>'9月'!C16</f>
        <v>29001</v>
      </c>
      <c r="I16" s="19">
        <f>'10月'!C16</f>
        <v>28992</v>
      </c>
      <c r="J16" s="19">
        <f>'11月'!C16</f>
        <v>28972</v>
      </c>
      <c r="K16" s="19">
        <f>'12月'!C16</f>
        <v>28941</v>
      </c>
      <c r="L16" s="19">
        <f>'1月'!C16</f>
        <v>28911</v>
      </c>
      <c r="M16" s="19">
        <f>'2月'!C16</f>
        <v>28852</v>
      </c>
      <c r="N16" s="188">
        <f>'3月'!C16</f>
        <v>28669</v>
      </c>
      <c r="O16" s="38">
        <f>'4月'!Z16</f>
        <v>825.6999999999999</v>
      </c>
      <c r="P16" s="23">
        <f>'5月'!Z16</f>
        <v>871.8</v>
      </c>
      <c r="Q16" s="20">
        <f>'6月'!Z16</f>
        <v>818.7</v>
      </c>
      <c r="R16" s="20">
        <f>'7月'!Z16</f>
        <v>846.3</v>
      </c>
      <c r="S16" s="20">
        <f>'8月'!Z16</f>
        <v>959.4</v>
      </c>
      <c r="T16" s="20">
        <f>'9月'!Z16</f>
        <v>850</v>
      </c>
      <c r="U16" s="20">
        <f>'10月'!Z16</f>
        <v>829.3</v>
      </c>
      <c r="V16" s="20">
        <f>'11月'!Z16</f>
        <v>719</v>
      </c>
      <c r="W16" s="20">
        <f>'12月'!Z16</f>
        <v>763.1</v>
      </c>
      <c r="X16" s="20">
        <f>'1月'!Z16</f>
        <v>681.0999999999999</v>
      </c>
      <c r="Y16" s="20">
        <f>'2月'!Z16</f>
        <v>598.6</v>
      </c>
      <c r="Z16" s="20">
        <f>'3月'!Z16</f>
        <v>766.1</v>
      </c>
      <c r="AA16" s="180">
        <f t="shared" si="7"/>
        <v>9529.1</v>
      </c>
      <c r="AB16" s="39">
        <f>'4月'!D16</f>
        <v>614.5999999999999</v>
      </c>
      <c r="AC16" s="23">
        <f>'5月'!D16</f>
        <v>648.8</v>
      </c>
      <c r="AD16" s="20">
        <f>'6月'!D16</f>
        <v>598</v>
      </c>
      <c r="AE16" s="20">
        <f>'7月'!D16</f>
        <v>634</v>
      </c>
      <c r="AF16" s="20">
        <f>'8月'!D16</f>
        <v>743.3</v>
      </c>
      <c r="AG16" s="20">
        <f>'9月'!D16</f>
        <v>648.3000000000001</v>
      </c>
      <c r="AH16" s="20">
        <f>'10月'!D16</f>
        <v>619</v>
      </c>
      <c r="AI16" s="20">
        <f>'11月'!D16</f>
        <v>543.8</v>
      </c>
      <c r="AJ16" s="20">
        <f>'12月'!D16</f>
        <v>552.7</v>
      </c>
      <c r="AK16" s="20">
        <f>'1月'!AA16</f>
        <v>519.7</v>
      </c>
      <c r="AL16" s="20">
        <f>'2月'!AA16</f>
        <v>438.59999999999997</v>
      </c>
      <c r="AM16" s="20">
        <f>'3月'!AA16</f>
        <v>571.5</v>
      </c>
      <c r="AN16" s="182">
        <f t="shared" si="8"/>
        <v>7132.3</v>
      </c>
      <c r="AO16" s="39">
        <f>'4月'!Y16</f>
        <v>211.1</v>
      </c>
      <c r="AP16" s="23">
        <f>'5月'!Y16</f>
        <v>223</v>
      </c>
      <c r="AQ16" s="20">
        <f>'6月'!Y16</f>
        <v>220.7</v>
      </c>
      <c r="AR16" s="20">
        <f>'7月'!Y16</f>
        <v>212.3</v>
      </c>
      <c r="AS16" s="20">
        <f>'8月'!Y16</f>
        <v>216.1</v>
      </c>
      <c r="AT16" s="20">
        <f>'9月'!Y16</f>
        <v>201.7</v>
      </c>
      <c r="AU16" s="20">
        <f>'10月'!Y16</f>
        <v>210.3</v>
      </c>
      <c r="AV16" s="20">
        <f>'11月'!Y16</f>
        <v>175.2</v>
      </c>
      <c r="AW16" s="20">
        <f>'12月'!Y16</f>
        <v>210.4</v>
      </c>
      <c r="AX16" s="20">
        <f>'1月'!Y16</f>
        <v>161.4</v>
      </c>
      <c r="AY16" s="20">
        <f>'2月'!Y16</f>
        <v>160</v>
      </c>
      <c r="AZ16" s="20">
        <f>'3月'!Y16</f>
        <v>194.6</v>
      </c>
      <c r="BA16" s="184">
        <f t="shared" si="9"/>
        <v>2396.7999999999997</v>
      </c>
      <c r="BB16" s="38">
        <f>'4月'!AG16</f>
        <v>945.4941028283521</v>
      </c>
      <c r="BC16" s="23">
        <f>'5月'!AG16</f>
        <v>966.9766064422959</v>
      </c>
      <c r="BD16" s="20">
        <f>'6月'!AG16</f>
        <v>938.6716197158877</v>
      </c>
      <c r="BE16" s="20">
        <f>'7月'!AG16</f>
        <v>940.6332908383007</v>
      </c>
      <c r="BF16" s="20">
        <f>'8月'!AG16</f>
        <v>1067.0017961308115</v>
      </c>
      <c r="BG16" s="20">
        <f>'9月'!AG16</f>
        <v>976.9778053630334</v>
      </c>
      <c r="BH16" s="20">
        <f>'10月'!AG16</f>
        <v>922.7239549953713</v>
      </c>
      <c r="BI16" s="20">
        <f>'11月'!AG16</f>
        <v>827.2354917391505</v>
      </c>
      <c r="BJ16" s="20">
        <f>'12月'!AG16</f>
        <v>850.5624903167846</v>
      </c>
      <c r="BK16" s="20">
        <f>'1月'!AG16</f>
        <v>759.9518433100025</v>
      </c>
      <c r="BL16" s="20">
        <f>'2月'!AG16</f>
        <v>740.9736388663326</v>
      </c>
      <c r="BM16" s="20">
        <f>'3月'!AG16</f>
        <v>862.0078560747305</v>
      </c>
      <c r="BN16" s="63">
        <f t="shared" si="10"/>
        <v>900.2145887269829</v>
      </c>
      <c r="BO16" s="24">
        <f>'4月'!AD16</f>
        <v>703.7673193633343</v>
      </c>
      <c r="BP16" s="20">
        <f>'5月'!AD16</f>
        <v>719.6311335854112</v>
      </c>
      <c r="BQ16" s="20">
        <f>'6月'!AD16</f>
        <v>685.6304245634552</v>
      </c>
      <c r="BR16" s="20">
        <f>'7月'!AD16</f>
        <v>704.6691556085107</v>
      </c>
      <c r="BS16" s="20">
        <f>'8月'!AD16</f>
        <v>826.6650355055579</v>
      </c>
      <c r="BT16" s="20">
        <f>'9月'!AD16</f>
        <v>745.1467190786525</v>
      </c>
      <c r="BU16" s="20">
        <f>'10月'!AD16</f>
        <v>688.7328206223741</v>
      </c>
      <c r="BV16" s="20">
        <f>'11月'!AD16</f>
        <v>625.6615582861614</v>
      </c>
      <c r="BW16" s="20">
        <f>'12月'!AD16</f>
        <v>616.0475539222734</v>
      </c>
      <c r="BX16" s="20">
        <f>'1月'!AD16</f>
        <v>579.8663529117725</v>
      </c>
      <c r="BY16" s="20">
        <f>'2月'!AD16</f>
        <v>542.9185399378107</v>
      </c>
      <c r="BZ16" s="20">
        <f>'3月'!AD16</f>
        <v>643.0459336205568</v>
      </c>
      <c r="CA16" s="182">
        <f t="shared" si="11"/>
        <v>673.7887640152229</v>
      </c>
      <c r="CB16" s="24">
        <f>'4月'!AH16</f>
        <v>241.72678346501777</v>
      </c>
      <c r="CC16" s="20">
        <f>'5月'!AH16</f>
        <v>247.34547285688456</v>
      </c>
      <c r="CD16" s="20">
        <f>'6月'!AH16</f>
        <v>253.04119515243238</v>
      </c>
      <c r="CE16" s="20">
        <f>'7月'!AH16</f>
        <v>235.96413522978995</v>
      </c>
      <c r="CF16" s="20">
        <f>'8月'!AH16</f>
        <v>240.3367606252537</v>
      </c>
      <c r="CG16" s="20">
        <f>'9月'!AH16</f>
        <v>231.831086284381</v>
      </c>
      <c r="CH16" s="20">
        <f>'10月'!AH16</f>
        <v>233.99113437299724</v>
      </c>
      <c r="CI16" s="20">
        <f>'11月'!AH16</f>
        <v>201.57393345298905</v>
      </c>
      <c r="CJ16" s="20">
        <f>'12月'!AH16</f>
        <v>234.5149363945112</v>
      </c>
      <c r="CK16" s="20">
        <f>'1月'!AH16</f>
        <v>180.08549039822995</v>
      </c>
      <c r="CL16" s="20">
        <f>'2月'!AH16</f>
        <v>198.05509892852194</v>
      </c>
      <c r="CM16" s="20">
        <f>'3月'!AH16</f>
        <v>218.96192245417382</v>
      </c>
      <c r="CN16" s="184">
        <f t="shared" si="12"/>
        <v>226.42582471176001</v>
      </c>
      <c r="CO16" s="51">
        <f>'4月'!AI16</f>
        <v>13.309469573706478</v>
      </c>
      <c r="CP16" s="52">
        <f>'5月'!AI16</f>
        <v>12.253390875462394</v>
      </c>
      <c r="CQ16" s="52">
        <f>'6月'!AI16</f>
        <v>12.224080267558527</v>
      </c>
      <c r="CR16" s="52">
        <f>'7月'!AI16</f>
        <v>11.67192429022082</v>
      </c>
      <c r="CS16" s="52">
        <f>'8月'!AI16</f>
        <v>10.74936095789049</v>
      </c>
      <c r="CT16" s="52">
        <f>'9月'!AI16</f>
        <v>11.584143143606354</v>
      </c>
      <c r="CU16" s="52">
        <f>'10月'!AI16</f>
        <v>10.678513731825527</v>
      </c>
      <c r="CV16" s="52">
        <f>'11月'!AI16</f>
        <v>12.008091210003679</v>
      </c>
      <c r="CW16" s="52">
        <f>'12月'!AI16</f>
        <v>11.181472770037994</v>
      </c>
      <c r="CX16" s="52">
        <f>'1月'!AI16</f>
        <v>13.565518568404848</v>
      </c>
      <c r="CY16" s="52">
        <f>'2月'!AI16</f>
        <v>12.767897856817147</v>
      </c>
      <c r="CZ16" s="196">
        <f>'3月'!AI16</f>
        <v>11.006124234470692</v>
      </c>
      <c r="DA16" s="198">
        <v>139</v>
      </c>
      <c r="DB16" s="191">
        <f t="shared" si="2"/>
        <v>7132.3</v>
      </c>
      <c r="DC16" s="191">
        <f t="shared" si="13"/>
        <v>7271.3</v>
      </c>
      <c r="DD16" s="191">
        <f t="shared" si="3"/>
        <v>2396.7999999999997</v>
      </c>
      <c r="DE16" s="192">
        <f t="shared" si="14"/>
        <v>9668.1</v>
      </c>
      <c r="DF16" s="193">
        <f t="shared" si="4"/>
        <v>913.3459261914918</v>
      </c>
      <c r="DG16" s="194">
        <f t="shared" si="5"/>
        <v>686.9201014797318</v>
      </c>
      <c r="DH16" s="195">
        <f t="shared" si="6"/>
        <v>226.49611418549088</v>
      </c>
      <c r="DI16" s="25">
        <v>11</v>
      </c>
      <c r="DJ16" s="26" t="s">
        <v>29</v>
      </c>
    </row>
    <row r="17" spans="1:114" s="283" customFormat="1" ht="18" customHeight="1">
      <c r="A17" s="269">
        <v>12</v>
      </c>
      <c r="B17" s="271" t="s">
        <v>192</v>
      </c>
      <c r="C17" s="262">
        <f>'4月'!C17</f>
        <v>27879</v>
      </c>
      <c r="D17" s="263">
        <f>'5月'!C17</f>
        <v>27853</v>
      </c>
      <c r="E17" s="264">
        <f>'6月'!C17</f>
        <v>27828</v>
      </c>
      <c r="F17" s="264">
        <f>'7月'!C17</f>
        <v>27805</v>
      </c>
      <c r="G17" s="264">
        <f>'8月'!C17</f>
        <v>27784</v>
      </c>
      <c r="H17" s="264">
        <f>'9月'!C17</f>
        <v>27758</v>
      </c>
      <c r="I17" s="264">
        <f>'10月'!C17</f>
        <v>27731</v>
      </c>
      <c r="J17" s="264">
        <f>'11月'!C17</f>
        <v>27686</v>
      </c>
      <c r="K17" s="264">
        <f>'12月'!C17</f>
        <v>27647</v>
      </c>
      <c r="L17" s="264">
        <f>'1月'!C17</f>
        <v>27612</v>
      </c>
      <c r="M17" s="264">
        <f>'2月'!C17</f>
        <v>27584</v>
      </c>
      <c r="N17" s="265">
        <f>'3月'!C17</f>
        <v>27486</v>
      </c>
      <c r="O17" s="266">
        <f>'4月'!Z17</f>
        <v>846.5</v>
      </c>
      <c r="P17" s="267">
        <f>'5月'!Z17</f>
        <v>944.8999999999999</v>
      </c>
      <c r="Q17" s="268">
        <f>'6月'!Z17</f>
        <v>912.8</v>
      </c>
      <c r="R17" s="268">
        <f>'7月'!Z17</f>
        <v>934</v>
      </c>
      <c r="S17" s="268">
        <f>'8月'!Z17</f>
        <v>1043.8999999999999</v>
      </c>
      <c r="T17" s="268">
        <f>'9月'!Z17</f>
        <v>915.3</v>
      </c>
      <c r="U17" s="268">
        <f>'10月'!Z17</f>
        <v>923.0999999999999</v>
      </c>
      <c r="V17" s="268">
        <f>'11月'!Z17</f>
        <v>802.8999999999999</v>
      </c>
      <c r="W17" s="268">
        <f>'12月'!Z17</f>
        <v>844.5</v>
      </c>
      <c r="X17" s="268">
        <f>'1月'!Z17</f>
        <v>762.3</v>
      </c>
      <c r="Y17" s="268">
        <f>'2月'!Z17</f>
        <v>626.9000000000001</v>
      </c>
      <c r="Z17" s="268">
        <f>'3月'!Z17</f>
        <v>847.5</v>
      </c>
      <c r="AA17" s="180">
        <f t="shared" si="7"/>
        <v>10404.599999999999</v>
      </c>
      <c r="AB17" s="272">
        <f>'4月'!D17</f>
        <v>625.6</v>
      </c>
      <c r="AC17" s="267">
        <f>'5月'!D17</f>
        <v>652.6999999999999</v>
      </c>
      <c r="AD17" s="268">
        <f>'6月'!D17</f>
        <v>640.6999999999999</v>
      </c>
      <c r="AE17" s="268">
        <f>'7月'!D17</f>
        <v>632.8</v>
      </c>
      <c r="AF17" s="268">
        <f>'8月'!D17</f>
        <v>711.0999999999999</v>
      </c>
      <c r="AG17" s="268">
        <f>'9月'!D17</f>
        <v>637.9</v>
      </c>
      <c r="AH17" s="268">
        <f>'10月'!D17</f>
        <v>613.0999999999999</v>
      </c>
      <c r="AI17" s="268">
        <f>'11月'!D17</f>
        <v>537.5999999999999</v>
      </c>
      <c r="AJ17" s="268">
        <f>'12月'!D17</f>
        <v>570.3</v>
      </c>
      <c r="AK17" s="268">
        <f>'1月'!AA17</f>
        <v>511.09999999999997</v>
      </c>
      <c r="AL17" s="268">
        <f>'2月'!AA17</f>
        <v>407.6</v>
      </c>
      <c r="AM17" s="268">
        <f>'3月'!AA17</f>
        <v>569.1</v>
      </c>
      <c r="AN17" s="182">
        <f t="shared" si="8"/>
        <v>7109.600000000001</v>
      </c>
      <c r="AO17" s="272">
        <f>'4月'!Y17</f>
        <v>220.9</v>
      </c>
      <c r="AP17" s="267">
        <f>'5月'!Y17</f>
        <v>292.2</v>
      </c>
      <c r="AQ17" s="268">
        <f>'6月'!Y17</f>
        <v>272.1</v>
      </c>
      <c r="AR17" s="268">
        <f>'7月'!Y17</f>
        <v>301.2</v>
      </c>
      <c r="AS17" s="268">
        <f>'8月'!Y17</f>
        <v>332.8</v>
      </c>
      <c r="AT17" s="268">
        <f>'9月'!Y17</f>
        <v>277.4</v>
      </c>
      <c r="AU17" s="268">
        <f>'10月'!Y17</f>
        <v>310</v>
      </c>
      <c r="AV17" s="268">
        <f>'11月'!Y17</f>
        <v>265.3</v>
      </c>
      <c r="AW17" s="268">
        <f>'12月'!Y17</f>
        <v>274.2</v>
      </c>
      <c r="AX17" s="268">
        <f>'1月'!Y17</f>
        <v>251.2</v>
      </c>
      <c r="AY17" s="268">
        <f>'2月'!Y17</f>
        <v>219.3</v>
      </c>
      <c r="AZ17" s="268">
        <f>'3月'!Y17</f>
        <v>278.4</v>
      </c>
      <c r="BA17" s="184">
        <f t="shared" si="9"/>
        <v>3295</v>
      </c>
      <c r="BB17" s="266">
        <f>'4月'!AG17</f>
        <v>1012.1118643662494</v>
      </c>
      <c r="BC17" s="267">
        <f>'5月'!AG17</f>
        <v>1094.3397537532876</v>
      </c>
      <c r="BD17" s="268">
        <f>'6月'!AG17</f>
        <v>1093.3831632408605</v>
      </c>
      <c r="BE17" s="268">
        <f>'7月'!AG17</f>
        <v>1083.583249705611</v>
      </c>
      <c r="BF17" s="268">
        <f>'8月'!AG17</f>
        <v>1211.999479858447</v>
      </c>
      <c r="BG17" s="268">
        <f>'9月'!AG17</f>
        <v>1099.1425895237408</v>
      </c>
      <c r="BH17" s="268">
        <f>'10月'!AG17</f>
        <v>1073.7953681741988</v>
      </c>
      <c r="BI17" s="268">
        <f>'11月'!AG17</f>
        <v>966.6738905343252</v>
      </c>
      <c r="BJ17" s="268">
        <f>'12月'!AG17</f>
        <v>985.3486990946927</v>
      </c>
      <c r="BK17" s="268">
        <f>'1月'!AG17</f>
        <v>890.5665138579299</v>
      </c>
      <c r="BL17" s="268">
        <f>'2月'!AG17</f>
        <v>811.6765412661586</v>
      </c>
      <c r="BM17" s="268">
        <f>'3月'!AG17</f>
        <v>994.6412601840703</v>
      </c>
      <c r="BN17" s="63">
        <f t="shared" si="10"/>
        <v>1026.9383033596632</v>
      </c>
      <c r="BO17" s="273">
        <f>'4月'!AD17</f>
        <v>747.9943087389553</v>
      </c>
      <c r="BP17" s="268">
        <f>'5月'!AD17</f>
        <v>755.9271428455612</v>
      </c>
      <c r="BQ17" s="268">
        <f>'6月'!AD17</f>
        <v>767.4524459776723</v>
      </c>
      <c r="BR17" s="268">
        <f>'7月'!AD17</f>
        <v>734.1450539761356</v>
      </c>
      <c r="BS17" s="268">
        <f>'8月'!AD17</f>
        <v>825.6086120579956</v>
      </c>
      <c r="BT17" s="268">
        <f>'9月'!AD17</f>
        <v>766.0254100919853</v>
      </c>
      <c r="BU17" s="268">
        <f>'10月'!AD17</f>
        <v>713.1881055439294</v>
      </c>
      <c r="BV17" s="268">
        <f>'11月'!AD17</f>
        <v>647.2585422235065</v>
      </c>
      <c r="BW17" s="268">
        <f>'12月'!AD17</f>
        <v>665.4166525680322</v>
      </c>
      <c r="BX17" s="268">
        <f>'1月'!AD17</f>
        <v>597.0989705270732</v>
      </c>
      <c r="BY17" s="268">
        <f>'2月'!AD17</f>
        <v>527.7386476632416</v>
      </c>
      <c r="BZ17" s="268">
        <f>'3月'!AD17</f>
        <v>667.9060072811261</v>
      </c>
      <c r="CA17" s="182">
        <f t="shared" si="11"/>
        <v>701.7204468759841</v>
      </c>
      <c r="CB17" s="273">
        <f>'4月'!AH17</f>
        <v>264.11755562729417</v>
      </c>
      <c r="CC17" s="268">
        <f>'5月'!AH17</f>
        <v>338.4126109077264</v>
      </c>
      <c r="CD17" s="268">
        <f>'6月'!AH17</f>
        <v>325.93071726318817</v>
      </c>
      <c r="CE17" s="268">
        <f>'7月'!AH17</f>
        <v>349.4381957294754</v>
      </c>
      <c r="CF17" s="268">
        <f>'8月'!AH17</f>
        <v>386.3908678004514</v>
      </c>
      <c r="CG17" s="268">
        <f>'9月'!AH17</f>
        <v>333.1171794317554</v>
      </c>
      <c r="CH17" s="268">
        <f>'10月'!AH17</f>
        <v>360.60726263026936</v>
      </c>
      <c r="CI17" s="268">
        <f>'11月'!AH17</f>
        <v>319.4153483108189</v>
      </c>
      <c r="CJ17" s="268">
        <f>'12月'!AH17</f>
        <v>319.93204652666043</v>
      </c>
      <c r="CK17" s="268">
        <f>'1月'!AH17</f>
        <v>293.4675433308566</v>
      </c>
      <c r="CL17" s="268">
        <f>'2月'!AH17</f>
        <v>283.9378936029168</v>
      </c>
      <c r="CM17" s="268">
        <f>'3月'!AH17</f>
        <v>326.73525290294407</v>
      </c>
      <c r="CN17" s="184">
        <f t="shared" si="12"/>
        <v>325.2178564836794</v>
      </c>
      <c r="CO17" s="274">
        <f>'4月'!AI17</f>
        <v>28.164961636828643</v>
      </c>
      <c r="CP17" s="275">
        <f>'5月'!AI17</f>
        <v>19.227822889535776</v>
      </c>
      <c r="CQ17" s="275">
        <f>'6月'!AI17</f>
        <v>16.981426564694868</v>
      </c>
      <c r="CR17" s="275">
        <f>'7月'!AI17</f>
        <v>19.279393173198486</v>
      </c>
      <c r="CS17" s="275">
        <f>'8月'!AI17</f>
        <v>15.609618900295319</v>
      </c>
      <c r="CT17" s="275">
        <f>'9月'!AI17</f>
        <v>17.165699952970687</v>
      </c>
      <c r="CU17" s="275">
        <f>'10月'!AI17</f>
        <v>19.491110748654382</v>
      </c>
      <c r="CV17" s="275">
        <f>'11月'!AI17</f>
        <v>18.80580357142857</v>
      </c>
      <c r="CW17" s="275">
        <f>'12月'!AI17</f>
        <v>17.709977204979836</v>
      </c>
      <c r="CX17" s="275">
        <f>'1月'!AI17</f>
        <v>18.000391312854628</v>
      </c>
      <c r="CY17" s="275">
        <f>'2月'!AI17</f>
        <v>16.339548577036307</v>
      </c>
      <c r="CZ17" s="276">
        <f>'3月'!AI17</f>
        <v>18.95976102618169</v>
      </c>
      <c r="DA17" s="277">
        <v>145</v>
      </c>
      <c r="DB17" s="278">
        <f t="shared" si="2"/>
        <v>7109.600000000001</v>
      </c>
      <c r="DC17" s="278">
        <f t="shared" si="13"/>
        <v>7254.600000000001</v>
      </c>
      <c r="DD17" s="278">
        <f t="shared" si="3"/>
        <v>3295</v>
      </c>
      <c r="DE17" s="279">
        <f t="shared" si="14"/>
        <v>10549.600000000002</v>
      </c>
      <c r="DF17" s="280">
        <f t="shared" si="4"/>
        <v>1041.249863053179</v>
      </c>
      <c r="DG17" s="281">
        <f t="shared" si="5"/>
        <v>716.0320065694996</v>
      </c>
      <c r="DH17" s="282">
        <f t="shared" si="6"/>
        <v>325.5345014703391</v>
      </c>
      <c r="DI17" s="269">
        <v>12</v>
      </c>
      <c r="DJ17" s="271" t="s">
        <v>192</v>
      </c>
    </row>
    <row r="18" spans="1:114" ht="18" customHeight="1">
      <c r="A18" s="25">
        <v>13</v>
      </c>
      <c r="B18" s="26" t="s">
        <v>30</v>
      </c>
      <c r="C18" s="28">
        <f>'4月'!C18</f>
        <v>123013</v>
      </c>
      <c r="D18" s="22">
        <f>'5月'!C18</f>
        <v>122941</v>
      </c>
      <c r="E18" s="19">
        <f>'6月'!C18</f>
        <v>122857</v>
      </c>
      <c r="F18" s="19">
        <f>'7月'!C18</f>
        <v>122810</v>
      </c>
      <c r="G18" s="19">
        <f>'8月'!C18</f>
        <v>122675</v>
      </c>
      <c r="H18" s="19">
        <f>'9月'!C18</f>
        <v>122645</v>
      </c>
      <c r="I18" s="19">
        <f>'10月'!C18</f>
        <v>122551</v>
      </c>
      <c r="J18" s="19">
        <f>'11月'!C18</f>
        <v>122478</v>
      </c>
      <c r="K18" s="19">
        <f>'12月'!C18</f>
        <v>122407</v>
      </c>
      <c r="L18" s="19">
        <f>'1月'!C18</f>
        <v>122366</v>
      </c>
      <c r="M18" s="19">
        <f>'2月'!C18</f>
        <v>122262</v>
      </c>
      <c r="N18" s="188">
        <f>'3月'!C18</f>
        <v>121659</v>
      </c>
      <c r="O18" s="38">
        <f>'4月'!Z18</f>
        <v>3188.3</v>
      </c>
      <c r="P18" s="23">
        <f>'5月'!Z18</f>
        <v>3355.1</v>
      </c>
      <c r="Q18" s="20">
        <f>'6月'!Z18</f>
        <v>3264.7999999999997</v>
      </c>
      <c r="R18" s="20">
        <f>'7月'!Z18</f>
        <v>3427.0000000000005</v>
      </c>
      <c r="S18" s="20">
        <f>'8月'!Z18</f>
        <v>3526.7</v>
      </c>
      <c r="T18" s="20">
        <f>'9月'!Z18</f>
        <v>3413.7</v>
      </c>
      <c r="U18" s="20">
        <f>'10月'!Z18</f>
        <v>3229.2</v>
      </c>
      <c r="V18" s="20">
        <f>'11月'!Z18</f>
        <v>2885.3</v>
      </c>
      <c r="W18" s="20">
        <f>'12月'!Z18</f>
        <v>3019.3</v>
      </c>
      <c r="X18" s="20">
        <f>'1月'!Z18</f>
        <v>2756.7</v>
      </c>
      <c r="Y18" s="20">
        <f>'2月'!Z18</f>
        <v>2410.7000000000003</v>
      </c>
      <c r="Z18" s="20">
        <f>'3月'!Z18</f>
        <v>3117.8999999999996</v>
      </c>
      <c r="AA18" s="180">
        <f t="shared" si="7"/>
        <v>37594.7</v>
      </c>
      <c r="AB18" s="39">
        <f>'4月'!D18</f>
        <v>2083.3</v>
      </c>
      <c r="AC18" s="23">
        <f>'5月'!D18</f>
        <v>2282.1</v>
      </c>
      <c r="AD18" s="20">
        <f>'6月'!D18</f>
        <v>2151.3999999999996</v>
      </c>
      <c r="AE18" s="20">
        <f>'7月'!D18</f>
        <v>2258.1000000000004</v>
      </c>
      <c r="AF18" s="20">
        <f>'8月'!D18</f>
        <v>2420.2</v>
      </c>
      <c r="AG18" s="20">
        <f>'9月'!D18</f>
        <v>2275.9</v>
      </c>
      <c r="AH18" s="20">
        <f>'10月'!D18</f>
        <v>2083.5</v>
      </c>
      <c r="AI18" s="20">
        <f>'11月'!D18</f>
        <v>1942.9</v>
      </c>
      <c r="AJ18" s="20">
        <f>'12月'!D18</f>
        <v>1978.8000000000002</v>
      </c>
      <c r="AK18" s="20">
        <f>'1月'!AA18</f>
        <v>1866.1</v>
      </c>
      <c r="AL18" s="20">
        <f>'2月'!AA18</f>
        <v>1599.5</v>
      </c>
      <c r="AM18" s="20">
        <f>'3月'!AA18</f>
        <v>2073.7</v>
      </c>
      <c r="AN18" s="182">
        <f t="shared" si="8"/>
        <v>25015.499999999996</v>
      </c>
      <c r="AO18" s="39">
        <f>'4月'!Y18</f>
        <v>1105</v>
      </c>
      <c r="AP18" s="23">
        <f>'5月'!Y18</f>
        <v>1073</v>
      </c>
      <c r="AQ18" s="20">
        <f>'6月'!Y18</f>
        <v>1113.4</v>
      </c>
      <c r="AR18" s="20">
        <f>'7月'!Y18</f>
        <v>1168.9</v>
      </c>
      <c r="AS18" s="20">
        <f>'8月'!Y18</f>
        <v>1106.5</v>
      </c>
      <c r="AT18" s="20">
        <f>'9月'!Y18</f>
        <v>1137.8</v>
      </c>
      <c r="AU18" s="20">
        <f>'10月'!Y18</f>
        <v>1145.7</v>
      </c>
      <c r="AV18" s="20">
        <f>'11月'!Y18</f>
        <v>942.4</v>
      </c>
      <c r="AW18" s="20">
        <f>'12月'!Y18</f>
        <v>1040.5</v>
      </c>
      <c r="AX18" s="20">
        <f>'1月'!Y18</f>
        <v>890.6</v>
      </c>
      <c r="AY18" s="20">
        <f>'2月'!Y18</f>
        <v>811.2</v>
      </c>
      <c r="AZ18" s="20">
        <f>'3月'!Y18</f>
        <v>1044.2</v>
      </c>
      <c r="BA18" s="184">
        <f t="shared" si="9"/>
        <v>12579.200000000003</v>
      </c>
      <c r="BB18" s="38">
        <f>'4月'!AG18</f>
        <v>863.9466289470761</v>
      </c>
      <c r="BC18" s="23">
        <f>'5月'!AG18</f>
        <v>880.333104969575</v>
      </c>
      <c r="BD18" s="20">
        <f>'6月'!AG18</f>
        <v>885.7994796117979</v>
      </c>
      <c r="BE18" s="20">
        <f>'7月'!AG18</f>
        <v>900.1578625256429</v>
      </c>
      <c r="BF18" s="20">
        <f>'8月'!AG18</f>
        <v>927.3651202692663</v>
      </c>
      <c r="BG18" s="20">
        <f>'9月'!AG18</f>
        <v>927.7997472379631</v>
      </c>
      <c r="BH18" s="20">
        <f>'10月'!AG18</f>
        <v>849.9950382737298</v>
      </c>
      <c r="BI18" s="20">
        <f>'11月'!AG18</f>
        <v>785.2566719465265</v>
      </c>
      <c r="BJ18" s="20">
        <f>'12月'!AG18</f>
        <v>795.6797747967714</v>
      </c>
      <c r="BK18" s="20">
        <f>'1月'!AG18</f>
        <v>726.7198932024654</v>
      </c>
      <c r="BL18" s="20">
        <f>'2月'!AG18</f>
        <v>704.1961408403967</v>
      </c>
      <c r="BM18" s="20">
        <f>'3月'!AG18</f>
        <v>826.7158151459299</v>
      </c>
      <c r="BN18" s="63">
        <f t="shared" si="10"/>
        <v>839.8155496122286</v>
      </c>
      <c r="BO18" s="24">
        <f>'4月'!AD18</f>
        <v>564.5202810543059</v>
      </c>
      <c r="BP18" s="20">
        <f>'5月'!AD18</f>
        <v>598.7923396772278</v>
      </c>
      <c r="BQ18" s="20">
        <f>'6月'!AD18</f>
        <v>583.7138570316167</v>
      </c>
      <c r="BR18" s="20">
        <f>'7月'!AD18</f>
        <v>593.1270701398173</v>
      </c>
      <c r="BS18" s="20">
        <f>'8月'!AD18</f>
        <v>636.4048725651967</v>
      </c>
      <c r="BT18" s="20">
        <f>'9月'!AD18</f>
        <v>618.5603435389403</v>
      </c>
      <c r="BU18" s="20">
        <f>'10月'!AD18</f>
        <v>548.4221052407148</v>
      </c>
      <c r="BV18" s="20">
        <f>'11月'!AD18</f>
        <v>528.7752358246652</v>
      </c>
      <c r="BW18" s="20">
        <f>'12月'!AD18</f>
        <v>521.4755533957709</v>
      </c>
      <c r="BX18" s="20">
        <f>'1月'!AD18</f>
        <v>491.9403608318355</v>
      </c>
      <c r="BY18" s="20">
        <f>'2月'!AD18</f>
        <v>467.2343001096007</v>
      </c>
      <c r="BZ18" s="20">
        <f>'3月'!AD18</f>
        <v>549.8446344873521</v>
      </c>
      <c r="CA18" s="182">
        <f t="shared" si="11"/>
        <v>558.812967820589</v>
      </c>
      <c r="CB18" s="24">
        <f>'4月'!AH18</f>
        <v>299.42634789277014</v>
      </c>
      <c r="CC18" s="20">
        <f>'5月'!AH18</f>
        <v>281.54076529234715</v>
      </c>
      <c r="CD18" s="20">
        <f>'6月'!AH18</f>
        <v>302.08562258018134</v>
      </c>
      <c r="CE18" s="20">
        <f>'7月'!AH18</f>
        <v>307.03079238582546</v>
      </c>
      <c r="CF18" s="20">
        <f>'8月'!AH18</f>
        <v>290.9602477040699</v>
      </c>
      <c r="CG18" s="20">
        <f>'9月'!AH18</f>
        <v>309.23940369902294</v>
      </c>
      <c r="CH18" s="20">
        <f>'10月'!AH18</f>
        <v>301.5729330330151</v>
      </c>
      <c r="CI18" s="20">
        <f>'11月'!AH18</f>
        <v>256.4814361218613</v>
      </c>
      <c r="CJ18" s="20">
        <f>'12月'!AH18</f>
        <v>274.2042214010004</v>
      </c>
      <c r="CK18" s="20">
        <f>'1月'!AH18</f>
        <v>234.77953237063008</v>
      </c>
      <c r="CL18" s="20">
        <f>'2月'!AH18</f>
        <v>236.96184073079593</v>
      </c>
      <c r="CM18" s="20">
        <f>'3月'!AH18</f>
        <v>276.871180658578</v>
      </c>
      <c r="CN18" s="184">
        <f t="shared" si="12"/>
        <v>281.0025817916395</v>
      </c>
      <c r="CO18" s="51">
        <f>'4月'!AI18</f>
        <v>15.504248067969087</v>
      </c>
      <c r="CP18" s="52">
        <f>'5月'!AI18</f>
        <v>13.031856623285568</v>
      </c>
      <c r="CQ18" s="52">
        <f>'6月'!AI18</f>
        <v>13.963000836664495</v>
      </c>
      <c r="CR18" s="52">
        <f>'7月'!AI18</f>
        <v>12.249236083432976</v>
      </c>
      <c r="CS18" s="52">
        <f>'8月'!AI18</f>
        <v>12.49483513759193</v>
      </c>
      <c r="CT18" s="52">
        <f>'9月'!AI18</f>
        <v>11.955709829078607</v>
      </c>
      <c r="CU18" s="52">
        <f>'10月'!AI18</f>
        <v>11.586273098152148</v>
      </c>
      <c r="CV18" s="52">
        <f>'11月'!AI18</f>
        <v>14.2570384476813</v>
      </c>
      <c r="CW18" s="52">
        <f>'12月'!AI18</f>
        <v>11.693955932888619</v>
      </c>
      <c r="CX18" s="52">
        <f>'1月'!AI18</f>
        <v>14.47403676115964</v>
      </c>
      <c r="CY18" s="52">
        <f>'2月'!AI18</f>
        <v>14.6420756486402</v>
      </c>
      <c r="CZ18" s="196">
        <f>'3月'!AI18</f>
        <v>13.116651396055362</v>
      </c>
      <c r="DA18" s="198">
        <v>1312.5</v>
      </c>
      <c r="DB18" s="191">
        <f t="shared" si="2"/>
        <v>25015.499999999996</v>
      </c>
      <c r="DC18" s="191">
        <f t="shared" si="13"/>
        <v>26327.999999999996</v>
      </c>
      <c r="DD18" s="191">
        <f t="shared" si="3"/>
        <v>12579.200000000003</v>
      </c>
      <c r="DE18" s="192">
        <f t="shared" si="14"/>
        <v>38907.2</v>
      </c>
      <c r="DF18" s="193">
        <f t="shared" si="4"/>
        <v>869.1350523311238</v>
      </c>
      <c r="DG18" s="194">
        <f t="shared" si="5"/>
        <v>588.1324705394843</v>
      </c>
      <c r="DH18" s="195">
        <f t="shared" si="6"/>
        <v>281.21811852890323</v>
      </c>
      <c r="DI18" s="25">
        <v>13</v>
      </c>
      <c r="DJ18" s="26" t="s">
        <v>30</v>
      </c>
    </row>
    <row r="19" spans="1:114" s="283" customFormat="1" ht="18" customHeight="1">
      <c r="A19" s="269">
        <v>14</v>
      </c>
      <c r="B19" s="271" t="s">
        <v>75</v>
      </c>
      <c r="C19" s="262">
        <f>'4月'!C19</f>
        <v>55134</v>
      </c>
      <c r="D19" s="263">
        <f>'5月'!C19</f>
        <v>55137</v>
      </c>
      <c r="E19" s="264">
        <f>'6月'!C19</f>
        <v>55227</v>
      </c>
      <c r="F19" s="264">
        <f>'7月'!C19</f>
        <v>55155</v>
      </c>
      <c r="G19" s="264">
        <f>'8月'!C19</f>
        <v>55158</v>
      </c>
      <c r="H19" s="264">
        <f>'9月'!C19</f>
        <v>55174</v>
      </c>
      <c r="I19" s="264">
        <f>'10月'!C19</f>
        <v>55170</v>
      </c>
      <c r="J19" s="264">
        <f>'11月'!C19</f>
        <v>55200</v>
      </c>
      <c r="K19" s="264">
        <f>'12月'!C19</f>
        <v>55178</v>
      </c>
      <c r="L19" s="264">
        <f>'1月'!C19</f>
        <v>55197</v>
      </c>
      <c r="M19" s="264">
        <f>'2月'!C19</f>
        <v>55186</v>
      </c>
      <c r="N19" s="265">
        <f>'3月'!C19</f>
        <v>55058</v>
      </c>
      <c r="O19" s="266">
        <f>'4月'!Z19</f>
        <v>1555</v>
      </c>
      <c r="P19" s="267">
        <f>'5月'!Z19</f>
        <v>1563.5</v>
      </c>
      <c r="Q19" s="268">
        <f>'6月'!Z19</f>
        <v>1513.9</v>
      </c>
      <c r="R19" s="268">
        <f>'7月'!Z19</f>
        <v>1637.6</v>
      </c>
      <c r="S19" s="268">
        <f>'8月'!Z19</f>
        <v>1677.4</v>
      </c>
      <c r="T19" s="268">
        <f>'9月'!Z19</f>
        <v>1643.4</v>
      </c>
      <c r="U19" s="268">
        <f>'10月'!Z19</f>
        <v>1591.7000000000003</v>
      </c>
      <c r="V19" s="268">
        <f>'11月'!Z19</f>
        <v>1339.4</v>
      </c>
      <c r="W19" s="268">
        <f>'12月'!Z19</f>
        <v>1363.5</v>
      </c>
      <c r="X19" s="268">
        <f>'1月'!Z19</f>
        <v>1222.7</v>
      </c>
      <c r="Y19" s="268">
        <f>'2月'!Z19</f>
        <v>1074.3000000000002</v>
      </c>
      <c r="Z19" s="268">
        <f>'3月'!Z19</f>
        <v>1424.6</v>
      </c>
      <c r="AA19" s="180">
        <f t="shared" si="7"/>
        <v>17607</v>
      </c>
      <c r="AB19" s="272">
        <f>'4月'!D19</f>
        <v>1240.5</v>
      </c>
      <c r="AC19" s="267">
        <f>'5月'!D19</f>
        <v>1241.3999999999999</v>
      </c>
      <c r="AD19" s="268">
        <f>'6月'!D19</f>
        <v>1160</v>
      </c>
      <c r="AE19" s="268">
        <f>'7月'!D19</f>
        <v>1282</v>
      </c>
      <c r="AF19" s="268">
        <f>'8月'!D19</f>
        <v>1330.3000000000002</v>
      </c>
      <c r="AG19" s="268">
        <f>'9月'!D19</f>
        <v>1302.7</v>
      </c>
      <c r="AH19" s="268">
        <f>'10月'!D19</f>
        <v>1208.6000000000001</v>
      </c>
      <c r="AI19" s="268">
        <f>'11月'!D19</f>
        <v>1050.5</v>
      </c>
      <c r="AJ19" s="268">
        <f>'12月'!D19</f>
        <v>1063.3</v>
      </c>
      <c r="AK19" s="268">
        <f>'1月'!AA19</f>
        <v>990.1000000000001</v>
      </c>
      <c r="AL19" s="268">
        <f>'2月'!AA19</f>
        <v>829.8000000000001</v>
      </c>
      <c r="AM19" s="268">
        <f>'3月'!AA19</f>
        <v>1127.6</v>
      </c>
      <c r="AN19" s="182">
        <f t="shared" si="8"/>
        <v>13826.8</v>
      </c>
      <c r="AO19" s="272">
        <f>'4月'!Y19</f>
        <v>314.5</v>
      </c>
      <c r="AP19" s="267">
        <f>'5月'!Y19</f>
        <v>322.1</v>
      </c>
      <c r="AQ19" s="268">
        <f>'6月'!Y19</f>
        <v>353.9</v>
      </c>
      <c r="AR19" s="268">
        <f>'7月'!Y19</f>
        <v>355.6</v>
      </c>
      <c r="AS19" s="268">
        <f>'8月'!Y19</f>
        <v>347.1</v>
      </c>
      <c r="AT19" s="268">
        <f>'9月'!Y19</f>
        <v>340.7</v>
      </c>
      <c r="AU19" s="268">
        <f>'10月'!Y19</f>
        <v>383.1</v>
      </c>
      <c r="AV19" s="268">
        <f>'11月'!Y19</f>
        <v>288.9</v>
      </c>
      <c r="AW19" s="268">
        <f>'12月'!Y19</f>
        <v>300.2</v>
      </c>
      <c r="AX19" s="268">
        <f>'1月'!Y19</f>
        <v>232.6</v>
      </c>
      <c r="AY19" s="268">
        <f>'2月'!Y19</f>
        <v>244.5</v>
      </c>
      <c r="AZ19" s="268">
        <f>'3月'!Y19</f>
        <v>297</v>
      </c>
      <c r="BA19" s="184">
        <f t="shared" si="9"/>
        <v>3780.2</v>
      </c>
      <c r="BB19" s="266">
        <f>'4月'!AG19</f>
        <v>940.1337347795069</v>
      </c>
      <c r="BC19" s="267">
        <f>'5月'!AG19</f>
        <v>914.7302876646852</v>
      </c>
      <c r="BD19" s="268">
        <f>'6月'!AG19</f>
        <v>913.7438813140916</v>
      </c>
      <c r="BE19" s="268">
        <f>'7月'!AG19</f>
        <v>957.7700381037603</v>
      </c>
      <c r="BF19" s="268">
        <f>'8月'!AG19</f>
        <v>980.9941879574105</v>
      </c>
      <c r="BG19" s="268">
        <f>'9月'!AG19</f>
        <v>992.858955305035</v>
      </c>
      <c r="BH19" s="268">
        <f>'10月'!AG19</f>
        <v>930.6717652768278</v>
      </c>
      <c r="BI19" s="268">
        <f>'11月'!AG19</f>
        <v>808.8164251207729</v>
      </c>
      <c r="BJ19" s="268">
        <f>'12月'!AG19</f>
        <v>797.1269521864139</v>
      </c>
      <c r="BK19" s="268">
        <f>'1月'!AG19</f>
        <v>714.5666518809169</v>
      </c>
      <c r="BL19" s="268">
        <f>'2月'!AG19</f>
        <v>695.2462063359756</v>
      </c>
      <c r="BM19" s="268">
        <f>'3月'!AG19</f>
        <v>834.6623326251847</v>
      </c>
      <c r="BN19" s="63">
        <f t="shared" si="10"/>
        <v>874.2950694962041</v>
      </c>
      <c r="BO19" s="273">
        <f>'4月'!AD19</f>
        <v>749.9909311858381</v>
      </c>
      <c r="BP19" s="268">
        <f>'5月'!AD19</f>
        <v>726.2847323997057</v>
      </c>
      <c r="BQ19" s="268">
        <f>'6月'!AD19</f>
        <v>700.1406316958492</v>
      </c>
      <c r="BR19" s="268">
        <f>'7月'!AD19</f>
        <v>749.7931050616883</v>
      </c>
      <c r="BS19" s="268">
        <f>'8月'!AD19</f>
        <v>777.9996233693472</v>
      </c>
      <c r="BT19" s="268">
        <f>'9月'!AD19</f>
        <v>787.0252896895881</v>
      </c>
      <c r="BU19" s="268">
        <f>'10月'!AD19</f>
        <v>706.6720459342677</v>
      </c>
      <c r="BV19" s="268">
        <f>'11月'!AD19</f>
        <v>634.3599033816425</v>
      </c>
      <c r="BW19" s="268">
        <f>'12月'!AD19</f>
        <v>621.624560513248</v>
      </c>
      <c r="BX19" s="268">
        <f>'1月'!AD19</f>
        <v>578.6312603478334</v>
      </c>
      <c r="BY19" s="268">
        <f>'2月'!AD19</f>
        <v>537.0150814647608</v>
      </c>
      <c r="BZ19" s="268">
        <f>'3月'!AD19</f>
        <v>660.6522857420738</v>
      </c>
      <c r="CA19" s="182">
        <f t="shared" si="11"/>
        <v>686.585055200211</v>
      </c>
      <c r="CB19" s="273">
        <f>'4月'!AH19</f>
        <v>190.14280359366876</v>
      </c>
      <c r="CC19" s="268">
        <f>'5月'!AH19</f>
        <v>188.44555526497928</v>
      </c>
      <c r="CD19" s="268">
        <f>'6月'!AH19</f>
        <v>213.6032496182423</v>
      </c>
      <c r="CE19" s="268">
        <f>'7月'!AH19</f>
        <v>207.97693304207206</v>
      </c>
      <c r="CF19" s="268">
        <f>'8月'!AH19</f>
        <v>202.99456458806316</v>
      </c>
      <c r="CG19" s="268">
        <f>'9月'!AH19</f>
        <v>205.83366561544688</v>
      </c>
      <c r="CH19" s="268">
        <f>'10月'!AH19</f>
        <v>223.99971934255998</v>
      </c>
      <c r="CI19" s="268">
        <f>'11月'!AH19</f>
        <v>174.45652173913044</v>
      </c>
      <c r="CJ19" s="268">
        <f>'12月'!AH19</f>
        <v>175.50239167316565</v>
      </c>
      <c r="CK19" s="268">
        <f>'1月'!AH19</f>
        <v>135.9353915330836</v>
      </c>
      <c r="CL19" s="268">
        <f>'2月'!AH19</f>
        <v>158.23112487121475</v>
      </c>
      <c r="CM19" s="268">
        <f>'3月'!AH19</f>
        <v>174.01004688311093</v>
      </c>
      <c r="CN19" s="184">
        <f t="shared" si="12"/>
        <v>187.7100142959931</v>
      </c>
      <c r="CO19" s="274">
        <f>'4月'!AI19</f>
        <v>19.338976219266424</v>
      </c>
      <c r="CP19" s="275">
        <f>'5月'!AI19</f>
        <v>17.06138231029483</v>
      </c>
      <c r="CQ19" s="275">
        <f>'6月'!AI19</f>
        <v>14.379310344827585</v>
      </c>
      <c r="CR19" s="275">
        <f>'7月'!AI19</f>
        <v>14.555382215288615</v>
      </c>
      <c r="CS19" s="275">
        <f>'8月'!AI19</f>
        <v>13.478162820416449</v>
      </c>
      <c r="CT19" s="275">
        <f>'9月'!AI19</f>
        <v>12.712059568588316</v>
      </c>
      <c r="CU19" s="275">
        <f>'10月'!AI19</f>
        <v>15.240774449776602</v>
      </c>
      <c r="CV19" s="275">
        <f>'11月'!AI19</f>
        <v>14.459781056639695</v>
      </c>
      <c r="CW19" s="275">
        <f>'12月'!AI19</f>
        <v>15.094517069500611</v>
      </c>
      <c r="CX19" s="275">
        <f>'1月'!AI19</f>
        <v>18.15978184021816</v>
      </c>
      <c r="CY19" s="275">
        <f>'2月'!AI19</f>
        <v>16.8353820197638</v>
      </c>
      <c r="CZ19" s="276">
        <f>'3月'!AI19</f>
        <v>17.594891805604824</v>
      </c>
      <c r="DA19" s="277">
        <v>906</v>
      </c>
      <c r="DB19" s="278">
        <f t="shared" si="2"/>
        <v>13826.8</v>
      </c>
      <c r="DC19" s="278">
        <f t="shared" si="13"/>
        <v>14732.8</v>
      </c>
      <c r="DD19" s="278">
        <f t="shared" si="3"/>
        <v>3780.2</v>
      </c>
      <c r="DE19" s="279">
        <f t="shared" si="14"/>
        <v>18513</v>
      </c>
      <c r="DF19" s="280">
        <f t="shared" si="4"/>
        <v>919.2835021061637</v>
      </c>
      <c r="DG19" s="281">
        <f t="shared" si="5"/>
        <v>731.5734878101706</v>
      </c>
      <c r="DH19" s="282">
        <f t="shared" si="6"/>
        <v>187.72362386744828</v>
      </c>
      <c r="DI19" s="269">
        <v>14</v>
      </c>
      <c r="DJ19" s="271" t="s">
        <v>75</v>
      </c>
    </row>
    <row r="20" spans="1:114" ht="18" customHeight="1">
      <c r="A20" s="25">
        <v>15</v>
      </c>
      <c r="B20" s="26" t="s">
        <v>31</v>
      </c>
      <c r="C20" s="28">
        <f>'4月'!C20</f>
        <v>17636</v>
      </c>
      <c r="D20" s="22">
        <f>'5月'!C20</f>
        <v>17629</v>
      </c>
      <c r="E20" s="19">
        <f>'6月'!C20</f>
        <v>17621</v>
      </c>
      <c r="F20" s="19">
        <f>'7月'!C20</f>
        <v>17634</v>
      </c>
      <c r="G20" s="19">
        <f>'8月'!C20</f>
        <v>17636</v>
      </c>
      <c r="H20" s="19">
        <f>'9月'!C20</f>
        <v>17623</v>
      </c>
      <c r="I20" s="19">
        <f>'10月'!C20</f>
        <v>17608</v>
      </c>
      <c r="J20" s="19">
        <f>'11月'!C20</f>
        <v>17587</v>
      </c>
      <c r="K20" s="19">
        <f>'12月'!C20</f>
        <v>17567</v>
      </c>
      <c r="L20" s="19">
        <f>'1月'!C20</f>
        <v>17533</v>
      </c>
      <c r="M20" s="19">
        <f>'2月'!C20</f>
        <v>17527</v>
      </c>
      <c r="N20" s="188">
        <f>'3月'!C20</f>
        <v>17498</v>
      </c>
      <c r="O20" s="38">
        <f>'4月'!Z20</f>
        <v>547.5</v>
      </c>
      <c r="P20" s="23">
        <f>'5月'!Z20</f>
        <v>537.4000000000001</v>
      </c>
      <c r="Q20" s="20">
        <f>'6月'!Z20</f>
        <v>490.4000000000001</v>
      </c>
      <c r="R20" s="20">
        <f>'7月'!Z20</f>
        <v>523.4</v>
      </c>
      <c r="S20" s="20">
        <f>'8月'!Z20</f>
        <v>607.5</v>
      </c>
      <c r="T20" s="20">
        <f>'9月'!Z20</f>
        <v>535.5999999999999</v>
      </c>
      <c r="U20" s="20">
        <f>'10月'!Z20</f>
        <v>542.8000000000001</v>
      </c>
      <c r="V20" s="20">
        <f>'11月'!Z20</f>
        <v>471.8</v>
      </c>
      <c r="W20" s="20">
        <f>'12月'!Z20</f>
        <v>463.9</v>
      </c>
      <c r="X20" s="20">
        <f>'1月'!Z20</f>
        <v>455.5</v>
      </c>
      <c r="Y20" s="20">
        <f>'2月'!Z20</f>
        <v>381.7</v>
      </c>
      <c r="Z20" s="20">
        <f>'3月'!Z20</f>
        <v>467.4</v>
      </c>
      <c r="AA20" s="180">
        <f t="shared" si="7"/>
        <v>6024.9</v>
      </c>
      <c r="AB20" s="39">
        <f>'4月'!D20</f>
        <v>410.29999999999995</v>
      </c>
      <c r="AC20" s="23">
        <f>'5月'!D20</f>
        <v>394.70000000000005</v>
      </c>
      <c r="AD20" s="20">
        <f>'6月'!D20</f>
        <v>369.30000000000007</v>
      </c>
      <c r="AE20" s="20">
        <f>'7月'!D20</f>
        <v>399.4</v>
      </c>
      <c r="AF20" s="20">
        <f>'8月'!D20</f>
        <v>456.7</v>
      </c>
      <c r="AG20" s="20">
        <f>'9月'!D20</f>
        <v>394.4</v>
      </c>
      <c r="AH20" s="20">
        <f>'10月'!D20</f>
        <v>391.50000000000006</v>
      </c>
      <c r="AI20" s="20">
        <f>'11月'!D20</f>
        <v>357.1</v>
      </c>
      <c r="AJ20" s="20">
        <f>'12月'!D20</f>
        <v>351</v>
      </c>
      <c r="AK20" s="20">
        <f>'1月'!AA20</f>
        <v>332.99999999999994</v>
      </c>
      <c r="AL20" s="20">
        <f>'2月'!AA20</f>
        <v>284.9</v>
      </c>
      <c r="AM20" s="20">
        <f>'3月'!AA20</f>
        <v>348</v>
      </c>
      <c r="AN20" s="182">
        <f t="shared" si="8"/>
        <v>4490.3</v>
      </c>
      <c r="AO20" s="39">
        <f>'4月'!Y20</f>
        <v>137.2</v>
      </c>
      <c r="AP20" s="23">
        <f>'5月'!Y20</f>
        <v>142.7</v>
      </c>
      <c r="AQ20" s="20">
        <f>'6月'!Y20</f>
        <v>121.1</v>
      </c>
      <c r="AR20" s="20">
        <f>'7月'!Y20</f>
        <v>124</v>
      </c>
      <c r="AS20" s="20">
        <f>'8月'!Y20</f>
        <v>150.8</v>
      </c>
      <c r="AT20" s="20">
        <f>'9月'!Y20</f>
        <v>141.2</v>
      </c>
      <c r="AU20" s="20">
        <f>'10月'!Y20</f>
        <v>151.3</v>
      </c>
      <c r="AV20" s="20">
        <f>'11月'!Y20</f>
        <v>114.7</v>
      </c>
      <c r="AW20" s="20">
        <f>'12月'!Y20</f>
        <v>112.9</v>
      </c>
      <c r="AX20" s="20">
        <f>'1月'!Y20</f>
        <v>122.5</v>
      </c>
      <c r="AY20" s="20">
        <f>'2月'!Y20</f>
        <v>96.8</v>
      </c>
      <c r="AZ20" s="20">
        <f>'3月'!Y20</f>
        <v>119.4</v>
      </c>
      <c r="BA20" s="184">
        <f t="shared" si="9"/>
        <v>1534.6000000000001</v>
      </c>
      <c r="BB20" s="38">
        <f>'4月'!AG20</f>
        <v>1034.815150827852</v>
      </c>
      <c r="BC20" s="23">
        <f>'5月'!AG20</f>
        <v>983.3503812449796</v>
      </c>
      <c r="BD20" s="20">
        <f>'6月'!AG20</f>
        <v>927.6809867014739</v>
      </c>
      <c r="BE20" s="20">
        <f>'7月'!AG20</f>
        <v>957.4612094670485</v>
      </c>
      <c r="BF20" s="20">
        <f>'8月'!AG20</f>
        <v>1111.1802105663637</v>
      </c>
      <c r="BG20" s="20">
        <f>'9月'!AG20</f>
        <v>1013.0700410448466</v>
      </c>
      <c r="BH20" s="20">
        <f>'10月'!AG20</f>
        <v>994.4160279052045</v>
      </c>
      <c r="BI20" s="20">
        <f>'11月'!AG20</f>
        <v>894.2211102897975</v>
      </c>
      <c r="BJ20" s="20">
        <f>'12月'!AG20</f>
        <v>851.8538241607706</v>
      </c>
      <c r="BK20" s="20">
        <f>'1月'!AG20</f>
        <v>838.0510116407218</v>
      </c>
      <c r="BL20" s="20">
        <f>'2月'!AG20</f>
        <v>777.7795890422124</v>
      </c>
      <c r="BM20" s="20">
        <f>'3月'!AG20</f>
        <v>861.6652963103618</v>
      </c>
      <c r="BN20" s="63">
        <f t="shared" si="10"/>
        <v>936.649568317866</v>
      </c>
      <c r="BO20" s="24">
        <f>'4月'!AD20</f>
        <v>775.4970892870642</v>
      </c>
      <c r="BP20" s="20">
        <f>'5月'!AD20</f>
        <v>722.2337094852874</v>
      </c>
      <c r="BQ20" s="20">
        <f>'6月'!AD20</f>
        <v>698.5982634356735</v>
      </c>
      <c r="BR20" s="20">
        <f>'7月'!AD20</f>
        <v>730.6266852524632</v>
      </c>
      <c r="BS20" s="20">
        <f>'8月'!AD20</f>
        <v>835.3514438940875</v>
      </c>
      <c r="BT20" s="20">
        <f>'9月'!AD20</f>
        <v>745.9948173788043</v>
      </c>
      <c r="BU20" s="20">
        <f>'10月'!AD20</f>
        <v>717.2326361917603</v>
      </c>
      <c r="BV20" s="20">
        <f>'11月'!AD20</f>
        <v>676.8256856390138</v>
      </c>
      <c r="BW20" s="20">
        <f>'12月'!AD20</f>
        <v>644.5369525338017</v>
      </c>
      <c r="BX20" s="20">
        <f>'1月'!AD20</f>
        <v>612.6695650414057</v>
      </c>
      <c r="BY20" s="20">
        <f>'2月'!AD20</f>
        <v>580.532892109317</v>
      </c>
      <c r="BZ20" s="20">
        <f>'3月'!AD20</f>
        <v>641.547974146354</v>
      </c>
      <c r="CA20" s="182">
        <f t="shared" si="11"/>
        <v>698.0759110720035</v>
      </c>
      <c r="CB20" s="24">
        <f>'4月'!AH20</f>
        <v>259.3180615407877</v>
      </c>
      <c r="CC20" s="20">
        <f>'5月'!AH20</f>
        <v>261.1166717596921</v>
      </c>
      <c r="CD20" s="20">
        <f>'6月'!AH20</f>
        <v>229.08272326580027</v>
      </c>
      <c r="CE20" s="20">
        <f>'7月'!AH20</f>
        <v>226.83452421458546</v>
      </c>
      <c r="CF20" s="20">
        <f>'8月'!AH20</f>
        <v>275.82876667227595</v>
      </c>
      <c r="CG20" s="20">
        <f>'9月'!AH20</f>
        <v>267.07522366604246</v>
      </c>
      <c r="CH20" s="20">
        <f>'10月'!AH20</f>
        <v>277.18339171344405</v>
      </c>
      <c r="CI20" s="20">
        <f>'11月'!AH20</f>
        <v>217.39542465078372</v>
      </c>
      <c r="CJ20" s="20">
        <f>'12月'!AH20</f>
        <v>207.3168716269692</v>
      </c>
      <c r="CK20" s="20">
        <f>'1月'!AH20</f>
        <v>225.38144659931592</v>
      </c>
      <c r="CL20" s="20">
        <f>'2月'!AH20</f>
        <v>197.24669693289536</v>
      </c>
      <c r="CM20" s="20">
        <f>'3月'!AH20</f>
        <v>220.1173221640077</v>
      </c>
      <c r="CN20" s="184">
        <f t="shared" si="12"/>
        <v>238.57365724586256</v>
      </c>
      <c r="CO20" s="51">
        <f>'4月'!AI20</f>
        <v>16.79259078722886</v>
      </c>
      <c r="CP20" s="52">
        <f>'5月'!AI20</f>
        <v>17.329617430960223</v>
      </c>
      <c r="CQ20" s="52">
        <f>'6月'!AI20</f>
        <v>17.059301380991062</v>
      </c>
      <c r="CR20" s="52">
        <f>'7月'!AI20</f>
        <v>15.42313470205308</v>
      </c>
      <c r="CS20" s="52">
        <f>'8月'!AI20</f>
        <v>16.465951390409458</v>
      </c>
      <c r="CT20" s="52">
        <f>'9月'!AI20</f>
        <v>12.93103448275862</v>
      </c>
      <c r="CU20" s="52">
        <f>'10月'!AI20</f>
        <v>15.095785440613026</v>
      </c>
      <c r="CV20" s="52">
        <f>'11月'!AI20</f>
        <v>16.690002800336035</v>
      </c>
      <c r="CW20" s="52">
        <f>'12月'!AI20</f>
        <v>13.618233618233615</v>
      </c>
      <c r="CX20" s="52">
        <f>'1月'!AI20</f>
        <v>19.219219219219223</v>
      </c>
      <c r="CY20" s="52">
        <f>'2月'!AI20</f>
        <v>17.514917514917517</v>
      </c>
      <c r="CZ20" s="196">
        <f>'3月'!AI20</f>
        <v>11.17816091954023</v>
      </c>
      <c r="DA20" s="198">
        <v>298.3</v>
      </c>
      <c r="DB20" s="191">
        <f t="shared" si="2"/>
        <v>4490.3</v>
      </c>
      <c r="DC20" s="191">
        <f t="shared" si="13"/>
        <v>4788.6</v>
      </c>
      <c r="DD20" s="191">
        <f t="shared" si="3"/>
        <v>1534.6000000000001</v>
      </c>
      <c r="DE20" s="192">
        <f t="shared" si="14"/>
        <v>6323.200000000001</v>
      </c>
      <c r="DF20" s="193">
        <f t="shared" si="4"/>
        <v>983.0242079349916</v>
      </c>
      <c r="DG20" s="194">
        <f t="shared" si="5"/>
        <v>744.4505506891289</v>
      </c>
      <c r="DH20" s="195">
        <f t="shared" si="6"/>
        <v>238.77689468672398</v>
      </c>
      <c r="DI20" s="25">
        <v>15</v>
      </c>
      <c r="DJ20" s="26" t="s">
        <v>31</v>
      </c>
    </row>
    <row r="21" spans="1:114" s="283" customFormat="1" ht="18" customHeight="1">
      <c r="A21" s="269">
        <v>16</v>
      </c>
      <c r="B21" s="271" t="s">
        <v>193</v>
      </c>
      <c r="C21" s="262">
        <f>'4月'!C21</f>
        <v>6939</v>
      </c>
      <c r="D21" s="263">
        <f>'5月'!C21</f>
        <v>6925</v>
      </c>
      <c r="E21" s="264">
        <f>'6月'!C21</f>
        <v>6922</v>
      </c>
      <c r="F21" s="264">
        <f>'7月'!C21</f>
        <v>6906</v>
      </c>
      <c r="G21" s="264">
        <f>'8月'!C21</f>
        <v>6894</v>
      </c>
      <c r="H21" s="264">
        <f>'9月'!C21</f>
        <v>6874</v>
      </c>
      <c r="I21" s="264">
        <f>'10月'!C21</f>
        <v>6876</v>
      </c>
      <c r="J21" s="264">
        <f>'11月'!C21</f>
        <v>6864</v>
      </c>
      <c r="K21" s="264">
        <f>'12月'!C21</f>
        <v>6854</v>
      </c>
      <c r="L21" s="264">
        <f>'1月'!C21</f>
        <v>6853</v>
      </c>
      <c r="M21" s="264">
        <f>'2月'!C21</f>
        <v>6843</v>
      </c>
      <c r="N21" s="265">
        <f>'3月'!C21</f>
        <v>6796</v>
      </c>
      <c r="O21" s="266">
        <f>'4月'!Z21</f>
        <v>179.2</v>
      </c>
      <c r="P21" s="267">
        <f>'5月'!Z21</f>
        <v>148.8</v>
      </c>
      <c r="Q21" s="268">
        <f>'6月'!Z21</f>
        <v>142.1</v>
      </c>
      <c r="R21" s="268">
        <f>'7月'!Z21</f>
        <v>155.6</v>
      </c>
      <c r="S21" s="268">
        <f>'8月'!Z21</f>
        <v>159.6</v>
      </c>
      <c r="T21" s="268">
        <f>'9月'!Z21</f>
        <v>149.5</v>
      </c>
      <c r="U21" s="268">
        <f>'10月'!Z21</f>
        <v>147.1</v>
      </c>
      <c r="V21" s="268">
        <f>'11月'!Z21</f>
        <v>122.19999999999999</v>
      </c>
      <c r="W21" s="268">
        <f>'12月'!Z21</f>
        <v>129.2</v>
      </c>
      <c r="X21" s="268">
        <f>'1月'!Z21</f>
        <v>121.1</v>
      </c>
      <c r="Y21" s="268">
        <f>'2月'!Z21</f>
        <v>107.4</v>
      </c>
      <c r="Z21" s="268">
        <f>'3月'!Z21</f>
        <v>138.1</v>
      </c>
      <c r="AA21" s="180">
        <f t="shared" si="7"/>
        <v>1699.9</v>
      </c>
      <c r="AB21" s="272">
        <f>'4月'!D21</f>
        <v>127.9</v>
      </c>
      <c r="AC21" s="267">
        <f>'5月'!D21</f>
        <v>108.3</v>
      </c>
      <c r="AD21" s="268">
        <f>'6月'!D21</f>
        <v>104.3</v>
      </c>
      <c r="AE21" s="268">
        <f>'7月'!D21</f>
        <v>109.39999999999999</v>
      </c>
      <c r="AF21" s="268">
        <f>'8月'!D21</f>
        <v>120.69999999999999</v>
      </c>
      <c r="AG21" s="268">
        <f>'9月'!D21</f>
        <v>109.1</v>
      </c>
      <c r="AH21" s="268">
        <f>'10月'!D21</f>
        <v>106.3</v>
      </c>
      <c r="AI21" s="268">
        <f>'11月'!D21</f>
        <v>87.39999999999999</v>
      </c>
      <c r="AJ21" s="268">
        <f>'12月'!D21</f>
        <v>84.9</v>
      </c>
      <c r="AK21" s="268">
        <f>'1月'!AA21</f>
        <v>84.3</v>
      </c>
      <c r="AL21" s="268">
        <f>'2月'!AA21</f>
        <v>70.4</v>
      </c>
      <c r="AM21" s="268">
        <f>'3月'!AA21</f>
        <v>96.1</v>
      </c>
      <c r="AN21" s="182">
        <f t="shared" si="8"/>
        <v>1209.1</v>
      </c>
      <c r="AO21" s="272">
        <f>'4月'!Y21</f>
        <v>51.3</v>
      </c>
      <c r="AP21" s="267">
        <f>'5月'!Y21</f>
        <v>40.5</v>
      </c>
      <c r="AQ21" s="268">
        <f>'6月'!Y21</f>
        <v>37.8</v>
      </c>
      <c r="AR21" s="268">
        <f>'7月'!Y21</f>
        <v>46.2</v>
      </c>
      <c r="AS21" s="268">
        <f>'8月'!Y21</f>
        <v>38.9</v>
      </c>
      <c r="AT21" s="268">
        <f>'9月'!Y21</f>
        <v>40.4</v>
      </c>
      <c r="AU21" s="268">
        <f>'10月'!Y21</f>
        <v>40.8</v>
      </c>
      <c r="AV21" s="268">
        <f>'11月'!Y21</f>
        <v>34.8</v>
      </c>
      <c r="AW21" s="268">
        <f>'12月'!Y21</f>
        <v>44.3</v>
      </c>
      <c r="AX21" s="268">
        <f>'1月'!Y21</f>
        <v>36.8</v>
      </c>
      <c r="AY21" s="268">
        <f>'2月'!Y21</f>
        <v>37</v>
      </c>
      <c r="AZ21" s="268">
        <f>'3月'!Y21</f>
        <v>42</v>
      </c>
      <c r="BA21" s="184">
        <f t="shared" si="9"/>
        <v>490.80000000000007</v>
      </c>
      <c r="BB21" s="266">
        <f>'4月'!AG21</f>
        <v>860.8348945573329</v>
      </c>
      <c r="BC21" s="267">
        <f>'5月'!AG21</f>
        <v>693.1407942238268</v>
      </c>
      <c r="BD21" s="268">
        <f>'6月'!AG21</f>
        <v>684.2916305499373</v>
      </c>
      <c r="BE21" s="268">
        <f>'7月'!AG21</f>
        <v>726.8107209252356</v>
      </c>
      <c r="BF21" s="268">
        <f>'8月'!AG21</f>
        <v>746.7924422358853</v>
      </c>
      <c r="BG21" s="268">
        <f>'9月'!AG21</f>
        <v>724.9539326932402</v>
      </c>
      <c r="BH21" s="268">
        <f>'10月'!AG21</f>
        <v>690.1048996978737</v>
      </c>
      <c r="BI21" s="268">
        <f>'11月'!AG21</f>
        <v>593.4343434343433</v>
      </c>
      <c r="BJ21" s="268">
        <f>'12月'!AG21</f>
        <v>608.0743996912562</v>
      </c>
      <c r="BK21" s="268">
        <f>'1月'!AG21</f>
        <v>570.0352565158654</v>
      </c>
      <c r="BL21" s="268">
        <f>'2月'!AG21</f>
        <v>560.5310953842301</v>
      </c>
      <c r="BM21" s="268">
        <f>'3月'!AG21</f>
        <v>655.5089331485312</v>
      </c>
      <c r="BN21" s="63">
        <f t="shared" si="10"/>
        <v>677.5182243195524</v>
      </c>
      <c r="BO21" s="273">
        <f>'4月'!AD21</f>
        <v>614.4016909256857</v>
      </c>
      <c r="BP21" s="268">
        <f>'5月'!AD21</f>
        <v>504.4835216024222</v>
      </c>
      <c r="BQ21" s="268">
        <f>'6月'!AD21</f>
        <v>502.26331503419044</v>
      </c>
      <c r="BR21" s="268">
        <f>'7月'!AD21</f>
        <v>511.00959427519786</v>
      </c>
      <c r="BS21" s="268">
        <f>'8月'!AD21</f>
        <v>564.7734823174897</v>
      </c>
      <c r="BT21" s="268">
        <f>'9月'!AD21</f>
        <v>529.0466492095819</v>
      </c>
      <c r="BU21" s="268">
        <f>'10月'!AD21</f>
        <v>498.69579087616586</v>
      </c>
      <c r="BV21" s="268">
        <f>'11月'!AD21</f>
        <v>424.4366744366745</v>
      </c>
      <c r="BW21" s="268">
        <f>'12月'!AD21</f>
        <v>399.5783013451058</v>
      </c>
      <c r="BX21" s="268">
        <f>'1月'!AD21</f>
        <v>396.8123214226875</v>
      </c>
      <c r="BY21" s="268">
        <f>'2月'!AD21</f>
        <v>367.42447965595716</v>
      </c>
      <c r="BZ21" s="268">
        <f>'3月'!AD21</f>
        <v>456.1506768687463</v>
      </c>
      <c r="CA21" s="182">
        <f t="shared" si="11"/>
        <v>481.9032207922646</v>
      </c>
      <c r="CB21" s="273">
        <f>'4月'!AH21</f>
        <v>246.4332036316472</v>
      </c>
      <c r="CC21" s="268">
        <f>'5月'!AH21</f>
        <v>188.65727262140447</v>
      </c>
      <c r="CD21" s="268">
        <f>'6月'!AH21</f>
        <v>182.0283155157469</v>
      </c>
      <c r="CE21" s="268">
        <f>'7月'!AH21</f>
        <v>215.80112665003784</v>
      </c>
      <c r="CF21" s="268">
        <f>'8月'!AH21</f>
        <v>182.0189599183956</v>
      </c>
      <c r="CG21" s="268">
        <f>'9月'!AH21</f>
        <v>195.90728348365823</v>
      </c>
      <c r="CH21" s="268">
        <f>'10月'!AH21</f>
        <v>191.409108821708</v>
      </c>
      <c r="CI21" s="268">
        <f>'11月'!AH21</f>
        <v>168.997668997669</v>
      </c>
      <c r="CJ21" s="268">
        <f>'12月'!AH21</f>
        <v>208.49609834615057</v>
      </c>
      <c r="CK21" s="268">
        <f>'1月'!AH21</f>
        <v>173.2229350931779</v>
      </c>
      <c r="CL21" s="268">
        <f>'2月'!AH21</f>
        <v>193.10661572827289</v>
      </c>
      <c r="CM21" s="268">
        <f>'3月'!AH21</f>
        <v>199.35825627978505</v>
      </c>
      <c r="CN21" s="184">
        <f t="shared" si="12"/>
        <v>195.61500352728768</v>
      </c>
      <c r="CO21" s="274">
        <f>'4月'!AI21</f>
        <v>34.558248631743545</v>
      </c>
      <c r="CP21" s="275">
        <f>'5月'!AI21</f>
        <v>33.97968605724838</v>
      </c>
      <c r="CQ21" s="275">
        <f>'6月'!AI21</f>
        <v>37.200383509108335</v>
      </c>
      <c r="CR21" s="275">
        <f>'7月'!AI21</f>
        <v>38.02559414990859</v>
      </c>
      <c r="CS21" s="275">
        <f>'8月'!AI21</f>
        <v>34.63131731565866</v>
      </c>
      <c r="CT21" s="275">
        <f>'9月'!AI21</f>
        <v>35.56370302474794</v>
      </c>
      <c r="CU21" s="275">
        <f>'10月'!AI21</f>
        <v>33.301975540921916</v>
      </c>
      <c r="CV21" s="275">
        <f>'11月'!AI21</f>
        <v>33.52402745995423</v>
      </c>
      <c r="CW21" s="275">
        <f>'12月'!AI21</f>
        <v>31.33097762073027</v>
      </c>
      <c r="CX21" s="275">
        <f>'1月'!AI21</f>
        <v>28.825622775800714</v>
      </c>
      <c r="CY21" s="275">
        <f>'2月'!AI21</f>
        <v>31.392045454545453</v>
      </c>
      <c r="CZ21" s="276">
        <f>'3月'!AI21</f>
        <v>31.841831425598336</v>
      </c>
      <c r="DA21" s="277">
        <v>33.4</v>
      </c>
      <c r="DB21" s="278">
        <f t="shared" si="2"/>
        <v>1209.1</v>
      </c>
      <c r="DC21" s="278">
        <f t="shared" si="13"/>
        <v>1242.5</v>
      </c>
      <c r="DD21" s="278">
        <f t="shared" si="3"/>
        <v>490.80000000000007</v>
      </c>
      <c r="DE21" s="279">
        <f t="shared" si="14"/>
        <v>1733.3000000000002</v>
      </c>
      <c r="DF21" s="280">
        <f t="shared" si="4"/>
        <v>690.8302477869759</v>
      </c>
      <c r="DG21" s="281">
        <f t="shared" si="5"/>
        <v>495.2152442596881</v>
      </c>
      <c r="DH21" s="282">
        <f t="shared" si="6"/>
        <v>195.55810562050254</v>
      </c>
      <c r="DI21" s="269">
        <v>16</v>
      </c>
      <c r="DJ21" s="271" t="s">
        <v>193</v>
      </c>
    </row>
    <row r="22" spans="1:114" ht="18" customHeight="1">
      <c r="A22" s="25">
        <v>17</v>
      </c>
      <c r="B22" s="26" t="s">
        <v>32</v>
      </c>
      <c r="C22" s="28">
        <f>'4月'!C22</f>
        <v>14757</v>
      </c>
      <c r="D22" s="22">
        <f>'5月'!C22</f>
        <v>14736</v>
      </c>
      <c r="E22" s="19">
        <f>'6月'!C22</f>
        <v>14726</v>
      </c>
      <c r="F22" s="19">
        <f>'7月'!C22</f>
        <v>14725</v>
      </c>
      <c r="G22" s="19">
        <f>'8月'!C22</f>
        <v>14712</v>
      </c>
      <c r="H22" s="19">
        <f>'9月'!C22</f>
        <v>14720</v>
      </c>
      <c r="I22" s="19">
        <f>'10月'!C22</f>
        <v>14667</v>
      </c>
      <c r="J22" s="19">
        <f>'11月'!C22</f>
        <v>14646</v>
      </c>
      <c r="K22" s="19">
        <f>'12月'!C22</f>
        <v>14602</v>
      </c>
      <c r="L22" s="19">
        <f>'1月'!C22</f>
        <v>14571</v>
      </c>
      <c r="M22" s="19">
        <f>'2月'!C22</f>
        <v>14554</v>
      </c>
      <c r="N22" s="188">
        <f>'3月'!C22</f>
        <v>14480</v>
      </c>
      <c r="O22" s="38">
        <f>'4月'!Z22</f>
        <v>335.9</v>
      </c>
      <c r="P22" s="23">
        <f>'5月'!Z22</f>
        <v>372</v>
      </c>
      <c r="Q22" s="20">
        <f>'6月'!Z22</f>
        <v>348.1</v>
      </c>
      <c r="R22" s="20">
        <f>'7月'!Z22</f>
        <v>365.70000000000005</v>
      </c>
      <c r="S22" s="20">
        <f>'8月'!Z22</f>
        <v>418.3</v>
      </c>
      <c r="T22" s="20">
        <f>'9月'!Z22</f>
        <v>366.1</v>
      </c>
      <c r="U22" s="20">
        <f>'10月'!Z22</f>
        <v>361.4000000000001</v>
      </c>
      <c r="V22" s="20">
        <f>'11月'!Z22</f>
        <v>300.90000000000003</v>
      </c>
      <c r="W22" s="20">
        <f>'12月'!Z22</f>
        <v>317.6</v>
      </c>
      <c r="X22" s="20">
        <f>'1月'!Z22</f>
        <v>300.5</v>
      </c>
      <c r="Y22" s="20">
        <f>'2月'!Z22</f>
        <v>258.99999999999994</v>
      </c>
      <c r="Z22" s="20">
        <f>'3月'!Z22</f>
        <v>336.09999999999997</v>
      </c>
      <c r="AA22" s="180">
        <f t="shared" si="7"/>
        <v>4081.6</v>
      </c>
      <c r="AB22" s="39">
        <f>'4月'!D22</f>
        <v>270.99999999999994</v>
      </c>
      <c r="AC22" s="23">
        <f>'5月'!D22</f>
        <v>309</v>
      </c>
      <c r="AD22" s="20">
        <f>'6月'!D22</f>
        <v>278.70000000000005</v>
      </c>
      <c r="AE22" s="20">
        <f>'7月'!D22</f>
        <v>294.90000000000003</v>
      </c>
      <c r="AF22" s="20">
        <f>'8月'!D22</f>
        <v>344.8</v>
      </c>
      <c r="AG22" s="20">
        <f>'9月'!D22</f>
        <v>303.3</v>
      </c>
      <c r="AH22" s="20">
        <f>'10月'!D22</f>
        <v>292.50000000000006</v>
      </c>
      <c r="AI22" s="20">
        <f>'11月'!D22</f>
        <v>245.3</v>
      </c>
      <c r="AJ22" s="20">
        <f>'12月'!D22</f>
        <v>253.40000000000003</v>
      </c>
      <c r="AK22" s="20">
        <f>'1月'!AA22</f>
        <v>243.99999999999997</v>
      </c>
      <c r="AL22" s="20">
        <f>'2月'!AA22</f>
        <v>205.6</v>
      </c>
      <c r="AM22" s="20">
        <f>'3月'!AA22</f>
        <v>275.1</v>
      </c>
      <c r="AN22" s="182">
        <f t="shared" si="8"/>
        <v>3317.6000000000004</v>
      </c>
      <c r="AO22" s="39">
        <f>'4月'!Y22</f>
        <v>64.9</v>
      </c>
      <c r="AP22" s="23">
        <f>'5月'!Y22</f>
        <v>63</v>
      </c>
      <c r="AQ22" s="20">
        <f>'6月'!Y22</f>
        <v>69.4</v>
      </c>
      <c r="AR22" s="20">
        <f>'7月'!Y22</f>
        <v>70.8</v>
      </c>
      <c r="AS22" s="20">
        <f>'8月'!Y22</f>
        <v>73.5</v>
      </c>
      <c r="AT22" s="20">
        <f>'9月'!Y22</f>
        <v>62.8</v>
      </c>
      <c r="AU22" s="20">
        <f>'10月'!Y22</f>
        <v>68.9</v>
      </c>
      <c r="AV22" s="20">
        <f>'11月'!Y22</f>
        <v>55.6</v>
      </c>
      <c r="AW22" s="20">
        <f>'12月'!Y22</f>
        <v>64.2</v>
      </c>
      <c r="AX22" s="20">
        <f>'1月'!Y22</f>
        <v>56.5</v>
      </c>
      <c r="AY22" s="20">
        <f>'2月'!Y22</f>
        <v>53.4</v>
      </c>
      <c r="AZ22" s="20">
        <f>'3月'!Y22</f>
        <v>61</v>
      </c>
      <c r="BA22" s="184">
        <f t="shared" si="9"/>
        <v>764.0000000000001</v>
      </c>
      <c r="BB22" s="38">
        <f>'4月'!AG22</f>
        <v>758.7359671116532</v>
      </c>
      <c r="BC22" s="23">
        <f>'5月'!AG22</f>
        <v>814.3322475570033</v>
      </c>
      <c r="BD22" s="20">
        <f>'6月'!AG22</f>
        <v>787.9487527728735</v>
      </c>
      <c r="BE22" s="20">
        <f>'7月'!AG22</f>
        <v>801.1391642477682</v>
      </c>
      <c r="BF22" s="20">
        <f>'8月'!AG22</f>
        <v>917.1797435492642</v>
      </c>
      <c r="BG22" s="20">
        <f>'9月'!AG22</f>
        <v>829.0307971014494</v>
      </c>
      <c r="BH22" s="20">
        <f>'10月'!AG22</f>
        <v>794.849970418561</v>
      </c>
      <c r="BI22" s="20">
        <f>'11月'!AG22</f>
        <v>684.8286221493923</v>
      </c>
      <c r="BJ22" s="20">
        <f>'12月'!AG22</f>
        <v>701.6272627258309</v>
      </c>
      <c r="BK22" s="20">
        <f>'1月'!AG22</f>
        <v>665.2630833228176</v>
      </c>
      <c r="BL22" s="20">
        <f>'2月'!AG22</f>
        <v>635.5641060876734</v>
      </c>
      <c r="BM22" s="20">
        <f>'3月'!AG22</f>
        <v>748.752450543575</v>
      </c>
      <c r="BN22" s="63">
        <f t="shared" si="10"/>
        <v>759.6783799880882</v>
      </c>
      <c r="BO22" s="24">
        <f>'4月'!AD22</f>
        <v>612.1388719477761</v>
      </c>
      <c r="BP22" s="20">
        <f>'5月'!AD22</f>
        <v>676.4211411158977</v>
      </c>
      <c r="BQ22" s="20">
        <f>'6月'!AD22</f>
        <v>630.8569876409073</v>
      </c>
      <c r="BR22" s="20">
        <f>'7月'!AD22</f>
        <v>646.0375705131714</v>
      </c>
      <c r="BS22" s="20">
        <f>'8月'!AD22</f>
        <v>756.020979143644</v>
      </c>
      <c r="BT22" s="20">
        <f>'9月'!AD22</f>
        <v>686.820652173913</v>
      </c>
      <c r="BU22" s="20">
        <f>'10月'!AD22</f>
        <v>643.3138249790511</v>
      </c>
      <c r="BV22" s="20">
        <f>'11月'!AD22</f>
        <v>558.2866766807774</v>
      </c>
      <c r="BW22" s="20">
        <f>'12月'!AD22</f>
        <v>559.7995855627377</v>
      </c>
      <c r="BX22" s="20">
        <f>'1月'!AD22</f>
        <v>540.1803405349998</v>
      </c>
      <c r="BY22" s="20">
        <f>'2月'!AD22</f>
        <v>504.5250201221068</v>
      </c>
      <c r="BZ22" s="20">
        <f>'3月'!AD22</f>
        <v>612.8586704687222</v>
      </c>
      <c r="CA22" s="182">
        <f t="shared" si="11"/>
        <v>617.4806432400238</v>
      </c>
      <c r="CB22" s="24">
        <f>'4月'!AH22</f>
        <v>146.59709516387707</v>
      </c>
      <c r="CC22" s="20">
        <f>'5月'!AH22</f>
        <v>137.91110644110537</v>
      </c>
      <c r="CD22" s="20">
        <f>'6月'!AH22</f>
        <v>157.09176513196616</v>
      </c>
      <c r="CE22" s="20">
        <f>'7月'!AH22</f>
        <v>155.10159373459663</v>
      </c>
      <c r="CF22" s="20">
        <f>'8月'!AH22</f>
        <v>161.15876440562016</v>
      </c>
      <c r="CG22" s="20">
        <f>'9月'!AH22</f>
        <v>142.21014492753625</v>
      </c>
      <c r="CH22" s="20">
        <f>'10月'!AH22</f>
        <v>151.53614543950982</v>
      </c>
      <c r="CI22" s="20">
        <f>'11月'!AH22</f>
        <v>126.54194546861487</v>
      </c>
      <c r="CJ22" s="20">
        <f>'12月'!AH22</f>
        <v>141.82767716309297</v>
      </c>
      <c r="CK22" s="20">
        <f>'1月'!AH22</f>
        <v>125.08274278781761</v>
      </c>
      <c r="CL22" s="20">
        <f>'2月'!AH22</f>
        <v>131.03908596556664</v>
      </c>
      <c r="CM22" s="20">
        <f>'3月'!AH22</f>
        <v>135.89378007485297</v>
      </c>
      <c r="CN22" s="184">
        <f t="shared" si="12"/>
        <v>142.19773674806436</v>
      </c>
      <c r="CO22" s="51">
        <f>'4月'!AI22</f>
        <v>18.929889298892988</v>
      </c>
      <c r="CP22" s="52">
        <f>'5月'!AI22</f>
        <v>14.789644012944985</v>
      </c>
      <c r="CQ22" s="52">
        <f>'6月'!AI22</f>
        <v>14.854682454251884</v>
      </c>
      <c r="CR22" s="52">
        <f>'7月'!AI22</f>
        <v>14.750762970498474</v>
      </c>
      <c r="CS22" s="52">
        <f>'8月'!AI22</f>
        <v>13.631090487238978</v>
      </c>
      <c r="CT22" s="52">
        <f>'9月'!AI22</f>
        <v>12.693702604681834</v>
      </c>
      <c r="CU22" s="52">
        <f>'10月'!AI22</f>
        <v>14.803418803418804</v>
      </c>
      <c r="CV22" s="52">
        <f>'11月'!AI22</f>
        <v>15.165103954341623</v>
      </c>
      <c r="CW22" s="52">
        <f>'12月'!AI22</f>
        <v>13.891081294396214</v>
      </c>
      <c r="CX22" s="52">
        <f>'1月'!AI22</f>
        <v>15.819672131147543</v>
      </c>
      <c r="CY22" s="52">
        <f>'2月'!AI22</f>
        <v>16.00194552529183</v>
      </c>
      <c r="CZ22" s="196">
        <f>'3月'!AI22</f>
        <v>12.940748818611413</v>
      </c>
      <c r="DA22" s="198">
        <v>79.8</v>
      </c>
      <c r="DB22" s="191">
        <f t="shared" si="2"/>
        <v>3317.6000000000004</v>
      </c>
      <c r="DC22" s="191">
        <f t="shared" si="13"/>
        <v>3397.4000000000005</v>
      </c>
      <c r="DD22" s="191">
        <f t="shared" si="3"/>
        <v>764.0000000000001</v>
      </c>
      <c r="DE22" s="192">
        <f t="shared" si="14"/>
        <v>4161.400000000001</v>
      </c>
      <c r="DF22" s="193">
        <f t="shared" si="4"/>
        <v>774.530970815962</v>
      </c>
      <c r="DG22" s="194">
        <f t="shared" si="5"/>
        <v>632.3332340678977</v>
      </c>
      <c r="DH22" s="195">
        <f t="shared" si="6"/>
        <v>142.71157598223954</v>
      </c>
      <c r="DI22" s="25">
        <v>17</v>
      </c>
      <c r="DJ22" s="26" t="s">
        <v>32</v>
      </c>
    </row>
    <row r="23" spans="1:114" s="283" customFormat="1" ht="18" customHeight="1">
      <c r="A23" s="269">
        <v>18</v>
      </c>
      <c r="B23" s="271" t="s">
        <v>194</v>
      </c>
      <c r="C23" s="262">
        <f>'4月'!C23</f>
        <v>33825</v>
      </c>
      <c r="D23" s="263">
        <f>'5月'!C23</f>
        <v>33818</v>
      </c>
      <c r="E23" s="264">
        <f>'6月'!C23</f>
        <v>33797</v>
      </c>
      <c r="F23" s="264">
        <f>'7月'!C23</f>
        <v>33830</v>
      </c>
      <c r="G23" s="264">
        <f>'8月'!C23</f>
        <v>33796</v>
      </c>
      <c r="H23" s="264">
        <f>'9月'!C23</f>
        <v>33778</v>
      </c>
      <c r="I23" s="264">
        <f>'10月'!C23</f>
        <v>33793</v>
      </c>
      <c r="J23" s="264">
        <f>'11月'!C23</f>
        <v>33772</v>
      </c>
      <c r="K23" s="264">
        <f>'12月'!C23</f>
        <v>33779</v>
      </c>
      <c r="L23" s="264">
        <f>'1月'!C23</f>
        <v>33758</v>
      </c>
      <c r="M23" s="264">
        <f>'2月'!C23</f>
        <v>33769</v>
      </c>
      <c r="N23" s="265">
        <f>'3月'!C23</f>
        <v>33696</v>
      </c>
      <c r="O23" s="266">
        <f>'4月'!Z23</f>
        <v>923.4</v>
      </c>
      <c r="P23" s="267">
        <f>'5月'!Z23</f>
        <v>894.1000000000001</v>
      </c>
      <c r="Q23" s="268">
        <f>'6月'!Z23</f>
        <v>872.3</v>
      </c>
      <c r="R23" s="268">
        <f>'7月'!Z23</f>
        <v>934.8</v>
      </c>
      <c r="S23" s="268">
        <f>'8月'!Z23</f>
        <v>937.9000000000001</v>
      </c>
      <c r="T23" s="268">
        <f>'9月'!Z23</f>
        <v>893.8</v>
      </c>
      <c r="U23" s="268">
        <f>'10月'!Z23</f>
        <v>878.8999999999999</v>
      </c>
      <c r="V23" s="268">
        <f>'11月'!Z23</f>
        <v>811.4</v>
      </c>
      <c r="W23" s="268">
        <f>'12月'!Z23</f>
        <v>813</v>
      </c>
      <c r="X23" s="268">
        <f>'1月'!Z23</f>
        <v>745.9000000000001</v>
      </c>
      <c r="Y23" s="268">
        <f>'2月'!Z23</f>
        <v>665.9000000000001</v>
      </c>
      <c r="Z23" s="268">
        <f>'3月'!Z23</f>
        <v>847.6000000000001</v>
      </c>
      <c r="AA23" s="180">
        <f t="shared" si="7"/>
        <v>10219</v>
      </c>
      <c r="AB23" s="272">
        <f>'4月'!D23</f>
        <v>600.3</v>
      </c>
      <c r="AC23" s="267">
        <f>'5月'!D23</f>
        <v>583.9000000000001</v>
      </c>
      <c r="AD23" s="268">
        <f>'6月'!D23</f>
        <v>566.3</v>
      </c>
      <c r="AE23" s="268">
        <f>'7月'!D23</f>
        <v>590.0999999999999</v>
      </c>
      <c r="AF23" s="268">
        <f>'8月'!D23</f>
        <v>623.8000000000001</v>
      </c>
      <c r="AG23" s="268">
        <f>'9月'!D23</f>
        <v>584.5999999999999</v>
      </c>
      <c r="AH23" s="268">
        <f>'10月'!D23</f>
        <v>564.5999999999999</v>
      </c>
      <c r="AI23" s="268">
        <f>'11月'!D23</f>
        <v>524</v>
      </c>
      <c r="AJ23" s="268">
        <f>'12月'!D23</f>
        <v>504.9</v>
      </c>
      <c r="AK23" s="268">
        <f>'1月'!AA23</f>
        <v>469.8</v>
      </c>
      <c r="AL23" s="268">
        <f>'2月'!AA23</f>
        <v>400.2</v>
      </c>
      <c r="AM23" s="268">
        <f>'3月'!AA23</f>
        <v>518.4</v>
      </c>
      <c r="AN23" s="182">
        <f t="shared" si="8"/>
        <v>6530.9</v>
      </c>
      <c r="AO23" s="272">
        <f>'4月'!Y23</f>
        <v>323.1</v>
      </c>
      <c r="AP23" s="267">
        <f>'5月'!Y23</f>
        <v>310.2</v>
      </c>
      <c r="AQ23" s="268">
        <f>'6月'!Y23</f>
        <v>306</v>
      </c>
      <c r="AR23" s="268">
        <f>'7月'!Y23</f>
        <v>344.7</v>
      </c>
      <c r="AS23" s="268">
        <f>'8月'!Y23</f>
        <v>314.1</v>
      </c>
      <c r="AT23" s="268">
        <f>'9月'!Y23</f>
        <v>309.2</v>
      </c>
      <c r="AU23" s="268">
        <f>'10月'!Y23</f>
        <v>314.3</v>
      </c>
      <c r="AV23" s="268">
        <f>'11月'!Y23</f>
        <v>287.4</v>
      </c>
      <c r="AW23" s="268">
        <f>'12月'!Y23</f>
        <v>308.1</v>
      </c>
      <c r="AX23" s="268">
        <f>'1月'!Y23</f>
        <v>276.1</v>
      </c>
      <c r="AY23" s="268">
        <f>'2月'!Y23</f>
        <v>265.7</v>
      </c>
      <c r="AZ23" s="268">
        <f>'3月'!Y23</f>
        <v>329.2</v>
      </c>
      <c r="BA23" s="184">
        <f t="shared" si="9"/>
        <v>3688.0999999999995</v>
      </c>
      <c r="BB23" s="266">
        <f>'4月'!AG23</f>
        <v>909.9778270509978</v>
      </c>
      <c r="BC23" s="267">
        <f>'5月'!AG23</f>
        <v>852.8575162301429</v>
      </c>
      <c r="BD23" s="268">
        <f>'6月'!AG23</f>
        <v>860.3327711532581</v>
      </c>
      <c r="BE23" s="268">
        <f>'7月'!AG23</f>
        <v>891.3638400732314</v>
      </c>
      <c r="BF23" s="268">
        <f>'8月'!AG23</f>
        <v>895.2195144300338</v>
      </c>
      <c r="BG23" s="268">
        <f>'9月'!AG23</f>
        <v>882.0336708311129</v>
      </c>
      <c r="BH23" s="268">
        <f>'10月'!AG23</f>
        <v>838.978868500157</v>
      </c>
      <c r="BI23" s="268">
        <f>'11月'!AG23</f>
        <v>800.8606735362627</v>
      </c>
      <c r="BJ23" s="268">
        <f>'12月'!AG23</f>
        <v>776.3938083310017</v>
      </c>
      <c r="BK23" s="268">
        <f>'1月'!AG23</f>
        <v>712.7581705841769</v>
      </c>
      <c r="BL23" s="268">
        <f>'2月'!AG23</f>
        <v>704.2596125778928</v>
      </c>
      <c r="BM23" s="268">
        <f>'3月'!AG23</f>
        <v>811.4297092791718</v>
      </c>
      <c r="BN23" s="63">
        <f t="shared" si="10"/>
        <v>828.8608050794186</v>
      </c>
      <c r="BO23" s="273">
        <f>'4月'!AD23</f>
        <v>591.5742793791574</v>
      </c>
      <c r="BP23" s="268">
        <f>'5月'!AD23</f>
        <v>556.9662271857514</v>
      </c>
      <c r="BQ23" s="268">
        <f>'6月'!AD23</f>
        <v>558.5308360702626</v>
      </c>
      <c r="BR23" s="268">
        <f>'7月'!AD23</f>
        <v>562.6805755532881</v>
      </c>
      <c r="BS23" s="268">
        <f>'8月'!AD23</f>
        <v>595.4130857249761</v>
      </c>
      <c r="BT23" s="268">
        <f>'9月'!AD23</f>
        <v>576.904099315136</v>
      </c>
      <c r="BU23" s="268">
        <f>'10月'!AD23</f>
        <v>538.9549085848091</v>
      </c>
      <c r="BV23" s="268">
        <f>'11月'!AD23</f>
        <v>517.193730506534</v>
      </c>
      <c r="BW23" s="268">
        <f>'12月'!AD23</f>
        <v>482.1663392697696</v>
      </c>
      <c r="BX23" s="268">
        <f>'1月'!AD23</f>
        <v>448.92584601212803</v>
      </c>
      <c r="BY23" s="268">
        <f>'2月'!AD23</f>
        <v>423.2537872858877</v>
      </c>
      <c r="BZ23" s="268">
        <f>'3月'!AD23</f>
        <v>496.27791563275434</v>
      </c>
      <c r="CA23" s="182">
        <f t="shared" si="11"/>
        <v>529.7198387213206</v>
      </c>
      <c r="CB23" s="273">
        <f>'4月'!AH23</f>
        <v>318.4035476718404</v>
      </c>
      <c r="CC23" s="268">
        <f>'5月'!AH23</f>
        <v>295.8912890443913</v>
      </c>
      <c r="CD23" s="268">
        <f>'6月'!AH23</f>
        <v>301.8019350829955</v>
      </c>
      <c r="CE23" s="268">
        <f>'7月'!AH23</f>
        <v>328.6832645199432</v>
      </c>
      <c r="CF23" s="268">
        <f>'8月'!AH23</f>
        <v>299.80642870505767</v>
      </c>
      <c r="CG23" s="268">
        <f>'9月'!AH23</f>
        <v>305.12957151597686</v>
      </c>
      <c r="CH23" s="268">
        <f>'10月'!AH23</f>
        <v>300.02395991534803</v>
      </c>
      <c r="CI23" s="268">
        <f>'11月'!AH23</f>
        <v>283.66694302972877</v>
      </c>
      <c r="CJ23" s="268">
        <f>'12月'!AH23</f>
        <v>294.227469061232</v>
      </c>
      <c r="CK23" s="268">
        <f>'1月'!AH23</f>
        <v>263.8323245720489</v>
      </c>
      <c r="CL23" s="268">
        <f>'2月'!AH23</f>
        <v>281.0058252920049</v>
      </c>
      <c r="CM23" s="268">
        <f>'3月'!AH23</f>
        <v>315.15179364641733</v>
      </c>
      <c r="CN23" s="184">
        <f t="shared" si="12"/>
        <v>299.14096635809796</v>
      </c>
      <c r="CO23" s="274">
        <f>'4月'!AI23</f>
        <v>26.869898384141262</v>
      </c>
      <c r="CP23" s="275">
        <f>'5月'!AI23</f>
        <v>24.66175715019695</v>
      </c>
      <c r="CQ23" s="275">
        <f>'6月'!AI23</f>
        <v>23.838954617693805</v>
      </c>
      <c r="CR23" s="275">
        <f>'7月'!AI23</f>
        <v>26.605660057617357</v>
      </c>
      <c r="CS23" s="275">
        <f>'8月'!AI23</f>
        <v>28.51875601154216</v>
      </c>
      <c r="CT23" s="275">
        <f>'9月'!AI23</f>
        <v>27.779678412589803</v>
      </c>
      <c r="CU23" s="275">
        <f>'10月'!AI23</f>
        <v>25.292242295430395</v>
      </c>
      <c r="CV23" s="275">
        <f>'11月'!AI23</f>
        <v>26.52671755725191</v>
      </c>
      <c r="CW23" s="275">
        <f>'12月'!AI23</f>
        <v>29.45137651020004</v>
      </c>
      <c r="CX23" s="275">
        <f>'1月'!AI23</f>
        <v>29.267773520647083</v>
      </c>
      <c r="CY23" s="275">
        <f>'2月'!AI23</f>
        <v>29.66016991504248</v>
      </c>
      <c r="CZ23" s="276">
        <f>'3月'!AI23</f>
        <v>27.56558641975309</v>
      </c>
      <c r="DA23" s="277">
        <v>892.9</v>
      </c>
      <c r="DB23" s="278">
        <f t="shared" si="2"/>
        <v>6530.9</v>
      </c>
      <c r="DC23" s="278">
        <f t="shared" si="13"/>
        <v>7423.799999999999</v>
      </c>
      <c r="DD23" s="278">
        <f t="shared" si="3"/>
        <v>3688.0999999999995</v>
      </c>
      <c r="DE23" s="279">
        <f t="shared" si="14"/>
        <v>11111.899999999998</v>
      </c>
      <c r="DF23" s="280">
        <f t="shared" si="4"/>
        <v>901.2837244311567</v>
      </c>
      <c r="DG23" s="281">
        <f t="shared" si="5"/>
        <v>602.1427580730589</v>
      </c>
      <c r="DH23" s="282">
        <f t="shared" si="6"/>
        <v>299.00818399206446</v>
      </c>
      <c r="DI23" s="269">
        <v>18</v>
      </c>
      <c r="DJ23" s="271" t="s">
        <v>194</v>
      </c>
    </row>
    <row r="24" spans="1:114" ht="18" customHeight="1">
      <c r="A24" s="25">
        <v>19</v>
      </c>
      <c r="B24" s="26" t="s">
        <v>33</v>
      </c>
      <c r="C24" s="28">
        <f>'4月'!C24</f>
        <v>26770</v>
      </c>
      <c r="D24" s="22">
        <f>'5月'!C24</f>
        <v>26800</v>
      </c>
      <c r="E24" s="19">
        <f>'6月'!C24</f>
        <v>26831</v>
      </c>
      <c r="F24" s="19">
        <f>'7月'!C24</f>
        <v>26851</v>
      </c>
      <c r="G24" s="19">
        <f>'8月'!C24</f>
        <v>26854</v>
      </c>
      <c r="H24" s="19">
        <f>'9月'!C24</f>
        <v>26854</v>
      </c>
      <c r="I24" s="19">
        <f>'10月'!C24</f>
        <v>26865</v>
      </c>
      <c r="J24" s="19">
        <f>'11月'!C24</f>
        <v>26893</v>
      </c>
      <c r="K24" s="19">
        <f>'12月'!C24</f>
        <v>26916</v>
      </c>
      <c r="L24" s="19">
        <f>'1月'!C24</f>
        <v>26928</v>
      </c>
      <c r="M24" s="19">
        <f>'2月'!C24</f>
        <v>26959</v>
      </c>
      <c r="N24" s="188">
        <f>'3月'!C24</f>
        <v>26909</v>
      </c>
      <c r="O24" s="38">
        <f>'4月'!Z24</f>
        <v>962.7</v>
      </c>
      <c r="P24" s="23">
        <f>'5月'!Z24</f>
        <v>904.1999999999999</v>
      </c>
      <c r="Q24" s="20">
        <f>'6月'!Z24</f>
        <v>891.2</v>
      </c>
      <c r="R24" s="20">
        <f>'7月'!Z24</f>
        <v>1035.8</v>
      </c>
      <c r="S24" s="20">
        <f>'8月'!Z24</f>
        <v>1028.9</v>
      </c>
      <c r="T24" s="20">
        <f>'9月'!Z24</f>
        <v>1075.6</v>
      </c>
      <c r="U24" s="20">
        <f>'10月'!Z24</f>
        <v>1038.3</v>
      </c>
      <c r="V24" s="20">
        <f>'11月'!Z24</f>
        <v>940.2</v>
      </c>
      <c r="W24" s="20">
        <f>'12月'!Z24</f>
        <v>936.4</v>
      </c>
      <c r="X24" s="20">
        <f>'1月'!Z24</f>
        <v>824.7</v>
      </c>
      <c r="Y24" s="20">
        <f>'2月'!Z24</f>
        <v>763.0999999999999</v>
      </c>
      <c r="Z24" s="20">
        <f>'3月'!Z24</f>
        <v>911.7</v>
      </c>
      <c r="AA24" s="180">
        <f t="shared" si="7"/>
        <v>11312.800000000003</v>
      </c>
      <c r="AB24" s="39">
        <f>'4月'!D24</f>
        <v>535.5</v>
      </c>
      <c r="AC24" s="23">
        <f>'5月'!D24</f>
        <v>516.3</v>
      </c>
      <c r="AD24" s="20">
        <f>'6月'!D24</f>
        <v>472.4</v>
      </c>
      <c r="AE24" s="20">
        <f>'7月'!D24</f>
        <v>527.1</v>
      </c>
      <c r="AF24" s="20">
        <f>'8月'!D24</f>
        <v>551.6</v>
      </c>
      <c r="AG24" s="20">
        <f>'9月'!D24</f>
        <v>504.6</v>
      </c>
      <c r="AH24" s="20">
        <f>'10月'!D24</f>
        <v>507.7</v>
      </c>
      <c r="AI24" s="20">
        <f>'11月'!D24</f>
        <v>466.59999999999997</v>
      </c>
      <c r="AJ24" s="20">
        <f>'12月'!D24</f>
        <v>438.9</v>
      </c>
      <c r="AK24" s="20">
        <f>'1月'!AA24</f>
        <v>420.5</v>
      </c>
      <c r="AL24" s="20">
        <f>'2月'!AA24</f>
        <v>359.9</v>
      </c>
      <c r="AM24" s="20">
        <f>'3月'!AA24</f>
        <v>465.6</v>
      </c>
      <c r="AN24" s="182">
        <f t="shared" si="8"/>
        <v>5766.699999999999</v>
      </c>
      <c r="AO24" s="39">
        <f>'4月'!Y24</f>
        <v>427.2</v>
      </c>
      <c r="AP24" s="23">
        <f>'5月'!Y24</f>
        <v>387.9</v>
      </c>
      <c r="AQ24" s="20">
        <f>'6月'!Y24</f>
        <v>418.8</v>
      </c>
      <c r="AR24" s="20">
        <f>'7月'!Y24</f>
        <v>508.7</v>
      </c>
      <c r="AS24" s="20">
        <f>'8月'!Y24</f>
        <v>477.3</v>
      </c>
      <c r="AT24" s="20">
        <f>'9月'!Y24</f>
        <v>571</v>
      </c>
      <c r="AU24" s="20">
        <f>'10月'!Y24</f>
        <v>530.6</v>
      </c>
      <c r="AV24" s="20">
        <f>'11月'!Y24</f>
        <v>473.6</v>
      </c>
      <c r="AW24" s="20">
        <f>'12月'!Y24</f>
        <v>497.5</v>
      </c>
      <c r="AX24" s="20">
        <f>'1月'!Y24</f>
        <v>404.2</v>
      </c>
      <c r="AY24" s="20">
        <f>'2月'!Y24</f>
        <v>403.2</v>
      </c>
      <c r="AZ24" s="20">
        <f>'3月'!Y24</f>
        <v>446.1</v>
      </c>
      <c r="BA24" s="184">
        <f t="shared" si="9"/>
        <v>5546.1</v>
      </c>
      <c r="BB24" s="38">
        <f>'4月'!AG24</f>
        <v>1198.7299215539786</v>
      </c>
      <c r="BC24" s="23">
        <f>'5月'!AG24</f>
        <v>1088.348579682234</v>
      </c>
      <c r="BD24" s="20">
        <f>'6月'!AG24</f>
        <v>1107.177021604363</v>
      </c>
      <c r="BE24" s="20">
        <f>'7月'!AG24</f>
        <v>1244.3820798408422</v>
      </c>
      <c r="BF24" s="20">
        <f>'8月'!AG24</f>
        <v>1235.9545162972058</v>
      </c>
      <c r="BG24" s="20">
        <f>'9月'!AG24</f>
        <v>1335.1207765447728</v>
      </c>
      <c r="BH24" s="20">
        <f>'10月'!AG24</f>
        <v>1246.735469462005</v>
      </c>
      <c r="BI24" s="20">
        <f>'11月'!AG24</f>
        <v>1165.3590153571563</v>
      </c>
      <c r="BJ24" s="20">
        <f>'12月'!AG24</f>
        <v>1122.2489081922731</v>
      </c>
      <c r="BK24" s="20">
        <f>'1月'!AG24</f>
        <v>987.9391639353689</v>
      </c>
      <c r="BL24" s="20">
        <f>'2月'!AG24</f>
        <v>1010.9266452231694</v>
      </c>
      <c r="BM24" s="20">
        <f>'3月'!AG24</f>
        <v>1092.9308937290436</v>
      </c>
      <c r="BN24" s="63">
        <f t="shared" si="10"/>
        <v>1154.1659567565255</v>
      </c>
      <c r="BO24" s="24">
        <f>'4月'!AD24</f>
        <v>666.7911841613748</v>
      </c>
      <c r="BP24" s="20">
        <f>'5月'!AD24</f>
        <v>621.4492055849785</v>
      </c>
      <c r="BQ24" s="20">
        <f>'6月'!AD24</f>
        <v>586.8833314698172</v>
      </c>
      <c r="BR24" s="20">
        <f>'7月'!AD24</f>
        <v>633.2436708670668</v>
      </c>
      <c r="BS24" s="20">
        <f>'8月'!AD24</f>
        <v>662.6032764987254</v>
      </c>
      <c r="BT24" s="20">
        <f>'9月'!AD24</f>
        <v>626.3498920086392</v>
      </c>
      <c r="BU24" s="20">
        <f>'10月'!AD24</f>
        <v>609.6191831319079</v>
      </c>
      <c r="BV24" s="20">
        <f>'11月'!AD24</f>
        <v>578.3413279787802</v>
      </c>
      <c r="BW24" s="20">
        <f>'12月'!AD24</f>
        <v>526.0092330260452</v>
      </c>
      <c r="BX24" s="20">
        <f>'1月'!AD24</f>
        <v>503.7327736568723</v>
      </c>
      <c r="BY24" s="20">
        <f>'2月'!AD24</f>
        <v>476.78220366376456</v>
      </c>
      <c r="BZ24" s="20">
        <f>'3月'!AD24</f>
        <v>558.1535857411899</v>
      </c>
      <c r="CA24" s="182">
        <f t="shared" si="11"/>
        <v>588.3361168612414</v>
      </c>
      <c r="CB24" s="24">
        <f>'4月'!AH24</f>
        <v>531.9387373926037</v>
      </c>
      <c r="CC24" s="20">
        <f>'5月'!AH24</f>
        <v>466.89937409725565</v>
      </c>
      <c r="CD24" s="20">
        <f>'6月'!AH24</f>
        <v>520.2936901345458</v>
      </c>
      <c r="CE24" s="20">
        <f>'7月'!AH24</f>
        <v>611.1384089737752</v>
      </c>
      <c r="CF24" s="20">
        <f>'8月'!AH24</f>
        <v>573.3512397984802</v>
      </c>
      <c r="CG24" s="20">
        <f>'9月'!AH24</f>
        <v>708.7708845361337</v>
      </c>
      <c r="CH24" s="20">
        <f>'10月'!AH24</f>
        <v>637.1162863300974</v>
      </c>
      <c r="CI24" s="20">
        <f>'11月'!AH24</f>
        <v>587.0176873783761</v>
      </c>
      <c r="CJ24" s="20">
        <f>'12月'!AH24</f>
        <v>596.2396751662279</v>
      </c>
      <c r="CK24" s="20">
        <f>'1月'!AH24</f>
        <v>484.20639027849654</v>
      </c>
      <c r="CL24" s="20">
        <f>'2月'!AH24</f>
        <v>534.144441559405</v>
      </c>
      <c r="CM24" s="20">
        <f>'3月'!AH24</f>
        <v>534.7773079878539</v>
      </c>
      <c r="CN24" s="184">
        <f t="shared" si="12"/>
        <v>565.8298398952836</v>
      </c>
      <c r="CO24" s="51">
        <f>'4月'!AI24</f>
        <v>25.11671335200747</v>
      </c>
      <c r="CP24" s="52">
        <f>'5月'!AI24</f>
        <v>24.443153205500675</v>
      </c>
      <c r="CQ24" s="52">
        <f>'6月'!AI24</f>
        <v>24.407281964436915</v>
      </c>
      <c r="CR24" s="52">
        <f>'7月'!AI24</f>
        <v>26.294820717131472</v>
      </c>
      <c r="CS24" s="52">
        <f>'8月'!AI24</f>
        <v>28.172588832487307</v>
      </c>
      <c r="CT24" s="52">
        <f>'9月'!AI24</f>
        <v>24.712643678160923</v>
      </c>
      <c r="CU24" s="52">
        <f>'10月'!AI24</f>
        <v>26.807169588339573</v>
      </c>
      <c r="CV24" s="52">
        <f>'11月'!AI24</f>
        <v>26.982426060865837</v>
      </c>
      <c r="CW24" s="52">
        <f>'12月'!AI24</f>
        <v>27.386648439280016</v>
      </c>
      <c r="CX24" s="52">
        <f>'1月'!AI24</f>
        <v>31.414982164090368</v>
      </c>
      <c r="CY24" s="52">
        <f>'2月'!AI24</f>
        <v>29.7026951931092</v>
      </c>
      <c r="CZ24" s="196">
        <f>'3月'!AI24</f>
        <v>24.119415807560138</v>
      </c>
      <c r="DA24" s="198">
        <v>633.5</v>
      </c>
      <c r="DB24" s="191">
        <f t="shared" si="2"/>
        <v>5766.699999999999</v>
      </c>
      <c r="DC24" s="191">
        <f t="shared" si="13"/>
        <v>6400.199999999999</v>
      </c>
      <c r="DD24" s="191">
        <f t="shared" si="3"/>
        <v>5546.1</v>
      </c>
      <c r="DE24" s="192">
        <f t="shared" si="14"/>
        <v>11946.3</v>
      </c>
      <c r="DF24" s="193">
        <f t="shared" si="4"/>
        <v>1218.7975363482492</v>
      </c>
      <c r="DG24" s="194">
        <f t="shared" si="5"/>
        <v>652.9676964529657</v>
      </c>
      <c r="DH24" s="195">
        <f t="shared" si="6"/>
        <v>565.5981582187958</v>
      </c>
      <c r="DI24" s="25">
        <v>19</v>
      </c>
      <c r="DJ24" s="26" t="s">
        <v>33</v>
      </c>
    </row>
    <row r="25" spans="1:114" s="283" customFormat="1" ht="18" customHeight="1">
      <c r="A25" s="269">
        <v>20</v>
      </c>
      <c r="B25" s="271" t="s">
        <v>195</v>
      </c>
      <c r="C25" s="262">
        <f>'4月'!C25</f>
        <v>6350</v>
      </c>
      <c r="D25" s="263">
        <f>'5月'!C25</f>
        <v>6335</v>
      </c>
      <c r="E25" s="264">
        <f>'6月'!C25</f>
        <v>6333</v>
      </c>
      <c r="F25" s="264">
        <f>'7月'!C25</f>
        <v>6321</v>
      </c>
      <c r="G25" s="264">
        <f>'8月'!C25</f>
        <v>6316</v>
      </c>
      <c r="H25" s="264">
        <f>'9月'!C25</f>
        <v>6307</v>
      </c>
      <c r="I25" s="264">
        <f>'10月'!C25</f>
        <v>6294</v>
      </c>
      <c r="J25" s="264">
        <f>'11月'!C25</f>
        <v>6280</v>
      </c>
      <c r="K25" s="264">
        <f>'12月'!C25</f>
        <v>6262</v>
      </c>
      <c r="L25" s="264">
        <f>'1月'!C25</f>
        <v>6252</v>
      </c>
      <c r="M25" s="264">
        <f>'2月'!C25</f>
        <v>6247</v>
      </c>
      <c r="N25" s="265">
        <f>'3月'!C25</f>
        <v>6224</v>
      </c>
      <c r="O25" s="266">
        <f>'4月'!Z25</f>
        <v>148.89999999999998</v>
      </c>
      <c r="P25" s="267">
        <f>'5月'!Z25</f>
        <v>175.4</v>
      </c>
      <c r="Q25" s="268">
        <f>'6月'!Z25</f>
        <v>137.1</v>
      </c>
      <c r="R25" s="268">
        <f>'7月'!Z25</f>
        <v>158.2</v>
      </c>
      <c r="S25" s="268">
        <f>'8月'!Z25</f>
        <v>168.29999999999998</v>
      </c>
      <c r="T25" s="268">
        <f>'9月'!Z25</f>
        <v>152.2</v>
      </c>
      <c r="U25" s="268">
        <f>'10月'!Z25</f>
        <v>145.2</v>
      </c>
      <c r="V25" s="268">
        <f>'11月'!Z25</f>
        <v>139.8</v>
      </c>
      <c r="W25" s="268">
        <f>'12月'!Z25</f>
        <v>134.2</v>
      </c>
      <c r="X25" s="268">
        <f>'1月'!Z25</f>
        <v>134.60000000000002</v>
      </c>
      <c r="Y25" s="268">
        <f>'2月'!Z25</f>
        <v>114.39999999999999</v>
      </c>
      <c r="Z25" s="268">
        <f>'3月'!Z25</f>
        <v>137.4</v>
      </c>
      <c r="AA25" s="180">
        <f t="shared" si="7"/>
        <v>1745.7000000000003</v>
      </c>
      <c r="AB25" s="272">
        <f>'4月'!D25</f>
        <v>98.1</v>
      </c>
      <c r="AC25" s="267">
        <f>'5月'!D25</f>
        <v>119.3</v>
      </c>
      <c r="AD25" s="268">
        <f>'6月'!D25</f>
        <v>85.19999999999999</v>
      </c>
      <c r="AE25" s="268">
        <f>'7月'!D25</f>
        <v>102.5</v>
      </c>
      <c r="AF25" s="268">
        <f>'8月'!D25</f>
        <v>110.39999999999999</v>
      </c>
      <c r="AG25" s="268">
        <f>'9月'!D25</f>
        <v>101.2</v>
      </c>
      <c r="AH25" s="268">
        <f>'10月'!D25</f>
        <v>87</v>
      </c>
      <c r="AI25" s="268">
        <f>'11月'!D25</f>
        <v>91</v>
      </c>
      <c r="AJ25" s="268">
        <f>'12月'!D25</f>
        <v>84.8</v>
      </c>
      <c r="AK25" s="268">
        <f>'1月'!AA25</f>
        <v>84.9</v>
      </c>
      <c r="AL25" s="268">
        <f>'2月'!AA25</f>
        <v>72.39999999999999</v>
      </c>
      <c r="AM25" s="268">
        <f>'3月'!AA25</f>
        <v>87.4</v>
      </c>
      <c r="AN25" s="182">
        <f t="shared" si="8"/>
        <v>1124.2</v>
      </c>
      <c r="AO25" s="272">
        <f>'4月'!Y25</f>
        <v>50.8</v>
      </c>
      <c r="AP25" s="267">
        <f>'5月'!Y25</f>
        <v>56.1</v>
      </c>
      <c r="AQ25" s="268">
        <f>'6月'!Y25</f>
        <v>51.9</v>
      </c>
      <c r="AR25" s="268">
        <f>'7月'!Y25</f>
        <v>55.7</v>
      </c>
      <c r="AS25" s="268">
        <f>'8月'!Y25</f>
        <v>57.9</v>
      </c>
      <c r="AT25" s="268">
        <f>'9月'!Y25</f>
        <v>51</v>
      </c>
      <c r="AU25" s="268">
        <f>'10月'!Y25</f>
        <v>58.2</v>
      </c>
      <c r="AV25" s="268">
        <f>'11月'!Y25</f>
        <v>48.8</v>
      </c>
      <c r="AW25" s="268">
        <f>'12月'!Y25</f>
        <v>49.4</v>
      </c>
      <c r="AX25" s="268">
        <f>'1月'!Y25</f>
        <v>49.7</v>
      </c>
      <c r="AY25" s="268">
        <f>'2月'!Y25</f>
        <v>42</v>
      </c>
      <c r="AZ25" s="268">
        <f>'3月'!Y25</f>
        <v>50</v>
      </c>
      <c r="BA25" s="184">
        <f t="shared" si="9"/>
        <v>621.5</v>
      </c>
      <c r="BB25" s="266">
        <f>'4月'!AG25</f>
        <v>781.6272965879264</v>
      </c>
      <c r="BC25" s="267">
        <f>'5月'!AG25</f>
        <v>893.1435700282608</v>
      </c>
      <c r="BD25" s="268">
        <f>'6月'!AG25</f>
        <v>721.616927206695</v>
      </c>
      <c r="BE25" s="268">
        <f>'7月'!AG25</f>
        <v>807.3446933161862</v>
      </c>
      <c r="BF25" s="268">
        <f>'8月'!AG25</f>
        <v>859.5681219228176</v>
      </c>
      <c r="BG25" s="268">
        <f>'9月'!AG25</f>
        <v>804.3972305903493</v>
      </c>
      <c r="BH25" s="268">
        <f>'10月'!AG25</f>
        <v>744.1803253482578</v>
      </c>
      <c r="BI25" s="268">
        <f>'11月'!AG25</f>
        <v>742.0382165605097</v>
      </c>
      <c r="BJ25" s="268">
        <f>'12月'!AG25</f>
        <v>691.3178310546975</v>
      </c>
      <c r="BK25" s="268">
        <f>'1月'!AG25</f>
        <v>694.4874414380947</v>
      </c>
      <c r="BL25" s="268">
        <f>'2月'!AG25</f>
        <v>654.0282192595301</v>
      </c>
      <c r="BM25" s="268">
        <f>'3月'!AG25</f>
        <v>712.1237250186583</v>
      </c>
      <c r="BN25" s="63">
        <f t="shared" si="10"/>
        <v>758.3224553713966</v>
      </c>
      <c r="BO25" s="273">
        <f>'4月'!AD25</f>
        <v>514.9606299212597</v>
      </c>
      <c r="BP25" s="268">
        <f>'5月'!AD25</f>
        <v>607.4802046999517</v>
      </c>
      <c r="BQ25" s="268">
        <f>'6月'!AD25</f>
        <v>448.44465498184115</v>
      </c>
      <c r="BR25" s="268">
        <f>'7月'!AD25</f>
        <v>523.0899561625101</v>
      </c>
      <c r="BS25" s="268">
        <f>'8月'!AD25</f>
        <v>563.8521726695133</v>
      </c>
      <c r="BT25" s="268">
        <f>'9月'!AD25</f>
        <v>534.8554516146081</v>
      </c>
      <c r="BU25" s="268">
        <f>'10月'!AD25</f>
        <v>445.89317014668353</v>
      </c>
      <c r="BV25" s="268">
        <f>'11月'!AD25</f>
        <v>483.01486199575373</v>
      </c>
      <c r="BW25" s="268">
        <f>'12月'!AD25</f>
        <v>436.8386890718208</v>
      </c>
      <c r="BX25" s="268">
        <f>'1月'!AD25</f>
        <v>438.05337130827814</v>
      </c>
      <c r="BY25" s="268">
        <f>'2月'!AD25</f>
        <v>413.9129639369754</v>
      </c>
      <c r="BZ25" s="268">
        <f>'3月'!AD25</f>
        <v>452.981175885231</v>
      </c>
      <c r="CA25" s="182">
        <f t="shared" si="11"/>
        <v>488.34628190899</v>
      </c>
      <c r="CB25" s="273">
        <f>'4月'!AH25</f>
        <v>266.6666666666667</v>
      </c>
      <c r="CC25" s="268">
        <f>'5月'!AH25</f>
        <v>285.66336532830917</v>
      </c>
      <c r="CD25" s="268">
        <f>'6月'!AH25</f>
        <v>273.17227222485394</v>
      </c>
      <c r="CE25" s="268">
        <f>'7月'!AH25</f>
        <v>284.25473715367616</v>
      </c>
      <c r="CF25" s="268">
        <f>'8月'!AH25</f>
        <v>295.7159492533045</v>
      </c>
      <c r="CG25" s="268">
        <f>'9月'!AH25</f>
        <v>269.54177897574124</v>
      </c>
      <c r="CH25" s="268">
        <f>'10月'!AH25</f>
        <v>298.28715520157454</v>
      </c>
      <c r="CI25" s="268">
        <f>'11月'!AH25</f>
        <v>259.02335456475583</v>
      </c>
      <c r="CJ25" s="268">
        <f>'12月'!AH25</f>
        <v>254.47914198287674</v>
      </c>
      <c r="CK25" s="268">
        <f>'1月'!AH25</f>
        <v>256.4340701298166</v>
      </c>
      <c r="CL25" s="268">
        <f>'2月'!AH25</f>
        <v>240.11525532255484</v>
      </c>
      <c r="CM25" s="268">
        <f>'3月'!AH25</f>
        <v>259.1425491334273</v>
      </c>
      <c r="CN25" s="184">
        <f t="shared" si="12"/>
        <v>269.97617346240645</v>
      </c>
      <c r="CO25" s="274">
        <f>'4月'!AI25</f>
        <v>25.178389398572886</v>
      </c>
      <c r="CP25" s="275">
        <f>'5月'!AI25</f>
        <v>20.03352891869237</v>
      </c>
      <c r="CQ25" s="275">
        <f>'6月'!AI25</f>
        <v>19.014084507042252</v>
      </c>
      <c r="CR25" s="275">
        <f>'7月'!AI25</f>
        <v>24.48780487804878</v>
      </c>
      <c r="CS25" s="275">
        <f>'8月'!AI25</f>
        <v>20.018115942028984</v>
      </c>
      <c r="CT25" s="275">
        <f>'9月'!AI25</f>
        <v>23.221343873517785</v>
      </c>
      <c r="CU25" s="275">
        <f>'10月'!AI25</f>
        <v>19.655172413793107</v>
      </c>
      <c r="CV25" s="275">
        <f>'11月'!AI25</f>
        <v>22.52747252747253</v>
      </c>
      <c r="CW25" s="275">
        <f>'12月'!AI25</f>
        <v>17.806603773584907</v>
      </c>
      <c r="CX25" s="275">
        <f>'1月'!AI25</f>
        <v>18.13898704358068</v>
      </c>
      <c r="CY25" s="275">
        <f>'2月'!AI25</f>
        <v>19.475138121546962</v>
      </c>
      <c r="CZ25" s="276">
        <f>'3月'!AI25</f>
        <v>19.565217391304348</v>
      </c>
      <c r="DA25" s="277">
        <v>56.7</v>
      </c>
      <c r="DB25" s="278">
        <f t="shared" si="2"/>
        <v>1124.2</v>
      </c>
      <c r="DC25" s="278">
        <f t="shared" si="13"/>
        <v>1180.9</v>
      </c>
      <c r="DD25" s="278">
        <f t="shared" si="3"/>
        <v>621.5</v>
      </c>
      <c r="DE25" s="279">
        <f t="shared" si="14"/>
        <v>1802.4</v>
      </c>
      <c r="DF25" s="280">
        <f t="shared" si="4"/>
        <v>782.9526227653118</v>
      </c>
      <c r="DG25" s="281">
        <f t="shared" si="5"/>
        <v>512.9764493029055</v>
      </c>
      <c r="DH25" s="282">
        <f t="shared" si="6"/>
        <v>270.5337982248804</v>
      </c>
      <c r="DI25" s="269">
        <v>20</v>
      </c>
      <c r="DJ25" s="271" t="s">
        <v>195</v>
      </c>
    </row>
    <row r="26" spans="1:114" ht="18" customHeight="1">
      <c r="A26" s="25">
        <v>21</v>
      </c>
      <c r="B26" s="26" t="s">
        <v>35</v>
      </c>
      <c r="C26" s="28">
        <f>'4月'!C26</f>
        <v>16124</v>
      </c>
      <c r="D26" s="22">
        <f>'5月'!C26</f>
        <v>16128</v>
      </c>
      <c r="E26" s="19">
        <f>'6月'!C26</f>
        <v>16135</v>
      </c>
      <c r="F26" s="19">
        <f>'7月'!C26</f>
        <v>16130</v>
      </c>
      <c r="G26" s="19">
        <f>'8月'!C26</f>
        <v>16148</v>
      </c>
      <c r="H26" s="19">
        <f>'9月'!C26</f>
        <v>16160</v>
      </c>
      <c r="I26" s="19">
        <f>'10月'!C26</f>
        <v>16158</v>
      </c>
      <c r="J26" s="19">
        <f>'11月'!C26</f>
        <v>16155</v>
      </c>
      <c r="K26" s="19">
        <f>'12月'!C26</f>
        <v>16149</v>
      </c>
      <c r="L26" s="19">
        <f>'1月'!C26</f>
        <v>16131</v>
      </c>
      <c r="M26" s="19">
        <f>'2月'!C26</f>
        <v>16086</v>
      </c>
      <c r="N26" s="188">
        <f>'3月'!C26</f>
        <v>16052</v>
      </c>
      <c r="O26" s="38">
        <f>'4月'!Z26</f>
        <v>354.6</v>
      </c>
      <c r="P26" s="23">
        <f>'5月'!Z26</f>
        <v>350</v>
      </c>
      <c r="Q26" s="20">
        <f>'6月'!Z26</f>
        <v>345.5</v>
      </c>
      <c r="R26" s="20">
        <f>'7月'!Z26</f>
        <v>364.3</v>
      </c>
      <c r="S26" s="20">
        <f>'8月'!Z26</f>
        <v>359.90000000000003</v>
      </c>
      <c r="T26" s="20">
        <f>'9月'!Z26</f>
        <v>349.09999999999997</v>
      </c>
      <c r="U26" s="20">
        <f>'10月'!Z26</f>
        <v>320.4</v>
      </c>
      <c r="V26" s="20">
        <f>'11月'!Z26</f>
        <v>303.5</v>
      </c>
      <c r="W26" s="20">
        <f>'12月'!Z26</f>
        <v>328.90000000000003</v>
      </c>
      <c r="X26" s="20">
        <f>'1月'!Z26</f>
        <v>310.79999999999995</v>
      </c>
      <c r="Y26" s="20">
        <f>'2月'!Z26</f>
        <v>274.8</v>
      </c>
      <c r="Z26" s="20">
        <f>'3月'!Z26</f>
        <v>343.6</v>
      </c>
      <c r="AA26" s="180">
        <f t="shared" si="7"/>
        <v>4005.4</v>
      </c>
      <c r="AB26" s="39">
        <f>'4月'!D26</f>
        <v>225.6</v>
      </c>
      <c r="AC26" s="23">
        <f>'5月'!D26</f>
        <v>219.60000000000002</v>
      </c>
      <c r="AD26" s="20">
        <f>'6月'!D26</f>
        <v>212.1</v>
      </c>
      <c r="AE26" s="20">
        <f>'7月'!D26</f>
        <v>223.4</v>
      </c>
      <c r="AF26" s="20">
        <f>'8月'!D26</f>
        <v>233.30000000000004</v>
      </c>
      <c r="AG26" s="20">
        <f>'9月'!D26</f>
        <v>220.49999999999997</v>
      </c>
      <c r="AH26" s="20">
        <f>'10月'!D26</f>
        <v>200.6</v>
      </c>
      <c r="AI26" s="20">
        <f>'11月'!D26</f>
        <v>192.39999999999998</v>
      </c>
      <c r="AJ26" s="20">
        <f>'12月'!D26</f>
        <v>200.10000000000002</v>
      </c>
      <c r="AK26" s="20">
        <f>'1月'!AA26</f>
        <v>194.70000000000002</v>
      </c>
      <c r="AL26" s="20">
        <f>'2月'!AA26</f>
        <v>173.10000000000002</v>
      </c>
      <c r="AM26" s="20">
        <f>'3月'!AA26</f>
        <v>216.10000000000002</v>
      </c>
      <c r="AN26" s="182">
        <f t="shared" si="8"/>
        <v>2511.4999999999995</v>
      </c>
      <c r="AO26" s="39">
        <f>'4月'!Y26</f>
        <v>129</v>
      </c>
      <c r="AP26" s="23">
        <f>'5月'!Y26</f>
        <v>130.4</v>
      </c>
      <c r="AQ26" s="20">
        <f>'6月'!Y26</f>
        <v>133.4</v>
      </c>
      <c r="AR26" s="20">
        <f>'7月'!Y26</f>
        <v>140.9</v>
      </c>
      <c r="AS26" s="20">
        <f>'8月'!Y26</f>
        <v>126.6</v>
      </c>
      <c r="AT26" s="20">
        <f>'9月'!Y26</f>
        <v>128.6</v>
      </c>
      <c r="AU26" s="20">
        <f>'10月'!Y26</f>
        <v>119.8</v>
      </c>
      <c r="AV26" s="20">
        <f>'11月'!Y26</f>
        <v>111.1</v>
      </c>
      <c r="AW26" s="20">
        <f>'12月'!Y26</f>
        <v>128.8</v>
      </c>
      <c r="AX26" s="20">
        <f>'1月'!Y26</f>
        <v>116.1</v>
      </c>
      <c r="AY26" s="20">
        <f>'2月'!Y26</f>
        <v>101.7</v>
      </c>
      <c r="AZ26" s="20">
        <f>'3月'!Y26</f>
        <v>127.5</v>
      </c>
      <c r="BA26" s="184">
        <f t="shared" si="9"/>
        <v>1493.8999999999999</v>
      </c>
      <c r="BB26" s="38">
        <f>'4月'!AG26</f>
        <v>733.0687174398413</v>
      </c>
      <c r="BC26" s="23">
        <f>'5月'!AG26</f>
        <v>700.0448028673835</v>
      </c>
      <c r="BD26" s="20">
        <f>'6月'!AG26</f>
        <v>713.7692387150088</v>
      </c>
      <c r="BE26" s="20">
        <f>'7月'!AG26</f>
        <v>728.5562866228026</v>
      </c>
      <c r="BF26" s="20">
        <f>'8月'!AG26</f>
        <v>718.9545094968317</v>
      </c>
      <c r="BG26" s="20">
        <f>'9月'!AG26</f>
        <v>720.0907590759075</v>
      </c>
      <c r="BH26" s="20">
        <f>'10月'!AG26</f>
        <v>639.6511864691014</v>
      </c>
      <c r="BI26" s="20">
        <f>'11月'!AG26</f>
        <v>626.2251109047766</v>
      </c>
      <c r="BJ26" s="20">
        <f>'12月'!AG26</f>
        <v>656.9866505266481</v>
      </c>
      <c r="BK26" s="20">
        <f>'1月'!AG26</f>
        <v>621.5241740507657</v>
      </c>
      <c r="BL26" s="20">
        <f>'2月'!AG26</f>
        <v>610.1134970959664</v>
      </c>
      <c r="BM26" s="20">
        <f>'3月'!AG26</f>
        <v>690.4978175767467</v>
      </c>
      <c r="BN26" s="63">
        <f t="shared" si="10"/>
        <v>679.0655092906551</v>
      </c>
      <c r="BO26" s="24">
        <f>'4月'!AD26</f>
        <v>466.3855122798313</v>
      </c>
      <c r="BP26" s="20">
        <f>'5月'!AD26</f>
        <v>439.2281105990784</v>
      </c>
      <c r="BQ26" s="20">
        <f>'6月'!AD26</f>
        <v>438.1778741865509</v>
      </c>
      <c r="BR26" s="20">
        <f>'7月'!AD26</f>
        <v>446.77319360838345</v>
      </c>
      <c r="BS26" s="20">
        <f>'8月'!AD26</f>
        <v>466.05192293862416</v>
      </c>
      <c r="BT26" s="20">
        <f>'9月'!AD26</f>
        <v>454.8267326732674</v>
      </c>
      <c r="BU26" s="20">
        <f>'10月'!AD26</f>
        <v>400.4807365970716</v>
      </c>
      <c r="BV26" s="20">
        <f>'11月'!AD26</f>
        <v>396.9875167646756</v>
      </c>
      <c r="BW26" s="20">
        <f>'12月'!AD26</f>
        <v>399.70516500572296</v>
      </c>
      <c r="BX26" s="20">
        <f>'1月'!AD26</f>
        <v>389.3524989951226</v>
      </c>
      <c r="BY26" s="20">
        <f>'2月'!AD26</f>
        <v>384.31821814887843</v>
      </c>
      <c r="BZ26" s="20">
        <f>'3月'!AD26</f>
        <v>434.2740930684952</v>
      </c>
      <c r="CA26" s="182">
        <f t="shared" si="11"/>
        <v>425.7934355079343</v>
      </c>
      <c r="CB26" s="24">
        <f>'4月'!AH26</f>
        <v>266.6832051600099</v>
      </c>
      <c r="CC26" s="20">
        <f>'5月'!AH26</f>
        <v>260.8166922683052</v>
      </c>
      <c r="CD26" s="20">
        <f>'6月'!AH26</f>
        <v>275.5913645284578</v>
      </c>
      <c r="CE26" s="20">
        <f>'7月'!AH26</f>
        <v>281.78309301441914</v>
      </c>
      <c r="CF26" s="20">
        <f>'8月'!AH26</f>
        <v>252.90258655820756</v>
      </c>
      <c r="CG26" s="20">
        <f>'9月'!AH26</f>
        <v>265.26402640264024</v>
      </c>
      <c r="CH26" s="20">
        <f>'10月'!AH26</f>
        <v>239.17044987202982</v>
      </c>
      <c r="CI26" s="20">
        <f>'11月'!AH26</f>
        <v>229.23759414010107</v>
      </c>
      <c r="CJ26" s="20">
        <f>'12月'!AH26</f>
        <v>257.2814855209251</v>
      </c>
      <c r="CK26" s="20">
        <f>'1月'!AH26</f>
        <v>232.1716750556432</v>
      </c>
      <c r="CL26" s="20">
        <f>'2月'!AH26</f>
        <v>225.79527894708798</v>
      </c>
      <c r="CM26" s="20">
        <f>'3月'!AH26</f>
        <v>256.22372450825145</v>
      </c>
      <c r="CN26" s="184">
        <f t="shared" si="12"/>
        <v>253.27207378272067</v>
      </c>
      <c r="CO26" s="51">
        <f>'4月'!AI26</f>
        <v>20.833333333333332</v>
      </c>
      <c r="CP26" s="52">
        <f>'5月'!AI26</f>
        <v>17.440801457194897</v>
      </c>
      <c r="CQ26" s="52">
        <f>'6月'!AI26</f>
        <v>19.377652050919377</v>
      </c>
      <c r="CR26" s="52">
        <f>'7月'!AI26</f>
        <v>21.39659803043868</v>
      </c>
      <c r="CS26" s="52">
        <f>'8月'!AI26</f>
        <v>19.374196313759107</v>
      </c>
      <c r="CT26" s="52">
        <f>'9月'!AI26</f>
        <v>17.596371882086167</v>
      </c>
      <c r="CU26" s="52">
        <f>'10月'!AI26</f>
        <v>16.251246261216355</v>
      </c>
      <c r="CV26" s="52">
        <f>'11月'!AI26</f>
        <v>21.153846153846153</v>
      </c>
      <c r="CW26" s="52">
        <f>'12月'!AI26</f>
        <v>17.79110444777611</v>
      </c>
      <c r="CX26" s="52">
        <f>'1月'!AI26</f>
        <v>20.338983050847457</v>
      </c>
      <c r="CY26" s="52">
        <f>'2月'!AI26</f>
        <v>22.068168688619295</v>
      </c>
      <c r="CZ26" s="196">
        <f>'3月'!AI26</f>
        <v>17.908375751966684</v>
      </c>
      <c r="DA26" s="198">
        <v>184.2</v>
      </c>
      <c r="DB26" s="191">
        <f t="shared" si="2"/>
        <v>2511.4999999999995</v>
      </c>
      <c r="DC26" s="191">
        <f t="shared" si="13"/>
        <v>2695.6999999999994</v>
      </c>
      <c r="DD26" s="191">
        <f t="shared" si="3"/>
        <v>1493.8999999999999</v>
      </c>
      <c r="DE26" s="192">
        <f t="shared" si="14"/>
        <v>4189.599999999999</v>
      </c>
      <c r="DF26" s="193">
        <f t="shared" si="4"/>
        <v>710.2943171029431</v>
      </c>
      <c r="DG26" s="194">
        <f t="shared" si="5"/>
        <v>457.02224332022234</v>
      </c>
      <c r="DH26" s="195">
        <f t="shared" si="6"/>
        <v>253.30342321628706</v>
      </c>
      <c r="DI26" s="25">
        <v>21</v>
      </c>
      <c r="DJ26" s="26" t="s">
        <v>35</v>
      </c>
    </row>
    <row r="27" spans="1:114" s="283" customFormat="1" ht="18" customHeight="1">
      <c r="A27" s="269">
        <v>22</v>
      </c>
      <c r="B27" s="271" t="s">
        <v>196</v>
      </c>
      <c r="C27" s="262">
        <f>'4月'!C27</f>
        <v>8153</v>
      </c>
      <c r="D27" s="263">
        <f>'5月'!C27</f>
        <v>8144</v>
      </c>
      <c r="E27" s="264">
        <f>'6月'!C27</f>
        <v>8140</v>
      </c>
      <c r="F27" s="264">
        <f>'7月'!C27</f>
        <v>8135</v>
      </c>
      <c r="G27" s="264">
        <f>'8月'!C27</f>
        <v>8129</v>
      </c>
      <c r="H27" s="264">
        <f>'9月'!C27</f>
        <v>8127</v>
      </c>
      <c r="I27" s="264">
        <f>'10月'!C27</f>
        <v>8118</v>
      </c>
      <c r="J27" s="264">
        <f>'11月'!C27</f>
        <v>8111</v>
      </c>
      <c r="K27" s="264">
        <f>'12月'!C27</f>
        <v>8114</v>
      </c>
      <c r="L27" s="264">
        <f>'1月'!C27</f>
        <v>8103</v>
      </c>
      <c r="M27" s="264">
        <f>'2月'!C27</f>
        <v>8112</v>
      </c>
      <c r="N27" s="265">
        <f>'3月'!C27</f>
        <v>8050</v>
      </c>
      <c r="O27" s="266">
        <f>'4月'!Z27</f>
        <v>172.9</v>
      </c>
      <c r="P27" s="267">
        <f>'5月'!Z27</f>
        <v>195.8</v>
      </c>
      <c r="Q27" s="268">
        <f>'6月'!Z27</f>
        <v>199.3</v>
      </c>
      <c r="R27" s="268">
        <f>'7月'!Z27</f>
        <v>201.9</v>
      </c>
      <c r="S27" s="268">
        <f>'8月'!Z27</f>
        <v>219.8</v>
      </c>
      <c r="T27" s="268">
        <f>'9月'!Z27</f>
        <v>199.40000000000003</v>
      </c>
      <c r="U27" s="268">
        <f>'10月'!Z27</f>
        <v>190.99999999999997</v>
      </c>
      <c r="V27" s="268">
        <f>'11月'!Z27</f>
        <v>192.9</v>
      </c>
      <c r="W27" s="268">
        <f>'12月'!Z27</f>
        <v>179.70000000000002</v>
      </c>
      <c r="X27" s="268">
        <f>'1月'!Z27</f>
        <v>162.79999999999998</v>
      </c>
      <c r="Y27" s="268">
        <f>'2月'!Z27</f>
        <v>145.9</v>
      </c>
      <c r="Z27" s="268">
        <f>'3月'!Z27</f>
        <v>178.9</v>
      </c>
      <c r="AA27" s="180">
        <f t="shared" si="7"/>
        <v>2240.3</v>
      </c>
      <c r="AB27" s="272">
        <f>'4月'!D27</f>
        <v>125.60000000000001</v>
      </c>
      <c r="AC27" s="267">
        <f>'5月'!D27</f>
        <v>145.1</v>
      </c>
      <c r="AD27" s="268">
        <f>'6月'!D27</f>
        <v>148</v>
      </c>
      <c r="AE27" s="268">
        <f>'7月'!D27</f>
        <v>148</v>
      </c>
      <c r="AF27" s="268">
        <f>'8月'!D27</f>
        <v>166.8</v>
      </c>
      <c r="AG27" s="268">
        <f>'9月'!D27</f>
        <v>149.60000000000002</v>
      </c>
      <c r="AH27" s="268">
        <f>'10月'!D27</f>
        <v>137.89999999999998</v>
      </c>
      <c r="AI27" s="268">
        <f>'11月'!D27</f>
        <v>130</v>
      </c>
      <c r="AJ27" s="268">
        <f>'12月'!D27</f>
        <v>129.8</v>
      </c>
      <c r="AK27" s="268">
        <f>'1月'!AA27</f>
        <v>122.39999999999999</v>
      </c>
      <c r="AL27" s="268">
        <f>'2月'!AA27</f>
        <v>105.1</v>
      </c>
      <c r="AM27" s="268">
        <f>'3月'!AA27</f>
        <v>131.29999999999998</v>
      </c>
      <c r="AN27" s="182">
        <f t="shared" si="8"/>
        <v>1639.6</v>
      </c>
      <c r="AO27" s="272">
        <f>'4月'!Y27</f>
        <v>47.3</v>
      </c>
      <c r="AP27" s="267">
        <f>'5月'!Y27</f>
        <v>50.7</v>
      </c>
      <c r="AQ27" s="268">
        <f>'6月'!Y27</f>
        <v>51.3</v>
      </c>
      <c r="AR27" s="268">
        <f>'7月'!Y27</f>
        <v>53.9</v>
      </c>
      <c r="AS27" s="268">
        <f>'8月'!Y27</f>
        <v>53</v>
      </c>
      <c r="AT27" s="268">
        <f>'9月'!Y27</f>
        <v>49.8</v>
      </c>
      <c r="AU27" s="268">
        <f>'10月'!Y27</f>
        <v>53.1</v>
      </c>
      <c r="AV27" s="268">
        <f>'11月'!Y27</f>
        <v>62.9</v>
      </c>
      <c r="AW27" s="268">
        <f>'12月'!Y27</f>
        <v>49.9</v>
      </c>
      <c r="AX27" s="268">
        <f>'1月'!Y27</f>
        <v>40.4</v>
      </c>
      <c r="AY27" s="268">
        <f>'2月'!Y27</f>
        <v>40.8</v>
      </c>
      <c r="AZ27" s="268">
        <f>'3月'!Y27</f>
        <v>47.6</v>
      </c>
      <c r="BA27" s="184">
        <f t="shared" si="9"/>
        <v>600.7</v>
      </c>
      <c r="BB27" s="266">
        <f>'4月'!AG27</f>
        <v>706.89725663355</v>
      </c>
      <c r="BC27" s="267">
        <f>'5月'!AG27</f>
        <v>775.5561188921986</v>
      </c>
      <c r="BD27" s="268">
        <f>'6月'!AG27</f>
        <v>816.1343161343161</v>
      </c>
      <c r="BE27" s="268">
        <f>'7月'!AG27</f>
        <v>800.6027321212601</v>
      </c>
      <c r="BF27" s="268">
        <f>'8月'!AG27</f>
        <v>872.2256834352518</v>
      </c>
      <c r="BG27" s="268">
        <f>'9月'!AG27</f>
        <v>817.849965136787</v>
      </c>
      <c r="BH27" s="268">
        <f>'10月'!AG27</f>
        <v>758.9665339468643</v>
      </c>
      <c r="BI27" s="268">
        <f>'11月'!AG27</f>
        <v>792.7505856244607</v>
      </c>
      <c r="BJ27" s="268">
        <f>'12月'!AG27</f>
        <v>714.4163413296017</v>
      </c>
      <c r="BK27" s="268">
        <f>'1月'!AG27</f>
        <v>648.107232287524</v>
      </c>
      <c r="BL27" s="268">
        <f>'2月'!AG27</f>
        <v>642.3464356156663</v>
      </c>
      <c r="BM27" s="268">
        <f>'3月'!AG27</f>
        <v>716.8904027249048</v>
      </c>
      <c r="BN27" s="63">
        <f t="shared" si="10"/>
        <v>755.2366456476045</v>
      </c>
      <c r="BO27" s="273">
        <f>'4月'!AD27</f>
        <v>513.5124085203811</v>
      </c>
      <c r="BP27" s="268">
        <f>'5月'!AD27</f>
        <v>574.7354078205209</v>
      </c>
      <c r="BQ27" s="268">
        <f>'6月'!AD27</f>
        <v>606.060606060606</v>
      </c>
      <c r="BR27" s="268">
        <f>'7月'!AD27</f>
        <v>586.8707496480758</v>
      </c>
      <c r="BS27" s="268">
        <f>'8月'!AD27</f>
        <v>661.907388521383</v>
      </c>
      <c r="BT27" s="268">
        <f>'9月'!AD27</f>
        <v>613.5925515770476</v>
      </c>
      <c r="BU27" s="268">
        <f>'10月'!AD27</f>
        <v>547.9658902160869</v>
      </c>
      <c r="BV27" s="268">
        <f>'11月'!AD27</f>
        <v>534.2538938889574</v>
      </c>
      <c r="BW27" s="268">
        <f>'12月'!AD27</f>
        <v>516.03361772166</v>
      </c>
      <c r="BX27" s="268">
        <f>'1月'!AD27</f>
        <v>487.2747250122416</v>
      </c>
      <c r="BY27" s="268">
        <f>'2月'!AD27</f>
        <v>462.7183713722175</v>
      </c>
      <c r="BZ27" s="268">
        <f>'3月'!AD27</f>
        <v>526.1470647164897</v>
      </c>
      <c r="CA27" s="182">
        <f t="shared" si="11"/>
        <v>552.7322252393931</v>
      </c>
      <c r="CB27" s="273">
        <f>'4月'!AH27</f>
        <v>193.38484811316897</v>
      </c>
      <c r="CC27" s="268">
        <f>'5月'!AH27</f>
        <v>200.82071107167755</v>
      </c>
      <c r="CD27" s="268">
        <f>'6月'!AH27</f>
        <v>210.0737100737101</v>
      </c>
      <c r="CE27" s="268">
        <f>'7月'!AH27</f>
        <v>213.73198247318436</v>
      </c>
      <c r="CF27" s="268">
        <f>'8月'!AH27</f>
        <v>210.3182949138687</v>
      </c>
      <c r="CG27" s="268">
        <f>'9月'!AH27</f>
        <v>204.25741355973915</v>
      </c>
      <c r="CH27" s="268">
        <f>'10月'!AH27</f>
        <v>211.00064373077748</v>
      </c>
      <c r="CI27" s="268">
        <f>'11月'!AH27</f>
        <v>258.49669173550325</v>
      </c>
      <c r="CJ27" s="268">
        <f>'12月'!AH27</f>
        <v>198.38272360794164</v>
      </c>
      <c r="CK27" s="268">
        <f>'1月'!AH27</f>
        <v>160.83250727528235</v>
      </c>
      <c r="CL27" s="268">
        <f>'2月'!AH27</f>
        <v>179.62806424344888</v>
      </c>
      <c r="CM27" s="268">
        <f>'3月'!AH27</f>
        <v>190.74333800841515</v>
      </c>
      <c r="CN27" s="184">
        <f t="shared" si="12"/>
        <v>202.50442040821144</v>
      </c>
      <c r="CO27" s="274">
        <f>'4月'!AI27</f>
        <v>8.9171974522293</v>
      </c>
      <c r="CP27" s="275">
        <f>'5月'!AI27</f>
        <v>8.890420399724329</v>
      </c>
      <c r="CQ27" s="275">
        <f>'6月'!AI27</f>
        <v>13.581081081081082</v>
      </c>
      <c r="CR27" s="275">
        <f>'7月'!AI27</f>
        <v>10.87837837837838</v>
      </c>
      <c r="CS27" s="275">
        <f>'8月'!AI27</f>
        <v>13.429256594724219</v>
      </c>
      <c r="CT27" s="275">
        <f>'9月'!AI27</f>
        <v>12.165775401069519</v>
      </c>
      <c r="CU27" s="275">
        <f>'10月'!AI27</f>
        <v>11.022480058013052</v>
      </c>
      <c r="CV27" s="275">
        <f>'11月'!AI27</f>
        <v>13.846153846153847</v>
      </c>
      <c r="CW27" s="275">
        <f>'12月'!AI27</f>
        <v>12.17257318952234</v>
      </c>
      <c r="CX27" s="275">
        <f>'1月'!AI27</f>
        <v>14.950980392156863</v>
      </c>
      <c r="CY27" s="275">
        <f>'2月'!AI27</f>
        <v>17.0313986679353</v>
      </c>
      <c r="CZ27" s="276">
        <f>'3月'!AI27</f>
        <v>13.099771515613101</v>
      </c>
      <c r="DA27" s="277">
        <v>33.4</v>
      </c>
      <c r="DB27" s="278">
        <f t="shared" si="2"/>
        <v>1639.6</v>
      </c>
      <c r="DC27" s="278">
        <f t="shared" si="13"/>
        <v>1673</v>
      </c>
      <c r="DD27" s="278">
        <f t="shared" si="3"/>
        <v>600.7</v>
      </c>
      <c r="DE27" s="279">
        <f t="shared" si="14"/>
        <v>2273.7</v>
      </c>
      <c r="DF27" s="280">
        <f t="shared" si="4"/>
        <v>766.496255505494</v>
      </c>
      <c r="DG27" s="281">
        <f t="shared" si="5"/>
        <v>563.9918350972827</v>
      </c>
      <c r="DH27" s="282">
        <f t="shared" si="6"/>
        <v>202.7289264175332</v>
      </c>
      <c r="DI27" s="269">
        <v>22</v>
      </c>
      <c r="DJ27" s="271" t="s">
        <v>196</v>
      </c>
    </row>
    <row r="28" spans="1:114" ht="18" customHeight="1">
      <c r="A28" s="25">
        <v>23</v>
      </c>
      <c r="B28" s="26" t="s">
        <v>37</v>
      </c>
      <c r="C28" s="28">
        <f>'4月'!C28</f>
        <v>6071</v>
      </c>
      <c r="D28" s="22">
        <f>'5月'!C28</f>
        <v>6084</v>
      </c>
      <c r="E28" s="19">
        <f>'6月'!C28</f>
        <v>6078</v>
      </c>
      <c r="F28" s="19">
        <f>'7月'!C28</f>
        <v>6062</v>
      </c>
      <c r="G28" s="19">
        <f>'8月'!C28</f>
        <v>6062</v>
      </c>
      <c r="H28" s="19">
        <f>'9月'!C28</f>
        <v>6058</v>
      </c>
      <c r="I28" s="19">
        <f>'10月'!C28</f>
        <v>6047</v>
      </c>
      <c r="J28" s="19">
        <f>'11月'!C28</f>
        <v>6037</v>
      </c>
      <c r="K28" s="19">
        <f>'12月'!C28</f>
        <v>6037</v>
      </c>
      <c r="L28" s="19">
        <f>'1月'!C28</f>
        <v>6023</v>
      </c>
      <c r="M28" s="19">
        <f>'2月'!C28</f>
        <v>6022</v>
      </c>
      <c r="N28" s="188">
        <f>'3月'!C28</f>
        <v>5970</v>
      </c>
      <c r="O28" s="38">
        <f>'4月'!Z28</f>
        <v>107.19999999999999</v>
      </c>
      <c r="P28" s="23">
        <f>'5月'!Z28</f>
        <v>109.60000000000001</v>
      </c>
      <c r="Q28" s="20">
        <f>'6月'!Z28</f>
        <v>102.80000000000001</v>
      </c>
      <c r="R28" s="20">
        <f>'7月'!Z28</f>
        <v>110.2</v>
      </c>
      <c r="S28" s="20">
        <f>'8月'!Z28</f>
        <v>115.9</v>
      </c>
      <c r="T28" s="20">
        <f>'9月'!Z28</f>
        <v>104.60000000000001</v>
      </c>
      <c r="U28" s="20">
        <f>'10月'!Z28</f>
        <v>102.10000000000001</v>
      </c>
      <c r="V28" s="20">
        <f>'11月'!Z28</f>
        <v>92.09999999999998</v>
      </c>
      <c r="W28" s="20">
        <f>'12月'!Z28</f>
        <v>105.60000000000001</v>
      </c>
      <c r="X28" s="20">
        <f>'1月'!Z28</f>
        <v>94.60000000000001</v>
      </c>
      <c r="Y28" s="20">
        <f>'2月'!Z28</f>
        <v>85.1</v>
      </c>
      <c r="Z28" s="20">
        <f>'3月'!Z28</f>
        <v>105.6</v>
      </c>
      <c r="AA28" s="180">
        <f t="shared" si="7"/>
        <v>1235.3999999999999</v>
      </c>
      <c r="AB28" s="39">
        <f>'4月'!D28</f>
        <v>107.19999999999999</v>
      </c>
      <c r="AC28" s="23">
        <f>'5月'!D28</f>
        <v>109.60000000000001</v>
      </c>
      <c r="AD28" s="20">
        <f>'6月'!D28</f>
        <v>102.80000000000001</v>
      </c>
      <c r="AE28" s="20">
        <f>'7月'!D28</f>
        <v>110.2</v>
      </c>
      <c r="AF28" s="20">
        <f>'8月'!D28</f>
        <v>115.9</v>
      </c>
      <c r="AG28" s="20">
        <f>'9月'!D28</f>
        <v>104.60000000000001</v>
      </c>
      <c r="AH28" s="20">
        <f>'10月'!D28</f>
        <v>102.10000000000001</v>
      </c>
      <c r="AI28" s="20">
        <f>'11月'!D28</f>
        <v>92.09999999999998</v>
      </c>
      <c r="AJ28" s="20">
        <f>'12月'!D28</f>
        <v>105.60000000000001</v>
      </c>
      <c r="AK28" s="20">
        <f>'1月'!AA28</f>
        <v>94.60000000000001</v>
      </c>
      <c r="AL28" s="20">
        <f>'2月'!AA28</f>
        <v>85.10000000000001</v>
      </c>
      <c r="AM28" s="20">
        <f>'3月'!AA28</f>
        <v>105.6</v>
      </c>
      <c r="AN28" s="182">
        <f t="shared" si="8"/>
        <v>1235.3999999999999</v>
      </c>
      <c r="AO28" s="39">
        <f>'4月'!Y28</f>
        <v>0</v>
      </c>
      <c r="AP28" s="23">
        <f>'5月'!Y28</f>
        <v>0</v>
      </c>
      <c r="AQ28" s="20">
        <f>'6月'!Y28</f>
        <v>0</v>
      </c>
      <c r="AR28" s="20">
        <f>'7月'!Y28</f>
        <v>0</v>
      </c>
      <c r="AS28" s="20">
        <f>'8月'!Y28</f>
        <v>0</v>
      </c>
      <c r="AT28" s="20">
        <f>'9月'!Y28</f>
        <v>0</v>
      </c>
      <c r="AU28" s="20">
        <f>'10月'!Y28</f>
        <v>0</v>
      </c>
      <c r="AV28" s="20">
        <f>'11月'!Y28</f>
        <v>0</v>
      </c>
      <c r="AW28" s="20">
        <f>'12月'!Y28</f>
        <v>0</v>
      </c>
      <c r="AX28" s="20">
        <f>'1月'!Y28</f>
        <v>0</v>
      </c>
      <c r="AY28" s="20">
        <f>'2月'!Y28</f>
        <v>0</v>
      </c>
      <c r="AZ28" s="20">
        <f>'3月'!Y28</f>
        <v>0</v>
      </c>
      <c r="BA28" s="184">
        <f t="shared" si="9"/>
        <v>0</v>
      </c>
      <c r="BB28" s="38">
        <f>'4月'!AG28</f>
        <v>588.5905671772908</v>
      </c>
      <c r="BC28" s="23">
        <f>'5月'!AG28</f>
        <v>581.1117473648492</v>
      </c>
      <c r="BD28" s="20">
        <f>'6月'!AG28</f>
        <v>563.7819458155096</v>
      </c>
      <c r="BE28" s="20">
        <f>'7月'!AG28</f>
        <v>586.4135119890168</v>
      </c>
      <c r="BF28" s="20">
        <f>'8月'!AG28</f>
        <v>616.745245367759</v>
      </c>
      <c r="BG28" s="20">
        <f>'9月'!AG28</f>
        <v>575.54748541873</v>
      </c>
      <c r="BH28" s="20">
        <f>'10月'!AG28</f>
        <v>544.6582416234123</v>
      </c>
      <c r="BI28" s="20">
        <f>'11月'!AG28</f>
        <v>508.5307271823753</v>
      </c>
      <c r="BJ28" s="20">
        <f>'12月'!AG28</f>
        <v>564.2623178570857</v>
      </c>
      <c r="BK28" s="20">
        <f>'1月'!AG28</f>
        <v>506.6599540471205</v>
      </c>
      <c r="BL28" s="20">
        <f>'2月'!AG28</f>
        <v>504.6970631494046</v>
      </c>
      <c r="BM28" s="20">
        <f>'3月'!AG28</f>
        <v>570.5949100340412</v>
      </c>
      <c r="BN28" s="63">
        <f t="shared" si="10"/>
        <v>558.7087379079853</v>
      </c>
      <c r="BO28" s="24">
        <f>'4月'!AD28</f>
        <v>588.5905671772908</v>
      </c>
      <c r="BP28" s="20">
        <f>'5月'!AD28</f>
        <v>581.1117473648492</v>
      </c>
      <c r="BQ28" s="20">
        <f>'6月'!AD28</f>
        <v>563.7819458155095</v>
      </c>
      <c r="BR28" s="20">
        <f>'7月'!AD28</f>
        <v>586.4135119890168</v>
      </c>
      <c r="BS28" s="20">
        <f>'8月'!AD28</f>
        <v>616.7452453677589</v>
      </c>
      <c r="BT28" s="20">
        <f>'9月'!AD28</f>
        <v>575.54748541873</v>
      </c>
      <c r="BU28" s="20">
        <f>'10月'!AD28</f>
        <v>544.6582416234123</v>
      </c>
      <c r="BV28" s="20">
        <f>'11月'!AD28</f>
        <v>508.5307271823754</v>
      </c>
      <c r="BW28" s="20">
        <f>'12月'!AD28</f>
        <v>564.2623178570857</v>
      </c>
      <c r="BX28" s="20">
        <f>'1月'!AD28</f>
        <v>506.6599540471205</v>
      </c>
      <c r="BY28" s="20">
        <f>'2月'!AD28</f>
        <v>504.6970631494046</v>
      </c>
      <c r="BZ28" s="20">
        <f>'3月'!AD28</f>
        <v>570.5949100340412</v>
      </c>
      <c r="CA28" s="182">
        <f t="shared" si="11"/>
        <v>558.7087379079853</v>
      </c>
      <c r="CB28" s="24">
        <f>'4月'!AH28</f>
        <v>0</v>
      </c>
      <c r="CC28" s="20">
        <f>'5月'!AH28</f>
        <v>0</v>
      </c>
      <c r="CD28" s="20">
        <f>'6月'!AH28</f>
        <v>0</v>
      </c>
      <c r="CE28" s="20">
        <f>'7月'!AH28</f>
        <v>0</v>
      </c>
      <c r="CF28" s="20">
        <f>'8月'!AH28</f>
        <v>0</v>
      </c>
      <c r="CG28" s="20">
        <f>'9月'!AH28</f>
        <v>0</v>
      </c>
      <c r="CH28" s="20">
        <f>'10月'!AH28</f>
        <v>0</v>
      </c>
      <c r="CI28" s="20">
        <f>'11月'!AH28</f>
        <v>0</v>
      </c>
      <c r="CJ28" s="20">
        <f>'12月'!AH28</f>
        <v>0</v>
      </c>
      <c r="CK28" s="20">
        <f>'1月'!AH28</f>
        <v>0</v>
      </c>
      <c r="CL28" s="20">
        <f>'2月'!AH28</f>
        <v>0</v>
      </c>
      <c r="CM28" s="20">
        <f>'3月'!AH28</f>
        <v>0</v>
      </c>
      <c r="CN28" s="184">
        <f t="shared" si="12"/>
        <v>0</v>
      </c>
      <c r="CO28" s="51">
        <f>'4月'!AI28</f>
        <v>6.156716417910449</v>
      </c>
      <c r="CP28" s="52">
        <f>'5月'!AI28</f>
        <v>7.937956204379563</v>
      </c>
      <c r="CQ28" s="52">
        <f>'6月'!AI28</f>
        <v>5.544747081712062</v>
      </c>
      <c r="CR28" s="52">
        <f>'7月'!AI28</f>
        <v>4.900181488203267</v>
      </c>
      <c r="CS28" s="52">
        <f>'8月'!AI28</f>
        <v>4.486626402070751</v>
      </c>
      <c r="CT28" s="52">
        <f>'9月'!AI28</f>
        <v>4.780114722753345</v>
      </c>
      <c r="CU28" s="52">
        <f>'10月'!AI28</f>
        <v>3.525954946131244</v>
      </c>
      <c r="CV28" s="52">
        <f>'11月'!AI28</f>
        <v>6.948968512486428</v>
      </c>
      <c r="CW28" s="52">
        <f>'12月'!AI28</f>
        <v>4.450757575757575</v>
      </c>
      <c r="CX28" s="52">
        <f>'1月'!AI28</f>
        <v>6.02536997885835</v>
      </c>
      <c r="CY28" s="52">
        <f>'2月'!AI28</f>
        <v>6.698002350176263</v>
      </c>
      <c r="CZ28" s="196">
        <f>'3月'!AI28</f>
        <v>5.776515151515152</v>
      </c>
      <c r="DA28" s="198">
        <v>115.8</v>
      </c>
      <c r="DB28" s="191">
        <f t="shared" si="2"/>
        <v>1235.3999999999999</v>
      </c>
      <c r="DC28" s="191">
        <f t="shared" si="13"/>
        <v>1351.1999999999998</v>
      </c>
      <c r="DD28" s="191">
        <f t="shared" si="3"/>
        <v>0</v>
      </c>
      <c r="DE28" s="192">
        <f t="shared" si="14"/>
        <v>1351.1999999999998</v>
      </c>
      <c r="DF28" s="193">
        <f t="shared" si="4"/>
        <v>611.0792024132019</v>
      </c>
      <c r="DG28" s="194">
        <f t="shared" si="5"/>
        <v>611.0792024132019</v>
      </c>
      <c r="DH28" s="195">
        <f t="shared" si="6"/>
        <v>0</v>
      </c>
      <c r="DI28" s="25">
        <v>23</v>
      </c>
      <c r="DJ28" s="26" t="s">
        <v>37</v>
      </c>
    </row>
    <row r="29" spans="1:114" s="283" customFormat="1" ht="18" customHeight="1">
      <c r="A29" s="269">
        <v>24</v>
      </c>
      <c r="B29" s="271" t="s">
        <v>197</v>
      </c>
      <c r="C29" s="262">
        <f>'4月'!C29</f>
        <v>12657</v>
      </c>
      <c r="D29" s="263">
        <f>'5月'!C29</f>
        <v>12631</v>
      </c>
      <c r="E29" s="264">
        <f>'6月'!C29</f>
        <v>12638</v>
      </c>
      <c r="F29" s="264">
        <f>'7月'!C29</f>
        <v>12615</v>
      </c>
      <c r="G29" s="264">
        <f>'8月'!C29</f>
        <v>12607</v>
      </c>
      <c r="H29" s="264">
        <f>'9月'!C29</f>
        <v>12599</v>
      </c>
      <c r="I29" s="264">
        <f>'10月'!C29</f>
        <v>12582</v>
      </c>
      <c r="J29" s="264">
        <f>'11月'!C29</f>
        <v>12571</v>
      </c>
      <c r="K29" s="264">
        <f>'12月'!C29</f>
        <v>12563</v>
      </c>
      <c r="L29" s="264">
        <f>'1月'!C29</f>
        <v>12543</v>
      </c>
      <c r="M29" s="264">
        <f>'2月'!C29</f>
        <v>12531</v>
      </c>
      <c r="N29" s="265">
        <f>'3月'!C29</f>
        <v>12477</v>
      </c>
      <c r="O29" s="266">
        <f>'4月'!Z29</f>
        <v>351.20000000000005</v>
      </c>
      <c r="P29" s="267">
        <f>'5月'!Z29</f>
        <v>358.3</v>
      </c>
      <c r="Q29" s="268">
        <f>'6月'!Z29</f>
        <v>346.6</v>
      </c>
      <c r="R29" s="268">
        <f>'7月'!Z29</f>
        <v>383</v>
      </c>
      <c r="S29" s="268">
        <f>'8月'!Z29</f>
        <v>435.80000000000007</v>
      </c>
      <c r="T29" s="268">
        <f>'9月'!Z29</f>
        <v>390</v>
      </c>
      <c r="U29" s="268">
        <f>'10月'!Z29</f>
        <v>379.19999999999993</v>
      </c>
      <c r="V29" s="268">
        <f>'11月'!Z29</f>
        <v>316.7</v>
      </c>
      <c r="W29" s="268">
        <f>'12月'!Z29</f>
        <v>381.9</v>
      </c>
      <c r="X29" s="268">
        <f>'1月'!Z29</f>
        <v>331.70000000000005</v>
      </c>
      <c r="Y29" s="268">
        <f>'2月'!Z29</f>
        <v>272.5</v>
      </c>
      <c r="Z29" s="268">
        <f>'3月'!Z29</f>
        <v>353.4000000000001</v>
      </c>
      <c r="AA29" s="180">
        <f t="shared" si="7"/>
        <v>4300.299999999999</v>
      </c>
      <c r="AB29" s="272">
        <f>'4月'!D29</f>
        <v>260.1</v>
      </c>
      <c r="AC29" s="267">
        <f>'5月'!D29</f>
        <v>276.3</v>
      </c>
      <c r="AD29" s="268">
        <f>'6月'!D29</f>
        <v>263.6</v>
      </c>
      <c r="AE29" s="268">
        <f>'7月'!D29</f>
        <v>285.4</v>
      </c>
      <c r="AF29" s="268">
        <f>'8月'!D29</f>
        <v>308.70000000000005</v>
      </c>
      <c r="AG29" s="268">
        <f>'9月'!D29</f>
        <v>290.90000000000003</v>
      </c>
      <c r="AH29" s="268">
        <f>'10月'!D29</f>
        <v>264.79999999999995</v>
      </c>
      <c r="AI29" s="268">
        <f>'11月'!D29</f>
        <v>230.1</v>
      </c>
      <c r="AJ29" s="268">
        <f>'12月'!D29</f>
        <v>284.2</v>
      </c>
      <c r="AK29" s="268">
        <f>'1月'!AA29</f>
        <v>254.79999999999995</v>
      </c>
      <c r="AL29" s="268">
        <f>'2月'!AA29</f>
        <v>206.1</v>
      </c>
      <c r="AM29" s="268">
        <f>'3月'!AA29</f>
        <v>263.8</v>
      </c>
      <c r="AN29" s="182">
        <f t="shared" si="8"/>
        <v>3188.7999999999997</v>
      </c>
      <c r="AO29" s="272">
        <f>'4月'!Y29</f>
        <v>91.1</v>
      </c>
      <c r="AP29" s="267">
        <f>'5月'!Y29</f>
        <v>82</v>
      </c>
      <c r="AQ29" s="268">
        <f>'6月'!Y29</f>
        <v>83</v>
      </c>
      <c r="AR29" s="268">
        <f>'7月'!Y29</f>
        <v>97.6</v>
      </c>
      <c r="AS29" s="268">
        <f>'8月'!Y29</f>
        <v>127.1</v>
      </c>
      <c r="AT29" s="268">
        <f>'9月'!Y29</f>
        <v>99.1</v>
      </c>
      <c r="AU29" s="268">
        <f>'10月'!Y29</f>
        <v>114.4</v>
      </c>
      <c r="AV29" s="268">
        <f>'11月'!Y29</f>
        <v>86.6</v>
      </c>
      <c r="AW29" s="268">
        <f>'12月'!Y29</f>
        <v>97.7</v>
      </c>
      <c r="AX29" s="268">
        <f>'1月'!Y29</f>
        <v>76.9</v>
      </c>
      <c r="AY29" s="268">
        <f>'2月'!Y29</f>
        <v>66.4</v>
      </c>
      <c r="AZ29" s="268">
        <f>'3月'!Y29</f>
        <v>89.6</v>
      </c>
      <c r="BA29" s="184">
        <f t="shared" si="9"/>
        <v>1111.5</v>
      </c>
      <c r="BB29" s="266">
        <f>'4月'!AG29</f>
        <v>924.9163835558718</v>
      </c>
      <c r="BC29" s="267">
        <f>'5月'!AG29</f>
        <v>915.0553808985062</v>
      </c>
      <c r="BD29" s="268">
        <f>'6月'!AG29</f>
        <v>914.1741836788522</v>
      </c>
      <c r="BE29" s="268">
        <f>'7月'!AG29</f>
        <v>979.3768299387569</v>
      </c>
      <c r="BF29" s="268">
        <f>'8月'!AG29</f>
        <v>1115.0999060941567</v>
      </c>
      <c r="BG29" s="268">
        <f>'9月'!AG29</f>
        <v>1031.8279228510198</v>
      </c>
      <c r="BH29" s="268">
        <f>'10月'!AG29</f>
        <v>972.2029935237742</v>
      </c>
      <c r="BI29" s="268">
        <f>'11月'!AG29</f>
        <v>839.7634767851933</v>
      </c>
      <c r="BJ29" s="268">
        <f>'12月'!AG29</f>
        <v>980.6061321905339</v>
      </c>
      <c r="BK29" s="268">
        <f>'1月'!AG29</f>
        <v>853.0654548353665</v>
      </c>
      <c r="BL29" s="268">
        <f>'2月'!AG29</f>
        <v>776.6453481081205</v>
      </c>
      <c r="BM29" s="268">
        <f>'3月'!AG29</f>
        <v>913.6811733589808</v>
      </c>
      <c r="BN29" s="63">
        <f t="shared" si="10"/>
        <v>935.125314359587</v>
      </c>
      <c r="BO29" s="273">
        <f>'4月'!AD29</f>
        <v>684.9964446551317</v>
      </c>
      <c r="BP29" s="268">
        <f>'5月'!AD29</f>
        <v>705.6371804137798</v>
      </c>
      <c r="BQ29" s="268">
        <f>'6月'!AD29</f>
        <v>695.2576884528141</v>
      </c>
      <c r="BR29" s="268">
        <f>'7月'!AD29</f>
        <v>729.8019510823009</v>
      </c>
      <c r="BS29" s="268">
        <f>'8月'!AD29</f>
        <v>789.8837563360858</v>
      </c>
      <c r="BT29" s="268">
        <f>'9月'!AD29</f>
        <v>769.6378019419532</v>
      </c>
      <c r="BU29" s="268">
        <f>'10月'!AD29</f>
        <v>678.9012465324247</v>
      </c>
      <c r="BV29" s="268">
        <f>'11月'!AD29</f>
        <v>610.134436401241</v>
      </c>
      <c r="BW29" s="268">
        <f>'12月'!AD29</f>
        <v>729.7414578909394</v>
      </c>
      <c r="BX29" s="268">
        <f>'1月'!AD29</f>
        <v>655.2941751343119</v>
      </c>
      <c r="BY29" s="268">
        <f>'2月'!AD29</f>
        <v>587.400389890215</v>
      </c>
      <c r="BZ29" s="268">
        <f>'3月'!AD29</f>
        <v>682.029127142329</v>
      </c>
      <c r="CA29" s="182">
        <f t="shared" si="11"/>
        <v>693.4231570890057</v>
      </c>
      <c r="CB29" s="273">
        <f>'4月'!AH29</f>
        <v>239.91993890074005</v>
      </c>
      <c r="CC29" s="268">
        <f>'5月'!AH29</f>
        <v>209.4182004847265</v>
      </c>
      <c r="CD29" s="268">
        <f>'6月'!AH29</f>
        <v>218.91649522603788</v>
      </c>
      <c r="CE29" s="268">
        <f>'7月'!AH29</f>
        <v>249.57487885645605</v>
      </c>
      <c r="CF29" s="268">
        <f>'8月'!AH29</f>
        <v>325.21614975807086</v>
      </c>
      <c r="CG29" s="268">
        <f>'9月'!AH29</f>
        <v>262.1901209090668</v>
      </c>
      <c r="CH29" s="268">
        <f>'10月'!AH29</f>
        <v>293.30174699134966</v>
      </c>
      <c r="CI29" s="268">
        <f>'11月'!AH29</f>
        <v>229.62904038395246</v>
      </c>
      <c r="CJ29" s="268">
        <f>'12月'!AH29</f>
        <v>250.86467429959458</v>
      </c>
      <c r="CK29" s="268">
        <f>'1月'!AH29</f>
        <v>197.7712797010542</v>
      </c>
      <c r="CL29" s="268">
        <f>'2月'!AH29</f>
        <v>189.24495821790532</v>
      </c>
      <c r="CM29" s="268">
        <f>'3月'!AH29</f>
        <v>231.65204621665154</v>
      </c>
      <c r="CN29" s="184">
        <f t="shared" si="12"/>
        <v>241.70215727058138</v>
      </c>
      <c r="CO29" s="274">
        <f>'4月'!AI29</f>
        <v>29.29642445213379</v>
      </c>
      <c r="CP29" s="275">
        <f>'5月'!AI29</f>
        <v>25.6243213897937</v>
      </c>
      <c r="CQ29" s="275">
        <f>'6月'!AI29</f>
        <v>27.048558421851293</v>
      </c>
      <c r="CR29" s="275">
        <f>'7月'!AI29</f>
        <v>28.801681850035042</v>
      </c>
      <c r="CS29" s="275">
        <f>'8月'!AI29</f>
        <v>24.781341107871718</v>
      </c>
      <c r="CT29" s="275">
        <f>'9月'!AI29</f>
        <v>26.09144035751117</v>
      </c>
      <c r="CU29" s="275">
        <f>'10月'!AI29</f>
        <v>25.037764350453177</v>
      </c>
      <c r="CV29" s="275">
        <f>'11月'!AI29</f>
        <v>24.11994784876141</v>
      </c>
      <c r="CW29" s="275">
        <f>'12月'!AI29</f>
        <v>25.615763546798032</v>
      </c>
      <c r="CX29" s="275">
        <f>'1月'!AI29</f>
        <v>26.059654631083205</v>
      </c>
      <c r="CY29" s="275">
        <f>'2月'!AI29</f>
        <v>22.90150412421155</v>
      </c>
      <c r="CZ29" s="276">
        <f>'3月'!AI29</f>
        <v>23.502653525398028</v>
      </c>
      <c r="DA29" s="277">
        <v>0</v>
      </c>
      <c r="DB29" s="278">
        <f t="shared" si="2"/>
        <v>3188.7999999999997</v>
      </c>
      <c r="DC29" s="278">
        <f t="shared" si="13"/>
        <v>3188.7999999999997</v>
      </c>
      <c r="DD29" s="278">
        <f t="shared" si="3"/>
        <v>1111.5</v>
      </c>
      <c r="DE29" s="279">
        <f t="shared" si="14"/>
        <v>4300.299999999999</v>
      </c>
      <c r="DF29" s="280">
        <f t="shared" si="4"/>
        <v>935.125314359587</v>
      </c>
      <c r="DG29" s="281">
        <f t="shared" si="5"/>
        <v>693.4231570890057</v>
      </c>
      <c r="DH29" s="282">
        <f t="shared" si="6"/>
        <v>242.02872988809847</v>
      </c>
      <c r="DI29" s="269">
        <v>24</v>
      </c>
      <c r="DJ29" s="271" t="s">
        <v>197</v>
      </c>
    </row>
    <row r="30" spans="1:114" ht="18" customHeight="1">
      <c r="A30" s="25">
        <v>25</v>
      </c>
      <c r="B30" s="26" t="s">
        <v>39</v>
      </c>
      <c r="C30" s="28">
        <f>'4月'!C30</f>
        <v>16829</v>
      </c>
      <c r="D30" s="22">
        <f>'5月'!C30</f>
        <v>16828</v>
      </c>
      <c r="E30" s="19">
        <f>'6月'!C30</f>
        <v>16829</v>
      </c>
      <c r="F30" s="19">
        <f>'7月'!C30</f>
        <v>16931</v>
      </c>
      <c r="G30" s="19">
        <f>'8月'!C30</f>
        <v>16818</v>
      </c>
      <c r="H30" s="19">
        <f>'9月'!C30</f>
        <v>16807</v>
      </c>
      <c r="I30" s="19">
        <f>'10月'!C30</f>
        <v>16783</v>
      </c>
      <c r="J30" s="19">
        <f>'11月'!C30</f>
        <v>16753</v>
      </c>
      <c r="K30" s="19">
        <f>'12月'!C30</f>
        <v>16727</v>
      </c>
      <c r="L30" s="19">
        <f>'1月'!C30</f>
        <v>16700</v>
      </c>
      <c r="M30" s="19">
        <f>'2月'!C30</f>
        <v>16682</v>
      </c>
      <c r="N30" s="188">
        <f>'3月'!C30</f>
        <v>16592</v>
      </c>
      <c r="O30" s="38">
        <f>'4月'!Z30</f>
        <v>414.6</v>
      </c>
      <c r="P30" s="23">
        <f>'5月'!Z30</f>
        <v>483.9</v>
      </c>
      <c r="Q30" s="20">
        <f>'6月'!Z30</f>
        <v>440.7</v>
      </c>
      <c r="R30" s="20">
        <f>'7月'!Z30</f>
        <v>446.3</v>
      </c>
      <c r="S30" s="20">
        <f>'8月'!Z30</f>
        <v>579.2</v>
      </c>
      <c r="T30" s="20">
        <f>'9月'!Z30</f>
        <v>455.59999999999997</v>
      </c>
      <c r="U30" s="20">
        <f>'10月'!Z30</f>
        <v>411.6000000000001</v>
      </c>
      <c r="V30" s="20">
        <f>'11月'!Z30</f>
        <v>469.7</v>
      </c>
      <c r="W30" s="20">
        <f>'12月'!Z30</f>
        <v>443</v>
      </c>
      <c r="X30" s="20">
        <f>'1月'!Z30</f>
        <v>387.70000000000005</v>
      </c>
      <c r="Y30" s="20">
        <f>'2月'!Z30</f>
        <v>337.6</v>
      </c>
      <c r="Z30" s="20">
        <f>'3月'!Z30</f>
        <v>400.5</v>
      </c>
      <c r="AA30" s="180">
        <f t="shared" si="7"/>
        <v>5270.4</v>
      </c>
      <c r="AB30" s="39">
        <f>'4月'!D30</f>
        <v>343.70000000000005</v>
      </c>
      <c r="AC30" s="23">
        <f>'5月'!D30</f>
        <v>339.59999999999997</v>
      </c>
      <c r="AD30" s="20">
        <f>'6月'!D30</f>
        <v>321</v>
      </c>
      <c r="AE30" s="20">
        <f>'7月'!D30</f>
        <v>358.5</v>
      </c>
      <c r="AF30" s="20">
        <f>'8月'!D30</f>
        <v>400.9</v>
      </c>
      <c r="AG30" s="20">
        <f>'9月'!D30</f>
        <v>349.9</v>
      </c>
      <c r="AH30" s="20">
        <f>'10月'!D30</f>
        <v>337.80000000000007</v>
      </c>
      <c r="AI30" s="20">
        <f>'11月'!D30</f>
        <v>309.7</v>
      </c>
      <c r="AJ30" s="20">
        <f>'12月'!D30</f>
        <v>360.4</v>
      </c>
      <c r="AK30" s="20">
        <f>'1月'!AA30</f>
        <v>313.40000000000003</v>
      </c>
      <c r="AL30" s="20">
        <f>'2月'!AA30</f>
        <v>271.6</v>
      </c>
      <c r="AM30" s="20">
        <f>'3月'!AA30</f>
        <v>319.59999999999997</v>
      </c>
      <c r="AN30" s="182">
        <f t="shared" si="8"/>
        <v>4026.1</v>
      </c>
      <c r="AO30" s="39">
        <f>'4月'!Y30</f>
        <v>70.9</v>
      </c>
      <c r="AP30" s="23">
        <f>'5月'!Y30</f>
        <v>144.3</v>
      </c>
      <c r="AQ30" s="20">
        <f>'6月'!Y30</f>
        <v>119.7</v>
      </c>
      <c r="AR30" s="20">
        <f>'7月'!Y30</f>
        <v>87.8</v>
      </c>
      <c r="AS30" s="20">
        <f>'8月'!Y30</f>
        <v>178.3</v>
      </c>
      <c r="AT30" s="20">
        <f>'9月'!Y30</f>
        <v>105.7</v>
      </c>
      <c r="AU30" s="20">
        <f>'10月'!Y30</f>
        <v>73.8</v>
      </c>
      <c r="AV30" s="20">
        <f>'11月'!Y30</f>
        <v>160</v>
      </c>
      <c r="AW30" s="20">
        <f>'12月'!Y30</f>
        <v>82.6</v>
      </c>
      <c r="AX30" s="20">
        <f>'1月'!Y30</f>
        <v>74.3</v>
      </c>
      <c r="AY30" s="20">
        <f>'2月'!Y30</f>
        <v>66</v>
      </c>
      <c r="AZ30" s="20">
        <f>'3月'!Y30</f>
        <v>80.9</v>
      </c>
      <c r="BA30" s="184">
        <f t="shared" si="9"/>
        <v>1244.3000000000002</v>
      </c>
      <c r="BB30" s="38">
        <f>'4月'!AG30</f>
        <v>821.2014974151763</v>
      </c>
      <c r="BC30" s="23">
        <f>'5月'!AG30</f>
        <v>927.6014629994555</v>
      </c>
      <c r="BD30" s="20">
        <f>'6月'!AG30</f>
        <v>872.8979737358133</v>
      </c>
      <c r="BE30" s="20">
        <f>'7月'!AG30</f>
        <v>850.3203705361992</v>
      </c>
      <c r="BF30" s="20">
        <f>'8月'!AG30</f>
        <v>1110.9448785671266</v>
      </c>
      <c r="BG30" s="20">
        <f>'9月'!AG30</f>
        <v>903.5917574026694</v>
      </c>
      <c r="BH30" s="20">
        <f>'10月'!AG30</f>
        <v>791.1231218994645</v>
      </c>
      <c r="BI30" s="20">
        <f>'11月'!AG30</f>
        <v>934.5589844604946</v>
      </c>
      <c r="BJ30" s="20">
        <f>'12月'!AG30</f>
        <v>854.326692212899</v>
      </c>
      <c r="BK30" s="20">
        <f>'1月'!AG30</f>
        <v>748.8893181379178</v>
      </c>
      <c r="BL30" s="20">
        <f>'2月'!AG30</f>
        <v>722.7636288899927</v>
      </c>
      <c r="BM30" s="20">
        <f>'3月'!AG30</f>
        <v>778.6496407129748</v>
      </c>
      <c r="BN30" s="63">
        <f t="shared" si="10"/>
        <v>859.1332215621181</v>
      </c>
      <c r="BO30" s="24">
        <f>'4月'!AD30</f>
        <v>680.7693069503042</v>
      </c>
      <c r="BP30" s="20">
        <f>'5月'!AD30</f>
        <v>650.9887514664498</v>
      </c>
      <c r="BQ30" s="20">
        <f>'6月'!AD30</f>
        <v>635.8072375066847</v>
      </c>
      <c r="BR30" s="20">
        <f>'7月'!AD30</f>
        <v>683.0379852951544</v>
      </c>
      <c r="BS30" s="20">
        <f>'8月'!AD30</f>
        <v>768.9533871159548</v>
      </c>
      <c r="BT30" s="20">
        <f>'9月'!AD30</f>
        <v>693.9568830447631</v>
      </c>
      <c r="BU30" s="20">
        <f>'10月'!AD30</f>
        <v>649.2745154947498</v>
      </c>
      <c r="BV30" s="20">
        <f>'11月'!AD30</f>
        <v>616.2080423406754</v>
      </c>
      <c r="BW30" s="20">
        <f>'12月'!AD30</f>
        <v>695.0323699176723</v>
      </c>
      <c r="BX30" s="20">
        <f>'1月'!AD30</f>
        <v>605.3699053505891</v>
      </c>
      <c r="BY30" s="20">
        <f>'2月'!AD30</f>
        <v>581.4650521520202</v>
      </c>
      <c r="BZ30" s="20">
        <f>'3月'!AD30</f>
        <v>621.3643574828133</v>
      </c>
      <c r="CA30" s="182">
        <f t="shared" si="11"/>
        <v>656.2986231275129</v>
      </c>
      <c r="CB30" s="24">
        <f>'4月'!AH30</f>
        <v>140.43219046487212</v>
      </c>
      <c r="CC30" s="20">
        <f>'5月'!AH30</f>
        <v>276.61271153300567</v>
      </c>
      <c r="CD30" s="20">
        <f>'6月'!AH30</f>
        <v>237.09073622912828</v>
      </c>
      <c r="CE30" s="20">
        <f>'7月'!AH30</f>
        <v>167.28238524104478</v>
      </c>
      <c r="CF30" s="20">
        <f>'8月'!AH30</f>
        <v>341.9914914511717</v>
      </c>
      <c r="CG30" s="20">
        <f>'9月'!AH30</f>
        <v>209.63487435790643</v>
      </c>
      <c r="CH30" s="20">
        <f>'10月'!AH30</f>
        <v>141.84860640471445</v>
      </c>
      <c r="CI30" s="20">
        <f>'11月'!AH30</f>
        <v>318.3509421198193</v>
      </c>
      <c r="CJ30" s="20">
        <f>'12月'!AH30</f>
        <v>159.29432229522675</v>
      </c>
      <c r="CK30" s="20">
        <f>'1月'!AH30</f>
        <v>143.51941278732858</v>
      </c>
      <c r="CL30" s="20">
        <f>'2月'!AH30</f>
        <v>141.2985767379725</v>
      </c>
      <c r="CM30" s="20">
        <f>'3月'!AH30</f>
        <v>157.28528323016147</v>
      </c>
      <c r="CN30" s="184">
        <f t="shared" si="12"/>
        <v>202.83459843460534</v>
      </c>
      <c r="CO30" s="51">
        <f>'4月'!AI30</f>
        <v>9.601396566773348</v>
      </c>
      <c r="CP30" s="52">
        <f>'5月'!AI30</f>
        <v>8.451118963486456</v>
      </c>
      <c r="CQ30" s="52">
        <f>'6月'!AI30</f>
        <v>9.408099688473522</v>
      </c>
      <c r="CR30" s="52">
        <f>'7月'!AI30</f>
        <v>7.754532775453278</v>
      </c>
      <c r="CS30" s="52">
        <f>'8月'!AI30</f>
        <v>7.408331254676977</v>
      </c>
      <c r="CT30" s="52">
        <f>'9月'!AI30</f>
        <v>8.773935410117177</v>
      </c>
      <c r="CU30" s="52">
        <f>'10月'!AI30</f>
        <v>8.52575488454707</v>
      </c>
      <c r="CV30" s="52">
        <f>'11月'!AI30</f>
        <v>8.588957055214724</v>
      </c>
      <c r="CW30" s="52">
        <f>'12月'!AI30</f>
        <v>8.435072142064373</v>
      </c>
      <c r="CX30" s="52">
        <f>'1月'!AI30</f>
        <v>7.59412890874282</v>
      </c>
      <c r="CY30" s="52">
        <f>'2月'!AI30</f>
        <v>10.382916053019144</v>
      </c>
      <c r="CZ30" s="196">
        <f>'3月'!AI30</f>
        <v>7.697121401752191</v>
      </c>
      <c r="DA30" s="198">
        <v>374.9</v>
      </c>
      <c r="DB30" s="191">
        <f t="shared" si="2"/>
        <v>4026.1</v>
      </c>
      <c r="DC30" s="191">
        <f t="shared" si="13"/>
        <v>4401</v>
      </c>
      <c r="DD30" s="191">
        <f t="shared" si="3"/>
        <v>1244.3000000000002</v>
      </c>
      <c r="DE30" s="192">
        <f t="shared" si="14"/>
        <v>5645.3</v>
      </c>
      <c r="DF30" s="193">
        <f t="shared" si="4"/>
        <v>920.2460488169069</v>
      </c>
      <c r="DG30" s="194">
        <f t="shared" si="5"/>
        <v>717.4114503823015</v>
      </c>
      <c r="DH30" s="195">
        <f t="shared" si="6"/>
        <v>203.12465565693924</v>
      </c>
      <c r="DI30" s="25">
        <v>25</v>
      </c>
      <c r="DJ30" s="26" t="s">
        <v>39</v>
      </c>
    </row>
    <row r="31" spans="1:114" s="283" customFormat="1" ht="18" customHeight="1">
      <c r="A31" s="269">
        <v>26</v>
      </c>
      <c r="B31" s="271" t="s">
        <v>198</v>
      </c>
      <c r="C31" s="262">
        <f>'4月'!C31</f>
        <v>10398</v>
      </c>
      <c r="D31" s="263">
        <f>'5月'!C31</f>
        <v>10365</v>
      </c>
      <c r="E31" s="264">
        <f>'6月'!C31</f>
        <v>10370</v>
      </c>
      <c r="F31" s="264">
        <f>'7月'!C31</f>
        <v>10351</v>
      </c>
      <c r="G31" s="264">
        <f>'8月'!C31</f>
        <v>10351</v>
      </c>
      <c r="H31" s="264">
        <f>'9月'!C31</f>
        <v>10335</v>
      </c>
      <c r="I31" s="264">
        <f>'10月'!C31</f>
        <v>10298</v>
      </c>
      <c r="J31" s="264">
        <f>'11月'!C31</f>
        <v>10291</v>
      </c>
      <c r="K31" s="264">
        <f>'12月'!C31</f>
        <v>10277</v>
      </c>
      <c r="L31" s="264">
        <f>'1月'!C31</f>
        <v>10254</v>
      </c>
      <c r="M31" s="264">
        <f>'2月'!C31</f>
        <v>10244</v>
      </c>
      <c r="N31" s="265">
        <f>'3月'!C31</f>
        <v>10170</v>
      </c>
      <c r="O31" s="266">
        <f>'4月'!Z31</f>
        <v>231.60000000000002</v>
      </c>
      <c r="P31" s="267">
        <f>'5月'!Z31</f>
        <v>243.4</v>
      </c>
      <c r="Q31" s="268">
        <f>'6月'!Z31</f>
        <v>221.8</v>
      </c>
      <c r="R31" s="268">
        <f>'7月'!Z31</f>
        <v>243.8</v>
      </c>
      <c r="S31" s="268">
        <f>'8月'!Z31</f>
        <v>296.6</v>
      </c>
      <c r="T31" s="268">
        <f>'9月'!Z31</f>
        <v>233.39999999999998</v>
      </c>
      <c r="U31" s="268">
        <f>'10月'!Z31</f>
        <v>226.8</v>
      </c>
      <c r="V31" s="268">
        <f>'11月'!Z31</f>
        <v>251.2</v>
      </c>
      <c r="W31" s="268">
        <f>'12月'!Z31</f>
        <v>252.39999999999998</v>
      </c>
      <c r="X31" s="268">
        <f>'1月'!Z31</f>
        <v>196.2</v>
      </c>
      <c r="Y31" s="268">
        <f>'2月'!Z31</f>
        <v>169.39999999999998</v>
      </c>
      <c r="Z31" s="268">
        <f>'3月'!Z31</f>
        <v>214.3</v>
      </c>
      <c r="AA31" s="180">
        <f t="shared" si="7"/>
        <v>2780.9</v>
      </c>
      <c r="AB31" s="272">
        <f>'4月'!D31</f>
        <v>184.3</v>
      </c>
      <c r="AC31" s="267">
        <f>'5月'!D31</f>
        <v>189</v>
      </c>
      <c r="AD31" s="268">
        <f>'6月'!D31</f>
        <v>171.6</v>
      </c>
      <c r="AE31" s="268">
        <f>'7月'!D31</f>
        <v>179.1</v>
      </c>
      <c r="AF31" s="268">
        <f>'8月'!D31</f>
        <v>221.80000000000004</v>
      </c>
      <c r="AG31" s="268">
        <f>'9月'!D31</f>
        <v>177.49999999999997</v>
      </c>
      <c r="AH31" s="268">
        <f>'10月'!D31</f>
        <v>167.1</v>
      </c>
      <c r="AI31" s="268">
        <f>'11月'!D31</f>
        <v>164.29999999999998</v>
      </c>
      <c r="AJ31" s="268">
        <f>'12月'!D31</f>
        <v>164.2</v>
      </c>
      <c r="AK31" s="268">
        <f>'1月'!AA31</f>
        <v>155.5</v>
      </c>
      <c r="AL31" s="268">
        <f>'2月'!AA31</f>
        <v>129.10000000000002</v>
      </c>
      <c r="AM31" s="268">
        <f>'3月'!AA31</f>
        <v>162.3</v>
      </c>
      <c r="AN31" s="182">
        <f t="shared" si="8"/>
        <v>2065.8</v>
      </c>
      <c r="AO31" s="272">
        <f>'4月'!Y31</f>
        <v>47.3</v>
      </c>
      <c r="AP31" s="267">
        <f>'5月'!Y31</f>
        <v>54.4</v>
      </c>
      <c r="AQ31" s="268">
        <f>'6月'!Y31</f>
        <v>50.2</v>
      </c>
      <c r="AR31" s="268">
        <f>'7月'!Y31</f>
        <v>64.7</v>
      </c>
      <c r="AS31" s="268">
        <f>'8月'!Y31</f>
        <v>74.8</v>
      </c>
      <c r="AT31" s="268">
        <f>'9月'!Y31</f>
        <v>55.9</v>
      </c>
      <c r="AU31" s="268">
        <f>'10月'!Y31</f>
        <v>59.7</v>
      </c>
      <c r="AV31" s="268">
        <f>'11月'!Y31</f>
        <v>86.9</v>
      </c>
      <c r="AW31" s="268">
        <f>'12月'!Y31</f>
        <v>88.2</v>
      </c>
      <c r="AX31" s="268">
        <f>'1月'!Y31</f>
        <v>40.7</v>
      </c>
      <c r="AY31" s="268">
        <f>'2月'!Y31</f>
        <v>40.3</v>
      </c>
      <c r="AZ31" s="268">
        <f>'3月'!Y31</f>
        <v>52</v>
      </c>
      <c r="BA31" s="184">
        <f t="shared" si="9"/>
        <v>715.1</v>
      </c>
      <c r="BB31" s="266">
        <f>'4月'!AG31</f>
        <v>742.4504712444701</v>
      </c>
      <c r="BC31" s="267">
        <f>'5月'!AG31</f>
        <v>757.5120987193253</v>
      </c>
      <c r="BD31" s="268">
        <f>'6月'!AG31</f>
        <v>712.9540340726455</v>
      </c>
      <c r="BE31" s="268">
        <f>'7月'!AG31</f>
        <v>759.7832218174339</v>
      </c>
      <c r="BF31" s="268">
        <f>'8月'!AG31</f>
        <v>924.3302034087404</v>
      </c>
      <c r="BG31" s="268">
        <f>'9月'!AG31</f>
        <v>752.7818093855828</v>
      </c>
      <c r="BH31" s="268">
        <f>'10月'!AG31</f>
        <v>710.4417393919272</v>
      </c>
      <c r="BI31" s="268">
        <f>'11月'!AG31</f>
        <v>813.6559453243934</v>
      </c>
      <c r="BJ31" s="268">
        <f>'12月'!AG31</f>
        <v>792.2482712728391</v>
      </c>
      <c r="BK31" s="268">
        <f>'1月'!AG31</f>
        <v>617.225693199192</v>
      </c>
      <c r="BL31" s="268">
        <f>'2月'!AG31</f>
        <v>590.5896134322529</v>
      </c>
      <c r="BM31" s="268">
        <f>'3月'!AG31</f>
        <v>679.7348304627781</v>
      </c>
      <c r="BN31" s="63">
        <f t="shared" si="10"/>
        <v>737.194398605616</v>
      </c>
      <c r="BO31" s="273">
        <f>'4月'!AD31</f>
        <v>590.8187471949734</v>
      </c>
      <c r="BP31" s="268">
        <f>'5月'!AD31</f>
        <v>588.2078334344802</v>
      </c>
      <c r="BQ31" s="268">
        <f>'6月'!AD31</f>
        <v>551.5911282545806</v>
      </c>
      <c r="BR31" s="268">
        <f>'7月'!AD31</f>
        <v>558.1508409659655</v>
      </c>
      <c r="BS31" s="268">
        <f>'8月'!AD31</f>
        <v>691.2219794877229</v>
      </c>
      <c r="BT31" s="268">
        <f>'9月'!AD31</f>
        <v>572.4883083373649</v>
      </c>
      <c r="BU31" s="268">
        <f>'10月'!AD31</f>
        <v>523.4339270387612</v>
      </c>
      <c r="BV31" s="268">
        <f>'11月'!AD31</f>
        <v>532.1802222006284</v>
      </c>
      <c r="BW31" s="268">
        <f>'12月'!AD31</f>
        <v>515.4008167313795</v>
      </c>
      <c r="BX31" s="268">
        <f>'1月'!AD31</f>
        <v>489.1875397169948</v>
      </c>
      <c r="BY31" s="268">
        <f>'2月'!AD31</f>
        <v>450.0892508506723</v>
      </c>
      <c r="BZ31" s="268">
        <f>'3月'!AD31</f>
        <v>514.7968408031211</v>
      </c>
      <c r="CA31" s="182">
        <f t="shared" si="11"/>
        <v>547.6270950553711</v>
      </c>
      <c r="CB31" s="273">
        <f>'4月'!AH31</f>
        <v>151.63172404949668</v>
      </c>
      <c r="CC31" s="268">
        <f>'5月'!AH31</f>
        <v>169.30426528484506</v>
      </c>
      <c r="CD31" s="268">
        <f>'6月'!AH31</f>
        <v>161.36290581806495</v>
      </c>
      <c r="CE31" s="268">
        <f>'7月'!AH31</f>
        <v>201.63238085146833</v>
      </c>
      <c r="CF31" s="268">
        <f>'8月'!AH31</f>
        <v>233.10822392101744</v>
      </c>
      <c r="CG31" s="268">
        <f>'9月'!AH31</f>
        <v>180.29350104821802</v>
      </c>
      <c r="CH31" s="268">
        <f>'10月'!AH31</f>
        <v>187.00781235316597</v>
      </c>
      <c r="CI31" s="268">
        <f>'11月'!AH31</f>
        <v>281.47572312376514</v>
      </c>
      <c r="CJ31" s="268">
        <f>'12月'!AH31</f>
        <v>276.8474545414596</v>
      </c>
      <c r="CK31" s="268">
        <f>'1月'!AH31</f>
        <v>128.03815348219734</v>
      </c>
      <c r="CL31" s="268">
        <f>'2月'!AH31</f>
        <v>140.50036258158084</v>
      </c>
      <c r="CM31" s="268">
        <f>'3月'!AH31</f>
        <v>164.9379896596568</v>
      </c>
      <c r="CN31" s="184">
        <f t="shared" si="12"/>
        <v>189.56730355024487</v>
      </c>
      <c r="CO31" s="274">
        <f>'4月'!AI31</f>
        <v>17.525773195876287</v>
      </c>
      <c r="CP31" s="275">
        <f>'5月'!AI31</f>
        <v>16.719576719576718</v>
      </c>
      <c r="CQ31" s="275">
        <f>'6月'!AI31</f>
        <v>19.871794871794872</v>
      </c>
      <c r="CR31" s="275">
        <f>'7月'!AI31</f>
        <v>16.19207146845338</v>
      </c>
      <c r="CS31" s="275">
        <f>'8月'!AI31</f>
        <v>16.636609558160504</v>
      </c>
      <c r="CT31" s="275">
        <f>'9月'!AI31</f>
        <v>16.450704225352116</v>
      </c>
      <c r="CU31" s="275">
        <f>'10月'!AI31</f>
        <v>16.39736684619988</v>
      </c>
      <c r="CV31" s="275">
        <f>'11月'!AI31</f>
        <v>17.285453438831404</v>
      </c>
      <c r="CW31" s="275">
        <f>'12月'!AI31</f>
        <v>16.808769792935447</v>
      </c>
      <c r="CX31" s="275">
        <f>'1月'!AI31</f>
        <v>19.035369774919616</v>
      </c>
      <c r="CY31" s="275">
        <f>'2月'!AI31</f>
        <v>17.815646785437643</v>
      </c>
      <c r="CZ31" s="276">
        <f>'3月'!AI31</f>
        <v>16.451016635859517</v>
      </c>
      <c r="DA31" s="277">
        <v>1001</v>
      </c>
      <c r="DB31" s="278">
        <f t="shared" si="2"/>
        <v>2065.8</v>
      </c>
      <c r="DC31" s="278">
        <f t="shared" si="13"/>
        <v>3066.8</v>
      </c>
      <c r="DD31" s="278">
        <f t="shared" si="3"/>
        <v>715.1</v>
      </c>
      <c r="DE31" s="279">
        <f t="shared" si="14"/>
        <v>3781.9</v>
      </c>
      <c r="DF31" s="280">
        <f t="shared" si="4"/>
        <v>1002.5515106931495</v>
      </c>
      <c r="DG31" s="281">
        <f t="shared" si="5"/>
        <v>812.9842071429044</v>
      </c>
      <c r="DH31" s="282">
        <f t="shared" si="6"/>
        <v>190.24840572846972</v>
      </c>
      <c r="DI31" s="269">
        <v>26</v>
      </c>
      <c r="DJ31" s="271" t="s">
        <v>198</v>
      </c>
    </row>
    <row r="32" spans="1:114" ht="18" customHeight="1">
      <c r="A32" s="25">
        <v>27</v>
      </c>
      <c r="B32" s="26" t="s">
        <v>40</v>
      </c>
      <c r="C32" s="28">
        <f>'4月'!C32</f>
        <v>3700</v>
      </c>
      <c r="D32" s="22">
        <f>'5月'!C32</f>
        <v>3695</v>
      </c>
      <c r="E32" s="19">
        <f>'6月'!C32</f>
        <v>3688</v>
      </c>
      <c r="F32" s="19">
        <f>'7月'!C32</f>
        <v>3693</v>
      </c>
      <c r="G32" s="19">
        <f>'8月'!C32</f>
        <v>3701</v>
      </c>
      <c r="H32" s="19">
        <f>'9月'!C32</f>
        <v>3695</v>
      </c>
      <c r="I32" s="19">
        <f>'10月'!C32</f>
        <v>3695</v>
      </c>
      <c r="J32" s="19">
        <f>'11月'!C32</f>
        <v>3680</v>
      </c>
      <c r="K32" s="19">
        <f>'12月'!C32</f>
        <v>3675</v>
      </c>
      <c r="L32" s="19">
        <f>'1月'!C32</f>
        <v>3670</v>
      </c>
      <c r="M32" s="19">
        <f>'2月'!C32</f>
        <v>3668</v>
      </c>
      <c r="N32" s="188">
        <f>'3月'!C32</f>
        <v>3667</v>
      </c>
      <c r="O32" s="38">
        <f>'4月'!Z32</f>
        <v>81.3</v>
      </c>
      <c r="P32" s="23">
        <f>'5月'!Z32</f>
        <v>96.10000000000001</v>
      </c>
      <c r="Q32" s="20">
        <f>'6月'!Z32</f>
        <v>83.5</v>
      </c>
      <c r="R32" s="20">
        <f>'7月'!Z32</f>
        <v>80.4</v>
      </c>
      <c r="S32" s="20">
        <f>'8月'!Z32</f>
        <v>100.3</v>
      </c>
      <c r="T32" s="20">
        <f>'9月'!Z32</f>
        <v>88</v>
      </c>
      <c r="U32" s="20">
        <f>'10月'!Z32</f>
        <v>86</v>
      </c>
      <c r="V32" s="20">
        <f>'11月'!Z32</f>
        <v>81.30000000000001</v>
      </c>
      <c r="W32" s="20">
        <f>'12月'!Z32</f>
        <v>83.8</v>
      </c>
      <c r="X32" s="20">
        <f>'1月'!Z32</f>
        <v>78.69999999999999</v>
      </c>
      <c r="Y32" s="20">
        <f>'2月'!Z32</f>
        <v>63.800000000000004</v>
      </c>
      <c r="Z32" s="20">
        <f>'3月'!Z32</f>
        <v>80.5</v>
      </c>
      <c r="AA32" s="180">
        <f t="shared" si="7"/>
        <v>1003.6999999999998</v>
      </c>
      <c r="AB32" s="39">
        <f>'4月'!D32</f>
        <v>61</v>
      </c>
      <c r="AC32" s="23">
        <f>'5月'!D32</f>
        <v>69.4</v>
      </c>
      <c r="AD32" s="20">
        <f>'6月'!D32</f>
        <v>62.2</v>
      </c>
      <c r="AE32" s="20">
        <f>'7月'!D32</f>
        <v>60.6</v>
      </c>
      <c r="AF32" s="20">
        <f>'8月'!D32</f>
        <v>73.1</v>
      </c>
      <c r="AG32" s="20">
        <f>'9月'!D32</f>
        <v>67.5</v>
      </c>
      <c r="AH32" s="20">
        <f>'10月'!D32</f>
        <v>60.4</v>
      </c>
      <c r="AI32" s="20">
        <f>'11月'!D32</f>
        <v>60.800000000000004</v>
      </c>
      <c r="AJ32" s="20">
        <f>'12月'!D32</f>
        <v>63.1</v>
      </c>
      <c r="AK32" s="20">
        <f>'1月'!AA32</f>
        <v>60.2</v>
      </c>
      <c r="AL32" s="20">
        <f>'2月'!AA32</f>
        <v>47.7</v>
      </c>
      <c r="AM32" s="20">
        <f>'3月'!AA32</f>
        <v>60.900000000000006</v>
      </c>
      <c r="AN32" s="182">
        <f t="shared" si="8"/>
        <v>746.9000000000001</v>
      </c>
      <c r="AO32" s="39">
        <f>'4月'!Y32</f>
        <v>20.3</v>
      </c>
      <c r="AP32" s="23">
        <f>'5月'!Y32</f>
        <v>26.7</v>
      </c>
      <c r="AQ32" s="20">
        <f>'6月'!Y32</f>
        <v>21.3</v>
      </c>
      <c r="AR32" s="20">
        <f>'7月'!Y32</f>
        <v>19.8</v>
      </c>
      <c r="AS32" s="20">
        <f>'8月'!Y32</f>
        <v>27.2</v>
      </c>
      <c r="AT32" s="20">
        <f>'9月'!Y32</f>
        <v>20.5</v>
      </c>
      <c r="AU32" s="20">
        <f>'10月'!Y32</f>
        <v>25.6</v>
      </c>
      <c r="AV32" s="20">
        <f>'11月'!Y32</f>
        <v>20.5</v>
      </c>
      <c r="AW32" s="20">
        <f>'12月'!Y32</f>
        <v>20.7</v>
      </c>
      <c r="AX32" s="20">
        <f>'1月'!Y32</f>
        <v>18.5</v>
      </c>
      <c r="AY32" s="20">
        <f>'2月'!Y32</f>
        <v>16.1</v>
      </c>
      <c r="AZ32" s="20">
        <f>'3月'!Y32</f>
        <v>19.6</v>
      </c>
      <c r="BA32" s="184">
        <f t="shared" si="9"/>
        <v>256.8</v>
      </c>
      <c r="BB32" s="38">
        <f>'4月'!AG32</f>
        <v>732.4324324324324</v>
      </c>
      <c r="BC32" s="23">
        <f>'5月'!AG32</f>
        <v>838.9715832205685</v>
      </c>
      <c r="BD32" s="20">
        <f>'6月'!AG32</f>
        <v>754.6999276934201</v>
      </c>
      <c r="BE32" s="20">
        <f>'7月'!AG32</f>
        <v>702.2876758994786</v>
      </c>
      <c r="BF32" s="20">
        <f>'8月'!AG32</f>
        <v>874.2188249034699</v>
      </c>
      <c r="BG32" s="20">
        <f>'9月'!AG32</f>
        <v>793.8655841226883</v>
      </c>
      <c r="BH32" s="20">
        <f>'10月'!AG32</f>
        <v>750.7966301453578</v>
      </c>
      <c r="BI32" s="20">
        <f>'11月'!AG32</f>
        <v>736.4130434782609</v>
      </c>
      <c r="BJ32" s="20">
        <f>'12月'!AG32</f>
        <v>735.5716480140444</v>
      </c>
      <c r="BK32" s="20">
        <f>'1月'!AG32</f>
        <v>691.7465061088159</v>
      </c>
      <c r="BL32" s="20">
        <f>'2月'!AG32</f>
        <v>621.2026795451005</v>
      </c>
      <c r="BM32" s="20">
        <f>'3月'!AG32</f>
        <v>708.1467667162223</v>
      </c>
      <c r="BN32" s="63">
        <f t="shared" si="10"/>
        <v>744.2119116911042</v>
      </c>
      <c r="BO32" s="24">
        <f>'4月'!AD32</f>
        <v>549.5495495495496</v>
      </c>
      <c r="BP32" s="20">
        <f>'5月'!AD32</f>
        <v>605.8754201405562</v>
      </c>
      <c r="BQ32" s="20">
        <f>'6月'!AD32</f>
        <v>562.1836587129428</v>
      </c>
      <c r="BR32" s="20">
        <f>'7月'!AD32</f>
        <v>529.3362333272189</v>
      </c>
      <c r="BS32" s="20">
        <f>'8月'!AD32</f>
        <v>637.1425334042239</v>
      </c>
      <c r="BT32" s="20">
        <f>'9月'!AD32</f>
        <v>608.9309878213803</v>
      </c>
      <c r="BU32" s="20">
        <f>'10月'!AD32</f>
        <v>527.303679776507</v>
      </c>
      <c r="BV32" s="20">
        <f>'11月'!AD32</f>
        <v>550.7246376811594</v>
      </c>
      <c r="BW32" s="20">
        <f>'12月'!AD32</f>
        <v>553.8731621680931</v>
      </c>
      <c r="BX32" s="20">
        <f>'1月'!AD32</f>
        <v>529.1377340247868</v>
      </c>
      <c r="BY32" s="20">
        <f>'2月'!AD32</f>
        <v>464.4415017915564</v>
      </c>
      <c r="BZ32" s="20">
        <f>'3月'!AD32</f>
        <v>535.7284235157507</v>
      </c>
      <c r="CA32" s="182">
        <f t="shared" si="11"/>
        <v>553.8028064581905</v>
      </c>
      <c r="CB32" s="24">
        <f>'4月'!AH32</f>
        <v>182.88288288288288</v>
      </c>
      <c r="CC32" s="20">
        <f>'5月'!AH32</f>
        <v>233.09616308001222</v>
      </c>
      <c r="CD32" s="20">
        <f>'6月'!AH32</f>
        <v>192.51626898047724</v>
      </c>
      <c r="CE32" s="20">
        <f>'7月'!AH32</f>
        <v>172.95144257225965</v>
      </c>
      <c r="CF32" s="20">
        <f>'8月'!AH32</f>
        <v>237.07629149924603</v>
      </c>
      <c r="CG32" s="20">
        <f>'9月'!AH32</f>
        <v>184.93459630130806</v>
      </c>
      <c r="CH32" s="20">
        <f>'10月'!AH32</f>
        <v>223.4929503688507</v>
      </c>
      <c r="CI32" s="20">
        <f>'11月'!AH32</f>
        <v>185.68840579710144</v>
      </c>
      <c r="CJ32" s="20">
        <f>'12月'!AH32</f>
        <v>181.69848584595127</v>
      </c>
      <c r="CK32" s="20">
        <f>'1月'!AH32</f>
        <v>162.60877208402917</v>
      </c>
      <c r="CL32" s="20">
        <f>'2月'!AH32</f>
        <v>156.76117775354416</v>
      </c>
      <c r="CM32" s="20">
        <f>'3月'!AH32</f>
        <v>172.41834320047153</v>
      </c>
      <c r="CN32" s="184">
        <f t="shared" si="12"/>
        <v>190.4091052329138</v>
      </c>
      <c r="CO32" s="51">
        <f>'4月'!AI32</f>
        <v>17.868852459016395</v>
      </c>
      <c r="CP32" s="52">
        <f>'5月'!AI32</f>
        <v>17.146974063400574</v>
      </c>
      <c r="CQ32" s="52">
        <f>'6月'!AI32</f>
        <v>15.755627009646304</v>
      </c>
      <c r="CR32" s="52">
        <f>'7月'!AI32</f>
        <v>14.19141914191419</v>
      </c>
      <c r="CS32" s="52">
        <f>'8月'!AI32</f>
        <v>15.321477428180573</v>
      </c>
      <c r="CT32" s="52">
        <f>'9月'!AI32</f>
        <v>14.962962962962964</v>
      </c>
      <c r="CU32" s="52">
        <f>'10月'!AI32</f>
        <v>14.900662251655628</v>
      </c>
      <c r="CV32" s="52">
        <f>'11月'!AI32</f>
        <v>15.953947368421051</v>
      </c>
      <c r="CW32" s="52">
        <f>'12月'!AI32</f>
        <v>12.995245641838348</v>
      </c>
      <c r="CX32" s="52">
        <f>'1月'!AI32</f>
        <v>18.272425249169434</v>
      </c>
      <c r="CY32" s="52">
        <f>'2月'!AI32</f>
        <v>14.675052410901467</v>
      </c>
      <c r="CZ32" s="196">
        <f>'3月'!AI32</f>
        <v>14.121510673234809</v>
      </c>
      <c r="DA32" s="198">
        <v>155</v>
      </c>
      <c r="DB32" s="191">
        <f t="shared" si="2"/>
        <v>746.9000000000001</v>
      </c>
      <c r="DC32" s="191">
        <f t="shared" si="13"/>
        <v>901.9000000000001</v>
      </c>
      <c r="DD32" s="191">
        <f t="shared" si="3"/>
        <v>256.8</v>
      </c>
      <c r="DE32" s="192">
        <f t="shared" si="14"/>
        <v>1158.7</v>
      </c>
      <c r="DF32" s="193">
        <f t="shared" si="4"/>
        <v>859.139525830908</v>
      </c>
      <c r="DG32" s="194">
        <f t="shared" si="5"/>
        <v>668.7304205979943</v>
      </c>
      <c r="DH32" s="195">
        <f t="shared" si="6"/>
        <v>190.4091052329138</v>
      </c>
      <c r="DI32" s="25">
        <v>27</v>
      </c>
      <c r="DJ32" s="26" t="s">
        <v>40</v>
      </c>
    </row>
    <row r="33" spans="1:114" s="283" customFormat="1" ht="18" customHeight="1">
      <c r="A33" s="269">
        <v>28</v>
      </c>
      <c r="B33" s="271" t="s">
        <v>199</v>
      </c>
      <c r="C33" s="262">
        <f>'4月'!C33</f>
        <v>2933</v>
      </c>
      <c r="D33" s="263">
        <f>'5月'!C33</f>
        <v>2933</v>
      </c>
      <c r="E33" s="264">
        <f>'6月'!C33</f>
        <v>2932</v>
      </c>
      <c r="F33" s="264">
        <f>'7月'!C33</f>
        <v>2929</v>
      </c>
      <c r="G33" s="264">
        <f>'8月'!C33</f>
        <v>2924</v>
      </c>
      <c r="H33" s="264">
        <f>'9月'!C33</f>
        <v>2913</v>
      </c>
      <c r="I33" s="264">
        <f>'10月'!C33</f>
        <v>2909</v>
      </c>
      <c r="J33" s="264">
        <f>'11月'!C33</f>
        <v>2915</v>
      </c>
      <c r="K33" s="264">
        <f>'12月'!C33</f>
        <v>2910</v>
      </c>
      <c r="L33" s="264">
        <f>'1月'!C33</f>
        <v>2910</v>
      </c>
      <c r="M33" s="264">
        <f>'2月'!C33</f>
        <v>2907</v>
      </c>
      <c r="N33" s="265">
        <f>'3月'!C33</f>
        <v>2880</v>
      </c>
      <c r="O33" s="266">
        <f>'4月'!Z33</f>
        <v>88.00000000000001</v>
      </c>
      <c r="P33" s="267">
        <f>'5月'!Z33</f>
        <v>86</v>
      </c>
      <c r="Q33" s="268">
        <f>'6月'!Z33</f>
        <v>77.80000000000001</v>
      </c>
      <c r="R33" s="268">
        <f>'7月'!Z33</f>
        <v>83</v>
      </c>
      <c r="S33" s="268">
        <f>'8月'!Z33</f>
        <v>92.99999999999999</v>
      </c>
      <c r="T33" s="268">
        <f>'9月'!Z33</f>
        <v>82.2</v>
      </c>
      <c r="U33" s="268">
        <f>'10月'!Z33</f>
        <v>86.39999999999999</v>
      </c>
      <c r="V33" s="268">
        <f>'11月'!Z33</f>
        <v>75.1</v>
      </c>
      <c r="W33" s="268">
        <f>'12月'!Z33</f>
        <v>81.10000000000001</v>
      </c>
      <c r="X33" s="268">
        <f>'1月'!Z33</f>
        <v>77.7</v>
      </c>
      <c r="Y33" s="268">
        <f>'2月'!Z33</f>
        <v>58.7</v>
      </c>
      <c r="Z33" s="268">
        <f>'3月'!Z33</f>
        <v>75.9</v>
      </c>
      <c r="AA33" s="180">
        <f t="shared" si="7"/>
        <v>964.9000000000001</v>
      </c>
      <c r="AB33" s="272">
        <f>'4月'!D33</f>
        <v>70.80000000000001</v>
      </c>
      <c r="AC33" s="267">
        <f>'5月'!D33</f>
        <v>74.5</v>
      </c>
      <c r="AD33" s="268">
        <f>'6月'!D33</f>
        <v>64.4</v>
      </c>
      <c r="AE33" s="268">
        <f>'7月'!D33</f>
        <v>67</v>
      </c>
      <c r="AF33" s="268">
        <f>'8月'!D33</f>
        <v>81.19999999999999</v>
      </c>
      <c r="AG33" s="268">
        <f>'9月'!D33</f>
        <v>69.2</v>
      </c>
      <c r="AH33" s="268">
        <f>'10月'!D33</f>
        <v>70.39999999999999</v>
      </c>
      <c r="AI33" s="268">
        <f>'11月'!D33</f>
        <v>64</v>
      </c>
      <c r="AJ33" s="268">
        <f>'12月'!D33</f>
        <v>67.4</v>
      </c>
      <c r="AK33" s="268">
        <f>'1月'!AA33</f>
        <v>66</v>
      </c>
      <c r="AL33" s="268">
        <f>'2月'!AA33</f>
        <v>49.5</v>
      </c>
      <c r="AM33" s="268">
        <f>'3月'!AA33</f>
        <v>62.900000000000006</v>
      </c>
      <c r="AN33" s="182">
        <f t="shared" si="8"/>
        <v>807.3</v>
      </c>
      <c r="AO33" s="272">
        <f>'4月'!Y33</f>
        <v>17.2</v>
      </c>
      <c r="AP33" s="267">
        <f>'5月'!Y33</f>
        <v>11.5</v>
      </c>
      <c r="AQ33" s="268">
        <f>'6月'!Y33</f>
        <v>13.4</v>
      </c>
      <c r="AR33" s="268">
        <f>'7月'!Y33</f>
        <v>16</v>
      </c>
      <c r="AS33" s="268">
        <f>'8月'!Y33</f>
        <v>11.8</v>
      </c>
      <c r="AT33" s="268">
        <f>'9月'!Y33</f>
        <v>13</v>
      </c>
      <c r="AU33" s="268">
        <f>'10月'!Y33</f>
        <v>16</v>
      </c>
      <c r="AV33" s="268">
        <f>'11月'!Y33</f>
        <v>11.1</v>
      </c>
      <c r="AW33" s="268">
        <f>'12月'!Y33</f>
        <v>13.7</v>
      </c>
      <c r="AX33" s="268">
        <f>'1月'!Y33</f>
        <v>11.7</v>
      </c>
      <c r="AY33" s="268">
        <f>'2月'!Y33</f>
        <v>9.2</v>
      </c>
      <c r="AZ33" s="268">
        <f>'3月'!Y33</f>
        <v>13</v>
      </c>
      <c r="BA33" s="184">
        <f t="shared" si="9"/>
        <v>157.6</v>
      </c>
      <c r="BB33" s="266">
        <f>'4月'!AG33</f>
        <v>1000.1136492783272</v>
      </c>
      <c r="BC33" s="267">
        <f>'5月'!AG33</f>
        <v>945.8552841415262</v>
      </c>
      <c r="BD33" s="268">
        <f>'6月'!AG33</f>
        <v>884.492951341519</v>
      </c>
      <c r="BE33" s="268">
        <f>'7月'!AG33</f>
        <v>914.1069835570876</v>
      </c>
      <c r="BF33" s="268">
        <f>'8月'!AG33</f>
        <v>1025.9917920656633</v>
      </c>
      <c r="BG33" s="268">
        <f>'9月'!AG33</f>
        <v>940.6110538963269</v>
      </c>
      <c r="BH33" s="268">
        <f>'10月'!AG33</f>
        <v>958.0944565808004</v>
      </c>
      <c r="BI33" s="268">
        <f>'11月'!AG33</f>
        <v>858.776443682104</v>
      </c>
      <c r="BJ33" s="268">
        <f>'12月'!AG33</f>
        <v>899.0134131471013</v>
      </c>
      <c r="BK33" s="268">
        <f>'1月'!AG33</f>
        <v>861.3235783172597</v>
      </c>
      <c r="BL33" s="268">
        <f>'2月'!AG33</f>
        <v>721.1656592461546</v>
      </c>
      <c r="BM33" s="268">
        <f>'3月'!AG33</f>
        <v>850.1344086021506</v>
      </c>
      <c r="BN33" s="63">
        <f t="shared" si="10"/>
        <v>907.504855419024</v>
      </c>
      <c r="BO33" s="273">
        <f>'4月'!AD33</f>
        <v>804.6368905557451</v>
      </c>
      <c r="BP33" s="268">
        <f>'5月'!AD33</f>
        <v>819.3746356807409</v>
      </c>
      <c r="BQ33" s="268">
        <f>'6月'!AD33</f>
        <v>732.1509777171441</v>
      </c>
      <c r="BR33" s="268">
        <f>'7月'!AD33</f>
        <v>737.8935891364442</v>
      </c>
      <c r="BS33" s="268">
        <f>'8月'!AD33</f>
        <v>895.812188341203</v>
      </c>
      <c r="BT33" s="268">
        <f>'9月'!AD33</f>
        <v>791.8526147156425</v>
      </c>
      <c r="BU33" s="268">
        <f>'10月'!AD33</f>
        <v>780.6695572139855</v>
      </c>
      <c r="BV33" s="268">
        <f>'11月'!AD33</f>
        <v>731.8467695826187</v>
      </c>
      <c r="BW33" s="268">
        <f>'12月'!AD33</f>
        <v>747.1455492739165</v>
      </c>
      <c r="BX33" s="268">
        <f>'1月'!AD33</f>
        <v>731.6262055204523</v>
      </c>
      <c r="BY33" s="268">
        <f>'2月'!AD33</f>
        <v>608.1379920389207</v>
      </c>
      <c r="BZ33" s="268">
        <f>'3月'!AD33</f>
        <v>704.5250896057348</v>
      </c>
      <c r="CA33" s="182">
        <f t="shared" si="11"/>
        <v>759.2793758729173</v>
      </c>
      <c r="CB33" s="273">
        <f>'4月'!AH33</f>
        <v>195.4767587225821</v>
      </c>
      <c r="CC33" s="268">
        <f>'5月'!AH33</f>
        <v>126.48064846078553</v>
      </c>
      <c r="CD33" s="268">
        <f>'6月'!AH33</f>
        <v>152.3419736243747</v>
      </c>
      <c r="CE33" s="268">
        <f>'7月'!AH33</f>
        <v>176.2133944206434</v>
      </c>
      <c r="CF33" s="268">
        <f>'8月'!AH33</f>
        <v>130.17960372446052</v>
      </c>
      <c r="CG33" s="268">
        <f>'9月'!AH33</f>
        <v>148.7584391806843</v>
      </c>
      <c r="CH33" s="268">
        <f>'10月'!AH33</f>
        <v>177.4248993668149</v>
      </c>
      <c r="CI33" s="268">
        <f>'11月'!AH33</f>
        <v>126.92967409948542</v>
      </c>
      <c r="CJ33" s="268">
        <f>'12月'!AH33</f>
        <v>151.8678638731848</v>
      </c>
      <c r="CK33" s="268">
        <f>'1月'!AH33</f>
        <v>129.69737279680743</v>
      </c>
      <c r="CL33" s="268">
        <f>'2月'!AH33</f>
        <v>113.02766720723376</v>
      </c>
      <c r="CM33" s="268">
        <f>'3月'!AH33</f>
        <v>145.60931899641577</v>
      </c>
      <c r="CN33" s="184">
        <f t="shared" si="12"/>
        <v>148.2254795461065</v>
      </c>
      <c r="CO33" s="274">
        <f>'4月'!AI33</f>
        <v>9.463276836158188</v>
      </c>
      <c r="CP33" s="275">
        <f>'5月'!AI33</f>
        <v>9.798657718120806</v>
      </c>
      <c r="CQ33" s="275">
        <f>'6月'!AI33</f>
        <v>8.850931677018634</v>
      </c>
      <c r="CR33" s="275">
        <f>'7月'!AI33</f>
        <v>7.761194029850745</v>
      </c>
      <c r="CS33" s="275">
        <f>'8月'!AI33</f>
        <v>9.35960591133005</v>
      </c>
      <c r="CT33" s="275">
        <f>'9月'!AI33</f>
        <v>8.236994219653177</v>
      </c>
      <c r="CU33" s="275">
        <f>'10月'!AI33</f>
        <v>9.375</v>
      </c>
      <c r="CV33" s="275">
        <f>'11月'!AI33</f>
        <v>8.90625</v>
      </c>
      <c r="CW33" s="275">
        <f>'12月'!AI33</f>
        <v>7.863501483679524</v>
      </c>
      <c r="CX33" s="275">
        <f>'1月'!AI33</f>
        <v>9.545454545454545</v>
      </c>
      <c r="CY33" s="275">
        <f>'2月'!AI33</f>
        <v>9.8989898989899</v>
      </c>
      <c r="CZ33" s="276">
        <f>'3月'!AI33</f>
        <v>8.267090620031794</v>
      </c>
      <c r="DA33" s="277">
        <v>17.6</v>
      </c>
      <c r="DB33" s="278">
        <f t="shared" si="2"/>
        <v>807.3</v>
      </c>
      <c r="DC33" s="278">
        <f t="shared" si="13"/>
        <v>824.9</v>
      </c>
      <c r="DD33" s="278">
        <f t="shared" si="3"/>
        <v>157.6</v>
      </c>
      <c r="DE33" s="279">
        <f t="shared" si="14"/>
        <v>982.5</v>
      </c>
      <c r="DF33" s="280">
        <f t="shared" si="4"/>
        <v>924.0579546576753</v>
      </c>
      <c r="DG33" s="281">
        <f t="shared" si="5"/>
        <v>775.8324751115689</v>
      </c>
      <c r="DH33" s="282">
        <f t="shared" si="6"/>
        <v>148.42929594974498</v>
      </c>
      <c r="DI33" s="269">
        <v>28</v>
      </c>
      <c r="DJ33" s="271" t="s">
        <v>199</v>
      </c>
    </row>
    <row r="34" spans="1:114" ht="18" customHeight="1">
      <c r="A34" s="25">
        <v>29</v>
      </c>
      <c r="B34" s="26" t="s">
        <v>41</v>
      </c>
      <c r="C34" s="28">
        <f>'4月'!C34</f>
        <v>10109</v>
      </c>
      <c r="D34" s="22">
        <f>'5月'!C34</f>
        <v>10082</v>
      </c>
      <c r="E34" s="19">
        <f>'6月'!C34</f>
        <v>10060</v>
      </c>
      <c r="F34" s="19">
        <f>'7月'!C34</f>
        <v>10047</v>
      </c>
      <c r="G34" s="19">
        <f>'8月'!C34</f>
        <v>10033</v>
      </c>
      <c r="H34" s="19">
        <f>'9月'!C34</f>
        <v>10006</v>
      </c>
      <c r="I34" s="19">
        <f>'10月'!C34</f>
        <v>9982</v>
      </c>
      <c r="J34" s="19">
        <f>'11月'!C34</f>
        <v>9977</v>
      </c>
      <c r="K34" s="19">
        <f>'12月'!C34</f>
        <v>9968</v>
      </c>
      <c r="L34" s="19">
        <f>'1月'!C34</f>
        <v>9955</v>
      </c>
      <c r="M34" s="19">
        <f>'2月'!C34</f>
        <v>9931</v>
      </c>
      <c r="N34" s="188">
        <f>'3月'!C34</f>
        <v>9869</v>
      </c>
      <c r="O34" s="38">
        <f>'4月'!Z34</f>
        <v>190.4</v>
      </c>
      <c r="P34" s="23">
        <f>'5月'!Z34</f>
        <v>178.59999999999997</v>
      </c>
      <c r="Q34" s="20">
        <f>'6月'!Z34</f>
        <v>204</v>
      </c>
      <c r="R34" s="20">
        <f>'7月'!Z34</f>
        <v>177.20000000000002</v>
      </c>
      <c r="S34" s="20">
        <f>'8月'!Z34</f>
        <v>202</v>
      </c>
      <c r="T34" s="20">
        <f>'9月'!Z34</f>
        <v>210.3</v>
      </c>
      <c r="U34" s="20">
        <f>'10月'!Z34</f>
        <v>172.2</v>
      </c>
      <c r="V34" s="20">
        <f>'11月'!Z34</f>
        <v>157.29999999999998</v>
      </c>
      <c r="W34" s="20">
        <f>'12月'!Z34</f>
        <v>161</v>
      </c>
      <c r="X34" s="20">
        <f>'1月'!Z34</f>
        <v>168.3</v>
      </c>
      <c r="Y34" s="20">
        <f>'2月'!Z34</f>
        <v>130.3</v>
      </c>
      <c r="Z34" s="20">
        <f>'3月'!Z34</f>
        <v>194.79999999999998</v>
      </c>
      <c r="AA34" s="180">
        <f t="shared" si="7"/>
        <v>2146.4</v>
      </c>
      <c r="AB34" s="39">
        <f>'4月'!D34</f>
        <v>156.3</v>
      </c>
      <c r="AC34" s="23">
        <f>'5月'!D34</f>
        <v>145.39999999999998</v>
      </c>
      <c r="AD34" s="20">
        <f>'6月'!D34</f>
        <v>174.6</v>
      </c>
      <c r="AE34" s="20">
        <f>'7月'!D34</f>
        <v>144.20000000000002</v>
      </c>
      <c r="AF34" s="20">
        <f>'8月'!D34</f>
        <v>171.9</v>
      </c>
      <c r="AG34" s="20">
        <f>'9月'!D34</f>
        <v>177.8</v>
      </c>
      <c r="AH34" s="20">
        <f>'10月'!D34</f>
        <v>139.4</v>
      </c>
      <c r="AI34" s="20">
        <f>'11月'!D34</f>
        <v>125.39999999999999</v>
      </c>
      <c r="AJ34" s="20">
        <f>'12月'!D34</f>
        <v>128.8</v>
      </c>
      <c r="AK34" s="20">
        <f>'1月'!AA34</f>
        <v>136</v>
      </c>
      <c r="AL34" s="20">
        <f>'2月'!AA34</f>
        <v>106.30000000000001</v>
      </c>
      <c r="AM34" s="20">
        <f>'3月'!AA34</f>
        <v>159.8</v>
      </c>
      <c r="AN34" s="182">
        <f t="shared" si="8"/>
        <v>1765.9</v>
      </c>
      <c r="AO34" s="39">
        <f>'4月'!Y34</f>
        <v>34.1</v>
      </c>
      <c r="AP34" s="23">
        <f>'5月'!Y34</f>
        <v>33.2</v>
      </c>
      <c r="AQ34" s="20">
        <f>'6月'!Y34</f>
        <v>29.4</v>
      </c>
      <c r="AR34" s="20">
        <f>'7月'!Y34</f>
        <v>33</v>
      </c>
      <c r="AS34" s="20">
        <f>'8月'!Y34</f>
        <v>30.1</v>
      </c>
      <c r="AT34" s="20">
        <f>'9月'!Y34</f>
        <v>32.5</v>
      </c>
      <c r="AU34" s="20">
        <f>'10月'!Y34</f>
        <v>32.8</v>
      </c>
      <c r="AV34" s="20">
        <f>'11月'!Y34</f>
        <v>31.9</v>
      </c>
      <c r="AW34" s="20">
        <f>'12月'!Y34</f>
        <v>32.2</v>
      </c>
      <c r="AX34" s="20">
        <f>'1月'!Y34</f>
        <v>32.3</v>
      </c>
      <c r="AY34" s="20">
        <f>'2月'!Y34</f>
        <v>24</v>
      </c>
      <c r="AZ34" s="20">
        <f>'3月'!Y34</f>
        <v>35</v>
      </c>
      <c r="BA34" s="184">
        <f t="shared" si="9"/>
        <v>380.5</v>
      </c>
      <c r="BB34" s="38">
        <f>'4月'!AG34</f>
        <v>627.8233916971675</v>
      </c>
      <c r="BC34" s="23">
        <f>'5月'!AG34</f>
        <v>571.4431980341841</v>
      </c>
      <c r="BD34" s="20">
        <f>'6月'!AG34</f>
        <v>675.9443339960238</v>
      </c>
      <c r="BE34" s="20">
        <f>'7月'!AG34</f>
        <v>568.9388904407351</v>
      </c>
      <c r="BF34" s="20">
        <f>'8月'!AG34</f>
        <v>649.4696533696865</v>
      </c>
      <c r="BG34" s="20">
        <f>'9月'!AG34</f>
        <v>700.5796522086748</v>
      </c>
      <c r="BH34" s="20">
        <f>'10月'!AG34</f>
        <v>556.4855449486495</v>
      </c>
      <c r="BI34" s="20">
        <f>'11月'!AG34</f>
        <v>525.5420801176037</v>
      </c>
      <c r="BJ34" s="20">
        <f>'12月'!AG34</f>
        <v>521.0221094599493</v>
      </c>
      <c r="BK34" s="20">
        <f>'1月'!AG34</f>
        <v>545.3573338085904</v>
      </c>
      <c r="BL34" s="20">
        <f>'2月'!AG34</f>
        <v>468.5904167325978</v>
      </c>
      <c r="BM34" s="20">
        <f>'3月'!AG34</f>
        <v>636.7282366746311</v>
      </c>
      <c r="BN34" s="63">
        <f t="shared" si="10"/>
        <v>587.702173216618</v>
      </c>
      <c r="BO34" s="24">
        <f>'4月'!AD34</f>
        <v>515.3823325749333</v>
      </c>
      <c r="BP34" s="20">
        <f>'5月'!AD34</f>
        <v>465.21747477139075</v>
      </c>
      <c r="BQ34" s="20">
        <f>'6月'!AD34</f>
        <v>578.5288270377733</v>
      </c>
      <c r="BR34" s="20">
        <f>'7月'!AD34</f>
        <v>462.9852596024492</v>
      </c>
      <c r="BS34" s="20">
        <f>'8月'!AD34</f>
        <v>552.6922446249954</v>
      </c>
      <c r="BT34" s="20">
        <f>'9月'!AD34</f>
        <v>592.3112798987273</v>
      </c>
      <c r="BU34" s="20">
        <f>'10月'!AD34</f>
        <v>450.4882982917639</v>
      </c>
      <c r="BV34" s="20">
        <f>'11月'!AD34</f>
        <v>418.96361631753035</v>
      </c>
      <c r="BW34" s="20">
        <f>'12月'!AD34</f>
        <v>416.8176875679594</v>
      </c>
      <c r="BX34" s="20">
        <f>'1月'!AD34</f>
        <v>440.69279499684063</v>
      </c>
      <c r="BY34" s="20">
        <f>'2月'!AD34</f>
        <v>382.28059323618686</v>
      </c>
      <c r="BZ34" s="20">
        <f>'3月'!AD34</f>
        <v>522.326346101674</v>
      </c>
      <c r="CA34" s="182">
        <f t="shared" si="11"/>
        <v>483.5181083130944</v>
      </c>
      <c r="CB34" s="24">
        <f>'4月'!AH34</f>
        <v>112.44105912223432</v>
      </c>
      <c r="CC34" s="20">
        <f>'5月'!AH34</f>
        <v>106.2257232627935</v>
      </c>
      <c r="CD34" s="20">
        <f>'6月'!AH34</f>
        <v>97.4155069582505</v>
      </c>
      <c r="CE34" s="20">
        <f>'7月'!AH34</f>
        <v>105.95363083828586</v>
      </c>
      <c r="CF34" s="20">
        <f>'8月'!AH34</f>
        <v>96.77740874469092</v>
      </c>
      <c r="CG34" s="20">
        <f>'9月'!AH34</f>
        <v>108.26837230994735</v>
      </c>
      <c r="CH34" s="20">
        <f>'10月'!AH34</f>
        <v>105.99724665688561</v>
      </c>
      <c r="CI34" s="20">
        <f>'11月'!AH34</f>
        <v>106.5784638000735</v>
      </c>
      <c r="CJ34" s="20">
        <f>'12月'!AH34</f>
        <v>104.20442189198985</v>
      </c>
      <c r="CK34" s="20">
        <f>'1月'!AH34</f>
        <v>104.66453881174964</v>
      </c>
      <c r="CL34" s="20">
        <f>'2月'!AH34</f>
        <v>86.30982349641094</v>
      </c>
      <c r="CM34" s="20">
        <f>'3月'!AH34</f>
        <v>114.40189057295736</v>
      </c>
      <c r="CN34" s="184">
        <f t="shared" si="12"/>
        <v>104.18406490352363</v>
      </c>
      <c r="CO34" s="51">
        <f>'4月'!AI34</f>
        <v>25.079974408189376</v>
      </c>
      <c r="CP34" s="52">
        <f>'5月'!AI34</f>
        <v>26.478679504814306</v>
      </c>
      <c r="CQ34" s="52">
        <f>'6月'!AI34</f>
        <v>19.530355097365405</v>
      </c>
      <c r="CR34" s="52">
        <f>'7月'!AI34</f>
        <v>23.78640776699029</v>
      </c>
      <c r="CS34" s="52">
        <f>'8月'!AI34</f>
        <v>22.16404886561955</v>
      </c>
      <c r="CT34" s="52">
        <f>'9月'!AI34</f>
        <v>22.55343082114736</v>
      </c>
      <c r="CU34" s="52">
        <f>'10月'!AI34</f>
        <v>19.655667144906744</v>
      </c>
      <c r="CV34" s="52">
        <f>'11月'!AI34</f>
        <v>28.229665071770338</v>
      </c>
      <c r="CW34" s="52">
        <f>'12月'!AI34</f>
        <v>15.605590062111801</v>
      </c>
      <c r="CX34" s="52">
        <f>'1月'!AI34</f>
        <v>20.147058823529413</v>
      </c>
      <c r="CY34" s="52">
        <f>'2月'!AI34</f>
        <v>25.682031984948257</v>
      </c>
      <c r="CZ34" s="196">
        <f>'3月'!AI34</f>
        <v>18.46057571964956</v>
      </c>
      <c r="DA34" s="198">
        <v>0</v>
      </c>
      <c r="DB34" s="191">
        <f t="shared" si="2"/>
        <v>1765.9</v>
      </c>
      <c r="DC34" s="191">
        <f t="shared" si="13"/>
        <v>1765.9</v>
      </c>
      <c r="DD34" s="191">
        <f t="shared" si="3"/>
        <v>380.5</v>
      </c>
      <c r="DE34" s="192">
        <f t="shared" si="14"/>
        <v>2146.4</v>
      </c>
      <c r="DF34" s="193">
        <f t="shared" si="4"/>
        <v>587.702173216618</v>
      </c>
      <c r="DG34" s="194">
        <f t="shared" si="5"/>
        <v>483.5181083130944</v>
      </c>
      <c r="DH34" s="195">
        <f t="shared" si="6"/>
        <v>104.43455754604864</v>
      </c>
      <c r="DI34" s="25">
        <v>29</v>
      </c>
      <c r="DJ34" s="26" t="s">
        <v>41</v>
      </c>
    </row>
    <row r="35" spans="1:114" s="283" customFormat="1" ht="18" customHeight="1">
      <c r="A35" s="269">
        <v>30</v>
      </c>
      <c r="B35" s="271" t="s">
        <v>200</v>
      </c>
      <c r="C35" s="262">
        <f>'4月'!C35</f>
        <v>4526</v>
      </c>
      <c r="D35" s="263">
        <f>'5月'!C35</f>
        <v>4517</v>
      </c>
      <c r="E35" s="264">
        <f>'6月'!C35</f>
        <v>4515</v>
      </c>
      <c r="F35" s="264">
        <f>'7月'!C35</f>
        <v>4514</v>
      </c>
      <c r="G35" s="264">
        <f>'8月'!C35</f>
        <v>4499</v>
      </c>
      <c r="H35" s="264">
        <f>'9月'!C35</f>
        <v>4494</v>
      </c>
      <c r="I35" s="264">
        <f>'10月'!C35</f>
        <v>4502</v>
      </c>
      <c r="J35" s="264">
        <f>'11月'!C35</f>
        <v>4494</v>
      </c>
      <c r="K35" s="264">
        <f>'12月'!C35</f>
        <v>4495</v>
      </c>
      <c r="L35" s="264">
        <f>'1月'!C35</f>
        <v>4493</v>
      </c>
      <c r="M35" s="264">
        <f>'2月'!C35</f>
        <v>4492</v>
      </c>
      <c r="N35" s="265">
        <f>'3月'!C35</f>
        <v>4451</v>
      </c>
      <c r="O35" s="266">
        <f>'4月'!Z35</f>
        <v>120.39999999999999</v>
      </c>
      <c r="P35" s="267">
        <f>'5月'!Z35</f>
        <v>115.5</v>
      </c>
      <c r="Q35" s="268">
        <f>'6月'!Z35</f>
        <v>110.6</v>
      </c>
      <c r="R35" s="268">
        <f>'7月'!Z35</f>
        <v>114.1</v>
      </c>
      <c r="S35" s="268">
        <f>'8月'!Z35</f>
        <v>124.39999999999999</v>
      </c>
      <c r="T35" s="268">
        <f>'9月'!Z35</f>
        <v>132.20000000000002</v>
      </c>
      <c r="U35" s="268">
        <f>'10月'!Z35</f>
        <v>119.00000000000001</v>
      </c>
      <c r="V35" s="268">
        <f>'11月'!Z35</f>
        <v>96.8</v>
      </c>
      <c r="W35" s="268">
        <f>'12月'!Z35</f>
        <v>106.7</v>
      </c>
      <c r="X35" s="268">
        <f>'1月'!Z35</f>
        <v>99.3</v>
      </c>
      <c r="Y35" s="268">
        <f>'2月'!Z35</f>
        <v>83.6</v>
      </c>
      <c r="Z35" s="268">
        <f>'3月'!Z35</f>
        <v>108.4</v>
      </c>
      <c r="AA35" s="180">
        <f t="shared" si="7"/>
        <v>1331</v>
      </c>
      <c r="AB35" s="272">
        <f>'4月'!D35</f>
        <v>98.89999999999999</v>
      </c>
      <c r="AC35" s="267">
        <f>'5月'!D35</f>
        <v>92.2</v>
      </c>
      <c r="AD35" s="268">
        <f>'6月'!D35</f>
        <v>89.6</v>
      </c>
      <c r="AE35" s="268">
        <f>'7月'!D35</f>
        <v>87.89999999999999</v>
      </c>
      <c r="AF35" s="268">
        <f>'8月'!D35</f>
        <v>97.89999999999999</v>
      </c>
      <c r="AG35" s="268">
        <f>'9月'!D35</f>
        <v>103.20000000000002</v>
      </c>
      <c r="AH35" s="268">
        <f>'10月'!D35</f>
        <v>90.20000000000002</v>
      </c>
      <c r="AI35" s="268">
        <f>'11月'!D35</f>
        <v>77.5</v>
      </c>
      <c r="AJ35" s="268">
        <f>'12月'!D35</f>
        <v>83</v>
      </c>
      <c r="AK35" s="268">
        <f>'1月'!AA35</f>
        <v>80.3</v>
      </c>
      <c r="AL35" s="268">
        <f>'2月'!AA35</f>
        <v>65.5</v>
      </c>
      <c r="AM35" s="268">
        <f>'3月'!AA35</f>
        <v>80.5</v>
      </c>
      <c r="AN35" s="182">
        <f t="shared" si="8"/>
        <v>1046.6999999999998</v>
      </c>
      <c r="AO35" s="272">
        <f>'4月'!Y35</f>
        <v>21.5</v>
      </c>
      <c r="AP35" s="267">
        <f>'5月'!Y35</f>
        <v>23.3</v>
      </c>
      <c r="AQ35" s="268">
        <f>'6月'!Y35</f>
        <v>21</v>
      </c>
      <c r="AR35" s="268">
        <f>'7月'!Y35</f>
        <v>26.2</v>
      </c>
      <c r="AS35" s="268">
        <f>'8月'!Y35</f>
        <v>26.5</v>
      </c>
      <c r="AT35" s="268">
        <f>'9月'!Y35</f>
        <v>29</v>
      </c>
      <c r="AU35" s="268">
        <f>'10月'!Y35</f>
        <v>28.8</v>
      </c>
      <c r="AV35" s="268">
        <f>'11月'!Y35</f>
        <v>19.3</v>
      </c>
      <c r="AW35" s="268">
        <f>'12月'!Y35</f>
        <v>23.7</v>
      </c>
      <c r="AX35" s="268">
        <f>'1月'!Y35</f>
        <v>19</v>
      </c>
      <c r="AY35" s="268">
        <f>'2月'!Y35</f>
        <v>18.1</v>
      </c>
      <c r="AZ35" s="268">
        <f>'3月'!Y35</f>
        <v>27.9</v>
      </c>
      <c r="BA35" s="184">
        <f t="shared" si="9"/>
        <v>284.3</v>
      </c>
      <c r="BB35" s="266">
        <f>'4月'!AG35</f>
        <v>886.7285314479304</v>
      </c>
      <c r="BC35" s="267">
        <f>'5月'!AG35</f>
        <v>824.8409235361752</v>
      </c>
      <c r="BD35" s="268">
        <f>'6月'!AG35</f>
        <v>816.5374677002583</v>
      </c>
      <c r="BE35" s="268">
        <f>'7月'!AG35</f>
        <v>815.384395500736</v>
      </c>
      <c r="BF35" s="268">
        <f>'8月'!AG35</f>
        <v>891.9544845091024</v>
      </c>
      <c r="BG35" s="268">
        <f>'9月'!AG35</f>
        <v>980.566681501261</v>
      </c>
      <c r="BH35" s="268">
        <f>'10月'!AG35</f>
        <v>852.6676315902611</v>
      </c>
      <c r="BI35" s="268">
        <f>'11月'!AG35</f>
        <v>717.9943628541758</v>
      </c>
      <c r="BJ35" s="268">
        <f>'12月'!AG35</f>
        <v>765.7253579245759</v>
      </c>
      <c r="BK35" s="268">
        <f>'1月'!AG35</f>
        <v>712.9369700537753</v>
      </c>
      <c r="BL35" s="268">
        <f>'2月'!AG35</f>
        <v>664.6737056354154</v>
      </c>
      <c r="BM35" s="268">
        <f>'3月'!AG35</f>
        <v>785.6154108174314</v>
      </c>
      <c r="BN35" s="63">
        <f t="shared" si="10"/>
        <v>811.4319854173906</v>
      </c>
      <c r="BO35" s="273">
        <f>'4月'!AD35</f>
        <v>728.3841508322286</v>
      </c>
      <c r="BP35" s="268">
        <f>'5月'!AD35</f>
        <v>658.444442857449</v>
      </c>
      <c r="BQ35" s="268">
        <f>'6月'!AD35</f>
        <v>661.4987080103358</v>
      </c>
      <c r="BR35" s="268">
        <f>'7月'!AD35</f>
        <v>628.1532722569211</v>
      </c>
      <c r="BS35" s="268">
        <f>'8月'!AD35</f>
        <v>701.94810316271</v>
      </c>
      <c r="BT35" s="268">
        <f>'9月'!AD35</f>
        <v>765.4650645304853</v>
      </c>
      <c r="BU35" s="268">
        <f>'10月'!AD35</f>
        <v>646.3077341969878</v>
      </c>
      <c r="BV35" s="268">
        <f>'11月'!AD35</f>
        <v>574.8405281115562</v>
      </c>
      <c r="BW35" s="268">
        <f>'12月'!AD35</f>
        <v>595.6439054146184</v>
      </c>
      <c r="BX35" s="268">
        <f>'1月'!AD35</f>
        <v>576.5240553405655</v>
      </c>
      <c r="BY35" s="268">
        <f>'2月'!AD35</f>
        <v>520.7670779799007</v>
      </c>
      <c r="BZ35" s="268">
        <f>'3月'!AD35</f>
        <v>583.4136584022439</v>
      </c>
      <c r="CA35" s="182">
        <f t="shared" si="11"/>
        <v>638.1110887576128</v>
      </c>
      <c r="CB35" s="273">
        <f>'4月'!AH35</f>
        <v>158.34438061570188</v>
      </c>
      <c r="CC35" s="268">
        <f>'5月'!AH35</f>
        <v>166.39648067872625</v>
      </c>
      <c r="CD35" s="268">
        <f>'6月'!AH35</f>
        <v>155.0387596899225</v>
      </c>
      <c r="CE35" s="268">
        <f>'7月'!AH35</f>
        <v>187.23112324381495</v>
      </c>
      <c r="CF35" s="268">
        <f>'8月'!AH35</f>
        <v>190.0063813463924</v>
      </c>
      <c r="CG35" s="268">
        <f>'9月'!AH35</f>
        <v>215.10161697077584</v>
      </c>
      <c r="CH35" s="268">
        <f>'10月'!AH35</f>
        <v>206.35989739327326</v>
      </c>
      <c r="CI35" s="268">
        <f>'11月'!AH35</f>
        <v>143.15383474261978</v>
      </c>
      <c r="CJ35" s="268">
        <f>'12月'!AH35</f>
        <v>170.0814525099573</v>
      </c>
      <c r="CK35" s="268">
        <f>'1月'!AH35</f>
        <v>136.41291471320977</v>
      </c>
      <c r="CL35" s="268">
        <f>'2月'!AH35</f>
        <v>143.9066276555146</v>
      </c>
      <c r="CM35" s="268">
        <f>'3月'!AH35</f>
        <v>202.20175241518757</v>
      </c>
      <c r="CN35" s="184">
        <f t="shared" si="12"/>
        <v>173.32089665977773</v>
      </c>
      <c r="CO35" s="274">
        <f>'4月'!AI35</f>
        <v>13.85237613751264</v>
      </c>
      <c r="CP35" s="275">
        <f>'5月'!AI35</f>
        <v>11.3882863340564</v>
      </c>
      <c r="CQ35" s="275">
        <f>'6月'!AI35</f>
        <v>12.611607142857144</v>
      </c>
      <c r="CR35" s="275">
        <f>'7月'!AI35</f>
        <v>10.238907849829353</v>
      </c>
      <c r="CS35" s="275">
        <f>'8月'!AI35</f>
        <v>12.359550561797754</v>
      </c>
      <c r="CT35" s="275">
        <f>'9月'!AI35</f>
        <v>12.499999999999998</v>
      </c>
      <c r="CU35" s="275">
        <f>'10月'!AI35</f>
        <v>10.864745011086475</v>
      </c>
      <c r="CV35" s="275">
        <f>'11月'!AI35</f>
        <v>11.999999999999998</v>
      </c>
      <c r="CW35" s="275">
        <f>'12月'!AI35</f>
        <v>12.650602409638553</v>
      </c>
      <c r="CX35" s="275">
        <f>'1月'!AI35</f>
        <v>11.830635118306352</v>
      </c>
      <c r="CY35" s="275">
        <f>'2月'!AI35</f>
        <v>15.877862595419847</v>
      </c>
      <c r="CZ35" s="276">
        <f>'3月'!AI35</f>
        <v>12.422360248447205</v>
      </c>
      <c r="DA35" s="277">
        <v>43.6</v>
      </c>
      <c r="DB35" s="278">
        <f t="shared" si="2"/>
        <v>1046.6999999999998</v>
      </c>
      <c r="DC35" s="278">
        <f t="shared" si="13"/>
        <v>1090.2999999999997</v>
      </c>
      <c r="DD35" s="278">
        <f t="shared" si="3"/>
        <v>284.3</v>
      </c>
      <c r="DE35" s="279">
        <f t="shared" si="14"/>
        <v>1374.5999999999997</v>
      </c>
      <c r="DF35" s="280">
        <f t="shared" si="4"/>
        <v>838.0123269382005</v>
      </c>
      <c r="DG35" s="281">
        <f t="shared" si="5"/>
        <v>664.6914302784228</v>
      </c>
      <c r="DH35" s="282">
        <f t="shared" si="6"/>
        <v>173.0129075053401</v>
      </c>
      <c r="DI35" s="269">
        <v>30</v>
      </c>
      <c r="DJ35" s="271" t="s">
        <v>200</v>
      </c>
    </row>
    <row r="36" spans="1:114" ht="18" customHeight="1">
      <c r="A36" s="25">
        <v>31</v>
      </c>
      <c r="B36" s="26" t="s">
        <v>43</v>
      </c>
      <c r="C36" s="28">
        <f>'4月'!C36</f>
        <v>6309</v>
      </c>
      <c r="D36" s="22">
        <f>'5月'!C36</f>
        <v>6310</v>
      </c>
      <c r="E36" s="19">
        <f>'6月'!C36</f>
        <v>6298</v>
      </c>
      <c r="F36" s="19">
        <f>'7月'!C36</f>
        <v>6294</v>
      </c>
      <c r="G36" s="19">
        <f>'8月'!C36</f>
        <v>6282</v>
      </c>
      <c r="H36" s="19">
        <f>'9月'!C36</f>
        <v>6263</v>
      </c>
      <c r="I36" s="19">
        <f>'10月'!C36</f>
        <v>6262</v>
      </c>
      <c r="J36" s="19">
        <f>'11月'!C36</f>
        <v>6254</v>
      </c>
      <c r="K36" s="19">
        <f>'12月'!C36</f>
        <v>6250</v>
      </c>
      <c r="L36" s="19">
        <f>'1月'!C36</f>
        <v>6241</v>
      </c>
      <c r="M36" s="19">
        <f>'2月'!C36</f>
        <v>6228</v>
      </c>
      <c r="N36" s="188">
        <f>'3月'!C36</f>
        <v>6215</v>
      </c>
      <c r="O36" s="38">
        <f>'4月'!Z36</f>
        <v>151.2</v>
      </c>
      <c r="P36" s="23">
        <f>'5月'!Z36</f>
        <v>152.2</v>
      </c>
      <c r="Q36" s="20">
        <f>'6月'!Z36</f>
        <v>124.29999999999998</v>
      </c>
      <c r="R36" s="20">
        <f>'7月'!Z36</f>
        <v>139</v>
      </c>
      <c r="S36" s="20">
        <f>'8月'!Z36</f>
        <v>147.60000000000002</v>
      </c>
      <c r="T36" s="20">
        <f>'9月'!Z36</f>
        <v>125.5</v>
      </c>
      <c r="U36" s="20">
        <f>'10月'!Z36</f>
        <v>147.10000000000002</v>
      </c>
      <c r="V36" s="20">
        <f>'11月'!Z36</f>
        <v>114.69999999999999</v>
      </c>
      <c r="W36" s="20">
        <f>'12月'!Z36</f>
        <v>116.00000000000001</v>
      </c>
      <c r="X36" s="20">
        <f>'1月'!Z36</f>
        <v>123.29999999999998</v>
      </c>
      <c r="Y36" s="20">
        <f>'2月'!Z36</f>
        <v>98.69999999999999</v>
      </c>
      <c r="Z36" s="20">
        <f>'3月'!Z36</f>
        <v>117.2</v>
      </c>
      <c r="AA36" s="180">
        <f t="shared" si="7"/>
        <v>1556.8</v>
      </c>
      <c r="AB36" s="39">
        <f>'4月'!D36</f>
        <v>118.39999999999998</v>
      </c>
      <c r="AC36" s="23">
        <f>'5月'!D36</f>
        <v>119.39999999999999</v>
      </c>
      <c r="AD36" s="20">
        <f>'6月'!D36</f>
        <v>96.89999999999999</v>
      </c>
      <c r="AE36" s="20">
        <f>'7月'!D36</f>
        <v>107.5</v>
      </c>
      <c r="AF36" s="20">
        <f>'8月'!D36</f>
        <v>115.00000000000001</v>
      </c>
      <c r="AG36" s="20">
        <f>'9月'!D36</f>
        <v>98.6</v>
      </c>
      <c r="AH36" s="20">
        <f>'10月'!D36</f>
        <v>115.60000000000001</v>
      </c>
      <c r="AI36" s="20">
        <f>'11月'!D36</f>
        <v>89.6</v>
      </c>
      <c r="AJ36" s="20">
        <f>'12月'!D36</f>
        <v>85.30000000000001</v>
      </c>
      <c r="AK36" s="20">
        <f>'1月'!AA36</f>
        <v>97.4</v>
      </c>
      <c r="AL36" s="20">
        <f>'2月'!AA36</f>
        <v>72.8</v>
      </c>
      <c r="AM36" s="20">
        <f>'3月'!AA36</f>
        <v>86.5</v>
      </c>
      <c r="AN36" s="182">
        <f t="shared" si="8"/>
        <v>1203</v>
      </c>
      <c r="AO36" s="39">
        <f>'4月'!Y36</f>
        <v>32.8</v>
      </c>
      <c r="AP36" s="23">
        <f>'5月'!Y36</f>
        <v>32.8</v>
      </c>
      <c r="AQ36" s="20">
        <f>'6月'!Y36</f>
        <v>27.4</v>
      </c>
      <c r="AR36" s="20">
        <f>'7月'!Y36</f>
        <v>31.5</v>
      </c>
      <c r="AS36" s="20">
        <f>'8月'!Y36</f>
        <v>32.6</v>
      </c>
      <c r="AT36" s="20">
        <f>'9月'!Y36</f>
        <v>26.9</v>
      </c>
      <c r="AU36" s="20">
        <f>'10月'!Y36</f>
        <v>31.5</v>
      </c>
      <c r="AV36" s="20">
        <f>'11月'!Y36</f>
        <v>25.1</v>
      </c>
      <c r="AW36" s="20">
        <f>'12月'!Y36</f>
        <v>30.7</v>
      </c>
      <c r="AX36" s="20">
        <f>'1月'!Y36</f>
        <v>25.9</v>
      </c>
      <c r="AY36" s="20">
        <f>'2月'!Y36</f>
        <v>25.9</v>
      </c>
      <c r="AZ36" s="20">
        <f>'3月'!Y36</f>
        <v>30.7</v>
      </c>
      <c r="BA36" s="184">
        <f t="shared" si="9"/>
        <v>353.79999999999995</v>
      </c>
      <c r="BB36" s="38">
        <f>'4月'!AG36</f>
        <v>798.8587731811697</v>
      </c>
      <c r="BC36" s="23">
        <f>'5月'!AG36</f>
        <v>778.0788303256478</v>
      </c>
      <c r="BD36" s="20">
        <f>'6月'!AG36</f>
        <v>657.8808087223456</v>
      </c>
      <c r="BE36" s="20">
        <f>'7月'!AG36</f>
        <v>712.4040304642414</v>
      </c>
      <c r="BF36" s="20">
        <f>'8月'!AG36</f>
        <v>757.925871152602</v>
      </c>
      <c r="BG36" s="20">
        <f>'9月'!AG36</f>
        <v>667.9440097929639</v>
      </c>
      <c r="BH36" s="20">
        <f>'10月'!AG36</f>
        <v>757.7708863498214</v>
      </c>
      <c r="BI36" s="20">
        <f>'11月'!AG36</f>
        <v>611.3420744057137</v>
      </c>
      <c r="BJ36" s="20">
        <f>'12月'!AG36</f>
        <v>598.709677419355</v>
      </c>
      <c r="BK36" s="20">
        <f>'1月'!AG36</f>
        <v>637.3048157088142</v>
      </c>
      <c r="BL36" s="20">
        <f>'2月'!AG36</f>
        <v>565.9922928709055</v>
      </c>
      <c r="BM36" s="20">
        <f>'3月'!AG36</f>
        <v>608.309760465056</v>
      </c>
      <c r="BN36" s="63">
        <f t="shared" si="10"/>
        <v>681.0163626779586</v>
      </c>
      <c r="BO36" s="24">
        <f>'4月'!AD36</f>
        <v>625.5613673587994</v>
      </c>
      <c r="BP36" s="20">
        <f>'5月'!AD36</f>
        <v>610.3982413987014</v>
      </c>
      <c r="BQ36" s="20">
        <f>'6月'!AD36</f>
        <v>512.8612257859638</v>
      </c>
      <c r="BR36" s="20">
        <f>'7月'!AD36</f>
        <v>550.9599516180285</v>
      </c>
      <c r="BS36" s="20">
        <f>'8月'!AD36</f>
        <v>590.524899610767</v>
      </c>
      <c r="BT36" s="20">
        <f>'9月'!AD36</f>
        <v>524.7751343871414</v>
      </c>
      <c r="BU36" s="20">
        <f>'10月'!AD36</f>
        <v>595.5017978384727</v>
      </c>
      <c r="BV36" s="20">
        <f>'11月'!AD36</f>
        <v>477.56102760899694</v>
      </c>
      <c r="BW36" s="20">
        <f>'12月'!AD36</f>
        <v>440.2580645161291</v>
      </c>
      <c r="BX36" s="20">
        <f>'1月'!AD36</f>
        <v>503.43462327687354</v>
      </c>
      <c r="BY36" s="20">
        <f>'2月'!AD36</f>
        <v>417.4694926140013</v>
      </c>
      <c r="BZ36" s="20">
        <f>'3月'!AD36</f>
        <v>448.9658215036462</v>
      </c>
      <c r="CA36" s="182">
        <f t="shared" si="11"/>
        <v>526.2478701834431</v>
      </c>
      <c r="CB36" s="24">
        <f>'4月'!AH36</f>
        <v>173.29740582237014</v>
      </c>
      <c r="CC36" s="20">
        <f>'5月'!AH36</f>
        <v>167.68058892694646</v>
      </c>
      <c r="CD36" s="20">
        <f>'6月'!AH36</f>
        <v>145.0195829363819</v>
      </c>
      <c r="CE36" s="20">
        <f>'7月'!AH36</f>
        <v>161.444078846213</v>
      </c>
      <c r="CF36" s="20">
        <f>'8月'!AH36</f>
        <v>167.40097154183482</v>
      </c>
      <c r="CG36" s="20">
        <f>'9月'!AH36</f>
        <v>143.16887540582255</v>
      </c>
      <c r="CH36" s="20">
        <f>'10月'!AH36</f>
        <v>162.26908851134854</v>
      </c>
      <c r="CI36" s="20">
        <f>'11月'!AH36</f>
        <v>133.78104679671677</v>
      </c>
      <c r="CJ36" s="20">
        <f>'12月'!AH36</f>
        <v>158.4516129032258</v>
      </c>
      <c r="CK36" s="20">
        <f>'1月'!AH36</f>
        <v>133.87019243194067</v>
      </c>
      <c r="CL36" s="20">
        <f>'2月'!AH36</f>
        <v>148.52280025690428</v>
      </c>
      <c r="CM36" s="20">
        <f>'3月'!AH36</f>
        <v>159.3439389614097</v>
      </c>
      <c r="CN36" s="184">
        <f t="shared" si="12"/>
        <v>154.7684924945155</v>
      </c>
      <c r="CO36" s="51">
        <f>'4月'!AI36</f>
        <v>11.48648648648649</v>
      </c>
      <c r="CP36" s="52">
        <f>'5月'!AI36</f>
        <v>12.22780569514238</v>
      </c>
      <c r="CQ36" s="52">
        <f>'6月'!AI36</f>
        <v>10.42311661506708</v>
      </c>
      <c r="CR36" s="52">
        <f>'7月'!AI36</f>
        <v>11.999999999999998</v>
      </c>
      <c r="CS36" s="52">
        <f>'8月'!AI36</f>
        <v>11.304347826086957</v>
      </c>
      <c r="CT36" s="52">
        <f>'9月'!AI36</f>
        <v>11.967545638945234</v>
      </c>
      <c r="CU36" s="52">
        <f>'10月'!AI36</f>
        <v>10.813148788927336</v>
      </c>
      <c r="CV36" s="52">
        <f>'11月'!AI36</f>
        <v>11.38392857142857</v>
      </c>
      <c r="CW36" s="52">
        <f>'12月'!AI36</f>
        <v>10.433763188745603</v>
      </c>
      <c r="CX36" s="52">
        <f>'1月'!AI36</f>
        <v>10.164271047227926</v>
      </c>
      <c r="CY36" s="52">
        <f>'2月'!AI36</f>
        <v>11.401098901098903</v>
      </c>
      <c r="CZ36" s="196">
        <f>'3月'!AI36</f>
        <v>12.023121387283236</v>
      </c>
      <c r="DA36" s="198">
        <v>0</v>
      </c>
      <c r="DB36" s="191">
        <f t="shared" si="2"/>
        <v>1203</v>
      </c>
      <c r="DC36" s="191">
        <f t="shared" si="13"/>
        <v>1203</v>
      </c>
      <c r="DD36" s="191">
        <f t="shared" si="3"/>
        <v>353.79999999999995</v>
      </c>
      <c r="DE36" s="192">
        <f t="shared" si="14"/>
        <v>1556.8</v>
      </c>
      <c r="DF36" s="193">
        <f t="shared" si="4"/>
        <v>681.0163626779586</v>
      </c>
      <c r="DG36" s="194">
        <f t="shared" si="5"/>
        <v>526.2478701834431</v>
      </c>
      <c r="DH36" s="195">
        <f t="shared" si="6"/>
        <v>154.79320799954496</v>
      </c>
      <c r="DI36" s="25">
        <v>31</v>
      </c>
      <c r="DJ36" s="26" t="s">
        <v>43</v>
      </c>
    </row>
    <row r="37" spans="1:114" s="283" customFormat="1" ht="18" customHeight="1">
      <c r="A37" s="269">
        <v>32</v>
      </c>
      <c r="B37" s="271" t="s">
        <v>201</v>
      </c>
      <c r="C37" s="262">
        <f>'4月'!C37</f>
        <v>18274</v>
      </c>
      <c r="D37" s="263">
        <f>'5月'!C37</f>
        <v>18238</v>
      </c>
      <c r="E37" s="264">
        <f>'6月'!C37</f>
        <v>18214</v>
      </c>
      <c r="F37" s="264">
        <f>'7月'!C37</f>
        <v>18184</v>
      </c>
      <c r="G37" s="264">
        <f>'8月'!C37</f>
        <v>18155</v>
      </c>
      <c r="H37" s="264">
        <f>'9月'!C37</f>
        <v>18146</v>
      </c>
      <c r="I37" s="264">
        <f>'10月'!C37</f>
        <v>18133</v>
      </c>
      <c r="J37" s="264">
        <f>'11月'!C37</f>
        <v>18125</v>
      </c>
      <c r="K37" s="264">
        <f>'12月'!C37</f>
        <v>18108</v>
      </c>
      <c r="L37" s="264">
        <f>'1月'!C37</f>
        <v>18107</v>
      </c>
      <c r="M37" s="264">
        <f>'2月'!C37</f>
        <v>18093</v>
      </c>
      <c r="N37" s="265">
        <f>'3月'!C37</f>
        <v>18001</v>
      </c>
      <c r="O37" s="266">
        <f>'4月'!Z37</f>
        <v>433.40000000000003</v>
      </c>
      <c r="P37" s="267">
        <f>'5月'!Z37</f>
        <v>417.6</v>
      </c>
      <c r="Q37" s="268">
        <f>'6月'!Z37</f>
        <v>367.59999999999997</v>
      </c>
      <c r="R37" s="268">
        <f>'7月'!Z37</f>
        <v>391.8</v>
      </c>
      <c r="S37" s="268">
        <f>'8月'!Z37</f>
        <v>440.9</v>
      </c>
      <c r="T37" s="268">
        <f>'9月'!Z37</f>
        <v>415</v>
      </c>
      <c r="U37" s="268">
        <f>'10月'!Z37</f>
        <v>370.2</v>
      </c>
      <c r="V37" s="268">
        <f>'11月'!Z37</f>
        <v>368.79999999999995</v>
      </c>
      <c r="W37" s="268">
        <f>'12月'!Z37</f>
        <v>375.6</v>
      </c>
      <c r="X37" s="268">
        <f>'1月'!Z37</f>
        <v>340.2</v>
      </c>
      <c r="Y37" s="268">
        <f>'2月'!Z37</f>
        <v>292.09999999999997</v>
      </c>
      <c r="Z37" s="268">
        <f>'3月'!Z37</f>
        <v>389</v>
      </c>
      <c r="AA37" s="180">
        <f t="shared" si="7"/>
        <v>4602.199999999999</v>
      </c>
      <c r="AB37" s="272">
        <f>'4月'!D37</f>
        <v>353.90000000000003</v>
      </c>
      <c r="AC37" s="267">
        <f>'5月'!D37</f>
        <v>335.7</v>
      </c>
      <c r="AD37" s="268">
        <f>'6月'!D37</f>
        <v>298.4</v>
      </c>
      <c r="AE37" s="268">
        <f>'7月'!D37</f>
        <v>324.6</v>
      </c>
      <c r="AF37" s="268">
        <f>'8月'!D37</f>
        <v>370.4</v>
      </c>
      <c r="AG37" s="268">
        <f>'9月'!D37</f>
        <v>341.7</v>
      </c>
      <c r="AH37" s="268">
        <f>'10月'!D37</f>
        <v>296.4</v>
      </c>
      <c r="AI37" s="268">
        <f>'11月'!D37</f>
        <v>285.2</v>
      </c>
      <c r="AJ37" s="268">
        <f>'12月'!D37</f>
        <v>304.7</v>
      </c>
      <c r="AK37" s="268">
        <f>'1月'!AA37</f>
        <v>279.3</v>
      </c>
      <c r="AL37" s="268">
        <f>'2月'!AA37</f>
        <v>236.2</v>
      </c>
      <c r="AM37" s="268">
        <f>'3月'!AA37</f>
        <v>319.2</v>
      </c>
      <c r="AN37" s="182">
        <f t="shared" si="8"/>
        <v>3745.6999999999994</v>
      </c>
      <c r="AO37" s="272">
        <f>'4月'!Y37</f>
        <v>79.5</v>
      </c>
      <c r="AP37" s="267">
        <f>'5月'!Y37</f>
        <v>81.9</v>
      </c>
      <c r="AQ37" s="268">
        <f>'6月'!Y37</f>
        <v>69.2</v>
      </c>
      <c r="AR37" s="268">
        <f>'7月'!Y37</f>
        <v>67.2</v>
      </c>
      <c r="AS37" s="268">
        <f>'8月'!Y37</f>
        <v>70.5</v>
      </c>
      <c r="AT37" s="268">
        <f>'9月'!Y37</f>
        <v>73.3</v>
      </c>
      <c r="AU37" s="268">
        <f>'10月'!Y37</f>
        <v>73.8</v>
      </c>
      <c r="AV37" s="268">
        <f>'11月'!Y37</f>
        <v>83.6</v>
      </c>
      <c r="AW37" s="268">
        <f>'12月'!Y37</f>
        <v>70.9</v>
      </c>
      <c r="AX37" s="268">
        <f>'1月'!Y37</f>
        <v>60.9</v>
      </c>
      <c r="AY37" s="268">
        <f>'2月'!Y37</f>
        <v>55.9</v>
      </c>
      <c r="AZ37" s="268">
        <f>'3月'!Y37</f>
        <v>69.8</v>
      </c>
      <c r="BA37" s="184">
        <f t="shared" si="9"/>
        <v>856.4999999999999</v>
      </c>
      <c r="BB37" s="266">
        <f>'4月'!AG37</f>
        <v>790.5585348947503</v>
      </c>
      <c r="BC37" s="267">
        <f>'5月'!AG37</f>
        <v>738.6208872648034</v>
      </c>
      <c r="BD37" s="268">
        <f>'6月'!AG37</f>
        <v>672.7425789685589</v>
      </c>
      <c r="BE37" s="268">
        <f>'7月'!AG37</f>
        <v>695.0456267828506</v>
      </c>
      <c r="BF37" s="268">
        <f>'8月'!AG37</f>
        <v>783.3974467177796</v>
      </c>
      <c r="BG37" s="268">
        <f>'9月'!AG37</f>
        <v>762.3351335464198</v>
      </c>
      <c r="BH37" s="268">
        <f>'10月'!AG37</f>
        <v>658.5747247488539</v>
      </c>
      <c r="BI37" s="268">
        <f>'11月'!AG37</f>
        <v>678.2528735632184</v>
      </c>
      <c r="BJ37" s="268">
        <f>'12月'!AG37</f>
        <v>669.1036576241477</v>
      </c>
      <c r="BK37" s="268">
        <f>'1月'!AG37</f>
        <v>606.0746423144142</v>
      </c>
      <c r="BL37" s="268">
        <f>'2月'!AG37</f>
        <v>576.5844722899936</v>
      </c>
      <c r="BM37" s="268">
        <f>'3月'!AG37</f>
        <v>697.0938890491747</v>
      </c>
      <c r="BN37" s="63">
        <f t="shared" si="10"/>
        <v>694.8510483460635</v>
      </c>
      <c r="BO37" s="273">
        <f>'4月'!AD37</f>
        <v>645.5437598044581</v>
      </c>
      <c r="BP37" s="268">
        <f>'5月'!AD37</f>
        <v>593.7620494607148</v>
      </c>
      <c r="BQ37" s="268">
        <f>'6月'!AD37</f>
        <v>546.1000695435746</v>
      </c>
      <c r="BR37" s="268">
        <f>'7月'!AD37</f>
        <v>575.8341257113661</v>
      </c>
      <c r="BS37" s="268">
        <f>'8月'!AD37</f>
        <v>658.1320350743151</v>
      </c>
      <c r="BT37" s="268">
        <f>'9月'!AD37</f>
        <v>627.6865424887027</v>
      </c>
      <c r="BU37" s="268">
        <f>'10月'!AD37</f>
        <v>527.2867326190175</v>
      </c>
      <c r="BV37" s="268">
        <f>'11月'!AD37</f>
        <v>524.5057471264367</v>
      </c>
      <c r="BW37" s="268">
        <f>'12月'!AD37</f>
        <v>542.8005444038279</v>
      </c>
      <c r="BX37" s="268">
        <f>'1月'!AD37</f>
        <v>497.5797989371425</v>
      </c>
      <c r="BY37" s="268">
        <f>'2月'!AD37</f>
        <v>466.24187728482207</v>
      </c>
      <c r="BZ37" s="268">
        <f>'3月'!AD37</f>
        <v>572.0112323508907</v>
      </c>
      <c r="CA37" s="182">
        <f t="shared" si="11"/>
        <v>565.5346512080853</v>
      </c>
      <c r="CB37" s="273">
        <f>'4月'!AH37</f>
        <v>145.01477509029223</v>
      </c>
      <c r="CC37" s="268">
        <f>'5月'!AH37</f>
        <v>144.8588378040886</v>
      </c>
      <c r="CD37" s="268">
        <f>'6月'!AH37</f>
        <v>126.64250942498445</v>
      </c>
      <c r="CE37" s="268">
        <f>'7月'!AH37</f>
        <v>119.21150107148434</v>
      </c>
      <c r="CF37" s="268">
        <f>'8月'!AH37</f>
        <v>125.26541164346443</v>
      </c>
      <c r="CG37" s="268">
        <f>'9月'!AH37</f>
        <v>134.64859105771703</v>
      </c>
      <c r="CH37" s="268">
        <f>'10月'!AH37</f>
        <v>131.28799212983634</v>
      </c>
      <c r="CI37" s="268">
        <f>'11月'!AH37</f>
        <v>153.7471264367816</v>
      </c>
      <c r="CJ37" s="268">
        <f>'12月'!AH37</f>
        <v>126.30311322031967</v>
      </c>
      <c r="CK37" s="268">
        <f>'1月'!AH37</f>
        <v>108.49484337727168</v>
      </c>
      <c r="CL37" s="268">
        <f>'2月'!AH37</f>
        <v>110.34259500517169</v>
      </c>
      <c r="CM37" s="268">
        <f>'3月'!AH37</f>
        <v>125.0826566982838</v>
      </c>
      <c r="CN37" s="184">
        <f t="shared" si="12"/>
        <v>129.31639713797824</v>
      </c>
      <c r="CO37" s="274">
        <f>'4月'!AI37</f>
        <v>12.658943204294998</v>
      </c>
      <c r="CP37" s="275">
        <f>'5月'!AI37</f>
        <v>11.021745606196008</v>
      </c>
      <c r="CQ37" s="275">
        <f>'6月'!AI37</f>
        <v>11.863270777479894</v>
      </c>
      <c r="CR37" s="275">
        <f>'7月'!AI37</f>
        <v>10.998151571164513</v>
      </c>
      <c r="CS37" s="275">
        <f>'8月'!AI37</f>
        <v>11.93304535637149</v>
      </c>
      <c r="CT37" s="275">
        <f>'9月'!AI37</f>
        <v>9.599063505999414</v>
      </c>
      <c r="CU37" s="275">
        <f>'10月'!AI37</f>
        <v>11.066126855600537</v>
      </c>
      <c r="CV37" s="275">
        <f>'11月'!AI37</f>
        <v>10.869565217391305</v>
      </c>
      <c r="CW37" s="275">
        <f>'12月'!AI37</f>
        <v>10.042664916311127</v>
      </c>
      <c r="CX37" s="275">
        <f>'1月'!AI37</f>
        <v>11.278195488721805</v>
      </c>
      <c r="CY37" s="275">
        <f>'2月'!AI37</f>
        <v>11.939034716342086</v>
      </c>
      <c r="CZ37" s="276">
        <f>'3月'!AI37</f>
        <v>9.398496240601505</v>
      </c>
      <c r="DA37" s="277">
        <v>0</v>
      </c>
      <c r="DB37" s="278">
        <f t="shared" si="2"/>
        <v>3745.6999999999994</v>
      </c>
      <c r="DC37" s="278">
        <f t="shared" si="13"/>
        <v>3745.6999999999994</v>
      </c>
      <c r="DD37" s="278">
        <f t="shared" si="3"/>
        <v>856.4999999999999</v>
      </c>
      <c r="DE37" s="279">
        <f t="shared" si="14"/>
        <v>4602.199999999999</v>
      </c>
      <c r="DF37" s="280">
        <f t="shared" si="4"/>
        <v>694.8510483460635</v>
      </c>
      <c r="DG37" s="281">
        <f t="shared" si="5"/>
        <v>565.5346512080853</v>
      </c>
      <c r="DH37" s="282">
        <f t="shared" si="6"/>
        <v>129.40910728868653</v>
      </c>
      <c r="DI37" s="269">
        <v>32</v>
      </c>
      <c r="DJ37" s="271" t="s">
        <v>201</v>
      </c>
    </row>
    <row r="38" spans="1:114" ht="18" customHeight="1" thickBot="1">
      <c r="A38" s="296">
        <v>33</v>
      </c>
      <c r="B38" s="297" t="s">
        <v>44</v>
      </c>
      <c r="C38" s="298">
        <f>'4月'!C38</f>
        <v>13818</v>
      </c>
      <c r="D38" s="299">
        <f>'5月'!C38</f>
        <v>13799</v>
      </c>
      <c r="E38" s="300">
        <f>'6月'!C38</f>
        <v>13775</v>
      </c>
      <c r="F38" s="300">
        <f>'7月'!C38</f>
        <v>13769</v>
      </c>
      <c r="G38" s="300">
        <f>'8月'!C38</f>
        <v>13777</v>
      </c>
      <c r="H38" s="300">
        <f>'9月'!C38</f>
        <v>13743</v>
      </c>
      <c r="I38" s="300">
        <f>'10月'!C38</f>
        <v>13719</v>
      </c>
      <c r="J38" s="300">
        <f>'11月'!C38</f>
        <v>13710</v>
      </c>
      <c r="K38" s="300">
        <f>'12月'!C38</f>
        <v>13702</v>
      </c>
      <c r="L38" s="300">
        <f>'1月'!C38</f>
        <v>13654</v>
      </c>
      <c r="M38" s="300">
        <f>'2月'!C38</f>
        <v>13622</v>
      </c>
      <c r="N38" s="301">
        <f>'3月'!C38</f>
        <v>13539</v>
      </c>
      <c r="O38" s="302">
        <f>'4月'!Z38</f>
        <v>298.4</v>
      </c>
      <c r="P38" s="303">
        <f>'5月'!Z38</f>
        <v>306</v>
      </c>
      <c r="Q38" s="304">
        <f>'6月'!Z38</f>
        <v>296.8</v>
      </c>
      <c r="R38" s="304">
        <f>'7月'!Z38</f>
        <v>297.2</v>
      </c>
      <c r="S38" s="304">
        <f>'8月'!Z38</f>
        <v>347.20000000000005</v>
      </c>
      <c r="T38" s="304">
        <f>'9月'!Z38</f>
        <v>296.79999999999995</v>
      </c>
      <c r="U38" s="304">
        <f>'10月'!Z38</f>
        <v>278.3</v>
      </c>
      <c r="V38" s="304">
        <f>'11月'!Z38</f>
        <v>228</v>
      </c>
      <c r="W38" s="304">
        <f>'12月'!Z38</f>
        <v>262.2</v>
      </c>
      <c r="X38" s="304">
        <f>'1月'!Z38</f>
        <v>241.89999999999998</v>
      </c>
      <c r="Y38" s="304">
        <f>'2月'!Z38</f>
        <v>201.79999999999998</v>
      </c>
      <c r="Z38" s="304">
        <f>'3月'!Z38</f>
        <v>267.59999999999997</v>
      </c>
      <c r="AA38" s="305">
        <f t="shared" si="7"/>
        <v>3322.2000000000003</v>
      </c>
      <c r="AB38" s="306">
        <f>'4月'!D38</f>
        <v>232.99999999999997</v>
      </c>
      <c r="AC38" s="303">
        <f>'5月'!D38</f>
        <v>247.2</v>
      </c>
      <c r="AD38" s="304">
        <f>'6月'!D38</f>
        <v>224.20000000000002</v>
      </c>
      <c r="AE38" s="304">
        <f>'7月'!D38</f>
        <v>232.2</v>
      </c>
      <c r="AF38" s="304">
        <f>'8月'!D38</f>
        <v>278.00000000000006</v>
      </c>
      <c r="AG38" s="304">
        <f>'9月'!D38</f>
        <v>230.89999999999998</v>
      </c>
      <c r="AH38" s="304">
        <f>'10月'!D38</f>
        <v>211.20000000000002</v>
      </c>
      <c r="AI38" s="304">
        <f>'11月'!D38</f>
        <v>178.1</v>
      </c>
      <c r="AJ38" s="304">
        <f>'12月'!D38</f>
        <v>188.89999999999998</v>
      </c>
      <c r="AK38" s="304">
        <f>'1月'!AA38</f>
        <v>185.79999999999998</v>
      </c>
      <c r="AL38" s="304">
        <f>'2月'!AA38</f>
        <v>147.4</v>
      </c>
      <c r="AM38" s="304">
        <f>'3月'!AA38</f>
        <v>198.29999999999998</v>
      </c>
      <c r="AN38" s="307">
        <f t="shared" si="8"/>
        <v>2555.2000000000003</v>
      </c>
      <c r="AO38" s="306">
        <f>'4月'!Y38</f>
        <v>65.4</v>
      </c>
      <c r="AP38" s="303">
        <f>'5月'!Y38</f>
        <v>58.8</v>
      </c>
      <c r="AQ38" s="304">
        <f>'6月'!Y38</f>
        <v>72.6</v>
      </c>
      <c r="AR38" s="304">
        <f>'7月'!Y38</f>
        <v>65</v>
      </c>
      <c r="AS38" s="304">
        <f>'8月'!Y38</f>
        <v>69.2</v>
      </c>
      <c r="AT38" s="304">
        <f>'9月'!Y38</f>
        <v>65.9</v>
      </c>
      <c r="AU38" s="304">
        <f>'10月'!Y38</f>
        <v>67.1</v>
      </c>
      <c r="AV38" s="304">
        <f>'11月'!Y38</f>
        <v>49.9</v>
      </c>
      <c r="AW38" s="304">
        <f>'12月'!Y38</f>
        <v>73.3</v>
      </c>
      <c r="AX38" s="304">
        <f>'1月'!Y38</f>
        <v>56.1</v>
      </c>
      <c r="AY38" s="304">
        <f>'2月'!Y38</f>
        <v>54.4</v>
      </c>
      <c r="AZ38" s="304">
        <f>'3月'!Y38</f>
        <v>69.3</v>
      </c>
      <c r="BA38" s="308">
        <f t="shared" si="9"/>
        <v>766.9999999999999</v>
      </c>
      <c r="BB38" s="302">
        <f>'4月'!AG38</f>
        <v>719.8340329039418</v>
      </c>
      <c r="BC38" s="303">
        <f>'5月'!AG38</f>
        <v>715.3393537166088</v>
      </c>
      <c r="BD38" s="304">
        <f>'6月'!AG38</f>
        <v>718.2093163944344</v>
      </c>
      <c r="BE38" s="304">
        <f>'7月'!AG38</f>
        <v>696.2812676442405</v>
      </c>
      <c r="BF38" s="304">
        <f>'8月'!AG38</f>
        <v>812.9491180953764</v>
      </c>
      <c r="BG38" s="304">
        <f>'9月'!AG38</f>
        <v>719.8816367120231</v>
      </c>
      <c r="BH38" s="304">
        <f>'10月'!AG38</f>
        <v>654.3785519964072</v>
      </c>
      <c r="BI38" s="304">
        <f>'11月'!AG38</f>
        <v>554.3398978847556</v>
      </c>
      <c r="BJ38" s="304">
        <f>'12月'!AG38</f>
        <v>617.2868571105702</v>
      </c>
      <c r="BK38" s="304">
        <f>'1月'!AG38</f>
        <v>571.497422473386</v>
      </c>
      <c r="BL38" s="304">
        <f>'2月'!AG38</f>
        <v>529.0811082912095</v>
      </c>
      <c r="BM38" s="304">
        <f>'3月'!AG38</f>
        <v>637.5846121955926</v>
      </c>
      <c r="BN38" s="309">
        <f t="shared" si="10"/>
        <v>662.2948270551684</v>
      </c>
      <c r="BO38" s="310">
        <f>'4月'!AD38</f>
        <v>562.0687991508659</v>
      </c>
      <c r="BP38" s="304">
        <f>'5月'!AD38</f>
        <v>577.8819877083192</v>
      </c>
      <c r="BQ38" s="304">
        <f>'6月'!AD38</f>
        <v>542.5287356321838</v>
      </c>
      <c r="BR38" s="304">
        <f>'7月'!AD38</f>
        <v>543.9990253936496</v>
      </c>
      <c r="BS38" s="304">
        <f>'8月'!AD38</f>
        <v>650.9212408712979</v>
      </c>
      <c r="BT38" s="304">
        <f>'9月'!AD38</f>
        <v>560.0426883989426</v>
      </c>
      <c r="BU38" s="304">
        <f>'10月'!AD38</f>
        <v>496.6034861000402</v>
      </c>
      <c r="BV38" s="304">
        <f>'11月'!AD38</f>
        <v>433.01726233892543</v>
      </c>
      <c r="BW38" s="304">
        <f>'12月'!AD38</f>
        <v>444.7196312287822</v>
      </c>
      <c r="BX38" s="304">
        <f>'1月'!AD38</f>
        <v>438.95916120527124</v>
      </c>
      <c r="BY38" s="304">
        <f>'2月'!AD38</f>
        <v>386.45468464878246</v>
      </c>
      <c r="BZ38" s="304">
        <f>'3月'!AD38</f>
        <v>472.4702115036847</v>
      </c>
      <c r="CA38" s="307">
        <f t="shared" si="11"/>
        <v>509.3900855130234</v>
      </c>
      <c r="CB38" s="310">
        <f>'4月'!AH38</f>
        <v>157.7652337530757</v>
      </c>
      <c r="CC38" s="304">
        <f>'5月'!AH38</f>
        <v>137.4573660082895</v>
      </c>
      <c r="CD38" s="304">
        <f>'6月'!AH38</f>
        <v>175.68058076225043</v>
      </c>
      <c r="CE38" s="304">
        <f>'7月'!AH38</f>
        <v>152.28224225059097</v>
      </c>
      <c r="CF38" s="304">
        <f>'8月'!AH38</f>
        <v>162.02787722407848</v>
      </c>
      <c r="CG38" s="304">
        <f>'9月'!AH38</f>
        <v>159.8389483130806</v>
      </c>
      <c r="CH38" s="304">
        <f>'10月'!AH38</f>
        <v>157.77506589636693</v>
      </c>
      <c r="CI38" s="304">
        <f>'11月'!AH38</f>
        <v>121.3226355458303</v>
      </c>
      <c r="CJ38" s="304">
        <f>'12月'!AH38</f>
        <v>172.56722588178792</v>
      </c>
      <c r="CK38" s="304">
        <f>'1月'!AH38</f>
        <v>132.53826126811475</v>
      </c>
      <c r="CL38" s="304">
        <f>'2月'!AH38</f>
        <v>142.62642364242714</v>
      </c>
      <c r="CM38" s="304">
        <f>'3月'!AH38</f>
        <v>165.11440069190795</v>
      </c>
      <c r="CN38" s="308">
        <f t="shared" si="12"/>
        <v>152.90474154214496</v>
      </c>
      <c r="CO38" s="311">
        <f>'4月'!AI38</f>
        <v>19.141630901287556</v>
      </c>
      <c r="CP38" s="312">
        <f>'5月'!AI38</f>
        <v>15.210355987055017</v>
      </c>
      <c r="CQ38" s="312">
        <f>'6月'!AI38</f>
        <v>16.54772524531668</v>
      </c>
      <c r="CR38" s="312">
        <f>'7月'!AI38</f>
        <v>16.96813092161929</v>
      </c>
      <c r="CS38" s="312">
        <f>'8月'!AI38</f>
        <v>14.820143884892087</v>
      </c>
      <c r="CT38" s="312">
        <f>'9月'!AI38</f>
        <v>15.071459506279776</v>
      </c>
      <c r="CU38" s="312">
        <f>'10月'!AI38</f>
        <v>16.71401515151515</v>
      </c>
      <c r="CV38" s="312">
        <f>'11月'!AI38</f>
        <v>15.889949466591798</v>
      </c>
      <c r="CW38" s="312">
        <f>'12月'!AI38</f>
        <v>15.934356802541028</v>
      </c>
      <c r="CX38" s="312">
        <f>'1月'!AI38</f>
        <v>17.54574811625404</v>
      </c>
      <c r="CY38" s="312">
        <f>'2月'!AI38</f>
        <v>17.706919945725915</v>
      </c>
      <c r="CZ38" s="313">
        <f>'3月'!AI38</f>
        <v>18.65859808371155</v>
      </c>
      <c r="DA38" s="314">
        <v>275.8</v>
      </c>
      <c r="DB38" s="299">
        <f t="shared" si="2"/>
        <v>2555.2000000000003</v>
      </c>
      <c r="DC38" s="299">
        <f t="shared" si="13"/>
        <v>2831.0000000000005</v>
      </c>
      <c r="DD38" s="299">
        <f t="shared" si="3"/>
        <v>766.9999999999999</v>
      </c>
      <c r="DE38" s="300">
        <f t="shared" si="14"/>
        <v>3598.0000000000005</v>
      </c>
      <c r="DF38" s="315">
        <f t="shared" si="4"/>
        <v>717.2767406370766</v>
      </c>
      <c r="DG38" s="316">
        <f t="shared" si="5"/>
        <v>564.3719990949317</v>
      </c>
      <c r="DH38" s="317">
        <f t="shared" si="6"/>
        <v>153.172232889693</v>
      </c>
      <c r="DI38" s="25">
        <v>33</v>
      </c>
      <c r="DJ38" s="26" t="s">
        <v>44</v>
      </c>
    </row>
    <row r="39" spans="27:112" ht="13.5">
      <c r="AA39" s="21">
        <f>SUM(AA6:AA38)</f>
        <v>423211.5000000001</v>
      </c>
      <c r="AN39" s="21">
        <f>SUM(AN6:AN38)</f>
        <v>284417.50000000006</v>
      </c>
      <c r="BA39" s="21">
        <f>SUM(BA6:BA38)</f>
        <v>138793.99999999997</v>
      </c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B39" s="43"/>
      <c r="DG39" s="197"/>
      <c r="DH39" s="197"/>
    </row>
    <row r="40" spans="95:106" ht="13.5"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B40" s="43"/>
    </row>
    <row r="41" spans="95:106" ht="13.5"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B41" s="43"/>
    </row>
    <row r="42" spans="95:106" ht="13.5"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B42" s="43"/>
    </row>
    <row r="43" spans="95:106" ht="13.5"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B43" s="43"/>
    </row>
    <row r="44" spans="95:106" ht="13.5"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B44" s="43"/>
    </row>
    <row r="45" spans="95:106" ht="13.5"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B45" s="43"/>
    </row>
    <row r="46" ht="13.5">
      <c r="DB46" s="43"/>
    </row>
    <row r="47" ht="13.5">
      <c r="DB47" s="43"/>
    </row>
    <row r="48" ht="13.5">
      <c r="DB48" s="43"/>
    </row>
    <row r="49" ht="13.5">
      <c r="DB49" s="43"/>
    </row>
    <row r="50" ht="13.5">
      <c r="DB50" s="43"/>
    </row>
    <row r="51" ht="13.5">
      <c r="DB51" s="43"/>
    </row>
    <row r="52" ht="13.5">
      <c r="DB52" s="43"/>
    </row>
  </sheetData>
  <sheetProtection/>
  <mergeCells count="20">
    <mergeCell ref="DA3:DC3"/>
    <mergeCell ref="DD3:DD4"/>
    <mergeCell ref="DF2:DF4"/>
    <mergeCell ref="DG2:DG4"/>
    <mergeCell ref="A1:B4"/>
    <mergeCell ref="A5:B5"/>
    <mergeCell ref="C1:N3"/>
    <mergeCell ref="O1:AA3"/>
    <mergeCell ref="DE3:DE4"/>
    <mergeCell ref="DA2:DE2"/>
    <mergeCell ref="DI1:DJ4"/>
    <mergeCell ref="DI5:DJ5"/>
    <mergeCell ref="DH2:DH4"/>
    <mergeCell ref="DA1:DH1"/>
    <mergeCell ref="CB1:CN3"/>
    <mergeCell ref="AB1:AN3"/>
    <mergeCell ref="AO1:BA3"/>
    <mergeCell ref="BB1:BN3"/>
    <mergeCell ref="BO1:CA3"/>
    <mergeCell ref="CO1:CZ3"/>
  </mergeCells>
  <printOptions/>
  <pageMargins left="0.5905511811023623" right="0.5905511811023623" top="1.5748031496062993" bottom="0.7874015748031497" header="0.5118110236220472" footer="0.5118110236220472"/>
  <pageSetup horizontalDpi="600" verticalDpi="600" orientation="landscape" paperSize="8" scale="87" r:id="rId3"/>
  <headerFooter alignWithMargins="0">
    <oddHeader>&amp;L&amp;14平成26年度市町村ごみ排出量（速報値）月例報告　年間実績&amp;R資料２</oddHeader>
  </headerFooter>
  <colBreaks count="4" manualBreakCount="4">
    <brk id="27" max="37" man="1"/>
    <brk id="53" max="37" man="1"/>
    <brk id="79" max="37" man="1"/>
    <brk id="104" max="3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39"/>
  <sheetViews>
    <sheetView view="pageBreakPreview" zoomScale="75" zoomScaleSheetLayoutView="75" zoomScalePageLayoutView="0" workbookViewId="0" topLeftCell="A1">
      <selection activeCell="B16" sqref="B16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bestFit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39" t="s">
        <v>129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</row>
    <row r="3" spans="1:112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</row>
    <row r="4" spans="1:112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</row>
    <row r="5" spans="1:112" s="7" customFormat="1" ht="39.75" customHeight="1" thickBot="1">
      <c r="A5" s="431" t="s">
        <v>19</v>
      </c>
      <c r="B5" s="432"/>
      <c r="C5" s="134">
        <f>SUM(C6:C38)</f>
        <v>1300953</v>
      </c>
      <c r="D5" s="173">
        <f>SUM(E5:F5)</f>
        <v>22728.6</v>
      </c>
      <c r="E5" s="12">
        <f>SUM(E6:E38)</f>
        <v>21474.8</v>
      </c>
      <c r="F5" s="12">
        <f>SUM(F6:F38)</f>
        <v>1253.8</v>
      </c>
      <c r="G5" s="135">
        <f aca="true" t="shared" si="0" ref="G5:AC5">SUM(G6:G38)</f>
        <v>632.7</v>
      </c>
      <c r="H5" s="13">
        <f t="shared" si="0"/>
        <v>632.7</v>
      </c>
      <c r="I5" s="13">
        <f t="shared" si="0"/>
        <v>0</v>
      </c>
      <c r="J5" s="135">
        <f t="shared" si="0"/>
        <v>17374.2</v>
      </c>
      <c r="K5" s="13">
        <f t="shared" si="0"/>
        <v>16589.800000000003</v>
      </c>
      <c r="L5" s="13">
        <f t="shared" si="0"/>
        <v>784.4</v>
      </c>
      <c r="M5" s="135">
        <f t="shared" si="0"/>
        <v>973.1</v>
      </c>
      <c r="N5" s="13">
        <f t="shared" si="0"/>
        <v>795.9</v>
      </c>
      <c r="O5" s="13">
        <f t="shared" si="0"/>
        <v>177.19999999999996</v>
      </c>
      <c r="P5" s="135">
        <f t="shared" si="0"/>
        <v>3384.4999999999995</v>
      </c>
      <c r="Q5" s="13">
        <f t="shared" si="0"/>
        <v>3233.4</v>
      </c>
      <c r="R5" s="13">
        <f t="shared" si="0"/>
        <v>151.09999999999997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364.0999999999999</v>
      </c>
      <c r="W5" s="13">
        <f t="shared" si="0"/>
        <v>223</v>
      </c>
      <c r="X5" s="13">
        <f t="shared" si="0"/>
        <v>141.1</v>
      </c>
      <c r="Y5" s="136">
        <f t="shared" si="0"/>
        <v>11672.800000000003</v>
      </c>
      <c r="Z5" s="174">
        <f t="shared" si="0"/>
        <v>34401.4</v>
      </c>
      <c r="AA5" s="175">
        <f t="shared" si="0"/>
        <v>22728.600000000006</v>
      </c>
      <c r="AB5" s="14">
        <f t="shared" si="0"/>
        <v>19344.100000000002</v>
      </c>
      <c r="AC5" s="15">
        <f t="shared" si="0"/>
        <v>3384.4999999999995</v>
      </c>
      <c r="AD5" s="137">
        <f>AA5/C5/31*1000000</f>
        <v>563.5719700567896</v>
      </c>
      <c r="AE5" s="16">
        <f>AB5/C5/31*1000000</f>
        <v>479.6508604126756</v>
      </c>
      <c r="AF5" s="17">
        <f>AC5/C5/31*1000000</f>
        <v>83.92110964411374</v>
      </c>
      <c r="AG5" s="176">
        <f>Z5/C5/31*1000000</f>
        <v>853.0074342771502</v>
      </c>
      <c r="AH5" s="138">
        <f>Y5/C5/31*1000000</f>
        <v>289.4354642203608</v>
      </c>
      <c r="AI5" s="177">
        <f>AC5*100/AA5</f>
        <v>14.890930369666405</v>
      </c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</row>
    <row r="6" spans="1:112" s="86" customFormat="1" ht="19.5" customHeight="1" thickTop="1">
      <c r="A6" s="79">
        <v>1</v>
      </c>
      <c r="B6" s="80" t="s">
        <v>20</v>
      </c>
      <c r="C6" s="139">
        <v>295170</v>
      </c>
      <c r="D6" s="140">
        <f aca="true" t="shared" si="1" ref="D6:D38">SUM(E6:F6)</f>
        <v>5155.9</v>
      </c>
      <c r="E6" s="81">
        <f>H6+K6+N6+Q6+T6+W6</f>
        <v>5113.7</v>
      </c>
      <c r="F6" s="81">
        <f>I6+L6+O6+R6+U6+X6</f>
        <v>42.2</v>
      </c>
      <c r="G6" s="141">
        <f aca="true" t="shared" si="2" ref="G6:G38">SUM(H6:I6)</f>
        <v>0</v>
      </c>
      <c r="H6" s="81">
        <v>0</v>
      </c>
      <c r="I6" s="81">
        <v>0</v>
      </c>
      <c r="J6" s="141">
        <f>SUM(K6:L6)</f>
        <v>3967.3</v>
      </c>
      <c r="K6" s="81">
        <v>3938.9</v>
      </c>
      <c r="L6" s="81">
        <v>28.4</v>
      </c>
      <c r="M6" s="141">
        <f>SUM(N6:O6)</f>
        <v>265.90000000000003</v>
      </c>
      <c r="N6" s="81">
        <v>264.8</v>
      </c>
      <c r="O6" s="81">
        <v>1.1</v>
      </c>
      <c r="P6" s="141">
        <f>SUM(Q6:R6)</f>
        <v>842.6</v>
      </c>
      <c r="Q6" s="81">
        <v>840</v>
      </c>
      <c r="R6" s="81">
        <v>2.6</v>
      </c>
      <c r="S6" s="141">
        <f>SUM(T6:U6)</f>
        <v>0</v>
      </c>
      <c r="T6" s="81">
        <v>0</v>
      </c>
      <c r="U6" s="81">
        <v>0</v>
      </c>
      <c r="V6" s="141">
        <f>SUM(W6:X6)</f>
        <v>80.1</v>
      </c>
      <c r="W6" s="81">
        <v>70</v>
      </c>
      <c r="X6" s="81">
        <v>10.1</v>
      </c>
      <c r="Y6" s="142">
        <v>3483.4</v>
      </c>
      <c r="Z6" s="143">
        <f aca="true" t="shared" si="3" ref="Z6:Z38">D6+Y6</f>
        <v>8639.3</v>
      </c>
      <c r="AA6" s="144">
        <f aca="true" t="shared" si="4" ref="AA6:AA38">SUM(AB6:AC6)</f>
        <v>5155.900000000001</v>
      </c>
      <c r="AB6" s="82">
        <f aca="true" t="shared" si="5" ref="AB6:AB38">G6+J6+M6+S6+V6</f>
        <v>4313.3</v>
      </c>
      <c r="AC6" s="83">
        <f aca="true" t="shared" si="6" ref="AC6:AC38">P6</f>
        <v>842.6</v>
      </c>
      <c r="AD6" s="145">
        <f aca="true" t="shared" si="7" ref="AD6:AD38">AA6/C6/31*1000000</f>
        <v>563.4697118227114</v>
      </c>
      <c r="AE6" s="84">
        <f aca="true" t="shared" si="8" ref="AE6:AE38">AB6/C6/31*1000000</f>
        <v>471.38499738259094</v>
      </c>
      <c r="AF6" s="85">
        <f aca="true" t="shared" si="9" ref="AF6:AF38">AC6/C6/31*1000000</f>
        <v>92.08471444012035</v>
      </c>
      <c r="AG6" s="146">
        <f aca="true" t="shared" si="10" ref="AG6:AG38">Z6/C6/31*1000000</f>
        <v>944.1579319517347</v>
      </c>
      <c r="AH6" s="147">
        <f aca="true" t="shared" si="11" ref="AH6:AH38">Y6/C6/31*1000000</f>
        <v>380.68822012902353</v>
      </c>
      <c r="AI6" s="148">
        <f aca="true" t="shared" si="12" ref="AI6:AI38">AC6*100/AA6</f>
        <v>16.342442638530613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</row>
    <row r="7" spans="1:112" s="89" customFormat="1" ht="19.5" customHeight="1">
      <c r="A7" s="87">
        <v>2</v>
      </c>
      <c r="B7" s="88" t="s">
        <v>21</v>
      </c>
      <c r="C7" s="149">
        <v>56795</v>
      </c>
      <c r="D7" s="140">
        <f t="shared" si="1"/>
        <v>1299.5</v>
      </c>
      <c r="E7" s="81">
        <f aca="true" t="shared" si="13" ref="E7:F38">H7+K7+N7+Q7+T7+W7</f>
        <v>1062</v>
      </c>
      <c r="F7" s="81">
        <f t="shared" si="13"/>
        <v>237.5</v>
      </c>
      <c r="G7" s="141">
        <f>SUM(H7:I7)</f>
        <v>0</v>
      </c>
      <c r="H7" s="81">
        <v>0</v>
      </c>
      <c r="I7" s="81">
        <v>0</v>
      </c>
      <c r="J7" s="141">
        <f>SUM(K7:L7)</f>
        <v>996.5999999999999</v>
      </c>
      <c r="K7" s="81">
        <v>885.3</v>
      </c>
      <c r="L7" s="81">
        <v>111.3</v>
      </c>
      <c r="M7" s="141">
        <f>SUM(N7:O7)</f>
        <v>64.4</v>
      </c>
      <c r="N7" s="81">
        <v>31.7</v>
      </c>
      <c r="O7" s="81">
        <v>32.7</v>
      </c>
      <c r="P7" s="141">
        <f>SUM(Q7:R7)</f>
        <v>203.7</v>
      </c>
      <c r="Q7" s="81">
        <v>145</v>
      </c>
      <c r="R7" s="81">
        <v>58.7</v>
      </c>
      <c r="S7" s="141">
        <f>SUM(T7:U7)</f>
        <v>0</v>
      </c>
      <c r="T7" s="81">
        <v>0</v>
      </c>
      <c r="U7" s="81">
        <v>0</v>
      </c>
      <c r="V7" s="141">
        <f>SUM(W7:X7)</f>
        <v>34.8</v>
      </c>
      <c r="W7" s="81">
        <v>0</v>
      </c>
      <c r="X7" s="81">
        <v>34.8</v>
      </c>
      <c r="Y7" s="142">
        <v>527.6</v>
      </c>
      <c r="Z7" s="143">
        <f>D7+Y7</f>
        <v>1827.1</v>
      </c>
      <c r="AA7" s="144">
        <f>SUM(AB7:AC7)</f>
        <v>1299.5</v>
      </c>
      <c r="AB7" s="82">
        <f>G7+J7+M7+S7+V7</f>
        <v>1095.8</v>
      </c>
      <c r="AC7" s="83">
        <f>P7</f>
        <v>203.7</v>
      </c>
      <c r="AD7" s="145">
        <f t="shared" si="7"/>
        <v>738.0817825285619</v>
      </c>
      <c r="AE7" s="84">
        <f t="shared" si="8"/>
        <v>622.3855462060778</v>
      </c>
      <c r="AF7" s="85">
        <f t="shared" si="9"/>
        <v>115.69623632248408</v>
      </c>
      <c r="AG7" s="146">
        <f t="shared" si="10"/>
        <v>1037.744690156164</v>
      </c>
      <c r="AH7" s="147">
        <f t="shared" si="11"/>
        <v>299.6629076276024</v>
      </c>
      <c r="AI7" s="148">
        <f>AC7*100/AA7</f>
        <v>15.675259715275105</v>
      </c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</row>
    <row r="8" spans="1:112" s="89" customFormat="1" ht="19.5" customHeight="1">
      <c r="A8" s="87">
        <v>3</v>
      </c>
      <c r="B8" s="90" t="s">
        <v>22</v>
      </c>
      <c r="C8" s="149">
        <v>38896</v>
      </c>
      <c r="D8" s="140">
        <f t="shared" si="1"/>
        <v>856.7</v>
      </c>
      <c r="E8" s="81">
        <f t="shared" si="13"/>
        <v>747.7</v>
      </c>
      <c r="F8" s="81">
        <f t="shared" si="13"/>
        <v>109</v>
      </c>
      <c r="G8" s="141">
        <f>SUM(H8:I8)</f>
        <v>0</v>
      </c>
      <c r="H8" s="81">
        <v>0</v>
      </c>
      <c r="I8" s="81">
        <v>0</v>
      </c>
      <c r="J8" s="141">
        <f>SUM(K8:L8)</f>
        <v>743.1</v>
      </c>
      <c r="K8" s="81">
        <v>676.2</v>
      </c>
      <c r="L8" s="81">
        <v>66.9</v>
      </c>
      <c r="M8" s="141">
        <f>SUM(N8:O8)</f>
        <v>82.1</v>
      </c>
      <c r="N8" s="185">
        <v>54.8</v>
      </c>
      <c r="O8" s="81">
        <v>27.3</v>
      </c>
      <c r="P8" s="141">
        <f>SUM(Q8:R8)</f>
        <v>31.5</v>
      </c>
      <c r="Q8" s="81">
        <v>16.7</v>
      </c>
      <c r="R8" s="81">
        <v>14.8</v>
      </c>
      <c r="S8" s="141">
        <f>SUM(T8:U8)</f>
        <v>0</v>
      </c>
      <c r="T8" s="81">
        <v>0</v>
      </c>
      <c r="U8" s="81">
        <v>0</v>
      </c>
      <c r="V8" s="141">
        <f>SUM(W8:X8)</f>
        <v>0</v>
      </c>
      <c r="W8" s="81">
        <v>0</v>
      </c>
      <c r="X8" s="81">
        <v>0</v>
      </c>
      <c r="Y8" s="142">
        <v>86.9</v>
      </c>
      <c r="Z8" s="143">
        <f>D8+Y8</f>
        <v>943.6</v>
      </c>
      <c r="AA8" s="144">
        <f>SUM(AB8:AC8)</f>
        <v>856.7</v>
      </c>
      <c r="AB8" s="82">
        <f>G8+J8+M8+S8+V8</f>
        <v>825.2</v>
      </c>
      <c r="AC8" s="83">
        <f>P8</f>
        <v>31.5</v>
      </c>
      <c r="AD8" s="145">
        <f t="shared" si="7"/>
        <v>710.4968086941522</v>
      </c>
      <c r="AE8" s="84">
        <f t="shared" si="8"/>
        <v>684.3725534427623</v>
      </c>
      <c r="AF8" s="85">
        <f t="shared" si="9"/>
        <v>26.124255251389975</v>
      </c>
      <c r="AG8" s="146">
        <f t="shared" si="10"/>
        <v>782.5665795305264</v>
      </c>
      <c r="AH8" s="147">
        <f t="shared" si="11"/>
        <v>72.06977083637427</v>
      </c>
      <c r="AI8" s="148">
        <f>AC8*100/AA8</f>
        <v>3.676899731527956</v>
      </c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</row>
    <row r="9" spans="1:112" s="86" customFormat="1" ht="19.5" customHeight="1">
      <c r="A9" s="91">
        <v>4</v>
      </c>
      <c r="B9" s="90" t="s">
        <v>23</v>
      </c>
      <c r="C9" s="149">
        <v>99764</v>
      </c>
      <c r="D9" s="150">
        <f t="shared" si="1"/>
        <v>1446.7</v>
      </c>
      <c r="E9" s="81">
        <f t="shared" si="13"/>
        <v>1412</v>
      </c>
      <c r="F9" s="81">
        <f t="shared" si="13"/>
        <v>34.7</v>
      </c>
      <c r="G9" s="151">
        <f t="shared" si="2"/>
        <v>0</v>
      </c>
      <c r="H9" s="92">
        <v>0</v>
      </c>
      <c r="I9" s="92">
        <v>0</v>
      </c>
      <c r="J9" s="151">
        <f aca="true" t="shared" si="14" ref="J9:J38">SUM(K9:L9)</f>
        <v>1249.1000000000001</v>
      </c>
      <c r="K9" s="92">
        <v>1227.7</v>
      </c>
      <c r="L9" s="92">
        <v>21.4</v>
      </c>
      <c r="M9" s="151">
        <f aca="true" t="shared" si="15" ref="M9:M38">SUM(N9:O9)</f>
        <v>70.89999999999999</v>
      </c>
      <c r="N9" s="92">
        <v>68.1</v>
      </c>
      <c r="O9" s="92">
        <v>2.8</v>
      </c>
      <c r="P9" s="151">
        <f aca="true" t="shared" si="16" ref="P9:P38">SUM(Q9:R9)</f>
        <v>116.2</v>
      </c>
      <c r="Q9" s="92">
        <v>116.2</v>
      </c>
      <c r="R9" s="92">
        <v>0</v>
      </c>
      <c r="S9" s="151">
        <f aca="true" t="shared" si="17" ref="S9:S38">SUM(T9:U9)</f>
        <v>0</v>
      </c>
      <c r="T9" s="92">
        <v>0</v>
      </c>
      <c r="U9" s="92">
        <v>0</v>
      </c>
      <c r="V9" s="151">
        <f aca="true" t="shared" si="18" ref="V9:V38">SUM(W9:X9)</f>
        <v>10.5</v>
      </c>
      <c r="W9" s="92">
        <v>0</v>
      </c>
      <c r="X9" s="261">
        <v>10.5</v>
      </c>
      <c r="Y9" s="152">
        <v>1145.1</v>
      </c>
      <c r="Z9" s="153">
        <f t="shared" si="3"/>
        <v>2591.8</v>
      </c>
      <c r="AA9" s="154">
        <f t="shared" si="4"/>
        <v>1446.7000000000003</v>
      </c>
      <c r="AB9" s="93">
        <f t="shared" si="5"/>
        <v>1330.5000000000002</v>
      </c>
      <c r="AC9" s="94">
        <f t="shared" si="6"/>
        <v>116.2</v>
      </c>
      <c r="AD9" s="155">
        <f t="shared" si="7"/>
        <v>467.7813834197093</v>
      </c>
      <c r="AE9" s="95">
        <f t="shared" si="8"/>
        <v>430.20884125245266</v>
      </c>
      <c r="AF9" s="96">
        <f t="shared" si="9"/>
        <v>37.572542167256664</v>
      </c>
      <c r="AG9" s="156">
        <f t="shared" si="10"/>
        <v>838.0422959474683</v>
      </c>
      <c r="AH9" s="157">
        <f t="shared" si="11"/>
        <v>370.26091252775905</v>
      </c>
      <c r="AI9" s="158">
        <f t="shared" si="12"/>
        <v>8.032072993709821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</row>
    <row r="10" spans="1:112" s="86" customFormat="1" ht="19.5" customHeight="1">
      <c r="A10" s="91">
        <v>5</v>
      </c>
      <c r="B10" s="90" t="s">
        <v>130</v>
      </c>
      <c r="C10" s="149">
        <v>93783</v>
      </c>
      <c r="D10" s="150">
        <f t="shared" si="1"/>
        <v>1341.4</v>
      </c>
      <c r="E10" s="81">
        <f t="shared" si="13"/>
        <v>1301.4</v>
      </c>
      <c r="F10" s="81">
        <f t="shared" si="13"/>
        <v>40</v>
      </c>
      <c r="G10" s="151">
        <f t="shared" si="2"/>
        <v>0</v>
      </c>
      <c r="H10" s="92">
        <v>0</v>
      </c>
      <c r="I10" s="92">
        <v>0</v>
      </c>
      <c r="J10" s="151">
        <f t="shared" si="14"/>
        <v>984</v>
      </c>
      <c r="K10" s="92">
        <v>957</v>
      </c>
      <c r="L10" s="92">
        <v>27</v>
      </c>
      <c r="M10" s="151">
        <f t="shared" si="15"/>
        <v>63</v>
      </c>
      <c r="N10" s="92">
        <v>50</v>
      </c>
      <c r="O10" s="92">
        <v>13</v>
      </c>
      <c r="P10" s="151">
        <f t="shared" si="16"/>
        <v>294.4</v>
      </c>
      <c r="Q10" s="92">
        <v>294.4</v>
      </c>
      <c r="R10" s="92">
        <v>0</v>
      </c>
      <c r="S10" s="151">
        <f t="shared" si="17"/>
        <v>0</v>
      </c>
      <c r="T10" s="92">
        <v>0</v>
      </c>
      <c r="U10" s="92">
        <v>0</v>
      </c>
      <c r="V10" s="151">
        <f t="shared" si="18"/>
        <v>0</v>
      </c>
      <c r="W10" s="92">
        <v>0</v>
      </c>
      <c r="X10" s="92">
        <v>0</v>
      </c>
      <c r="Y10" s="152">
        <v>758.2</v>
      </c>
      <c r="Z10" s="153">
        <f t="shared" si="3"/>
        <v>2099.6000000000004</v>
      </c>
      <c r="AA10" s="154">
        <f t="shared" si="4"/>
        <v>1341.4</v>
      </c>
      <c r="AB10" s="93">
        <f t="shared" si="5"/>
        <v>1047</v>
      </c>
      <c r="AC10" s="94">
        <f t="shared" si="6"/>
        <v>294.4</v>
      </c>
      <c r="AD10" s="155">
        <f t="shared" si="7"/>
        <v>461.39457835573063</v>
      </c>
      <c r="AE10" s="95">
        <f t="shared" si="8"/>
        <v>360.13129829912776</v>
      </c>
      <c r="AF10" s="96">
        <f t="shared" si="9"/>
        <v>101.26328005660287</v>
      </c>
      <c r="AG10" s="156">
        <f t="shared" si="10"/>
        <v>722.1888002949845</v>
      </c>
      <c r="AH10" s="157">
        <f t="shared" si="11"/>
        <v>260.7942219392537</v>
      </c>
      <c r="AI10" s="158">
        <f t="shared" si="12"/>
        <v>21.94721932309527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</row>
    <row r="11" spans="1:112" s="86" customFormat="1" ht="19.5" customHeight="1">
      <c r="A11" s="91">
        <v>6</v>
      </c>
      <c r="B11" s="90" t="s">
        <v>131</v>
      </c>
      <c r="C11" s="149">
        <v>37103</v>
      </c>
      <c r="D11" s="150">
        <f t="shared" si="1"/>
        <v>815.4999999999999</v>
      </c>
      <c r="E11" s="81">
        <f t="shared" si="13"/>
        <v>715.1999999999999</v>
      </c>
      <c r="F11" s="81">
        <f t="shared" si="13"/>
        <v>100.3</v>
      </c>
      <c r="G11" s="151">
        <f>SUM(H11:I11)</f>
        <v>0</v>
      </c>
      <c r="H11" s="97">
        <v>0</v>
      </c>
      <c r="I11" s="92">
        <v>0</v>
      </c>
      <c r="J11" s="151">
        <f t="shared" si="14"/>
        <v>666.1</v>
      </c>
      <c r="K11" s="92">
        <v>596.1</v>
      </c>
      <c r="L11" s="92">
        <v>70</v>
      </c>
      <c r="M11" s="151">
        <f t="shared" si="15"/>
        <v>55.599999999999994</v>
      </c>
      <c r="N11" s="92">
        <v>32.8</v>
      </c>
      <c r="O11" s="92">
        <v>22.8</v>
      </c>
      <c r="P11" s="151">
        <f t="shared" si="16"/>
        <v>93.8</v>
      </c>
      <c r="Q11" s="92">
        <v>86.3</v>
      </c>
      <c r="R11" s="92">
        <v>7.5</v>
      </c>
      <c r="S11" s="151">
        <f t="shared" si="17"/>
        <v>0</v>
      </c>
      <c r="T11" s="92">
        <v>0</v>
      </c>
      <c r="U11" s="92">
        <v>0</v>
      </c>
      <c r="V11" s="151">
        <f t="shared" si="18"/>
        <v>0</v>
      </c>
      <c r="W11" s="92">
        <v>0</v>
      </c>
      <c r="X11" s="92">
        <v>0</v>
      </c>
      <c r="Y11" s="152">
        <v>367.9</v>
      </c>
      <c r="Z11" s="153">
        <f t="shared" si="3"/>
        <v>1183.3999999999999</v>
      </c>
      <c r="AA11" s="154">
        <f t="shared" si="4"/>
        <v>815.5</v>
      </c>
      <c r="AB11" s="93">
        <f t="shared" si="5"/>
        <v>721.7</v>
      </c>
      <c r="AC11" s="94">
        <f t="shared" si="6"/>
        <v>93.8</v>
      </c>
      <c r="AD11" s="155">
        <f t="shared" si="7"/>
        <v>709.0114441663269</v>
      </c>
      <c r="AE11" s="95">
        <f t="shared" si="8"/>
        <v>627.4599132493416</v>
      </c>
      <c r="AF11" s="96">
        <f t="shared" si="9"/>
        <v>81.55153091698524</v>
      </c>
      <c r="AG11" s="156">
        <f t="shared" si="10"/>
        <v>1028.8708068993635</v>
      </c>
      <c r="AH11" s="157">
        <f t="shared" si="11"/>
        <v>319.85936273303696</v>
      </c>
      <c r="AI11" s="158">
        <f t="shared" si="12"/>
        <v>11.50214592274678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</row>
    <row r="12" spans="1:112" s="86" customFormat="1" ht="19.5" customHeight="1">
      <c r="A12" s="91">
        <v>7</v>
      </c>
      <c r="B12" s="90" t="s">
        <v>26</v>
      </c>
      <c r="C12" s="149">
        <v>29105</v>
      </c>
      <c r="D12" s="150">
        <f t="shared" si="1"/>
        <v>477.80000000000007</v>
      </c>
      <c r="E12" s="81">
        <f>H12+K12+N12+Q12+T12+W12</f>
        <v>439.40000000000003</v>
      </c>
      <c r="F12" s="81">
        <f>I12+L12+O12+R12+U12+X12</f>
        <v>38.400000000000006</v>
      </c>
      <c r="G12" s="151">
        <f>SUM(H12:I12)</f>
        <v>0</v>
      </c>
      <c r="H12" s="97">
        <v>0</v>
      </c>
      <c r="I12" s="92">
        <v>0</v>
      </c>
      <c r="J12" s="151">
        <f>SUM(K12:L12)</f>
        <v>350.79999999999995</v>
      </c>
      <c r="K12" s="92">
        <v>329.9</v>
      </c>
      <c r="L12" s="92">
        <v>20.9</v>
      </c>
      <c r="M12" s="151">
        <f>SUM(N12:O12)</f>
        <v>23.400000000000002</v>
      </c>
      <c r="N12" s="92">
        <v>20.8</v>
      </c>
      <c r="O12" s="92">
        <v>2.6</v>
      </c>
      <c r="P12" s="151">
        <f>SUM(Q12:R12)</f>
        <v>91.60000000000001</v>
      </c>
      <c r="Q12" s="92">
        <v>82.9</v>
      </c>
      <c r="R12" s="92">
        <v>8.7</v>
      </c>
      <c r="S12" s="151">
        <f>SUM(T12:U12)</f>
        <v>0</v>
      </c>
      <c r="T12" s="92">
        <v>0</v>
      </c>
      <c r="U12" s="92">
        <v>0</v>
      </c>
      <c r="V12" s="151">
        <f>SUM(W12:X12)</f>
        <v>12</v>
      </c>
      <c r="W12" s="92">
        <v>5.8</v>
      </c>
      <c r="X12" s="92">
        <v>6.2</v>
      </c>
      <c r="Y12" s="152">
        <v>217</v>
      </c>
      <c r="Z12" s="153">
        <f>D12+Y12</f>
        <v>694.8000000000001</v>
      </c>
      <c r="AA12" s="154">
        <f>SUM(AB12:AC12)</f>
        <v>477.79999999999995</v>
      </c>
      <c r="AB12" s="93">
        <f>G12+J12+M12+S12+V12</f>
        <v>386.19999999999993</v>
      </c>
      <c r="AC12" s="94">
        <f>P12</f>
        <v>91.60000000000001</v>
      </c>
      <c r="AD12" s="155">
        <f t="shared" si="7"/>
        <v>529.5620417731129</v>
      </c>
      <c r="AE12" s="95">
        <f t="shared" si="8"/>
        <v>428.0386365273675</v>
      </c>
      <c r="AF12" s="96">
        <f t="shared" si="9"/>
        <v>101.5234052457454</v>
      </c>
      <c r="AG12" s="156">
        <f t="shared" si="10"/>
        <v>770.0705454666363</v>
      </c>
      <c r="AH12" s="157">
        <f t="shared" si="11"/>
        <v>240.50850369352344</v>
      </c>
      <c r="AI12" s="158">
        <f>AC12*100/AA12</f>
        <v>19.171201339472585</v>
      </c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</row>
    <row r="13" spans="1:112" s="86" customFormat="1" ht="19.5" customHeight="1">
      <c r="A13" s="91">
        <v>8</v>
      </c>
      <c r="B13" s="90" t="s">
        <v>132</v>
      </c>
      <c r="C13" s="149">
        <v>124361</v>
      </c>
      <c r="D13" s="150">
        <f t="shared" si="1"/>
        <v>2086.9</v>
      </c>
      <c r="E13" s="81">
        <f t="shared" si="13"/>
        <v>2013.8000000000002</v>
      </c>
      <c r="F13" s="81">
        <f t="shared" si="13"/>
        <v>73.1</v>
      </c>
      <c r="G13" s="151">
        <f t="shared" si="2"/>
        <v>0</v>
      </c>
      <c r="H13" s="92">
        <v>0</v>
      </c>
      <c r="I13" s="92">
        <v>0</v>
      </c>
      <c r="J13" s="151">
        <f t="shared" si="14"/>
        <v>1722.6000000000001</v>
      </c>
      <c r="K13" s="92">
        <v>1674.7</v>
      </c>
      <c r="L13" s="92">
        <v>47.9</v>
      </c>
      <c r="M13" s="151">
        <f t="shared" si="15"/>
        <v>99.60000000000001</v>
      </c>
      <c r="N13" s="92">
        <v>88.2</v>
      </c>
      <c r="O13" s="92">
        <v>11.4</v>
      </c>
      <c r="P13" s="151">
        <f t="shared" si="16"/>
        <v>251.1</v>
      </c>
      <c r="Q13" s="92">
        <v>250.9</v>
      </c>
      <c r="R13" s="92">
        <v>0.2</v>
      </c>
      <c r="S13" s="151">
        <f t="shared" si="17"/>
        <v>0</v>
      </c>
      <c r="T13" s="92">
        <v>0</v>
      </c>
      <c r="U13" s="92">
        <v>0</v>
      </c>
      <c r="V13" s="151">
        <f t="shared" si="18"/>
        <v>13.6</v>
      </c>
      <c r="W13" s="92">
        <v>0</v>
      </c>
      <c r="X13" s="92">
        <v>13.6</v>
      </c>
      <c r="Y13" s="152">
        <v>802.7</v>
      </c>
      <c r="Z13" s="153">
        <f t="shared" si="3"/>
        <v>2889.6000000000004</v>
      </c>
      <c r="AA13" s="154">
        <f t="shared" si="4"/>
        <v>2086.9</v>
      </c>
      <c r="AB13" s="93">
        <f t="shared" si="5"/>
        <v>1835.8</v>
      </c>
      <c r="AC13" s="94">
        <f t="shared" si="6"/>
        <v>251.1</v>
      </c>
      <c r="AD13" s="155">
        <f t="shared" si="7"/>
        <v>541.3220771681611</v>
      </c>
      <c r="AE13" s="95">
        <f t="shared" si="8"/>
        <v>476.18911747822614</v>
      </c>
      <c r="AF13" s="96">
        <f t="shared" si="9"/>
        <v>65.13295968993494</v>
      </c>
      <c r="AG13" s="156">
        <f t="shared" si="10"/>
        <v>749.5348479491679</v>
      </c>
      <c r="AH13" s="157">
        <f t="shared" si="11"/>
        <v>208.21277078100672</v>
      </c>
      <c r="AI13" s="158">
        <f t="shared" si="12"/>
        <v>12.032200872106952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</row>
    <row r="14" spans="1:112" s="89" customFormat="1" ht="17.25" customHeight="1">
      <c r="A14" s="87">
        <v>9</v>
      </c>
      <c r="B14" s="90" t="s">
        <v>133</v>
      </c>
      <c r="C14" s="149">
        <v>20409</v>
      </c>
      <c r="D14" s="150">
        <f t="shared" si="1"/>
        <v>330.5</v>
      </c>
      <c r="E14" s="81">
        <f>H14+K14+N14+Q14+T14+W14</f>
        <v>242.89999999999998</v>
      </c>
      <c r="F14" s="81">
        <f t="shared" si="13"/>
        <v>87.60000000000001</v>
      </c>
      <c r="G14" s="151">
        <f t="shared" si="2"/>
        <v>0</v>
      </c>
      <c r="H14" s="97">
        <v>0</v>
      </c>
      <c r="I14" s="97">
        <v>0</v>
      </c>
      <c r="J14" s="151">
        <f t="shared" si="14"/>
        <v>253.6</v>
      </c>
      <c r="K14" s="97">
        <v>184.6</v>
      </c>
      <c r="L14" s="97">
        <v>69</v>
      </c>
      <c r="M14" s="151">
        <f t="shared" si="15"/>
        <v>7.9</v>
      </c>
      <c r="N14" s="97">
        <v>0</v>
      </c>
      <c r="O14" s="97">
        <v>7.9</v>
      </c>
      <c r="P14" s="151">
        <f t="shared" si="16"/>
        <v>69</v>
      </c>
      <c r="Q14" s="97">
        <v>58.3</v>
      </c>
      <c r="R14" s="97">
        <v>10.7</v>
      </c>
      <c r="S14" s="151">
        <v>0</v>
      </c>
      <c r="T14" s="97">
        <v>0</v>
      </c>
      <c r="U14" s="97">
        <v>0</v>
      </c>
      <c r="V14" s="151">
        <f t="shared" si="18"/>
        <v>0</v>
      </c>
      <c r="W14" s="97">
        <v>0</v>
      </c>
      <c r="X14" s="97">
        <v>0</v>
      </c>
      <c r="Y14" s="152">
        <v>138.7</v>
      </c>
      <c r="Z14" s="153">
        <f t="shared" si="3"/>
        <v>469.2</v>
      </c>
      <c r="AA14" s="154">
        <f t="shared" si="4"/>
        <v>330.5</v>
      </c>
      <c r="AB14" s="93">
        <f>G14+J14+M14+S14+V14</f>
        <v>261.5</v>
      </c>
      <c r="AC14" s="94">
        <f>P14</f>
        <v>69</v>
      </c>
      <c r="AD14" s="159">
        <f t="shared" si="7"/>
        <v>522.3818081523174</v>
      </c>
      <c r="AE14" s="95">
        <f t="shared" si="8"/>
        <v>413.32176348511643</v>
      </c>
      <c r="AF14" s="96">
        <f t="shared" si="9"/>
        <v>109.0600446672009</v>
      </c>
      <c r="AG14" s="156">
        <f t="shared" si="10"/>
        <v>741.6083037369661</v>
      </c>
      <c r="AH14" s="160">
        <f t="shared" si="11"/>
        <v>219.22649558464877</v>
      </c>
      <c r="AI14" s="158">
        <f>AC14*100/AA14</f>
        <v>20.87745839636914</v>
      </c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</row>
    <row r="15" spans="1:112" s="89" customFormat="1" ht="19.5" customHeight="1">
      <c r="A15" s="87">
        <v>10</v>
      </c>
      <c r="B15" s="90" t="s">
        <v>28</v>
      </c>
      <c r="C15" s="149">
        <v>36439</v>
      </c>
      <c r="D15" s="150">
        <f t="shared" si="1"/>
        <v>869.2</v>
      </c>
      <c r="E15" s="81">
        <f t="shared" si="13"/>
        <v>778.8000000000001</v>
      </c>
      <c r="F15" s="81">
        <f t="shared" si="13"/>
        <v>90.4</v>
      </c>
      <c r="G15" s="151">
        <f t="shared" si="2"/>
        <v>632.7</v>
      </c>
      <c r="H15" s="97">
        <v>632.7</v>
      </c>
      <c r="I15" s="97">
        <v>0</v>
      </c>
      <c r="J15" s="151">
        <f t="shared" si="14"/>
        <v>82.4</v>
      </c>
      <c r="K15" s="97">
        <v>0</v>
      </c>
      <c r="L15" s="97">
        <v>82.4</v>
      </c>
      <c r="M15" s="151">
        <f t="shared" si="15"/>
        <v>2.4</v>
      </c>
      <c r="N15" s="97">
        <v>0</v>
      </c>
      <c r="O15" s="97">
        <v>2.4</v>
      </c>
      <c r="P15" s="151">
        <f t="shared" si="16"/>
        <v>141.7</v>
      </c>
      <c r="Q15" s="97">
        <v>141.7</v>
      </c>
      <c r="R15" s="97">
        <v>0</v>
      </c>
      <c r="S15" s="151">
        <f t="shared" si="17"/>
        <v>0</v>
      </c>
      <c r="T15" s="97">
        <v>0</v>
      </c>
      <c r="U15" s="97">
        <v>0</v>
      </c>
      <c r="V15" s="151">
        <f t="shared" si="18"/>
        <v>10</v>
      </c>
      <c r="W15" s="97">
        <v>4.4</v>
      </c>
      <c r="X15" s="97">
        <v>5.6</v>
      </c>
      <c r="Y15" s="152">
        <v>531.2</v>
      </c>
      <c r="Z15" s="153">
        <f t="shared" si="3"/>
        <v>1400.4</v>
      </c>
      <c r="AA15" s="154">
        <f t="shared" si="4"/>
        <v>869.2</v>
      </c>
      <c r="AB15" s="93">
        <f>G15+J15+M15+S15+V15</f>
        <v>727.5</v>
      </c>
      <c r="AC15" s="94">
        <f>P15</f>
        <v>141.7</v>
      </c>
      <c r="AD15" s="155">
        <f t="shared" si="7"/>
        <v>769.4697899892795</v>
      </c>
      <c r="AE15" s="95">
        <f t="shared" si="8"/>
        <v>644.0281548748284</v>
      </c>
      <c r="AF15" s="96">
        <f t="shared" si="9"/>
        <v>125.44163511445112</v>
      </c>
      <c r="AG15" s="156">
        <f t="shared" si="10"/>
        <v>1239.721000806474</v>
      </c>
      <c r="AH15" s="157">
        <f t="shared" si="11"/>
        <v>470.2512108171943</v>
      </c>
      <c r="AI15" s="158">
        <f>AC15*100/AA15</f>
        <v>16.302346985734005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</row>
    <row r="16" spans="1:112" s="86" customFormat="1" ht="19.5" customHeight="1">
      <c r="A16" s="91">
        <v>11</v>
      </c>
      <c r="B16" s="90" t="s">
        <v>134</v>
      </c>
      <c r="C16" s="149">
        <v>28941</v>
      </c>
      <c r="D16" s="150">
        <f t="shared" si="1"/>
        <v>552.7</v>
      </c>
      <c r="E16" s="81">
        <f t="shared" si="13"/>
        <v>536.2</v>
      </c>
      <c r="F16" s="81">
        <f t="shared" si="13"/>
        <v>16.5</v>
      </c>
      <c r="G16" s="151">
        <f t="shared" si="2"/>
        <v>0</v>
      </c>
      <c r="H16" s="92">
        <v>0</v>
      </c>
      <c r="I16" s="92">
        <v>0</v>
      </c>
      <c r="J16" s="151">
        <f t="shared" si="14"/>
        <v>451.90000000000003</v>
      </c>
      <c r="K16" s="92">
        <v>446.1</v>
      </c>
      <c r="L16" s="92">
        <v>5.8</v>
      </c>
      <c r="M16" s="151">
        <f t="shared" si="15"/>
        <v>17.6</v>
      </c>
      <c r="N16" s="92">
        <v>15.1</v>
      </c>
      <c r="O16" s="92">
        <v>2.5</v>
      </c>
      <c r="P16" s="151">
        <f t="shared" si="16"/>
        <v>61.8</v>
      </c>
      <c r="Q16" s="92">
        <v>61.3</v>
      </c>
      <c r="R16" s="92">
        <v>0.5</v>
      </c>
      <c r="S16" s="151">
        <f t="shared" si="17"/>
        <v>0</v>
      </c>
      <c r="T16" s="92">
        <v>0</v>
      </c>
      <c r="U16" s="92">
        <v>0</v>
      </c>
      <c r="V16" s="151">
        <f t="shared" si="18"/>
        <v>21.4</v>
      </c>
      <c r="W16" s="92">
        <v>13.7</v>
      </c>
      <c r="X16" s="92">
        <v>7.7</v>
      </c>
      <c r="Y16" s="152">
        <v>210.4</v>
      </c>
      <c r="Z16" s="153">
        <f t="shared" si="3"/>
        <v>763.1</v>
      </c>
      <c r="AA16" s="154">
        <f t="shared" si="4"/>
        <v>552.7</v>
      </c>
      <c r="AB16" s="93">
        <f t="shared" si="5"/>
        <v>490.90000000000003</v>
      </c>
      <c r="AC16" s="94">
        <f t="shared" si="6"/>
        <v>61.8</v>
      </c>
      <c r="AD16" s="155">
        <f t="shared" si="7"/>
        <v>616.0475539222734</v>
      </c>
      <c r="AE16" s="95">
        <f t="shared" si="8"/>
        <v>547.1643644299693</v>
      </c>
      <c r="AF16" s="96">
        <f t="shared" si="9"/>
        <v>68.88318949230414</v>
      </c>
      <c r="AG16" s="156">
        <f t="shared" si="10"/>
        <v>850.5624903167846</v>
      </c>
      <c r="AH16" s="157">
        <f t="shared" si="11"/>
        <v>234.5149363945112</v>
      </c>
      <c r="AI16" s="158">
        <f t="shared" si="12"/>
        <v>11.181472770037994</v>
      </c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</row>
    <row r="17" spans="1:112" s="86" customFormat="1" ht="19.5" customHeight="1">
      <c r="A17" s="91">
        <v>12</v>
      </c>
      <c r="B17" s="90" t="s">
        <v>135</v>
      </c>
      <c r="C17" s="149">
        <v>27647</v>
      </c>
      <c r="D17" s="150">
        <f t="shared" si="1"/>
        <v>570.3</v>
      </c>
      <c r="E17" s="81">
        <f t="shared" si="13"/>
        <v>495</v>
      </c>
      <c r="F17" s="81">
        <f t="shared" si="13"/>
        <v>75.3</v>
      </c>
      <c r="G17" s="151">
        <f t="shared" si="2"/>
        <v>0</v>
      </c>
      <c r="H17" s="92">
        <v>0</v>
      </c>
      <c r="I17" s="92">
        <v>0</v>
      </c>
      <c r="J17" s="151">
        <f t="shared" si="14"/>
        <v>468.4</v>
      </c>
      <c r="K17" s="92">
        <v>419.5</v>
      </c>
      <c r="L17" s="92">
        <v>48.9</v>
      </c>
      <c r="M17" s="151">
        <f t="shared" si="15"/>
        <v>0.9</v>
      </c>
      <c r="N17" s="92">
        <v>0</v>
      </c>
      <c r="O17" s="92">
        <v>0.9</v>
      </c>
      <c r="P17" s="151">
        <f t="shared" si="16"/>
        <v>101</v>
      </c>
      <c r="Q17" s="92">
        <v>75.5</v>
      </c>
      <c r="R17" s="92">
        <v>25.5</v>
      </c>
      <c r="S17" s="151">
        <f t="shared" si="17"/>
        <v>0</v>
      </c>
      <c r="T17" s="92">
        <v>0</v>
      </c>
      <c r="U17" s="92">
        <v>0</v>
      </c>
      <c r="V17" s="151">
        <f t="shared" si="18"/>
        <v>0</v>
      </c>
      <c r="W17" s="92">
        <v>0</v>
      </c>
      <c r="X17" s="92">
        <v>0</v>
      </c>
      <c r="Y17" s="152">
        <v>274.2</v>
      </c>
      <c r="Z17" s="153">
        <f t="shared" si="3"/>
        <v>844.5</v>
      </c>
      <c r="AA17" s="154">
        <f t="shared" si="4"/>
        <v>570.3</v>
      </c>
      <c r="AB17" s="93">
        <f t="shared" si="5"/>
        <v>469.29999999999995</v>
      </c>
      <c r="AC17" s="94">
        <f t="shared" si="6"/>
        <v>101</v>
      </c>
      <c r="AD17" s="155">
        <f t="shared" si="7"/>
        <v>665.4166525680322</v>
      </c>
      <c r="AE17" s="95">
        <f t="shared" si="8"/>
        <v>547.5715150800937</v>
      </c>
      <c r="AF17" s="96">
        <f t="shared" si="9"/>
        <v>117.84513748793837</v>
      </c>
      <c r="AG17" s="156">
        <f t="shared" si="10"/>
        <v>985.3486990946927</v>
      </c>
      <c r="AH17" s="157">
        <f t="shared" si="11"/>
        <v>319.93204652666043</v>
      </c>
      <c r="AI17" s="158">
        <f t="shared" si="12"/>
        <v>17.709977204979836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</row>
    <row r="18" spans="1:112" s="86" customFormat="1" ht="19.5" customHeight="1">
      <c r="A18" s="91">
        <v>13</v>
      </c>
      <c r="B18" s="90" t="s">
        <v>136</v>
      </c>
      <c r="C18" s="149">
        <v>122407</v>
      </c>
      <c r="D18" s="150">
        <f t="shared" si="1"/>
        <v>1978.8000000000002</v>
      </c>
      <c r="E18" s="81">
        <f t="shared" si="13"/>
        <v>1909.5000000000002</v>
      </c>
      <c r="F18" s="81">
        <f t="shared" si="13"/>
        <v>69.3</v>
      </c>
      <c r="G18" s="151">
        <f t="shared" si="2"/>
        <v>0</v>
      </c>
      <c r="H18" s="92">
        <v>0</v>
      </c>
      <c r="I18" s="92">
        <v>0</v>
      </c>
      <c r="J18" s="151">
        <f t="shared" si="14"/>
        <v>1654.1000000000001</v>
      </c>
      <c r="K18" s="92">
        <v>1606.2</v>
      </c>
      <c r="L18" s="92">
        <v>47.9</v>
      </c>
      <c r="M18" s="151">
        <f t="shared" si="15"/>
        <v>93.30000000000001</v>
      </c>
      <c r="N18" s="92">
        <v>71.9</v>
      </c>
      <c r="O18" s="92">
        <v>21.4</v>
      </c>
      <c r="P18" s="151">
        <f t="shared" si="16"/>
        <v>231.4</v>
      </c>
      <c r="Q18" s="92">
        <v>231.4</v>
      </c>
      <c r="R18" s="92">
        <v>0</v>
      </c>
      <c r="S18" s="151">
        <f t="shared" si="17"/>
        <v>0</v>
      </c>
      <c r="T18" s="92">
        <v>0</v>
      </c>
      <c r="U18" s="92">
        <v>0</v>
      </c>
      <c r="V18" s="151">
        <v>0</v>
      </c>
      <c r="W18" s="92">
        <v>0</v>
      </c>
      <c r="X18" s="92">
        <v>0</v>
      </c>
      <c r="Y18" s="152">
        <v>1040.5</v>
      </c>
      <c r="Z18" s="153">
        <f t="shared" si="3"/>
        <v>3019.3</v>
      </c>
      <c r="AA18" s="154">
        <f t="shared" si="4"/>
        <v>1978.8000000000002</v>
      </c>
      <c r="AB18" s="93">
        <f t="shared" si="5"/>
        <v>1747.4</v>
      </c>
      <c r="AC18" s="94">
        <f t="shared" si="6"/>
        <v>231.4</v>
      </c>
      <c r="AD18" s="155">
        <f t="shared" si="7"/>
        <v>521.4755533957709</v>
      </c>
      <c r="AE18" s="95">
        <f t="shared" si="8"/>
        <v>460.49443198088244</v>
      </c>
      <c r="AF18" s="96">
        <f t="shared" si="9"/>
        <v>60.98112141488851</v>
      </c>
      <c r="AG18" s="146">
        <f t="shared" si="10"/>
        <v>795.6797747967714</v>
      </c>
      <c r="AH18" s="157">
        <f t="shared" si="11"/>
        <v>274.2042214010004</v>
      </c>
      <c r="AI18" s="158">
        <f t="shared" si="12"/>
        <v>11.693955932888619</v>
      </c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</row>
    <row r="19" spans="1:112" s="86" customFormat="1" ht="19.5" customHeight="1">
      <c r="A19" s="91">
        <v>14</v>
      </c>
      <c r="B19" s="90" t="s">
        <v>75</v>
      </c>
      <c r="C19" s="149">
        <v>55178</v>
      </c>
      <c r="D19" s="150">
        <f t="shared" si="1"/>
        <v>1063.3</v>
      </c>
      <c r="E19" s="81">
        <f t="shared" si="13"/>
        <v>1016.9</v>
      </c>
      <c r="F19" s="81">
        <f t="shared" si="13"/>
        <v>46.4</v>
      </c>
      <c r="G19" s="151">
        <f t="shared" si="2"/>
        <v>0</v>
      </c>
      <c r="H19" s="92">
        <v>0</v>
      </c>
      <c r="I19" s="92">
        <v>0</v>
      </c>
      <c r="J19" s="151">
        <f t="shared" si="14"/>
        <v>860</v>
      </c>
      <c r="K19" s="92">
        <v>839.2</v>
      </c>
      <c r="L19" s="92">
        <v>20.8</v>
      </c>
      <c r="M19" s="151">
        <f t="shared" si="15"/>
        <v>0</v>
      </c>
      <c r="N19" s="92">
        <v>0</v>
      </c>
      <c r="O19" s="92">
        <v>0</v>
      </c>
      <c r="P19" s="151">
        <f t="shared" si="16"/>
        <v>160.5</v>
      </c>
      <c r="Q19" s="92">
        <v>152.3</v>
      </c>
      <c r="R19" s="92">
        <v>8.2</v>
      </c>
      <c r="S19" s="151">
        <f t="shared" si="17"/>
        <v>0</v>
      </c>
      <c r="T19" s="92">
        <v>0</v>
      </c>
      <c r="U19" s="92">
        <v>0</v>
      </c>
      <c r="V19" s="151">
        <f t="shared" si="18"/>
        <v>42.8</v>
      </c>
      <c r="W19" s="92">
        <v>25.4</v>
      </c>
      <c r="X19" s="92">
        <v>17.4</v>
      </c>
      <c r="Y19" s="152">
        <v>300.2</v>
      </c>
      <c r="Z19" s="153">
        <f t="shared" si="3"/>
        <v>1363.5</v>
      </c>
      <c r="AA19" s="154">
        <f t="shared" si="4"/>
        <v>1063.3</v>
      </c>
      <c r="AB19" s="93">
        <f t="shared" si="5"/>
        <v>902.8</v>
      </c>
      <c r="AC19" s="94">
        <f t="shared" si="6"/>
        <v>160.5</v>
      </c>
      <c r="AD19" s="155">
        <f t="shared" si="7"/>
        <v>621.624560513248</v>
      </c>
      <c r="AE19" s="95">
        <f t="shared" si="8"/>
        <v>527.7933351183676</v>
      </c>
      <c r="AF19" s="96">
        <f t="shared" si="9"/>
        <v>93.83122539488038</v>
      </c>
      <c r="AG19" s="146">
        <f t="shared" si="10"/>
        <v>797.1269521864139</v>
      </c>
      <c r="AH19" s="157">
        <f t="shared" si="11"/>
        <v>175.50239167316565</v>
      </c>
      <c r="AI19" s="158">
        <f t="shared" si="12"/>
        <v>15.094517069500611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</row>
    <row r="20" spans="1:112" s="86" customFormat="1" ht="19.5" customHeight="1">
      <c r="A20" s="91">
        <v>15</v>
      </c>
      <c r="B20" s="90" t="s">
        <v>83</v>
      </c>
      <c r="C20" s="149">
        <v>17567</v>
      </c>
      <c r="D20" s="150">
        <f t="shared" si="1"/>
        <v>351</v>
      </c>
      <c r="E20" s="81">
        <f>H20+K20+N20+Q20+T20+W20</f>
        <v>346.7</v>
      </c>
      <c r="F20" s="81">
        <f>I20+L20+O20+R20+U20+X20</f>
        <v>4.3</v>
      </c>
      <c r="G20" s="151">
        <f>SUM(H20:I20)</f>
        <v>0</v>
      </c>
      <c r="H20" s="92">
        <v>0</v>
      </c>
      <c r="I20" s="92">
        <v>0</v>
      </c>
      <c r="J20" s="151">
        <f>SUM(K20:L20)</f>
        <v>292.6</v>
      </c>
      <c r="K20" s="92">
        <v>289.5</v>
      </c>
      <c r="L20" s="92">
        <v>3.1</v>
      </c>
      <c r="M20" s="151">
        <f>SUM(N20:O20)</f>
        <v>0</v>
      </c>
      <c r="N20" s="92">
        <v>0</v>
      </c>
      <c r="O20" s="92">
        <v>0</v>
      </c>
      <c r="P20" s="151">
        <f>SUM(Q20:R20)</f>
        <v>47.8</v>
      </c>
      <c r="Q20" s="92">
        <v>47.8</v>
      </c>
      <c r="R20" s="92">
        <v>0</v>
      </c>
      <c r="S20" s="151">
        <f>SUM(T20:U20)</f>
        <v>0</v>
      </c>
      <c r="T20" s="92">
        <v>0</v>
      </c>
      <c r="U20" s="92">
        <v>0</v>
      </c>
      <c r="V20" s="151">
        <f>SUM(W20:X20)</f>
        <v>10.6</v>
      </c>
      <c r="W20" s="92">
        <v>9.4</v>
      </c>
      <c r="X20" s="92">
        <v>1.2</v>
      </c>
      <c r="Y20" s="152">
        <v>112.9</v>
      </c>
      <c r="Z20" s="153">
        <f>D20+Y20</f>
        <v>463.9</v>
      </c>
      <c r="AA20" s="154">
        <f>SUM(AB20:AC20)</f>
        <v>351.00000000000006</v>
      </c>
      <c r="AB20" s="93">
        <f>G20+J20+M20+S20+V20</f>
        <v>303.20000000000005</v>
      </c>
      <c r="AC20" s="94">
        <f>P20</f>
        <v>47.8</v>
      </c>
      <c r="AD20" s="155">
        <f t="shared" si="7"/>
        <v>644.5369525338017</v>
      </c>
      <c r="AE20" s="95">
        <f t="shared" si="8"/>
        <v>556.7624045819049</v>
      </c>
      <c r="AF20" s="96">
        <f t="shared" si="9"/>
        <v>87.77454795189661</v>
      </c>
      <c r="AG20" s="156">
        <f t="shared" si="10"/>
        <v>851.8538241607706</v>
      </c>
      <c r="AH20" s="157">
        <f t="shared" si="11"/>
        <v>207.3168716269692</v>
      </c>
      <c r="AI20" s="158">
        <f>AC20*100/AA20</f>
        <v>13.618233618233615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</row>
    <row r="21" spans="1:112" s="86" customFormat="1" ht="19.5" customHeight="1">
      <c r="A21" s="91">
        <v>16</v>
      </c>
      <c r="B21" s="90" t="s">
        <v>84</v>
      </c>
      <c r="C21" s="149">
        <v>6854</v>
      </c>
      <c r="D21" s="150">
        <f t="shared" si="1"/>
        <v>84.9</v>
      </c>
      <c r="E21" s="81">
        <f>H21+K21+N21+Q21+T21+W21</f>
        <v>84.80000000000001</v>
      </c>
      <c r="F21" s="81">
        <f>I21+L21+O21+R21+U21+X21</f>
        <v>0.1</v>
      </c>
      <c r="G21" s="151">
        <f>SUM(H21:I21)</f>
        <v>0</v>
      </c>
      <c r="H21" s="92">
        <v>0</v>
      </c>
      <c r="I21" s="92">
        <v>0</v>
      </c>
      <c r="J21" s="151">
        <f>SUM(K21:L21)</f>
        <v>55.6</v>
      </c>
      <c r="K21" s="92">
        <v>55.5</v>
      </c>
      <c r="L21" s="92">
        <v>0.1</v>
      </c>
      <c r="M21" s="151">
        <f>SUM(N21:O21)</f>
        <v>2.7</v>
      </c>
      <c r="N21" s="92">
        <v>2.7</v>
      </c>
      <c r="O21" s="92">
        <v>0</v>
      </c>
      <c r="P21" s="151">
        <f>SUM(Q21:R21)</f>
        <v>26.6</v>
      </c>
      <c r="Q21" s="92">
        <v>26.6</v>
      </c>
      <c r="R21" s="92">
        <v>0</v>
      </c>
      <c r="S21" s="151">
        <f>SUM(T21:U21)</f>
        <v>0</v>
      </c>
      <c r="T21" s="92">
        <v>0</v>
      </c>
      <c r="U21" s="92">
        <v>0</v>
      </c>
      <c r="V21" s="151">
        <f>SUM(W21:X21)</f>
        <v>0</v>
      </c>
      <c r="W21" s="92">
        <v>0</v>
      </c>
      <c r="X21" s="92">
        <v>0</v>
      </c>
      <c r="Y21" s="152">
        <v>44.3</v>
      </c>
      <c r="Z21" s="153">
        <f t="shared" si="3"/>
        <v>129.2</v>
      </c>
      <c r="AA21" s="154">
        <f t="shared" si="4"/>
        <v>84.9</v>
      </c>
      <c r="AB21" s="93">
        <f t="shared" si="5"/>
        <v>58.300000000000004</v>
      </c>
      <c r="AC21" s="94">
        <f t="shared" si="6"/>
        <v>26.6</v>
      </c>
      <c r="AD21" s="155">
        <f t="shared" si="7"/>
        <v>399.5783013451058</v>
      </c>
      <c r="AE21" s="95">
        <f t="shared" si="8"/>
        <v>274.3865131733765</v>
      </c>
      <c r="AF21" s="96">
        <f t="shared" si="9"/>
        <v>125.19178817172924</v>
      </c>
      <c r="AG21" s="156">
        <f t="shared" si="10"/>
        <v>608.0743996912562</v>
      </c>
      <c r="AH21" s="157">
        <f t="shared" si="11"/>
        <v>208.49609834615057</v>
      </c>
      <c r="AI21" s="158">
        <f t="shared" si="12"/>
        <v>31.33097762073027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</row>
    <row r="22" spans="1:112" s="86" customFormat="1" ht="19.5" customHeight="1">
      <c r="A22" s="91">
        <v>17</v>
      </c>
      <c r="B22" s="90" t="s">
        <v>85</v>
      </c>
      <c r="C22" s="149">
        <v>14602</v>
      </c>
      <c r="D22" s="150">
        <f t="shared" si="1"/>
        <v>253.40000000000003</v>
      </c>
      <c r="E22" s="81">
        <f t="shared" si="13"/>
        <v>250.60000000000002</v>
      </c>
      <c r="F22" s="81">
        <f t="shared" si="13"/>
        <v>2.8000000000000003</v>
      </c>
      <c r="G22" s="151">
        <f t="shared" si="2"/>
        <v>0</v>
      </c>
      <c r="H22" s="92">
        <v>0</v>
      </c>
      <c r="I22" s="92">
        <v>0</v>
      </c>
      <c r="J22" s="151">
        <f t="shared" si="14"/>
        <v>211.5</v>
      </c>
      <c r="K22" s="92">
        <v>209.3</v>
      </c>
      <c r="L22" s="92">
        <v>2.2</v>
      </c>
      <c r="M22" s="151">
        <f>SUM(N22:O22)</f>
        <v>6.6</v>
      </c>
      <c r="N22" s="92">
        <v>6.3</v>
      </c>
      <c r="O22" s="92">
        <v>0.3</v>
      </c>
      <c r="P22" s="151">
        <f t="shared" si="16"/>
        <v>35.2</v>
      </c>
      <c r="Q22" s="92">
        <v>35</v>
      </c>
      <c r="R22" s="92">
        <v>0.2</v>
      </c>
      <c r="S22" s="151">
        <f t="shared" si="17"/>
        <v>0</v>
      </c>
      <c r="T22" s="92">
        <v>0</v>
      </c>
      <c r="U22" s="92">
        <v>0</v>
      </c>
      <c r="V22" s="151">
        <f t="shared" si="18"/>
        <v>0.1</v>
      </c>
      <c r="W22" s="92">
        <v>0</v>
      </c>
      <c r="X22" s="92">
        <v>0.1</v>
      </c>
      <c r="Y22" s="152">
        <v>64.2</v>
      </c>
      <c r="Z22" s="153">
        <f t="shared" si="3"/>
        <v>317.6</v>
      </c>
      <c r="AA22" s="154">
        <f t="shared" si="4"/>
        <v>253.39999999999998</v>
      </c>
      <c r="AB22" s="93">
        <f t="shared" si="5"/>
        <v>218.2</v>
      </c>
      <c r="AC22" s="94">
        <f t="shared" si="6"/>
        <v>35.2</v>
      </c>
      <c r="AD22" s="155">
        <f t="shared" si="7"/>
        <v>559.7995855627377</v>
      </c>
      <c r="AE22" s="95">
        <f t="shared" si="8"/>
        <v>482.0373700465247</v>
      </c>
      <c r="AF22" s="96">
        <f t="shared" si="9"/>
        <v>77.76221551621298</v>
      </c>
      <c r="AG22" s="156">
        <f t="shared" si="10"/>
        <v>701.6272627258309</v>
      </c>
      <c r="AH22" s="157">
        <f t="shared" si="11"/>
        <v>141.82767716309297</v>
      </c>
      <c r="AI22" s="158">
        <f>AC22*100/AA22</f>
        <v>13.891081294396214</v>
      </c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</row>
    <row r="23" spans="1:112" s="86" customFormat="1" ht="19.5" customHeight="1">
      <c r="A23" s="91">
        <v>18</v>
      </c>
      <c r="B23" s="90" t="s">
        <v>137</v>
      </c>
      <c r="C23" s="149">
        <v>33779</v>
      </c>
      <c r="D23" s="150">
        <f t="shared" si="1"/>
        <v>504.9</v>
      </c>
      <c r="E23" s="81">
        <f t="shared" si="13"/>
        <v>466.09999999999997</v>
      </c>
      <c r="F23" s="81">
        <f t="shared" si="13"/>
        <v>38.8</v>
      </c>
      <c r="G23" s="151">
        <v>0</v>
      </c>
      <c r="H23" s="92">
        <v>0</v>
      </c>
      <c r="I23" s="98">
        <v>0</v>
      </c>
      <c r="J23" s="151">
        <f t="shared" si="14"/>
        <v>317.2</v>
      </c>
      <c r="K23" s="92">
        <v>288.8</v>
      </c>
      <c r="L23" s="92">
        <v>28.4</v>
      </c>
      <c r="M23" s="151">
        <f t="shared" si="15"/>
        <v>0</v>
      </c>
      <c r="N23" s="92">
        <v>0</v>
      </c>
      <c r="O23" s="92">
        <v>0</v>
      </c>
      <c r="P23" s="151">
        <f t="shared" si="16"/>
        <v>148.7</v>
      </c>
      <c r="Q23" s="92">
        <v>147.1</v>
      </c>
      <c r="R23" s="92">
        <v>1.6</v>
      </c>
      <c r="S23" s="151">
        <v>0</v>
      </c>
      <c r="T23" s="92">
        <v>0</v>
      </c>
      <c r="U23" s="92">
        <v>0</v>
      </c>
      <c r="V23" s="151">
        <f t="shared" si="18"/>
        <v>39</v>
      </c>
      <c r="W23" s="92">
        <v>30.2</v>
      </c>
      <c r="X23" s="92">
        <v>8.8</v>
      </c>
      <c r="Y23" s="152">
        <v>308.1</v>
      </c>
      <c r="Z23" s="153">
        <f t="shared" si="3"/>
        <v>813</v>
      </c>
      <c r="AA23" s="154">
        <f t="shared" si="4"/>
        <v>504.9</v>
      </c>
      <c r="AB23" s="93">
        <f t="shared" si="5"/>
        <v>356.2</v>
      </c>
      <c r="AC23" s="94">
        <f t="shared" si="6"/>
        <v>148.7</v>
      </c>
      <c r="AD23" s="155">
        <f t="shared" si="7"/>
        <v>482.1663392697696</v>
      </c>
      <c r="AE23" s="95">
        <f t="shared" si="8"/>
        <v>340.1617152859813</v>
      </c>
      <c r="AF23" s="96">
        <f t="shared" si="9"/>
        <v>142.00462398378835</v>
      </c>
      <c r="AG23" s="156">
        <f t="shared" si="10"/>
        <v>776.3938083310017</v>
      </c>
      <c r="AH23" s="157">
        <f t="shared" si="11"/>
        <v>294.227469061232</v>
      </c>
      <c r="AI23" s="158">
        <f t="shared" si="12"/>
        <v>29.45137651020004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</row>
    <row r="24" spans="1:112" s="86" customFormat="1" ht="19.5" customHeight="1">
      <c r="A24" s="91">
        <v>19</v>
      </c>
      <c r="B24" s="90" t="s">
        <v>138</v>
      </c>
      <c r="C24" s="149">
        <v>26916</v>
      </c>
      <c r="D24" s="150">
        <f t="shared" si="1"/>
        <v>438.9</v>
      </c>
      <c r="E24" s="81">
        <f t="shared" si="13"/>
        <v>415</v>
      </c>
      <c r="F24" s="81">
        <f t="shared" si="13"/>
        <v>23.9</v>
      </c>
      <c r="G24" s="151">
        <v>0</v>
      </c>
      <c r="H24" s="92">
        <v>0</v>
      </c>
      <c r="I24" s="92">
        <v>0</v>
      </c>
      <c r="J24" s="151">
        <f t="shared" si="14"/>
        <v>284.40000000000003</v>
      </c>
      <c r="K24" s="92">
        <v>270.1</v>
      </c>
      <c r="L24" s="92">
        <v>14.3</v>
      </c>
      <c r="M24" s="151">
        <f t="shared" si="15"/>
        <v>0</v>
      </c>
      <c r="N24" s="92">
        <v>0</v>
      </c>
      <c r="O24" s="92">
        <v>0</v>
      </c>
      <c r="P24" s="151">
        <f t="shared" si="16"/>
        <v>120.2</v>
      </c>
      <c r="Q24" s="92">
        <v>119</v>
      </c>
      <c r="R24" s="92">
        <v>1.2</v>
      </c>
      <c r="S24" s="151">
        <v>0</v>
      </c>
      <c r="T24" s="92">
        <v>0</v>
      </c>
      <c r="U24" s="92">
        <v>0</v>
      </c>
      <c r="V24" s="151">
        <f t="shared" si="18"/>
        <v>34.3</v>
      </c>
      <c r="W24" s="92">
        <v>25.9</v>
      </c>
      <c r="X24" s="92">
        <v>8.4</v>
      </c>
      <c r="Y24" s="152">
        <v>497.5</v>
      </c>
      <c r="Z24" s="153">
        <f t="shared" si="3"/>
        <v>936.4</v>
      </c>
      <c r="AA24" s="154">
        <f t="shared" si="4"/>
        <v>438.90000000000003</v>
      </c>
      <c r="AB24" s="93">
        <f t="shared" si="5"/>
        <v>318.70000000000005</v>
      </c>
      <c r="AC24" s="94">
        <f t="shared" si="6"/>
        <v>120.2</v>
      </c>
      <c r="AD24" s="155">
        <f t="shared" si="7"/>
        <v>526.0092330260452</v>
      </c>
      <c r="AE24" s="95">
        <f t="shared" si="8"/>
        <v>381.9529336190491</v>
      </c>
      <c r="AF24" s="96">
        <f t="shared" si="9"/>
        <v>144.05629940699617</v>
      </c>
      <c r="AG24" s="156">
        <f t="shared" si="10"/>
        <v>1122.2489081922731</v>
      </c>
      <c r="AH24" s="157">
        <f t="shared" si="11"/>
        <v>596.2396751662279</v>
      </c>
      <c r="AI24" s="158">
        <f t="shared" si="12"/>
        <v>27.386648439280016</v>
      </c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</row>
    <row r="25" spans="1:112" s="86" customFormat="1" ht="19.5" customHeight="1">
      <c r="A25" s="91">
        <v>20</v>
      </c>
      <c r="B25" s="90" t="s">
        <v>34</v>
      </c>
      <c r="C25" s="149">
        <v>6262</v>
      </c>
      <c r="D25" s="150">
        <f t="shared" si="1"/>
        <v>84.8</v>
      </c>
      <c r="E25" s="81">
        <f t="shared" si="13"/>
        <v>84.8</v>
      </c>
      <c r="F25" s="81">
        <f t="shared" si="13"/>
        <v>0</v>
      </c>
      <c r="G25" s="151">
        <f t="shared" si="2"/>
        <v>0</v>
      </c>
      <c r="H25" s="92">
        <v>0</v>
      </c>
      <c r="I25" s="92">
        <v>0</v>
      </c>
      <c r="J25" s="151">
        <f t="shared" si="14"/>
        <v>65.6</v>
      </c>
      <c r="K25" s="92">
        <v>65.6</v>
      </c>
      <c r="L25" s="92">
        <v>0</v>
      </c>
      <c r="M25" s="151">
        <f t="shared" si="15"/>
        <v>3.4</v>
      </c>
      <c r="N25" s="92">
        <v>3.4</v>
      </c>
      <c r="O25" s="92">
        <v>0</v>
      </c>
      <c r="P25" s="151">
        <f t="shared" si="16"/>
        <v>15.1</v>
      </c>
      <c r="Q25" s="92">
        <v>15.1</v>
      </c>
      <c r="R25" s="92">
        <v>0</v>
      </c>
      <c r="S25" s="151">
        <f t="shared" si="17"/>
        <v>0</v>
      </c>
      <c r="T25" s="92">
        <v>0</v>
      </c>
      <c r="U25" s="92">
        <v>0</v>
      </c>
      <c r="V25" s="151">
        <f t="shared" si="18"/>
        <v>0.7</v>
      </c>
      <c r="W25" s="92">
        <v>0.7</v>
      </c>
      <c r="X25" s="92">
        <v>0</v>
      </c>
      <c r="Y25" s="152">
        <v>49.4</v>
      </c>
      <c r="Z25" s="153">
        <f t="shared" si="3"/>
        <v>134.2</v>
      </c>
      <c r="AA25" s="154">
        <f t="shared" si="4"/>
        <v>84.8</v>
      </c>
      <c r="AB25" s="93">
        <f t="shared" si="5"/>
        <v>69.7</v>
      </c>
      <c r="AC25" s="94">
        <f t="shared" si="6"/>
        <v>15.1</v>
      </c>
      <c r="AD25" s="155">
        <f t="shared" si="7"/>
        <v>436.8386890718208</v>
      </c>
      <c r="AE25" s="95">
        <f t="shared" si="8"/>
        <v>359.0525545790792</v>
      </c>
      <c r="AF25" s="96">
        <f t="shared" si="9"/>
        <v>77.78613449274168</v>
      </c>
      <c r="AG25" s="156">
        <f t="shared" si="10"/>
        <v>691.3178310546975</v>
      </c>
      <c r="AH25" s="157">
        <f t="shared" si="11"/>
        <v>254.47914198287674</v>
      </c>
      <c r="AI25" s="158">
        <f t="shared" si="12"/>
        <v>17.806603773584907</v>
      </c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</row>
    <row r="26" spans="1:112" s="86" customFormat="1" ht="19.5" customHeight="1">
      <c r="A26" s="91">
        <v>21</v>
      </c>
      <c r="B26" s="90" t="s">
        <v>35</v>
      </c>
      <c r="C26" s="149">
        <v>16149</v>
      </c>
      <c r="D26" s="150">
        <f t="shared" si="1"/>
        <v>200.10000000000002</v>
      </c>
      <c r="E26" s="81">
        <f t="shared" si="13"/>
        <v>181.8</v>
      </c>
      <c r="F26" s="81">
        <f t="shared" si="13"/>
        <v>18.3</v>
      </c>
      <c r="G26" s="151">
        <f t="shared" si="2"/>
        <v>0</v>
      </c>
      <c r="H26" s="92">
        <v>0</v>
      </c>
      <c r="I26" s="92">
        <v>0</v>
      </c>
      <c r="J26" s="151">
        <f t="shared" si="14"/>
        <v>157.70000000000002</v>
      </c>
      <c r="K26" s="92">
        <v>142.9</v>
      </c>
      <c r="L26" s="92">
        <v>14.8</v>
      </c>
      <c r="M26" s="151">
        <f t="shared" si="15"/>
        <v>6.8</v>
      </c>
      <c r="N26" s="92">
        <v>3.3</v>
      </c>
      <c r="O26" s="92">
        <v>3.5</v>
      </c>
      <c r="P26" s="151">
        <f t="shared" si="16"/>
        <v>35.6</v>
      </c>
      <c r="Q26" s="92">
        <v>35.6</v>
      </c>
      <c r="R26" s="92">
        <v>0</v>
      </c>
      <c r="S26" s="151">
        <f t="shared" si="17"/>
        <v>0</v>
      </c>
      <c r="T26" s="92">
        <v>0</v>
      </c>
      <c r="U26" s="92">
        <v>0</v>
      </c>
      <c r="V26" s="151">
        <f t="shared" si="18"/>
        <v>0</v>
      </c>
      <c r="W26" s="92">
        <v>0</v>
      </c>
      <c r="X26" s="92">
        <v>0</v>
      </c>
      <c r="Y26" s="152">
        <v>128.8</v>
      </c>
      <c r="Z26" s="153">
        <f t="shared" si="3"/>
        <v>328.90000000000003</v>
      </c>
      <c r="AA26" s="154">
        <f t="shared" si="4"/>
        <v>200.10000000000002</v>
      </c>
      <c r="AB26" s="93">
        <f t="shared" si="5"/>
        <v>164.50000000000003</v>
      </c>
      <c r="AC26" s="94">
        <f t="shared" si="6"/>
        <v>35.6</v>
      </c>
      <c r="AD26" s="155">
        <f t="shared" si="7"/>
        <v>399.70516500572296</v>
      </c>
      <c r="AE26" s="95">
        <f t="shared" si="8"/>
        <v>328.5932016163989</v>
      </c>
      <c r="AF26" s="96">
        <f t="shared" si="9"/>
        <v>71.11196338932402</v>
      </c>
      <c r="AG26" s="156">
        <f t="shared" si="10"/>
        <v>656.9866505266481</v>
      </c>
      <c r="AH26" s="157">
        <f t="shared" si="11"/>
        <v>257.2814855209251</v>
      </c>
      <c r="AI26" s="158">
        <f t="shared" si="12"/>
        <v>17.79110444777611</v>
      </c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</row>
    <row r="27" spans="1:112" s="86" customFormat="1" ht="19.5" customHeight="1">
      <c r="A27" s="87">
        <v>22</v>
      </c>
      <c r="B27" s="90" t="s">
        <v>36</v>
      </c>
      <c r="C27" s="149">
        <v>8114</v>
      </c>
      <c r="D27" s="150">
        <f t="shared" si="1"/>
        <v>129.8</v>
      </c>
      <c r="E27" s="81">
        <f t="shared" si="13"/>
        <v>125.3</v>
      </c>
      <c r="F27" s="81">
        <f t="shared" si="13"/>
        <v>4.5</v>
      </c>
      <c r="G27" s="151">
        <f t="shared" si="2"/>
        <v>0</v>
      </c>
      <c r="H27" s="92">
        <v>0</v>
      </c>
      <c r="I27" s="92">
        <v>0</v>
      </c>
      <c r="J27" s="151">
        <f t="shared" si="14"/>
        <v>107.3</v>
      </c>
      <c r="K27" s="92">
        <v>103.8</v>
      </c>
      <c r="L27" s="92">
        <v>3.5</v>
      </c>
      <c r="M27" s="151">
        <f t="shared" si="15"/>
        <v>6.5</v>
      </c>
      <c r="N27" s="92">
        <v>5.8</v>
      </c>
      <c r="O27" s="92">
        <v>0.7</v>
      </c>
      <c r="P27" s="151">
        <f t="shared" si="16"/>
        <v>15.799999999999999</v>
      </c>
      <c r="Q27" s="92">
        <v>15.7</v>
      </c>
      <c r="R27" s="92">
        <v>0.1</v>
      </c>
      <c r="S27" s="151">
        <f t="shared" si="17"/>
        <v>0</v>
      </c>
      <c r="T27" s="92">
        <v>0</v>
      </c>
      <c r="U27" s="92">
        <v>0</v>
      </c>
      <c r="V27" s="151">
        <f t="shared" si="18"/>
        <v>0.2</v>
      </c>
      <c r="W27" s="92">
        <v>0</v>
      </c>
      <c r="X27" s="92">
        <v>0.2</v>
      </c>
      <c r="Y27" s="152">
        <v>49.9</v>
      </c>
      <c r="Z27" s="153">
        <f t="shared" si="3"/>
        <v>179.70000000000002</v>
      </c>
      <c r="AA27" s="154">
        <f t="shared" si="4"/>
        <v>129.8</v>
      </c>
      <c r="AB27" s="93">
        <f t="shared" si="5"/>
        <v>114</v>
      </c>
      <c r="AC27" s="94">
        <f t="shared" si="6"/>
        <v>15.799999999999999</v>
      </c>
      <c r="AD27" s="155">
        <f t="shared" si="7"/>
        <v>516.03361772166</v>
      </c>
      <c r="AE27" s="95">
        <f t="shared" si="8"/>
        <v>453.2190479219509</v>
      </c>
      <c r="AF27" s="96">
        <f t="shared" si="9"/>
        <v>62.81456979970899</v>
      </c>
      <c r="AG27" s="156">
        <f t="shared" si="10"/>
        <v>714.4163413296017</v>
      </c>
      <c r="AH27" s="157">
        <f t="shared" si="11"/>
        <v>198.38272360794164</v>
      </c>
      <c r="AI27" s="158">
        <f t="shared" si="12"/>
        <v>12.17257318952234</v>
      </c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</row>
    <row r="28" spans="1:112" s="89" customFormat="1" ht="19.5" customHeight="1">
      <c r="A28" s="91">
        <v>23</v>
      </c>
      <c r="B28" s="90" t="s">
        <v>37</v>
      </c>
      <c r="C28" s="149">
        <v>6037</v>
      </c>
      <c r="D28" s="150">
        <f t="shared" si="1"/>
        <v>105.60000000000001</v>
      </c>
      <c r="E28" s="81">
        <f t="shared" si="13"/>
        <v>101.7</v>
      </c>
      <c r="F28" s="81">
        <f t="shared" si="13"/>
        <v>3.9</v>
      </c>
      <c r="G28" s="151">
        <f t="shared" si="2"/>
        <v>0</v>
      </c>
      <c r="H28" s="97">
        <v>0</v>
      </c>
      <c r="I28" s="97">
        <v>0</v>
      </c>
      <c r="J28" s="151">
        <f t="shared" si="14"/>
        <v>89.10000000000001</v>
      </c>
      <c r="K28" s="97">
        <v>86.7</v>
      </c>
      <c r="L28" s="97">
        <v>2.4</v>
      </c>
      <c r="M28" s="151">
        <f t="shared" si="15"/>
        <v>11.8</v>
      </c>
      <c r="N28" s="97">
        <v>10.8</v>
      </c>
      <c r="O28" s="97">
        <v>1</v>
      </c>
      <c r="P28" s="151">
        <f t="shared" si="16"/>
        <v>4.7</v>
      </c>
      <c r="Q28" s="97">
        <v>4.2</v>
      </c>
      <c r="R28" s="97">
        <v>0.5</v>
      </c>
      <c r="S28" s="151">
        <f t="shared" si="17"/>
        <v>0</v>
      </c>
      <c r="T28" s="97">
        <v>0</v>
      </c>
      <c r="U28" s="97">
        <v>0</v>
      </c>
      <c r="V28" s="151">
        <f t="shared" si="18"/>
        <v>0</v>
      </c>
      <c r="W28" s="97">
        <v>0</v>
      </c>
      <c r="X28" s="97">
        <v>0</v>
      </c>
      <c r="Y28" s="152">
        <v>0</v>
      </c>
      <c r="Z28" s="153">
        <f t="shared" si="3"/>
        <v>105.60000000000001</v>
      </c>
      <c r="AA28" s="154">
        <f t="shared" si="4"/>
        <v>105.60000000000001</v>
      </c>
      <c r="AB28" s="93">
        <f t="shared" si="5"/>
        <v>100.9</v>
      </c>
      <c r="AC28" s="94">
        <f t="shared" si="6"/>
        <v>4.7</v>
      </c>
      <c r="AD28" s="155">
        <f t="shared" si="7"/>
        <v>564.2623178570857</v>
      </c>
      <c r="AE28" s="95">
        <f t="shared" si="8"/>
        <v>539.1483699979161</v>
      </c>
      <c r="AF28" s="96">
        <f t="shared" si="9"/>
        <v>25.113947859169528</v>
      </c>
      <c r="AG28" s="156">
        <f t="shared" si="10"/>
        <v>564.2623178570857</v>
      </c>
      <c r="AH28" s="157">
        <f t="shared" si="11"/>
        <v>0</v>
      </c>
      <c r="AI28" s="158">
        <f t="shared" si="12"/>
        <v>4.450757575757575</v>
      </c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7"/>
      <c r="BF28" s="116"/>
      <c r="BG28" s="116"/>
      <c r="BH28" s="117"/>
      <c r="BI28" s="117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</row>
    <row r="29" spans="1:112" s="89" customFormat="1" ht="19.5" customHeight="1">
      <c r="A29" s="91">
        <v>24</v>
      </c>
      <c r="B29" s="90" t="s">
        <v>38</v>
      </c>
      <c r="C29" s="149">
        <v>12563</v>
      </c>
      <c r="D29" s="150">
        <f t="shared" si="1"/>
        <v>284.2</v>
      </c>
      <c r="E29" s="81">
        <f>H29+K29+N29+Q29+T29+W29</f>
        <v>267.5</v>
      </c>
      <c r="F29" s="81">
        <f>L29+I29+O29+R29+U29+X29</f>
        <v>16.7</v>
      </c>
      <c r="G29" s="151">
        <f>SUM(H29:I29)</f>
        <v>0</v>
      </c>
      <c r="H29" s="97">
        <v>0</v>
      </c>
      <c r="I29" s="97">
        <v>0</v>
      </c>
      <c r="J29" s="151">
        <f>SUM(K29:L29)</f>
        <v>198.8</v>
      </c>
      <c r="K29" s="97">
        <v>190</v>
      </c>
      <c r="L29" s="97">
        <v>8.8</v>
      </c>
      <c r="M29" s="151">
        <f>SUM(N29:O29)</f>
        <v>7.6</v>
      </c>
      <c r="N29" s="97">
        <v>6</v>
      </c>
      <c r="O29" s="97">
        <v>1.6</v>
      </c>
      <c r="P29" s="151">
        <f>SUM(Q29:R29)</f>
        <v>72.8</v>
      </c>
      <c r="Q29" s="97">
        <v>66.5</v>
      </c>
      <c r="R29" s="97">
        <v>6.3</v>
      </c>
      <c r="S29" s="151">
        <f>SUM(T29:U29)</f>
        <v>0</v>
      </c>
      <c r="T29" s="97">
        <v>0</v>
      </c>
      <c r="U29" s="97">
        <v>0</v>
      </c>
      <c r="V29" s="151">
        <f>SUM(W29:X29)</f>
        <v>5</v>
      </c>
      <c r="W29" s="97">
        <v>5</v>
      </c>
      <c r="X29" s="97">
        <v>0</v>
      </c>
      <c r="Y29" s="152">
        <v>97.7</v>
      </c>
      <c r="Z29" s="153">
        <f>D29+Y29</f>
        <v>381.9</v>
      </c>
      <c r="AA29" s="161">
        <f>SUM(AB29:AC29)</f>
        <v>284.2</v>
      </c>
      <c r="AB29" s="92">
        <f>G29+J29+M29+S29+V29</f>
        <v>211.4</v>
      </c>
      <c r="AC29" s="99">
        <f>P29</f>
        <v>72.8</v>
      </c>
      <c r="AD29" s="155">
        <f t="shared" si="7"/>
        <v>729.7414578909394</v>
      </c>
      <c r="AE29" s="95">
        <f t="shared" si="8"/>
        <v>542.8126115346396</v>
      </c>
      <c r="AF29" s="96">
        <f t="shared" si="9"/>
        <v>186.92884635629972</v>
      </c>
      <c r="AG29" s="156">
        <f t="shared" si="10"/>
        <v>980.6061321905339</v>
      </c>
      <c r="AH29" s="157">
        <f t="shared" si="11"/>
        <v>250.86467429959458</v>
      </c>
      <c r="AI29" s="158">
        <f>AC29*100/AA29</f>
        <v>25.615763546798032</v>
      </c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1:112" s="89" customFormat="1" ht="19.5" customHeight="1">
      <c r="A30" s="91">
        <v>25</v>
      </c>
      <c r="B30" s="90" t="s">
        <v>39</v>
      </c>
      <c r="C30" s="149">
        <v>16727</v>
      </c>
      <c r="D30" s="150">
        <f t="shared" si="1"/>
        <v>360.4</v>
      </c>
      <c r="E30" s="81">
        <f t="shared" si="13"/>
        <v>339.09999999999997</v>
      </c>
      <c r="F30" s="81">
        <f t="shared" si="13"/>
        <v>21.3</v>
      </c>
      <c r="G30" s="151">
        <f t="shared" si="2"/>
        <v>0</v>
      </c>
      <c r="H30" s="97">
        <v>0</v>
      </c>
      <c r="I30" s="97">
        <v>0</v>
      </c>
      <c r="J30" s="151">
        <f t="shared" si="14"/>
        <v>306.40000000000003</v>
      </c>
      <c r="K30" s="97">
        <v>295.8</v>
      </c>
      <c r="L30" s="97">
        <v>10.6</v>
      </c>
      <c r="M30" s="151">
        <f t="shared" si="15"/>
        <v>17.1</v>
      </c>
      <c r="N30" s="97">
        <v>12.9</v>
      </c>
      <c r="O30" s="97">
        <v>4.2</v>
      </c>
      <c r="P30" s="151">
        <f t="shared" si="16"/>
        <v>30.4</v>
      </c>
      <c r="Q30" s="97">
        <v>30.4</v>
      </c>
      <c r="R30" s="97">
        <v>0</v>
      </c>
      <c r="S30" s="151">
        <f t="shared" si="17"/>
        <v>0</v>
      </c>
      <c r="T30" s="97">
        <v>0</v>
      </c>
      <c r="U30" s="97">
        <v>0</v>
      </c>
      <c r="V30" s="151">
        <f t="shared" si="18"/>
        <v>6.5</v>
      </c>
      <c r="W30" s="97">
        <v>0</v>
      </c>
      <c r="X30" s="97">
        <v>6.5</v>
      </c>
      <c r="Y30" s="152">
        <v>82.6</v>
      </c>
      <c r="Z30" s="153">
        <f t="shared" si="3"/>
        <v>443</v>
      </c>
      <c r="AA30" s="154">
        <f t="shared" si="4"/>
        <v>360.40000000000003</v>
      </c>
      <c r="AB30" s="93">
        <f t="shared" si="5"/>
        <v>330.00000000000006</v>
      </c>
      <c r="AC30" s="94">
        <f t="shared" si="6"/>
        <v>30.4</v>
      </c>
      <c r="AD30" s="155">
        <f t="shared" si="7"/>
        <v>695.0323699176723</v>
      </c>
      <c r="AE30" s="95">
        <f t="shared" si="8"/>
        <v>636.4058881044169</v>
      </c>
      <c r="AF30" s="96">
        <f t="shared" si="9"/>
        <v>58.62648181325537</v>
      </c>
      <c r="AG30" s="156">
        <f t="shared" si="10"/>
        <v>854.326692212899</v>
      </c>
      <c r="AH30" s="157">
        <f t="shared" si="11"/>
        <v>159.29432229522675</v>
      </c>
      <c r="AI30" s="158">
        <f t="shared" si="12"/>
        <v>8.435072142064373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</row>
    <row r="31" spans="1:112" s="89" customFormat="1" ht="19.5" customHeight="1">
      <c r="A31" s="91">
        <v>26</v>
      </c>
      <c r="B31" s="90" t="s">
        <v>139</v>
      </c>
      <c r="C31" s="149">
        <v>10277</v>
      </c>
      <c r="D31" s="150">
        <f t="shared" si="1"/>
        <v>164.2</v>
      </c>
      <c r="E31" s="81">
        <f t="shared" si="13"/>
        <v>160.7</v>
      </c>
      <c r="F31" s="81">
        <f t="shared" si="13"/>
        <v>3.5</v>
      </c>
      <c r="G31" s="151">
        <f t="shared" si="2"/>
        <v>0</v>
      </c>
      <c r="H31" s="97">
        <v>0</v>
      </c>
      <c r="I31" s="97">
        <v>0</v>
      </c>
      <c r="J31" s="151">
        <f t="shared" si="14"/>
        <v>126.8</v>
      </c>
      <c r="K31" s="97">
        <v>126.1</v>
      </c>
      <c r="L31" s="97">
        <v>0.7</v>
      </c>
      <c r="M31" s="151">
        <f t="shared" si="15"/>
        <v>8.1</v>
      </c>
      <c r="N31" s="97">
        <v>7</v>
      </c>
      <c r="O31" s="97">
        <v>1.1</v>
      </c>
      <c r="P31" s="151">
        <f t="shared" si="16"/>
        <v>27.6</v>
      </c>
      <c r="Q31" s="97">
        <v>27.6</v>
      </c>
      <c r="R31" s="97">
        <v>0</v>
      </c>
      <c r="S31" s="151">
        <f t="shared" si="17"/>
        <v>0</v>
      </c>
      <c r="T31" s="97">
        <v>0</v>
      </c>
      <c r="U31" s="97">
        <v>0</v>
      </c>
      <c r="V31" s="151">
        <f t="shared" si="18"/>
        <v>1.7</v>
      </c>
      <c r="W31" s="97">
        <v>0</v>
      </c>
      <c r="X31" s="97">
        <v>1.7</v>
      </c>
      <c r="Y31" s="152">
        <v>88.2</v>
      </c>
      <c r="Z31" s="153">
        <f t="shared" si="3"/>
        <v>252.39999999999998</v>
      </c>
      <c r="AA31" s="162">
        <f t="shared" si="4"/>
        <v>164.2</v>
      </c>
      <c r="AB31" s="93">
        <f t="shared" si="5"/>
        <v>136.6</v>
      </c>
      <c r="AC31" s="94">
        <f t="shared" si="6"/>
        <v>27.6</v>
      </c>
      <c r="AD31" s="155">
        <f t="shared" si="7"/>
        <v>515.4008167313795</v>
      </c>
      <c r="AE31" s="95">
        <f t="shared" si="8"/>
        <v>428.7682799360928</v>
      </c>
      <c r="AF31" s="96">
        <f t="shared" si="9"/>
        <v>86.6325367952867</v>
      </c>
      <c r="AG31" s="156">
        <f t="shared" si="10"/>
        <v>792.2482712728391</v>
      </c>
      <c r="AH31" s="157">
        <f t="shared" si="11"/>
        <v>276.8474545414596</v>
      </c>
      <c r="AI31" s="158">
        <f t="shared" si="12"/>
        <v>16.808769792935447</v>
      </c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</row>
    <row r="32" spans="1:112" s="89" customFormat="1" ht="19.5" customHeight="1">
      <c r="A32" s="91">
        <v>27</v>
      </c>
      <c r="B32" s="90" t="s">
        <v>40</v>
      </c>
      <c r="C32" s="149">
        <v>3675</v>
      </c>
      <c r="D32" s="150">
        <f t="shared" si="1"/>
        <v>63.1</v>
      </c>
      <c r="E32" s="81">
        <f t="shared" si="13"/>
        <v>62.7</v>
      </c>
      <c r="F32" s="81">
        <f t="shared" si="13"/>
        <v>0.4</v>
      </c>
      <c r="G32" s="151">
        <f>SUM(H32:I32)</f>
        <v>0</v>
      </c>
      <c r="H32" s="97">
        <v>0</v>
      </c>
      <c r="I32" s="97">
        <v>0</v>
      </c>
      <c r="J32" s="151">
        <f>SUM(K32:L32)</f>
        <v>51.900000000000006</v>
      </c>
      <c r="K32" s="97">
        <v>51.7</v>
      </c>
      <c r="L32" s="97">
        <v>0.2</v>
      </c>
      <c r="M32" s="151">
        <f>SUM(N32:O32)</f>
        <v>2.8</v>
      </c>
      <c r="N32" s="97">
        <v>2.8</v>
      </c>
      <c r="O32" s="97">
        <v>0</v>
      </c>
      <c r="P32" s="151">
        <f>SUM(Q32:R32)</f>
        <v>8.2</v>
      </c>
      <c r="Q32" s="97">
        <v>8.2</v>
      </c>
      <c r="R32" s="97">
        <v>0</v>
      </c>
      <c r="S32" s="151">
        <f>SUM(T32:U32)</f>
        <v>0</v>
      </c>
      <c r="T32" s="97">
        <v>0</v>
      </c>
      <c r="U32" s="97">
        <v>0</v>
      </c>
      <c r="V32" s="151">
        <f>SUM(W32:X32)</f>
        <v>0.2</v>
      </c>
      <c r="W32" s="97">
        <v>0</v>
      </c>
      <c r="X32" s="97">
        <v>0.2</v>
      </c>
      <c r="Y32" s="152">
        <v>20.7</v>
      </c>
      <c r="Z32" s="153">
        <f>D32+Y32</f>
        <v>83.8</v>
      </c>
      <c r="AA32" s="154">
        <f>SUM(AB32:AC32)</f>
        <v>63.10000000000001</v>
      </c>
      <c r="AB32" s="93">
        <f>G32+J32+M32+S32+V32</f>
        <v>54.900000000000006</v>
      </c>
      <c r="AC32" s="94">
        <f>P32</f>
        <v>8.2</v>
      </c>
      <c r="AD32" s="155">
        <f t="shared" si="7"/>
        <v>553.8731621680931</v>
      </c>
      <c r="AE32" s="95">
        <f t="shared" si="8"/>
        <v>481.89598420013175</v>
      </c>
      <c r="AF32" s="96">
        <f t="shared" si="9"/>
        <v>71.97717796796138</v>
      </c>
      <c r="AG32" s="156">
        <f t="shared" si="10"/>
        <v>735.5716480140444</v>
      </c>
      <c r="AH32" s="157">
        <f t="shared" si="11"/>
        <v>181.69848584595127</v>
      </c>
      <c r="AI32" s="158">
        <f>AC32*100/AA32</f>
        <v>12.995245641838348</v>
      </c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</row>
    <row r="33" spans="1:112" s="86" customFormat="1" ht="19.5" customHeight="1">
      <c r="A33" s="87">
        <v>28</v>
      </c>
      <c r="B33" s="90" t="s">
        <v>140</v>
      </c>
      <c r="C33" s="149">
        <v>2910</v>
      </c>
      <c r="D33" s="150">
        <f t="shared" si="1"/>
        <v>67.4</v>
      </c>
      <c r="E33" s="81">
        <f t="shared" si="13"/>
        <v>65.5</v>
      </c>
      <c r="F33" s="81">
        <f t="shared" si="13"/>
        <v>1.9000000000000001</v>
      </c>
      <c r="G33" s="151">
        <f t="shared" si="2"/>
        <v>0</v>
      </c>
      <c r="H33" s="97">
        <v>0</v>
      </c>
      <c r="I33" s="97">
        <v>0</v>
      </c>
      <c r="J33" s="151">
        <f t="shared" si="14"/>
        <v>58.300000000000004</v>
      </c>
      <c r="K33" s="92">
        <v>56.7</v>
      </c>
      <c r="L33" s="92">
        <v>1.6</v>
      </c>
      <c r="M33" s="151">
        <f t="shared" si="15"/>
        <v>3.8000000000000003</v>
      </c>
      <c r="N33" s="92">
        <v>3.6</v>
      </c>
      <c r="O33" s="92">
        <v>0.2</v>
      </c>
      <c r="P33" s="151">
        <f t="shared" si="16"/>
        <v>5.3</v>
      </c>
      <c r="Q33" s="92">
        <v>5.2</v>
      </c>
      <c r="R33" s="92">
        <v>0.1</v>
      </c>
      <c r="S33" s="151">
        <f t="shared" si="17"/>
        <v>0</v>
      </c>
      <c r="T33" s="92">
        <v>0</v>
      </c>
      <c r="U33" s="92">
        <v>0</v>
      </c>
      <c r="V33" s="151">
        <f t="shared" si="18"/>
        <v>0</v>
      </c>
      <c r="W33" s="92">
        <v>0</v>
      </c>
      <c r="X33" s="92">
        <v>0</v>
      </c>
      <c r="Y33" s="152">
        <v>13.7</v>
      </c>
      <c r="Z33" s="153">
        <f>D33+Y33</f>
        <v>81.10000000000001</v>
      </c>
      <c r="AA33" s="154">
        <f t="shared" si="4"/>
        <v>67.4</v>
      </c>
      <c r="AB33" s="93">
        <f t="shared" si="5"/>
        <v>62.1</v>
      </c>
      <c r="AC33" s="94">
        <f t="shared" si="6"/>
        <v>5.3</v>
      </c>
      <c r="AD33" s="155">
        <f t="shared" si="7"/>
        <v>747.1455492739165</v>
      </c>
      <c r="AE33" s="95">
        <f t="shared" si="8"/>
        <v>688.3937479215164</v>
      </c>
      <c r="AF33" s="96">
        <f t="shared" si="9"/>
        <v>58.75180135239995</v>
      </c>
      <c r="AG33" s="156">
        <f t="shared" si="10"/>
        <v>899.0134131471013</v>
      </c>
      <c r="AH33" s="157">
        <f t="shared" si="11"/>
        <v>151.8678638731848</v>
      </c>
      <c r="AI33" s="158">
        <f t="shared" si="12"/>
        <v>7.863501483679524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</row>
    <row r="34" spans="1:112" s="86" customFormat="1" ht="19.5" customHeight="1">
      <c r="A34" s="91">
        <v>29</v>
      </c>
      <c r="B34" s="90" t="s">
        <v>41</v>
      </c>
      <c r="C34" s="149">
        <v>9968</v>
      </c>
      <c r="D34" s="150">
        <f t="shared" si="1"/>
        <v>128.8</v>
      </c>
      <c r="E34" s="81">
        <f t="shared" si="13"/>
        <v>122.80000000000001</v>
      </c>
      <c r="F34" s="81">
        <f t="shared" si="13"/>
        <v>6</v>
      </c>
      <c r="G34" s="151">
        <f t="shared" si="2"/>
        <v>0</v>
      </c>
      <c r="H34" s="97">
        <v>0</v>
      </c>
      <c r="I34" s="97">
        <v>0</v>
      </c>
      <c r="J34" s="151">
        <f t="shared" si="14"/>
        <v>78.8</v>
      </c>
      <c r="K34" s="92">
        <v>78.7</v>
      </c>
      <c r="L34" s="92">
        <v>0.1</v>
      </c>
      <c r="M34" s="151">
        <f t="shared" si="15"/>
        <v>4.9</v>
      </c>
      <c r="N34" s="92">
        <v>3.7</v>
      </c>
      <c r="O34" s="97">
        <v>1.2</v>
      </c>
      <c r="P34" s="151">
        <f t="shared" si="16"/>
        <v>20.1</v>
      </c>
      <c r="Q34" s="92">
        <v>19</v>
      </c>
      <c r="R34" s="92">
        <v>1.1</v>
      </c>
      <c r="S34" s="151">
        <f t="shared" si="17"/>
        <v>0</v>
      </c>
      <c r="T34" s="92">
        <v>0</v>
      </c>
      <c r="U34" s="92">
        <v>0</v>
      </c>
      <c r="V34" s="151">
        <f t="shared" si="18"/>
        <v>25</v>
      </c>
      <c r="W34" s="92">
        <v>21.4</v>
      </c>
      <c r="X34" s="92">
        <v>3.6</v>
      </c>
      <c r="Y34" s="152">
        <v>32.2</v>
      </c>
      <c r="Z34" s="153">
        <f t="shared" si="3"/>
        <v>161</v>
      </c>
      <c r="AA34" s="154">
        <f t="shared" si="4"/>
        <v>128.8</v>
      </c>
      <c r="AB34" s="93">
        <f t="shared" si="5"/>
        <v>108.7</v>
      </c>
      <c r="AC34" s="94">
        <f t="shared" si="6"/>
        <v>20.1</v>
      </c>
      <c r="AD34" s="155">
        <f t="shared" si="7"/>
        <v>416.8176875679594</v>
      </c>
      <c r="AE34" s="95">
        <f t="shared" si="8"/>
        <v>351.77082793972977</v>
      </c>
      <c r="AF34" s="96">
        <f t="shared" si="9"/>
        <v>65.0468596282297</v>
      </c>
      <c r="AG34" s="156">
        <f t="shared" si="10"/>
        <v>521.0221094599493</v>
      </c>
      <c r="AH34" s="157">
        <f t="shared" si="11"/>
        <v>104.20442189198985</v>
      </c>
      <c r="AI34" s="158">
        <f t="shared" si="12"/>
        <v>15.605590062111801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</row>
    <row r="35" spans="1:112" s="89" customFormat="1" ht="19.5" customHeight="1">
      <c r="A35" s="91">
        <v>30</v>
      </c>
      <c r="B35" s="90" t="s">
        <v>42</v>
      </c>
      <c r="C35" s="149">
        <v>4495</v>
      </c>
      <c r="D35" s="150">
        <f t="shared" si="1"/>
        <v>83</v>
      </c>
      <c r="E35" s="81">
        <f>H35+K35+N35+Q35+T35+W35</f>
        <v>78.4</v>
      </c>
      <c r="F35" s="81">
        <f>I35+L35+O35+R35+U35+X35</f>
        <v>4.6</v>
      </c>
      <c r="G35" s="151">
        <f>SUM(H35:I35)</f>
        <v>0</v>
      </c>
      <c r="H35" s="97">
        <v>0</v>
      </c>
      <c r="I35" s="97">
        <v>0</v>
      </c>
      <c r="J35" s="151">
        <f>SUM(K35:L35)</f>
        <v>67.3</v>
      </c>
      <c r="K35" s="92">
        <v>64.2</v>
      </c>
      <c r="L35" s="92">
        <v>3.1</v>
      </c>
      <c r="M35" s="151">
        <f>SUM(N35:O35)</f>
        <v>5.199999999999999</v>
      </c>
      <c r="N35" s="92">
        <v>3.8</v>
      </c>
      <c r="O35" s="97">
        <v>1.4</v>
      </c>
      <c r="P35" s="151">
        <f>SUM(Q35:R35)</f>
        <v>10.5</v>
      </c>
      <c r="Q35" s="92">
        <v>10.4</v>
      </c>
      <c r="R35" s="92">
        <v>0.1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23.7</v>
      </c>
      <c r="Z35" s="153">
        <f>D35+Y35</f>
        <v>106.7</v>
      </c>
      <c r="AA35" s="154">
        <f t="shared" si="4"/>
        <v>83</v>
      </c>
      <c r="AB35" s="93">
        <f>G35+J35+M35+S35+V35</f>
        <v>72.5</v>
      </c>
      <c r="AC35" s="94">
        <f>P35</f>
        <v>10.5</v>
      </c>
      <c r="AD35" s="155">
        <f t="shared" si="7"/>
        <v>595.6439054146184</v>
      </c>
      <c r="AE35" s="95">
        <f t="shared" si="8"/>
        <v>520.2913631633714</v>
      </c>
      <c r="AF35" s="96">
        <f t="shared" si="9"/>
        <v>75.3525422512469</v>
      </c>
      <c r="AG35" s="156">
        <f t="shared" si="10"/>
        <v>765.7253579245759</v>
      </c>
      <c r="AH35" s="157">
        <f t="shared" si="11"/>
        <v>170.0814525099573</v>
      </c>
      <c r="AI35" s="158">
        <f>AC35*100/AA35</f>
        <v>12.650602409638553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s="86" customFormat="1" ht="19.5" customHeight="1">
      <c r="A36" s="91">
        <v>30</v>
      </c>
      <c r="B36" s="90" t="s">
        <v>141</v>
      </c>
      <c r="C36" s="149">
        <v>6250</v>
      </c>
      <c r="D36" s="150">
        <f t="shared" si="1"/>
        <v>85.30000000000001</v>
      </c>
      <c r="E36" s="81">
        <f t="shared" si="13"/>
        <v>83.60000000000001</v>
      </c>
      <c r="F36" s="81">
        <f t="shared" si="13"/>
        <v>1.7</v>
      </c>
      <c r="G36" s="151">
        <f t="shared" si="2"/>
        <v>0</v>
      </c>
      <c r="H36" s="97">
        <v>0</v>
      </c>
      <c r="I36" s="92">
        <v>0</v>
      </c>
      <c r="J36" s="151">
        <f t="shared" si="14"/>
        <v>68.8</v>
      </c>
      <c r="K36" s="92">
        <v>68.2</v>
      </c>
      <c r="L36" s="92">
        <v>0.6</v>
      </c>
      <c r="M36" s="151">
        <f t="shared" si="15"/>
        <v>2.7</v>
      </c>
      <c r="N36" s="92">
        <v>2.7</v>
      </c>
      <c r="O36" s="92">
        <v>0</v>
      </c>
      <c r="P36" s="151">
        <f t="shared" si="16"/>
        <v>8.9</v>
      </c>
      <c r="Q36" s="92">
        <v>8.8</v>
      </c>
      <c r="R36" s="92">
        <v>0.1</v>
      </c>
      <c r="S36" s="151">
        <f t="shared" si="17"/>
        <v>0</v>
      </c>
      <c r="T36" s="92">
        <v>0</v>
      </c>
      <c r="U36" s="92">
        <v>0</v>
      </c>
      <c r="V36" s="151">
        <f>SUM(W36:X36)</f>
        <v>4.9</v>
      </c>
      <c r="W36" s="92">
        <v>3.9</v>
      </c>
      <c r="X36" s="92">
        <v>1</v>
      </c>
      <c r="Y36" s="152">
        <v>30.7</v>
      </c>
      <c r="Z36" s="153">
        <f t="shared" si="3"/>
        <v>116.00000000000001</v>
      </c>
      <c r="AA36" s="154">
        <f t="shared" si="4"/>
        <v>85.30000000000001</v>
      </c>
      <c r="AB36" s="93">
        <f t="shared" si="5"/>
        <v>76.4</v>
      </c>
      <c r="AC36" s="94">
        <f t="shared" si="6"/>
        <v>8.9</v>
      </c>
      <c r="AD36" s="155">
        <f t="shared" si="7"/>
        <v>440.2580645161291</v>
      </c>
      <c r="AE36" s="95">
        <f t="shared" si="8"/>
        <v>394.3225806451613</v>
      </c>
      <c r="AF36" s="96">
        <f t="shared" si="9"/>
        <v>45.93548387096775</v>
      </c>
      <c r="AG36" s="156">
        <f t="shared" si="10"/>
        <v>598.709677419355</v>
      </c>
      <c r="AH36" s="157">
        <f t="shared" si="11"/>
        <v>158.4516129032258</v>
      </c>
      <c r="AI36" s="158">
        <f t="shared" si="12"/>
        <v>10.433763188745603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86" customFormat="1" ht="19.5" customHeight="1">
      <c r="A37" s="91">
        <v>32</v>
      </c>
      <c r="B37" s="90" t="s">
        <v>142</v>
      </c>
      <c r="C37" s="149">
        <v>18108</v>
      </c>
      <c r="D37" s="150">
        <f t="shared" si="1"/>
        <v>304.7</v>
      </c>
      <c r="E37" s="81">
        <f t="shared" si="13"/>
        <v>269.7</v>
      </c>
      <c r="F37" s="81">
        <f t="shared" si="13"/>
        <v>35</v>
      </c>
      <c r="G37" s="151">
        <f t="shared" si="2"/>
        <v>0</v>
      </c>
      <c r="H37" s="92">
        <v>0</v>
      </c>
      <c r="I37" s="92">
        <v>0</v>
      </c>
      <c r="J37" s="151">
        <f t="shared" si="14"/>
        <v>245.89999999999998</v>
      </c>
      <c r="K37" s="92">
        <v>225.2</v>
      </c>
      <c r="L37" s="92">
        <v>20.7</v>
      </c>
      <c r="M37" s="151">
        <f t="shared" si="15"/>
        <v>28.2</v>
      </c>
      <c r="N37" s="92">
        <v>16.2</v>
      </c>
      <c r="O37" s="92">
        <v>12</v>
      </c>
      <c r="P37" s="151">
        <f t="shared" si="16"/>
        <v>30.6</v>
      </c>
      <c r="Q37" s="92">
        <v>28.3</v>
      </c>
      <c r="R37" s="92">
        <v>2.3</v>
      </c>
      <c r="S37" s="151">
        <f t="shared" si="17"/>
        <v>0</v>
      </c>
      <c r="T37" s="92">
        <v>0</v>
      </c>
      <c r="U37" s="92">
        <v>0</v>
      </c>
      <c r="V37" s="151">
        <f t="shared" si="18"/>
        <v>0</v>
      </c>
      <c r="W37" s="92">
        <v>0</v>
      </c>
      <c r="X37" s="92">
        <v>0</v>
      </c>
      <c r="Y37" s="152">
        <v>70.9</v>
      </c>
      <c r="Z37" s="153">
        <f t="shared" si="3"/>
        <v>375.6</v>
      </c>
      <c r="AA37" s="154">
        <f t="shared" si="4"/>
        <v>304.7</v>
      </c>
      <c r="AB37" s="93">
        <f t="shared" si="5"/>
        <v>274.09999999999997</v>
      </c>
      <c r="AC37" s="94">
        <f t="shared" si="6"/>
        <v>30.6</v>
      </c>
      <c r="AD37" s="155">
        <f t="shared" si="7"/>
        <v>542.8005444038279</v>
      </c>
      <c r="AE37" s="95">
        <f t="shared" si="8"/>
        <v>488.2889045654388</v>
      </c>
      <c r="AF37" s="96">
        <f t="shared" si="9"/>
        <v>54.51163983838902</v>
      </c>
      <c r="AG37" s="156">
        <f t="shared" si="10"/>
        <v>669.1036576241477</v>
      </c>
      <c r="AH37" s="157">
        <f t="shared" si="11"/>
        <v>126.30311322031967</v>
      </c>
      <c r="AI37" s="158">
        <f t="shared" si="12"/>
        <v>10.042664916311127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86" customFormat="1" ht="19.5" customHeight="1" thickBot="1">
      <c r="A38" s="100">
        <v>33</v>
      </c>
      <c r="B38" s="101" t="s">
        <v>44</v>
      </c>
      <c r="C38" s="163">
        <v>13702</v>
      </c>
      <c r="D38" s="164">
        <f t="shared" si="1"/>
        <v>188.89999999999998</v>
      </c>
      <c r="E38" s="102">
        <f t="shared" si="13"/>
        <v>183.49999999999997</v>
      </c>
      <c r="F38" s="102">
        <f t="shared" si="13"/>
        <v>5.4</v>
      </c>
      <c r="G38" s="165">
        <f t="shared" si="2"/>
        <v>0</v>
      </c>
      <c r="H38" s="102">
        <v>0</v>
      </c>
      <c r="I38" s="102">
        <v>0</v>
      </c>
      <c r="J38" s="165">
        <f t="shared" si="14"/>
        <v>140.2</v>
      </c>
      <c r="K38" s="102">
        <v>139.6</v>
      </c>
      <c r="L38" s="102">
        <v>0.6</v>
      </c>
      <c r="M38" s="165">
        <f t="shared" si="15"/>
        <v>7.9</v>
      </c>
      <c r="N38" s="102">
        <v>6.7</v>
      </c>
      <c r="O38" s="102">
        <v>1.2</v>
      </c>
      <c r="P38" s="165">
        <f t="shared" si="16"/>
        <v>30.1</v>
      </c>
      <c r="Q38" s="102">
        <v>30</v>
      </c>
      <c r="R38" s="102">
        <v>0.1</v>
      </c>
      <c r="S38" s="165">
        <f t="shared" si="17"/>
        <v>0</v>
      </c>
      <c r="T38" s="102">
        <v>0</v>
      </c>
      <c r="U38" s="102">
        <v>0</v>
      </c>
      <c r="V38" s="165">
        <f t="shared" si="18"/>
        <v>10.7</v>
      </c>
      <c r="W38" s="102">
        <v>7.2</v>
      </c>
      <c r="X38" s="102">
        <v>3.5</v>
      </c>
      <c r="Y38" s="166">
        <v>73.3</v>
      </c>
      <c r="Z38" s="167">
        <f t="shared" si="3"/>
        <v>262.2</v>
      </c>
      <c r="AA38" s="168">
        <f t="shared" si="4"/>
        <v>188.89999999999998</v>
      </c>
      <c r="AB38" s="103">
        <f t="shared" si="5"/>
        <v>158.79999999999998</v>
      </c>
      <c r="AC38" s="104">
        <f t="shared" si="6"/>
        <v>30.1</v>
      </c>
      <c r="AD38" s="169">
        <f t="shared" si="7"/>
        <v>444.7196312287822</v>
      </c>
      <c r="AE38" s="105">
        <f t="shared" si="8"/>
        <v>373.8564184178433</v>
      </c>
      <c r="AF38" s="106">
        <f t="shared" si="9"/>
        <v>70.86321281093883</v>
      </c>
      <c r="AG38" s="170">
        <f t="shared" si="10"/>
        <v>617.2868571105702</v>
      </c>
      <c r="AH38" s="171">
        <f t="shared" si="11"/>
        <v>172.56722588178792</v>
      </c>
      <c r="AI38" s="172">
        <f t="shared" si="12"/>
        <v>15.934356802541028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ht="15" customHeight="1">
      <c r="A39" s="118"/>
      <c r="B39" s="113"/>
      <c r="C39" s="112"/>
      <c r="D39" s="119"/>
      <c r="E39" s="120"/>
      <c r="F39" s="120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21"/>
      <c r="AE39" s="121"/>
      <c r="AF39" s="121"/>
      <c r="AG39" s="121"/>
      <c r="AH39" s="121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H60"/>
  <sheetViews>
    <sheetView view="pageBreakPreview" zoomScale="75" zoomScaleSheetLayoutView="75" zoomScalePageLayoutView="0" workbookViewId="0" topLeftCell="J1">
      <selection activeCell="AB15" sqref="AB15"/>
    </sheetView>
  </sheetViews>
  <sheetFormatPr defaultColWidth="9.00390625" defaultRowHeight="15" customHeight="1"/>
  <cols>
    <col min="1" max="1" width="3.75390625" style="75" customWidth="1"/>
    <col min="2" max="2" width="11.625" style="68" customWidth="1"/>
    <col min="3" max="3" width="10.625" style="75" customWidth="1"/>
    <col min="4" max="4" width="10.625" style="76" customWidth="1"/>
    <col min="5" max="6" width="10.625" style="77" customWidth="1"/>
    <col min="7" max="29" width="10.625" style="68" customWidth="1"/>
    <col min="30" max="32" width="10.625" style="78" customWidth="1"/>
    <col min="33" max="34" width="9.00390625" style="78" customWidth="1"/>
    <col min="35" max="16384" width="9.00390625" style="68" customWidth="1"/>
  </cols>
  <sheetData>
    <row r="1" spans="1:112" ht="15" customHeight="1">
      <c r="A1" s="439" t="s">
        <v>143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</row>
    <row r="3" spans="1:112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</row>
    <row r="4" spans="1:112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</row>
    <row r="5" spans="1:112" s="69" customFormat="1" ht="39.75" customHeight="1" thickBot="1">
      <c r="A5" s="431" t="s">
        <v>19</v>
      </c>
      <c r="B5" s="432"/>
      <c r="C5" s="134">
        <f>SUM(C6:C38)</f>
        <v>1299850</v>
      </c>
      <c r="D5" s="173">
        <f>SUM(E5:F5)</f>
        <v>21313.900000000005</v>
      </c>
      <c r="E5" s="12">
        <f>SUM(E6:E38)</f>
        <v>20495.500000000004</v>
      </c>
      <c r="F5" s="12">
        <f>SUM(F6:F38)</f>
        <v>818.4000000000001</v>
      </c>
      <c r="G5" s="135">
        <f aca="true" t="shared" si="0" ref="G5:AC5">SUM(G6:G38)</f>
        <v>577.5</v>
      </c>
      <c r="H5" s="13">
        <f t="shared" si="0"/>
        <v>577.5</v>
      </c>
      <c r="I5" s="13">
        <f t="shared" si="0"/>
        <v>0</v>
      </c>
      <c r="J5" s="135">
        <f t="shared" si="0"/>
        <v>16010.199999999999</v>
      </c>
      <c r="K5" s="13">
        <f t="shared" si="0"/>
        <v>15488.300000000001</v>
      </c>
      <c r="L5" s="13">
        <f t="shared" si="0"/>
        <v>521.8999999999999</v>
      </c>
      <c r="M5" s="135">
        <f t="shared" si="0"/>
        <v>865.3000000000001</v>
      </c>
      <c r="N5" s="13">
        <f t="shared" si="0"/>
        <v>749.6000000000001</v>
      </c>
      <c r="O5" s="13">
        <f t="shared" si="0"/>
        <v>115.70000000000003</v>
      </c>
      <c r="P5" s="135">
        <f t="shared" si="0"/>
        <v>3634.7000000000007</v>
      </c>
      <c r="Q5" s="13">
        <f t="shared" si="0"/>
        <v>3544.200000000001</v>
      </c>
      <c r="R5" s="13">
        <f t="shared" si="0"/>
        <v>90.49999999999999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226.19999999999996</v>
      </c>
      <c r="W5" s="13">
        <f t="shared" si="0"/>
        <v>135.9</v>
      </c>
      <c r="X5" s="13">
        <f t="shared" si="0"/>
        <v>90.30000000000001</v>
      </c>
      <c r="Y5" s="136">
        <f t="shared" si="0"/>
        <v>10144.300000000001</v>
      </c>
      <c r="Z5" s="174">
        <f t="shared" si="0"/>
        <v>31458.2</v>
      </c>
      <c r="AA5" s="175">
        <f t="shared" si="0"/>
        <v>21313.899999999998</v>
      </c>
      <c r="AB5" s="14">
        <f t="shared" si="0"/>
        <v>17679.199999999997</v>
      </c>
      <c r="AC5" s="15">
        <f t="shared" si="0"/>
        <v>3634.7000000000007</v>
      </c>
      <c r="AD5" s="137">
        <f>AA5/C5/31*1000000</f>
        <v>528.941925060832</v>
      </c>
      <c r="AE5" s="16">
        <f>AB5/C5/31*1000000</f>
        <v>438.7404502008295</v>
      </c>
      <c r="AF5" s="17">
        <f>AC5/C5/31*1000000</f>
        <v>90.20147486000248</v>
      </c>
      <c r="AG5" s="176">
        <f>Z5/C5/31*1000000</f>
        <v>780.6905759597571</v>
      </c>
      <c r="AH5" s="138">
        <f>Y5/C5/31*1000000</f>
        <v>251.7486508989251</v>
      </c>
      <c r="AI5" s="177">
        <f>AC5*100/AA5</f>
        <v>17.053190640849405</v>
      </c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</row>
    <row r="6" spans="1:112" s="70" customFormat="1" ht="19.5" customHeight="1" thickTop="1">
      <c r="A6" s="79">
        <v>1</v>
      </c>
      <c r="B6" s="80" t="s">
        <v>20</v>
      </c>
      <c r="C6" s="139">
        <v>295027</v>
      </c>
      <c r="D6" s="140">
        <f aca="true" t="shared" si="1" ref="D6:D38">SUM(E6:F6)</f>
        <v>4924.999999999999</v>
      </c>
      <c r="E6" s="81">
        <f>H6+K6+N6+Q6+T6+W6</f>
        <v>4896.099999999999</v>
      </c>
      <c r="F6" s="81">
        <f>I6+L6+O6+R6+U6+X6</f>
        <v>28.900000000000006</v>
      </c>
      <c r="G6" s="141">
        <f aca="true" t="shared" si="2" ref="G6:G38">SUM(H6:I6)</f>
        <v>0</v>
      </c>
      <c r="H6" s="81">
        <v>0</v>
      </c>
      <c r="I6" s="81">
        <v>0</v>
      </c>
      <c r="J6" s="141">
        <f>SUM(K6:L6)</f>
        <v>3605.2</v>
      </c>
      <c r="K6" s="81">
        <v>3584.6</v>
      </c>
      <c r="L6" s="81">
        <v>20.6</v>
      </c>
      <c r="M6" s="141">
        <f>SUM(N6:O6)</f>
        <v>281</v>
      </c>
      <c r="N6" s="81">
        <v>280.4</v>
      </c>
      <c r="O6" s="81">
        <v>0.6</v>
      </c>
      <c r="P6" s="141">
        <f>SUM(Q6:R6)</f>
        <v>988.3000000000001</v>
      </c>
      <c r="Q6" s="81">
        <v>987.2</v>
      </c>
      <c r="R6" s="81">
        <v>1.1</v>
      </c>
      <c r="S6" s="141">
        <f>SUM(T6:U6)</f>
        <v>0</v>
      </c>
      <c r="T6" s="81">
        <v>0</v>
      </c>
      <c r="U6" s="81">
        <v>0</v>
      </c>
      <c r="V6" s="141">
        <f>SUM(W6:X6)</f>
        <v>50.5</v>
      </c>
      <c r="W6" s="81">
        <v>43.9</v>
      </c>
      <c r="X6" s="81">
        <v>6.6</v>
      </c>
      <c r="Y6" s="142">
        <v>3055.5</v>
      </c>
      <c r="Z6" s="143">
        <f aca="true" t="shared" si="3" ref="Z6:Z38">D6+Y6</f>
        <v>7980.499999999999</v>
      </c>
      <c r="AA6" s="144">
        <f aca="true" t="shared" si="4" ref="AA6:AA38">SUM(AB6:AC6)</f>
        <v>4925</v>
      </c>
      <c r="AB6" s="82">
        <f aca="true" t="shared" si="5" ref="AB6:AB38">G6+J6+M6+S6+V6</f>
        <v>3936.7</v>
      </c>
      <c r="AC6" s="83">
        <f aca="true" t="shared" si="6" ref="AC6:AC38">P6</f>
        <v>988.3000000000001</v>
      </c>
      <c r="AD6" s="145">
        <f aca="true" t="shared" si="7" ref="AD6:AD38">AA6/C6/31*1000000</f>
        <v>538.4963672543038</v>
      </c>
      <c r="AE6" s="84">
        <f aca="true" t="shared" si="8" ref="AE6:AE38">AB6/C6/31*1000000</f>
        <v>430.4362739025417</v>
      </c>
      <c r="AF6" s="85">
        <f aca="true" t="shared" si="9" ref="AF6:AF38">AC6/C6/31*1000000</f>
        <v>108.06009335176213</v>
      </c>
      <c r="AG6" s="146">
        <f aca="true" t="shared" si="10" ref="AG6:AG38">Z6/C6/31*1000000</f>
        <v>872.582793679791</v>
      </c>
      <c r="AH6" s="147">
        <f aca="true" t="shared" si="11" ref="AH6:AH38">Y6/C6/31*1000000</f>
        <v>334.08642642548733</v>
      </c>
      <c r="AI6" s="148">
        <f aca="true" t="shared" si="12" ref="AI6:AI38">AC6*100/AA6</f>
        <v>20.06700507614213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</row>
    <row r="7" spans="1:112" s="71" customFormat="1" ht="19.5" customHeight="1">
      <c r="A7" s="87">
        <v>2</v>
      </c>
      <c r="B7" s="88" t="s">
        <v>21</v>
      </c>
      <c r="C7" s="149">
        <v>56708</v>
      </c>
      <c r="D7" s="140">
        <f t="shared" si="1"/>
        <v>1127.2</v>
      </c>
      <c r="E7" s="81">
        <f aca="true" t="shared" si="13" ref="E7:F38">H7+K7+N7+Q7+T7+W7</f>
        <v>978.9</v>
      </c>
      <c r="F7" s="81">
        <f t="shared" si="13"/>
        <v>148.3</v>
      </c>
      <c r="G7" s="141">
        <f>SUM(H7:I7)</f>
        <v>0</v>
      </c>
      <c r="H7" s="81">
        <v>0</v>
      </c>
      <c r="I7" s="81">
        <v>0</v>
      </c>
      <c r="J7" s="141">
        <f>SUM(K7:L7)</f>
        <v>862.5</v>
      </c>
      <c r="K7" s="81">
        <v>790.2</v>
      </c>
      <c r="L7" s="81">
        <v>72.3</v>
      </c>
      <c r="M7" s="141">
        <f>SUM(N7:O7)</f>
        <v>48.9</v>
      </c>
      <c r="N7" s="81">
        <v>30.9</v>
      </c>
      <c r="O7" s="81">
        <v>18</v>
      </c>
      <c r="P7" s="141">
        <f>SUM(Q7:R7)</f>
        <v>191.29999999999998</v>
      </c>
      <c r="Q7" s="81">
        <v>156.7</v>
      </c>
      <c r="R7" s="81">
        <v>34.6</v>
      </c>
      <c r="S7" s="141">
        <f>SUM(T7:U7)</f>
        <v>0</v>
      </c>
      <c r="T7" s="81">
        <v>0</v>
      </c>
      <c r="U7" s="81">
        <v>0</v>
      </c>
      <c r="V7" s="141">
        <f>SUM(W7:X7)</f>
        <v>24.5</v>
      </c>
      <c r="W7" s="81">
        <v>1.1</v>
      </c>
      <c r="X7" s="81">
        <v>23.4</v>
      </c>
      <c r="Y7" s="142">
        <v>511.5</v>
      </c>
      <c r="Z7" s="143">
        <f>D7+Y7</f>
        <v>1638.7</v>
      </c>
      <c r="AA7" s="144">
        <f>SUM(AB7:AC7)</f>
        <v>1127.2</v>
      </c>
      <c r="AB7" s="82">
        <f>G7+J7+M7+S7+V7</f>
        <v>935.9</v>
      </c>
      <c r="AC7" s="83">
        <f>P7</f>
        <v>191.29999999999998</v>
      </c>
      <c r="AD7" s="145">
        <f t="shared" si="7"/>
        <v>641.202128845677</v>
      </c>
      <c r="AE7" s="84">
        <f t="shared" si="8"/>
        <v>532.3820727348023</v>
      </c>
      <c r="AF7" s="85">
        <f t="shared" si="9"/>
        <v>108.82005611087472</v>
      </c>
      <c r="AG7" s="146">
        <f t="shared" si="10"/>
        <v>932.1663666957157</v>
      </c>
      <c r="AH7" s="147">
        <f t="shared" si="11"/>
        <v>290.96423785003884</v>
      </c>
      <c r="AI7" s="148">
        <f>AC7*100/AA7</f>
        <v>16.971256210078067</v>
      </c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</row>
    <row r="8" spans="1:112" s="71" customFormat="1" ht="19.5" customHeight="1">
      <c r="A8" s="87">
        <v>3</v>
      </c>
      <c r="B8" s="90" t="s">
        <v>22</v>
      </c>
      <c r="C8" s="149">
        <v>38878</v>
      </c>
      <c r="D8" s="140">
        <f t="shared" si="1"/>
        <v>725.6</v>
      </c>
      <c r="E8" s="81">
        <f t="shared" si="13"/>
        <v>689.2</v>
      </c>
      <c r="F8" s="81">
        <f t="shared" si="13"/>
        <v>36.4</v>
      </c>
      <c r="G8" s="141">
        <f>SUM(H8:I8)</f>
        <v>0</v>
      </c>
      <c r="H8" s="81">
        <v>0</v>
      </c>
      <c r="I8" s="81">
        <v>0</v>
      </c>
      <c r="J8" s="141">
        <f>SUM(K8:L8)</f>
        <v>634.5</v>
      </c>
      <c r="K8" s="81">
        <v>617.5</v>
      </c>
      <c r="L8" s="81">
        <v>17</v>
      </c>
      <c r="M8" s="141">
        <f>SUM(N8:O8)</f>
        <v>66.8</v>
      </c>
      <c r="N8" s="185">
        <v>52.1</v>
      </c>
      <c r="O8" s="81">
        <v>14.7</v>
      </c>
      <c r="P8" s="141">
        <f>SUM(Q8:R8)</f>
        <v>24.3</v>
      </c>
      <c r="Q8" s="81">
        <v>19.6</v>
      </c>
      <c r="R8" s="81">
        <v>4.7</v>
      </c>
      <c r="S8" s="141">
        <f>SUM(T8:U8)</f>
        <v>0</v>
      </c>
      <c r="T8" s="81">
        <v>0</v>
      </c>
      <c r="U8" s="81">
        <v>0</v>
      </c>
      <c r="V8" s="141">
        <f>SUM(W8:X8)</f>
        <v>0</v>
      </c>
      <c r="W8" s="81">
        <v>0</v>
      </c>
      <c r="X8" s="81">
        <v>0</v>
      </c>
      <c r="Y8" s="142">
        <v>76</v>
      </c>
      <c r="Z8" s="143">
        <f>D8+Y8</f>
        <v>801.6</v>
      </c>
      <c r="AA8" s="144">
        <f>SUM(AB8:AC8)</f>
        <v>725.5999999999999</v>
      </c>
      <c r="AB8" s="82">
        <f>G8+J8+M8+S8+V8</f>
        <v>701.3</v>
      </c>
      <c r="AC8" s="83">
        <f>P8</f>
        <v>24.3</v>
      </c>
      <c r="AD8" s="145">
        <f t="shared" si="7"/>
        <v>602.0487579840327</v>
      </c>
      <c r="AE8" s="84">
        <f t="shared" si="8"/>
        <v>581.8864305046887</v>
      </c>
      <c r="AF8" s="85">
        <f t="shared" si="9"/>
        <v>20.162327479343986</v>
      </c>
      <c r="AG8" s="146">
        <f t="shared" si="10"/>
        <v>665.1078891951497</v>
      </c>
      <c r="AH8" s="147">
        <f t="shared" si="11"/>
        <v>63.059131211116984</v>
      </c>
      <c r="AI8" s="148">
        <f>AC8*100/AA8</f>
        <v>3.3489525909592066</v>
      </c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</row>
    <row r="9" spans="1:112" s="70" customFormat="1" ht="19.5" customHeight="1">
      <c r="A9" s="91">
        <v>4</v>
      </c>
      <c r="B9" s="90" t="s">
        <v>23</v>
      </c>
      <c r="C9" s="149">
        <v>99677</v>
      </c>
      <c r="D9" s="150">
        <f t="shared" si="1"/>
        <v>1463.1000000000001</v>
      </c>
      <c r="E9" s="81">
        <f t="shared" si="13"/>
        <v>1444.6000000000001</v>
      </c>
      <c r="F9" s="81">
        <f t="shared" si="13"/>
        <v>18.5</v>
      </c>
      <c r="G9" s="151">
        <f t="shared" si="2"/>
        <v>0</v>
      </c>
      <c r="H9" s="92">
        <v>0</v>
      </c>
      <c r="I9" s="92">
        <v>0</v>
      </c>
      <c r="J9" s="151">
        <f aca="true" t="shared" si="14" ref="J9:J38">SUM(K9:L9)</f>
        <v>1268.3</v>
      </c>
      <c r="K9" s="92">
        <v>1256</v>
      </c>
      <c r="L9" s="92">
        <v>12.3</v>
      </c>
      <c r="M9" s="151">
        <f aca="true" t="shared" si="15" ref="M9:M38">SUM(N9:O9)</f>
        <v>61.6</v>
      </c>
      <c r="N9" s="92">
        <v>59.9</v>
      </c>
      <c r="O9" s="92">
        <v>1.7</v>
      </c>
      <c r="P9" s="151">
        <f aca="true" t="shared" si="16" ref="P9:P38">SUM(Q9:R9)</f>
        <v>128.7</v>
      </c>
      <c r="Q9" s="92">
        <v>128.7</v>
      </c>
      <c r="R9" s="92">
        <v>0</v>
      </c>
      <c r="S9" s="151">
        <f aca="true" t="shared" si="17" ref="S9:S38">SUM(T9:U9)</f>
        <v>0</v>
      </c>
      <c r="T9" s="92">
        <v>0</v>
      </c>
      <c r="U9" s="92">
        <v>0</v>
      </c>
      <c r="V9" s="151">
        <f aca="true" t="shared" si="18" ref="V9:V38">SUM(W9:X9)</f>
        <v>4.5</v>
      </c>
      <c r="W9" s="92">
        <v>0</v>
      </c>
      <c r="X9" s="92">
        <v>4.5</v>
      </c>
      <c r="Y9" s="152">
        <v>1063</v>
      </c>
      <c r="Z9" s="153">
        <f t="shared" si="3"/>
        <v>2526.1000000000004</v>
      </c>
      <c r="AA9" s="154">
        <f t="shared" si="4"/>
        <v>1463.1</v>
      </c>
      <c r="AB9" s="93">
        <f t="shared" si="5"/>
        <v>1334.3999999999999</v>
      </c>
      <c r="AC9" s="94">
        <f t="shared" si="6"/>
        <v>128.7</v>
      </c>
      <c r="AD9" s="155">
        <f t="shared" si="7"/>
        <v>473.49713769022327</v>
      </c>
      <c r="AE9" s="95">
        <f t="shared" si="8"/>
        <v>431.8464770240133</v>
      </c>
      <c r="AF9" s="96">
        <f t="shared" si="9"/>
        <v>41.65066066620992</v>
      </c>
      <c r="AG9" s="156">
        <f t="shared" si="10"/>
        <v>817.5115299837832</v>
      </c>
      <c r="AH9" s="157">
        <f t="shared" si="11"/>
        <v>344.01439229355987</v>
      </c>
      <c r="AI9" s="158">
        <f t="shared" si="12"/>
        <v>8.796391224113183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</row>
    <row r="10" spans="1:112" s="70" customFormat="1" ht="19.5" customHeight="1">
      <c r="A10" s="91">
        <v>5</v>
      </c>
      <c r="B10" s="90" t="s">
        <v>144</v>
      </c>
      <c r="C10" s="149">
        <v>93758</v>
      </c>
      <c r="D10" s="150">
        <f t="shared" si="1"/>
        <v>1298.8</v>
      </c>
      <c r="E10" s="81">
        <f t="shared" si="13"/>
        <v>1275.8</v>
      </c>
      <c r="F10" s="81">
        <f t="shared" si="13"/>
        <v>23</v>
      </c>
      <c r="G10" s="151">
        <f t="shared" si="2"/>
        <v>0</v>
      </c>
      <c r="H10" s="92">
        <v>0</v>
      </c>
      <c r="I10" s="92">
        <v>0</v>
      </c>
      <c r="J10" s="151">
        <f t="shared" si="14"/>
        <v>944.3</v>
      </c>
      <c r="K10" s="92">
        <v>928.3</v>
      </c>
      <c r="L10" s="92">
        <v>16</v>
      </c>
      <c r="M10" s="151">
        <f t="shared" si="15"/>
        <v>39.9</v>
      </c>
      <c r="N10" s="92">
        <v>32.9</v>
      </c>
      <c r="O10" s="92">
        <v>7</v>
      </c>
      <c r="P10" s="151">
        <f t="shared" si="16"/>
        <v>314.6</v>
      </c>
      <c r="Q10" s="92">
        <v>314.6</v>
      </c>
      <c r="R10" s="92">
        <v>0</v>
      </c>
      <c r="S10" s="151">
        <f t="shared" si="17"/>
        <v>0</v>
      </c>
      <c r="T10" s="92">
        <v>0</v>
      </c>
      <c r="U10" s="92">
        <v>0</v>
      </c>
      <c r="V10" s="151">
        <f t="shared" si="18"/>
        <v>0</v>
      </c>
      <c r="W10" s="92">
        <v>0</v>
      </c>
      <c r="X10" s="92">
        <v>0</v>
      </c>
      <c r="Y10" s="152">
        <v>671.8</v>
      </c>
      <c r="Z10" s="153">
        <f t="shared" si="3"/>
        <v>1970.6</v>
      </c>
      <c r="AA10" s="154">
        <f t="shared" si="4"/>
        <v>1298.8</v>
      </c>
      <c r="AB10" s="93">
        <f t="shared" si="5"/>
        <v>984.1999999999999</v>
      </c>
      <c r="AC10" s="94">
        <f t="shared" si="6"/>
        <v>314.6</v>
      </c>
      <c r="AD10" s="155">
        <f t="shared" si="7"/>
        <v>446.8607926102134</v>
      </c>
      <c r="AE10" s="95">
        <f t="shared" si="8"/>
        <v>338.6205667438959</v>
      </c>
      <c r="AF10" s="96">
        <f t="shared" si="9"/>
        <v>108.24022586631747</v>
      </c>
      <c r="AG10" s="156">
        <f t="shared" si="10"/>
        <v>677.9980581441996</v>
      </c>
      <c r="AH10" s="157">
        <f t="shared" si="11"/>
        <v>231.13726553398627</v>
      </c>
      <c r="AI10" s="158">
        <f t="shared" si="12"/>
        <v>24.22235910070835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</row>
    <row r="11" spans="1:112" s="70" customFormat="1" ht="19.5" customHeight="1">
      <c r="A11" s="91">
        <v>6</v>
      </c>
      <c r="B11" s="90" t="s">
        <v>145</v>
      </c>
      <c r="C11" s="149">
        <v>37057</v>
      </c>
      <c r="D11" s="150">
        <f t="shared" si="1"/>
        <v>750.0000000000001</v>
      </c>
      <c r="E11" s="81">
        <f t="shared" si="13"/>
        <v>659.3000000000001</v>
      </c>
      <c r="F11" s="81">
        <f t="shared" si="13"/>
        <v>90.7</v>
      </c>
      <c r="G11" s="151">
        <f>SUM(H11:I11)</f>
        <v>0</v>
      </c>
      <c r="H11" s="97">
        <v>0</v>
      </c>
      <c r="I11" s="92">
        <v>0</v>
      </c>
      <c r="J11" s="151">
        <f t="shared" si="14"/>
        <v>596.1</v>
      </c>
      <c r="K11" s="92">
        <v>533.1</v>
      </c>
      <c r="L11" s="92">
        <v>63</v>
      </c>
      <c r="M11" s="151">
        <f t="shared" si="15"/>
        <v>47.8</v>
      </c>
      <c r="N11" s="92">
        <v>26.1</v>
      </c>
      <c r="O11" s="92">
        <v>21.7</v>
      </c>
      <c r="P11" s="151">
        <f t="shared" si="16"/>
        <v>106.1</v>
      </c>
      <c r="Q11" s="92">
        <v>100.1</v>
      </c>
      <c r="R11" s="92">
        <v>6</v>
      </c>
      <c r="S11" s="151">
        <f t="shared" si="17"/>
        <v>0</v>
      </c>
      <c r="T11" s="92">
        <v>0</v>
      </c>
      <c r="U11" s="92">
        <v>0</v>
      </c>
      <c r="V11" s="151">
        <f t="shared" si="18"/>
        <v>0</v>
      </c>
      <c r="W11" s="92">
        <v>0</v>
      </c>
      <c r="X11" s="92">
        <v>0</v>
      </c>
      <c r="Y11" s="152">
        <v>280</v>
      </c>
      <c r="Z11" s="153">
        <f t="shared" si="3"/>
        <v>1030</v>
      </c>
      <c r="AA11" s="154">
        <f t="shared" si="4"/>
        <v>750</v>
      </c>
      <c r="AB11" s="93">
        <f t="shared" si="5"/>
        <v>643.9</v>
      </c>
      <c r="AC11" s="94">
        <f t="shared" si="6"/>
        <v>106.1</v>
      </c>
      <c r="AD11" s="155">
        <f t="shared" si="7"/>
        <v>652.873907415516</v>
      </c>
      <c r="AE11" s="95">
        <f t="shared" si="8"/>
        <v>560.514011979801</v>
      </c>
      <c r="AF11" s="96">
        <f t="shared" si="9"/>
        <v>92.35989543571499</v>
      </c>
      <c r="AG11" s="156">
        <f t="shared" si="10"/>
        <v>896.6134995173085</v>
      </c>
      <c r="AH11" s="157">
        <f t="shared" si="11"/>
        <v>243.73959210179262</v>
      </c>
      <c r="AI11" s="158">
        <f t="shared" si="12"/>
        <v>14.146666666666667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</row>
    <row r="12" spans="1:112" s="70" customFormat="1" ht="19.5" customHeight="1">
      <c r="A12" s="91">
        <v>7</v>
      </c>
      <c r="B12" s="90" t="s">
        <v>26</v>
      </c>
      <c r="C12" s="149">
        <v>29040</v>
      </c>
      <c r="D12" s="150">
        <f t="shared" si="1"/>
        <v>432.19999999999993</v>
      </c>
      <c r="E12" s="81">
        <f>H12+K12+N12+Q12+T12+W12</f>
        <v>403.99999999999994</v>
      </c>
      <c r="F12" s="81">
        <f>I12+L12+O12+R12+U12+X12</f>
        <v>28.2</v>
      </c>
      <c r="G12" s="151">
        <f>SUM(H12:I12)</f>
        <v>0</v>
      </c>
      <c r="H12" s="97">
        <v>0</v>
      </c>
      <c r="I12" s="92">
        <v>0</v>
      </c>
      <c r="J12" s="151">
        <f>SUM(K12:L12)</f>
        <v>314</v>
      </c>
      <c r="K12" s="92">
        <v>299.4</v>
      </c>
      <c r="L12" s="92">
        <v>14.6</v>
      </c>
      <c r="M12" s="151">
        <f>SUM(N12:O12)</f>
        <v>9.600000000000001</v>
      </c>
      <c r="N12" s="92">
        <v>6.9</v>
      </c>
      <c r="O12" s="92">
        <v>2.7</v>
      </c>
      <c r="P12" s="151">
        <f>SUM(Q12:R12)</f>
        <v>105.4</v>
      </c>
      <c r="Q12" s="92">
        <v>96.7</v>
      </c>
      <c r="R12" s="92">
        <v>8.7</v>
      </c>
      <c r="S12" s="151">
        <f>SUM(T12:U12)</f>
        <v>0</v>
      </c>
      <c r="T12" s="92">
        <v>0</v>
      </c>
      <c r="U12" s="92">
        <v>0</v>
      </c>
      <c r="V12" s="151">
        <f>SUM(W12:X12)</f>
        <v>3.2</v>
      </c>
      <c r="W12" s="92">
        <v>1</v>
      </c>
      <c r="X12" s="92">
        <v>2.2</v>
      </c>
      <c r="Y12" s="152">
        <v>193.3</v>
      </c>
      <c r="Z12" s="153">
        <f>D12+Y12</f>
        <v>625.5</v>
      </c>
      <c r="AA12" s="154">
        <f>SUM(AB12:AC12)</f>
        <v>432.20000000000005</v>
      </c>
      <c r="AB12" s="93">
        <f>G12+J12+M12+S12+V12</f>
        <v>326.8</v>
      </c>
      <c r="AC12" s="94">
        <f>P12</f>
        <v>105.4</v>
      </c>
      <c r="AD12" s="155">
        <f t="shared" si="7"/>
        <v>480.09419710299477</v>
      </c>
      <c r="AE12" s="95">
        <f t="shared" si="8"/>
        <v>363.0143072958323</v>
      </c>
      <c r="AF12" s="96">
        <f t="shared" si="9"/>
        <v>117.07988980716253</v>
      </c>
      <c r="AG12" s="156">
        <f t="shared" si="10"/>
        <v>694.8147160757131</v>
      </c>
      <c r="AH12" s="157">
        <f t="shared" si="11"/>
        <v>214.7205189727184</v>
      </c>
      <c r="AI12" s="158">
        <f>AC12*100/AA12</f>
        <v>24.38685793614067</v>
      </c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</row>
    <row r="13" spans="1:112" s="70" customFormat="1" ht="19.5" customHeight="1">
      <c r="A13" s="91">
        <v>8</v>
      </c>
      <c r="B13" s="90" t="s">
        <v>146</v>
      </c>
      <c r="C13" s="149">
        <v>124190</v>
      </c>
      <c r="D13" s="150">
        <f t="shared" si="1"/>
        <v>1949.9</v>
      </c>
      <c r="E13" s="81">
        <f t="shared" si="13"/>
        <v>1888.6000000000001</v>
      </c>
      <c r="F13" s="81">
        <f t="shared" si="13"/>
        <v>61.3</v>
      </c>
      <c r="G13" s="151">
        <f t="shared" si="2"/>
        <v>0</v>
      </c>
      <c r="H13" s="92">
        <v>0</v>
      </c>
      <c r="I13" s="92">
        <v>0</v>
      </c>
      <c r="J13" s="151">
        <f t="shared" si="14"/>
        <v>1569</v>
      </c>
      <c r="K13" s="92">
        <v>1526.4</v>
      </c>
      <c r="L13" s="92">
        <v>42.6</v>
      </c>
      <c r="M13" s="151">
        <f t="shared" si="15"/>
        <v>104.60000000000001</v>
      </c>
      <c r="N13" s="92">
        <v>93.4</v>
      </c>
      <c r="O13" s="92">
        <v>11.2</v>
      </c>
      <c r="P13" s="151">
        <f t="shared" si="16"/>
        <v>269.1</v>
      </c>
      <c r="Q13" s="92">
        <v>268.8</v>
      </c>
      <c r="R13" s="92">
        <v>0.3</v>
      </c>
      <c r="S13" s="151">
        <f t="shared" si="17"/>
        <v>0</v>
      </c>
      <c r="T13" s="92">
        <v>0</v>
      </c>
      <c r="U13" s="92">
        <v>0</v>
      </c>
      <c r="V13" s="151">
        <f t="shared" si="18"/>
        <v>7.2</v>
      </c>
      <c r="W13" s="92">
        <v>0</v>
      </c>
      <c r="X13" s="92">
        <v>7.2</v>
      </c>
      <c r="Y13" s="152">
        <v>743.3</v>
      </c>
      <c r="Z13" s="153">
        <f t="shared" si="3"/>
        <v>2693.2</v>
      </c>
      <c r="AA13" s="154">
        <f t="shared" si="4"/>
        <v>1949.9</v>
      </c>
      <c r="AB13" s="93">
        <f t="shared" si="5"/>
        <v>1680.8</v>
      </c>
      <c r="AC13" s="94">
        <f t="shared" si="6"/>
        <v>269.1</v>
      </c>
      <c r="AD13" s="155">
        <f t="shared" si="7"/>
        <v>506.4820033819148</v>
      </c>
      <c r="AE13" s="95">
        <f t="shared" si="8"/>
        <v>436.5839023972114</v>
      </c>
      <c r="AF13" s="96">
        <f t="shared" si="9"/>
        <v>69.89810098470346</v>
      </c>
      <c r="AG13" s="156">
        <f t="shared" si="10"/>
        <v>699.5524547454602</v>
      </c>
      <c r="AH13" s="157">
        <f t="shared" si="11"/>
        <v>193.07045136354543</v>
      </c>
      <c r="AI13" s="158">
        <f t="shared" si="12"/>
        <v>13.800707728601468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</row>
    <row r="14" spans="1:112" s="71" customFormat="1" ht="19.5" customHeight="1">
      <c r="A14" s="87">
        <v>9</v>
      </c>
      <c r="B14" s="90" t="s">
        <v>147</v>
      </c>
      <c r="C14" s="149">
        <v>20392</v>
      </c>
      <c r="D14" s="150">
        <f t="shared" si="1"/>
        <v>344.40000000000003</v>
      </c>
      <c r="E14" s="81">
        <f>H14+K14+N14+Q14+T14+W14</f>
        <v>292.1</v>
      </c>
      <c r="F14" s="81">
        <f t="shared" si="13"/>
        <v>52.300000000000004</v>
      </c>
      <c r="G14" s="151">
        <f t="shared" si="2"/>
        <v>0</v>
      </c>
      <c r="H14" s="97">
        <v>0</v>
      </c>
      <c r="I14" s="97">
        <v>0</v>
      </c>
      <c r="J14" s="151">
        <f t="shared" si="14"/>
        <v>274.7</v>
      </c>
      <c r="K14" s="97">
        <v>233</v>
      </c>
      <c r="L14" s="97">
        <v>41.7</v>
      </c>
      <c r="M14" s="151">
        <f t="shared" si="15"/>
        <v>3.9</v>
      </c>
      <c r="N14" s="97">
        <v>0</v>
      </c>
      <c r="O14" s="97">
        <v>3.9</v>
      </c>
      <c r="P14" s="151">
        <f t="shared" si="16"/>
        <v>65.8</v>
      </c>
      <c r="Q14" s="97">
        <v>59.1</v>
      </c>
      <c r="R14" s="97">
        <v>6.7</v>
      </c>
      <c r="S14" s="151">
        <v>0</v>
      </c>
      <c r="T14" s="97">
        <v>0</v>
      </c>
      <c r="U14" s="97">
        <v>0</v>
      </c>
      <c r="V14" s="151">
        <f t="shared" si="18"/>
        <v>0</v>
      </c>
      <c r="W14" s="97">
        <v>0</v>
      </c>
      <c r="X14" s="97">
        <v>0</v>
      </c>
      <c r="Y14" s="152">
        <v>92.9</v>
      </c>
      <c r="Z14" s="153">
        <f t="shared" si="3"/>
        <v>437.30000000000007</v>
      </c>
      <c r="AA14" s="154">
        <f t="shared" si="4"/>
        <v>344.4</v>
      </c>
      <c r="AB14" s="93">
        <f>G14+J14+M14+S14+V14</f>
        <v>278.59999999999997</v>
      </c>
      <c r="AC14" s="94">
        <f>P14</f>
        <v>65.8</v>
      </c>
      <c r="AD14" s="159">
        <f t="shared" si="7"/>
        <v>544.8056796466673</v>
      </c>
      <c r="AE14" s="95">
        <f t="shared" si="8"/>
        <v>440.7167896328731</v>
      </c>
      <c r="AF14" s="96">
        <f t="shared" si="9"/>
        <v>104.08889001379414</v>
      </c>
      <c r="AG14" s="156">
        <f t="shared" si="10"/>
        <v>691.7640061251092</v>
      </c>
      <c r="AH14" s="160">
        <f t="shared" si="11"/>
        <v>146.9583264784419</v>
      </c>
      <c r="AI14" s="158">
        <f>AC14*100/AA14</f>
        <v>19.10569105691057</v>
      </c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</row>
    <row r="15" spans="1:112" s="71" customFormat="1" ht="19.5" customHeight="1">
      <c r="A15" s="87">
        <v>10</v>
      </c>
      <c r="B15" s="90" t="s">
        <v>28</v>
      </c>
      <c r="C15" s="149">
        <v>36358</v>
      </c>
      <c r="D15" s="150">
        <f t="shared" si="1"/>
        <v>733.8000000000001</v>
      </c>
      <c r="E15" s="81">
        <f t="shared" si="13"/>
        <v>685.4000000000001</v>
      </c>
      <c r="F15" s="81">
        <f t="shared" si="13"/>
        <v>48.4</v>
      </c>
      <c r="G15" s="151">
        <f t="shared" si="2"/>
        <v>577.5</v>
      </c>
      <c r="H15" s="97">
        <v>577.5</v>
      </c>
      <c r="I15" s="97">
        <v>0</v>
      </c>
      <c r="J15" s="151">
        <f t="shared" si="14"/>
        <v>42.4</v>
      </c>
      <c r="K15" s="97">
        <v>0</v>
      </c>
      <c r="L15" s="97">
        <v>42.4</v>
      </c>
      <c r="M15" s="151">
        <f t="shared" si="15"/>
        <v>1.9</v>
      </c>
      <c r="N15" s="97">
        <v>0</v>
      </c>
      <c r="O15" s="97">
        <v>1.9</v>
      </c>
      <c r="P15" s="151">
        <f t="shared" si="16"/>
        <v>105.2</v>
      </c>
      <c r="Q15" s="97">
        <v>105.2</v>
      </c>
      <c r="R15" s="97">
        <v>0</v>
      </c>
      <c r="S15" s="151">
        <f t="shared" si="17"/>
        <v>0</v>
      </c>
      <c r="T15" s="97">
        <v>0</v>
      </c>
      <c r="U15" s="97">
        <v>0</v>
      </c>
      <c r="V15" s="151">
        <f t="shared" si="18"/>
        <v>6.8</v>
      </c>
      <c r="W15" s="97">
        <v>2.7</v>
      </c>
      <c r="X15" s="97">
        <v>4.1</v>
      </c>
      <c r="Y15" s="152">
        <v>402.6</v>
      </c>
      <c r="Z15" s="153">
        <f t="shared" si="3"/>
        <v>1136.4</v>
      </c>
      <c r="AA15" s="154">
        <f t="shared" si="4"/>
        <v>733.8</v>
      </c>
      <c r="AB15" s="93">
        <f>G15+J15+M15+S15+V15</f>
        <v>628.5999999999999</v>
      </c>
      <c r="AC15" s="94">
        <f>P15</f>
        <v>105.2</v>
      </c>
      <c r="AD15" s="155">
        <f t="shared" si="7"/>
        <v>651.0525260447627</v>
      </c>
      <c r="AE15" s="95">
        <f t="shared" si="8"/>
        <v>557.7154781571787</v>
      </c>
      <c r="AF15" s="96">
        <f t="shared" si="9"/>
        <v>93.33704788758386</v>
      </c>
      <c r="AG15" s="156">
        <f t="shared" si="10"/>
        <v>1008.253053416828</v>
      </c>
      <c r="AH15" s="157">
        <f t="shared" si="11"/>
        <v>357.20052737206527</v>
      </c>
      <c r="AI15" s="158">
        <f>AC15*100/AA15</f>
        <v>14.336331425456528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</row>
    <row r="16" spans="1:112" s="70" customFormat="1" ht="19.5" customHeight="1">
      <c r="A16" s="91">
        <v>11</v>
      </c>
      <c r="B16" s="90" t="s">
        <v>148</v>
      </c>
      <c r="C16" s="149">
        <v>28911</v>
      </c>
      <c r="D16" s="150">
        <f t="shared" si="1"/>
        <v>519.6999999999999</v>
      </c>
      <c r="E16" s="81">
        <f t="shared" si="13"/>
        <v>507.49999999999994</v>
      </c>
      <c r="F16" s="81">
        <f t="shared" si="13"/>
        <v>12.2</v>
      </c>
      <c r="G16" s="151">
        <f t="shared" si="2"/>
        <v>0</v>
      </c>
      <c r="H16" s="92">
        <v>0</v>
      </c>
      <c r="I16" s="92">
        <v>0</v>
      </c>
      <c r="J16" s="151">
        <f t="shared" si="14"/>
        <v>416.2</v>
      </c>
      <c r="K16" s="92">
        <v>411.9</v>
      </c>
      <c r="L16" s="92">
        <v>4.3</v>
      </c>
      <c r="M16" s="151">
        <f t="shared" si="15"/>
        <v>14.1</v>
      </c>
      <c r="N16" s="92">
        <v>12.4</v>
      </c>
      <c r="O16" s="92">
        <v>1.7</v>
      </c>
      <c r="P16" s="151">
        <f t="shared" si="16"/>
        <v>70.5</v>
      </c>
      <c r="Q16" s="92">
        <v>70</v>
      </c>
      <c r="R16" s="92">
        <v>0.5</v>
      </c>
      <c r="S16" s="151">
        <f t="shared" si="17"/>
        <v>0</v>
      </c>
      <c r="T16" s="92">
        <v>0</v>
      </c>
      <c r="U16" s="92">
        <v>0</v>
      </c>
      <c r="V16" s="151">
        <f t="shared" si="18"/>
        <v>18.9</v>
      </c>
      <c r="W16" s="92">
        <v>13.2</v>
      </c>
      <c r="X16" s="92">
        <v>5.7</v>
      </c>
      <c r="Y16" s="152">
        <v>161.4</v>
      </c>
      <c r="Z16" s="153">
        <f t="shared" si="3"/>
        <v>681.0999999999999</v>
      </c>
      <c r="AA16" s="154">
        <f t="shared" si="4"/>
        <v>519.7</v>
      </c>
      <c r="AB16" s="93">
        <f t="shared" si="5"/>
        <v>449.2</v>
      </c>
      <c r="AC16" s="94">
        <f t="shared" si="6"/>
        <v>70.5</v>
      </c>
      <c r="AD16" s="155">
        <f t="shared" si="7"/>
        <v>579.8663529117725</v>
      </c>
      <c r="AE16" s="95">
        <f t="shared" si="8"/>
        <v>501.2044751355942</v>
      </c>
      <c r="AF16" s="96">
        <f t="shared" si="9"/>
        <v>78.6618777761785</v>
      </c>
      <c r="AG16" s="156">
        <f t="shared" si="10"/>
        <v>759.9518433100025</v>
      </c>
      <c r="AH16" s="157">
        <f t="shared" si="11"/>
        <v>180.08549039822995</v>
      </c>
      <c r="AI16" s="158">
        <f t="shared" si="12"/>
        <v>13.565518568404848</v>
      </c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</row>
    <row r="17" spans="1:112" s="70" customFormat="1" ht="19.5" customHeight="1">
      <c r="A17" s="91">
        <v>12</v>
      </c>
      <c r="B17" s="90" t="s">
        <v>149</v>
      </c>
      <c r="C17" s="149">
        <v>27612</v>
      </c>
      <c r="D17" s="150">
        <f t="shared" si="1"/>
        <v>511.09999999999997</v>
      </c>
      <c r="E17" s="81">
        <f t="shared" si="13"/>
        <v>474.29999999999995</v>
      </c>
      <c r="F17" s="81">
        <f t="shared" si="13"/>
        <v>36.8</v>
      </c>
      <c r="G17" s="151">
        <f t="shared" si="2"/>
        <v>0</v>
      </c>
      <c r="H17" s="92">
        <v>0</v>
      </c>
      <c r="I17" s="92">
        <v>0</v>
      </c>
      <c r="J17" s="151">
        <f t="shared" si="14"/>
        <v>419.09999999999997</v>
      </c>
      <c r="K17" s="92">
        <v>392.4</v>
      </c>
      <c r="L17" s="92">
        <v>26.7</v>
      </c>
      <c r="M17" s="151">
        <f t="shared" si="15"/>
        <v>0</v>
      </c>
      <c r="N17" s="92">
        <v>0</v>
      </c>
      <c r="O17" s="92">
        <v>0</v>
      </c>
      <c r="P17" s="151">
        <f t="shared" si="16"/>
        <v>92</v>
      </c>
      <c r="Q17" s="92">
        <v>81.9</v>
      </c>
      <c r="R17" s="92">
        <v>10.1</v>
      </c>
      <c r="S17" s="151">
        <f t="shared" si="17"/>
        <v>0</v>
      </c>
      <c r="T17" s="92">
        <v>0</v>
      </c>
      <c r="U17" s="92">
        <v>0</v>
      </c>
      <c r="V17" s="151">
        <f t="shared" si="18"/>
        <v>0</v>
      </c>
      <c r="W17" s="92">
        <v>0</v>
      </c>
      <c r="X17" s="92">
        <v>0</v>
      </c>
      <c r="Y17" s="152">
        <v>251.2</v>
      </c>
      <c r="Z17" s="153">
        <f t="shared" si="3"/>
        <v>762.3</v>
      </c>
      <c r="AA17" s="154">
        <f t="shared" si="4"/>
        <v>511.09999999999997</v>
      </c>
      <c r="AB17" s="93">
        <f t="shared" si="5"/>
        <v>419.09999999999997</v>
      </c>
      <c r="AC17" s="94">
        <f t="shared" si="6"/>
        <v>92</v>
      </c>
      <c r="AD17" s="155">
        <f t="shared" si="7"/>
        <v>597.0989705270732</v>
      </c>
      <c r="AE17" s="95">
        <f t="shared" si="8"/>
        <v>489.61881930717357</v>
      </c>
      <c r="AF17" s="96">
        <f t="shared" si="9"/>
        <v>107.48015121989971</v>
      </c>
      <c r="AG17" s="156">
        <f t="shared" si="10"/>
        <v>890.5665138579299</v>
      </c>
      <c r="AH17" s="157">
        <f t="shared" si="11"/>
        <v>293.4675433308566</v>
      </c>
      <c r="AI17" s="158">
        <f t="shared" si="12"/>
        <v>18.000391312854628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</row>
    <row r="18" spans="1:112" s="70" customFormat="1" ht="19.5" customHeight="1">
      <c r="A18" s="91">
        <v>13</v>
      </c>
      <c r="B18" s="90" t="s">
        <v>150</v>
      </c>
      <c r="C18" s="149">
        <v>122366</v>
      </c>
      <c r="D18" s="150">
        <f t="shared" si="1"/>
        <v>1866.0999999999997</v>
      </c>
      <c r="E18" s="81">
        <f t="shared" si="13"/>
        <v>1817.7999999999997</v>
      </c>
      <c r="F18" s="81">
        <f t="shared" si="13"/>
        <v>48.3</v>
      </c>
      <c r="G18" s="151">
        <f t="shared" si="2"/>
        <v>0</v>
      </c>
      <c r="H18" s="92">
        <v>0</v>
      </c>
      <c r="I18" s="92">
        <v>0</v>
      </c>
      <c r="J18" s="151">
        <f t="shared" si="14"/>
        <v>1512.5</v>
      </c>
      <c r="K18" s="92">
        <v>1476.6</v>
      </c>
      <c r="L18" s="92">
        <v>35.9</v>
      </c>
      <c r="M18" s="151">
        <f t="shared" si="15"/>
        <v>83.5</v>
      </c>
      <c r="N18" s="92">
        <v>71.1</v>
      </c>
      <c r="O18" s="92">
        <v>12.4</v>
      </c>
      <c r="P18" s="151">
        <f t="shared" si="16"/>
        <v>270.1</v>
      </c>
      <c r="Q18" s="92">
        <v>270.1</v>
      </c>
      <c r="R18" s="92">
        <v>0</v>
      </c>
      <c r="S18" s="151">
        <f t="shared" si="17"/>
        <v>0</v>
      </c>
      <c r="T18" s="92">
        <v>0</v>
      </c>
      <c r="U18" s="92">
        <v>0</v>
      </c>
      <c r="V18" s="151">
        <v>0</v>
      </c>
      <c r="W18" s="92">
        <v>0</v>
      </c>
      <c r="X18" s="92">
        <v>0</v>
      </c>
      <c r="Y18" s="152">
        <v>890.6</v>
      </c>
      <c r="Z18" s="153">
        <f t="shared" si="3"/>
        <v>2756.7</v>
      </c>
      <c r="AA18" s="154">
        <f t="shared" si="4"/>
        <v>1866.1</v>
      </c>
      <c r="AB18" s="93">
        <f t="shared" si="5"/>
        <v>1596</v>
      </c>
      <c r="AC18" s="94">
        <f t="shared" si="6"/>
        <v>270.1</v>
      </c>
      <c r="AD18" s="155">
        <f t="shared" si="7"/>
        <v>491.9403608318355</v>
      </c>
      <c r="AE18" s="95">
        <f t="shared" si="8"/>
        <v>420.7367321620543</v>
      </c>
      <c r="AF18" s="96">
        <f t="shared" si="9"/>
        <v>71.20362866978125</v>
      </c>
      <c r="AG18" s="146">
        <f t="shared" si="10"/>
        <v>726.7198932024654</v>
      </c>
      <c r="AH18" s="157">
        <f t="shared" si="11"/>
        <v>234.77953237063008</v>
      </c>
      <c r="AI18" s="158">
        <f t="shared" si="12"/>
        <v>14.47403676115964</v>
      </c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</row>
    <row r="19" spans="1:112" s="70" customFormat="1" ht="19.5" customHeight="1">
      <c r="A19" s="91">
        <v>14</v>
      </c>
      <c r="B19" s="90" t="s">
        <v>75</v>
      </c>
      <c r="C19" s="149">
        <v>55197</v>
      </c>
      <c r="D19" s="150">
        <f t="shared" si="1"/>
        <v>990.1000000000001</v>
      </c>
      <c r="E19" s="81">
        <f t="shared" si="13"/>
        <v>957.9000000000001</v>
      </c>
      <c r="F19" s="81">
        <f t="shared" si="13"/>
        <v>32.2</v>
      </c>
      <c r="G19" s="151">
        <f t="shared" si="2"/>
        <v>0</v>
      </c>
      <c r="H19" s="92">
        <v>0</v>
      </c>
      <c r="I19" s="92">
        <v>0</v>
      </c>
      <c r="J19" s="151">
        <f t="shared" si="14"/>
        <v>776.1</v>
      </c>
      <c r="K19" s="92">
        <v>761.9</v>
      </c>
      <c r="L19" s="92">
        <v>14.2</v>
      </c>
      <c r="M19" s="151">
        <f t="shared" si="15"/>
        <v>0</v>
      </c>
      <c r="N19" s="92">
        <v>0</v>
      </c>
      <c r="O19" s="92">
        <v>0</v>
      </c>
      <c r="P19" s="151">
        <f t="shared" si="16"/>
        <v>179.8</v>
      </c>
      <c r="Q19" s="92">
        <v>175.8</v>
      </c>
      <c r="R19" s="92">
        <v>4</v>
      </c>
      <c r="S19" s="151">
        <f t="shared" si="17"/>
        <v>0</v>
      </c>
      <c r="T19" s="92">
        <v>0</v>
      </c>
      <c r="U19" s="92">
        <v>0</v>
      </c>
      <c r="V19" s="151">
        <f t="shared" si="18"/>
        <v>34.2</v>
      </c>
      <c r="W19" s="92">
        <v>20.2</v>
      </c>
      <c r="X19" s="92">
        <v>14</v>
      </c>
      <c r="Y19" s="152">
        <v>232.6</v>
      </c>
      <c r="Z19" s="153">
        <f t="shared" si="3"/>
        <v>1222.7</v>
      </c>
      <c r="AA19" s="154">
        <f t="shared" si="4"/>
        <v>990.1000000000001</v>
      </c>
      <c r="AB19" s="93">
        <f t="shared" si="5"/>
        <v>810.3000000000001</v>
      </c>
      <c r="AC19" s="94">
        <f t="shared" si="6"/>
        <v>179.8</v>
      </c>
      <c r="AD19" s="155">
        <f t="shared" si="7"/>
        <v>578.6312603478334</v>
      </c>
      <c r="AE19" s="95">
        <f t="shared" si="8"/>
        <v>473.5530858093621</v>
      </c>
      <c r="AF19" s="96">
        <f t="shared" si="9"/>
        <v>105.07817453847129</v>
      </c>
      <c r="AG19" s="146">
        <f t="shared" si="10"/>
        <v>714.5666518809169</v>
      </c>
      <c r="AH19" s="157">
        <f t="shared" si="11"/>
        <v>135.9353915330836</v>
      </c>
      <c r="AI19" s="158">
        <f t="shared" si="12"/>
        <v>18.15978184021816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</row>
    <row r="20" spans="1:112" s="70" customFormat="1" ht="19.5" customHeight="1">
      <c r="A20" s="91">
        <v>15</v>
      </c>
      <c r="B20" s="90" t="s">
        <v>83</v>
      </c>
      <c r="C20" s="149">
        <v>17533</v>
      </c>
      <c r="D20" s="150">
        <f t="shared" si="1"/>
        <v>333</v>
      </c>
      <c r="E20" s="81">
        <f>H20+K20+N20+Q20+T20+W20</f>
        <v>328</v>
      </c>
      <c r="F20" s="81">
        <f>I20+L20+O20+R20+U20+X20</f>
        <v>5</v>
      </c>
      <c r="G20" s="151">
        <f>SUM(H20:I20)</f>
        <v>0</v>
      </c>
      <c r="H20" s="92">
        <v>0</v>
      </c>
      <c r="I20" s="92">
        <v>0</v>
      </c>
      <c r="J20" s="151">
        <f>SUM(K20:L20)</f>
        <v>263.79999999999995</v>
      </c>
      <c r="K20" s="92">
        <v>259.4</v>
      </c>
      <c r="L20" s="92">
        <v>4.4</v>
      </c>
      <c r="M20" s="151">
        <f>SUM(N20:O20)</f>
        <v>0</v>
      </c>
      <c r="N20" s="92">
        <v>0</v>
      </c>
      <c r="O20" s="92">
        <v>0</v>
      </c>
      <c r="P20" s="151">
        <f>SUM(Q20:R20)</f>
        <v>64</v>
      </c>
      <c r="Q20" s="92">
        <v>64</v>
      </c>
      <c r="R20" s="92">
        <v>0</v>
      </c>
      <c r="S20" s="151">
        <f>SUM(T20:U20)</f>
        <v>0</v>
      </c>
      <c r="T20" s="92">
        <v>0</v>
      </c>
      <c r="U20" s="92">
        <v>0</v>
      </c>
      <c r="V20" s="151">
        <f>SUM(W20:X20)</f>
        <v>5.199999999999999</v>
      </c>
      <c r="W20" s="92">
        <v>4.6</v>
      </c>
      <c r="X20" s="92">
        <v>0.6</v>
      </c>
      <c r="Y20" s="152">
        <v>122.5</v>
      </c>
      <c r="Z20" s="153">
        <f>D20+Y20</f>
        <v>455.5</v>
      </c>
      <c r="AA20" s="154">
        <f>SUM(AB20:AC20)</f>
        <v>332.99999999999994</v>
      </c>
      <c r="AB20" s="93">
        <f>G20+J20+M20+S20+V20</f>
        <v>268.99999999999994</v>
      </c>
      <c r="AC20" s="94">
        <f>P20</f>
        <v>64</v>
      </c>
      <c r="AD20" s="155">
        <f t="shared" si="7"/>
        <v>612.6695650414057</v>
      </c>
      <c r="AE20" s="95">
        <f t="shared" si="8"/>
        <v>494.91925824666106</v>
      </c>
      <c r="AF20" s="96">
        <f t="shared" si="9"/>
        <v>117.75030679474466</v>
      </c>
      <c r="AG20" s="156">
        <f t="shared" si="10"/>
        <v>838.0510116407218</v>
      </c>
      <c r="AH20" s="157">
        <f t="shared" si="11"/>
        <v>225.38144659931592</v>
      </c>
      <c r="AI20" s="158">
        <f>AC20*100/AA20</f>
        <v>19.219219219219223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</row>
    <row r="21" spans="1:112" s="70" customFormat="1" ht="19.5" customHeight="1">
      <c r="A21" s="91">
        <v>16</v>
      </c>
      <c r="B21" s="90" t="s">
        <v>84</v>
      </c>
      <c r="C21" s="149">
        <v>6853</v>
      </c>
      <c r="D21" s="150">
        <f t="shared" si="1"/>
        <v>84.3</v>
      </c>
      <c r="E21" s="81">
        <f>H21+K21+N21+Q21+T21+W21</f>
        <v>84.2</v>
      </c>
      <c r="F21" s="81">
        <f>I21+L21+O21+R21+U21+X21</f>
        <v>0.1</v>
      </c>
      <c r="G21" s="151">
        <f>SUM(H21:I21)</f>
        <v>0</v>
      </c>
      <c r="H21" s="92">
        <v>0</v>
      </c>
      <c r="I21" s="92">
        <v>0</v>
      </c>
      <c r="J21" s="151">
        <f>SUM(K21:L21)</f>
        <v>58.7</v>
      </c>
      <c r="K21" s="92">
        <v>58.6</v>
      </c>
      <c r="L21" s="92">
        <v>0.1</v>
      </c>
      <c r="M21" s="151">
        <f>SUM(N21:O21)</f>
        <v>1.3</v>
      </c>
      <c r="N21" s="92">
        <v>1.3</v>
      </c>
      <c r="O21" s="92">
        <v>0</v>
      </c>
      <c r="P21" s="151">
        <f>SUM(Q21:R21)</f>
        <v>24.3</v>
      </c>
      <c r="Q21" s="92">
        <v>24.3</v>
      </c>
      <c r="R21" s="92">
        <v>0</v>
      </c>
      <c r="S21" s="151">
        <f>SUM(T21:U21)</f>
        <v>0</v>
      </c>
      <c r="T21" s="92">
        <v>0</v>
      </c>
      <c r="U21" s="92">
        <v>0</v>
      </c>
      <c r="V21" s="151">
        <f>SUM(W21:X21)</f>
        <v>0</v>
      </c>
      <c r="W21" s="92">
        <v>0</v>
      </c>
      <c r="X21" s="92">
        <v>0</v>
      </c>
      <c r="Y21" s="152">
        <v>36.8</v>
      </c>
      <c r="Z21" s="153">
        <f t="shared" si="3"/>
        <v>121.1</v>
      </c>
      <c r="AA21" s="154">
        <f t="shared" si="4"/>
        <v>84.3</v>
      </c>
      <c r="AB21" s="93">
        <f t="shared" si="5"/>
        <v>60</v>
      </c>
      <c r="AC21" s="94">
        <f t="shared" si="6"/>
        <v>24.3</v>
      </c>
      <c r="AD21" s="155">
        <f t="shared" si="7"/>
        <v>396.8123214226875</v>
      </c>
      <c r="AE21" s="95">
        <f t="shared" si="8"/>
        <v>282.4286985214858</v>
      </c>
      <c r="AF21" s="96">
        <f t="shared" si="9"/>
        <v>114.38362290120173</v>
      </c>
      <c r="AG21" s="156">
        <f t="shared" si="10"/>
        <v>570.0352565158654</v>
      </c>
      <c r="AH21" s="157">
        <f t="shared" si="11"/>
        <v>173.2229350931779</v>
      </c>
      <c r="AI21" s="158">
        <f t="shared" si="12"/>
        <v>28.825622775800714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</row>
    <row r="22" spans="1:112" s="70" customFormat="1" ht="19.5" customHeight="1">
      <c r="A22" s="91">
        <v>17</v>
      </c>
      <c r="B22" s="90" t="s">
        <v>85</v>
      </c>
      <c r="C22" s="149">
        <v>14571</v>
      </c>
      <c r="D22" s="150">
        <f t="shared" si="1"/>
        <v>244</v>
      </c>
      <c r="E22" s="81">
        <f t="shared" si="13"/>
        <v>236.9</v>
      </c>
      <c r="F22" s="81">
        <f t="shared" si="13"/>
        <v>7.1000000000000005</v>
      </c>
      <c r="G22" s="151">
        <f t="shared" si="2"/>
        <v>0</v>
      </c>
      <c r="H22" s="92">
        <v>0</v>
      </c>
      <c r="I22" s="92">
        <v>0</v>
      </c>
      <c r="J22" s="151">
        <f t="shared" si="14"/>
        <v>198</v>
      </c>
      <c r="K22" s="92">
        <v>193.5</v>
      </c>
      <c r="L22" s="92">
        <v>4.5</v>
      </c>
      <c r="M22" s="151">
        <f>SUM(N22:O22)</f>
        <v>6.2</v>
      </c>
      <c r="N22" s="92">
        <v>5</v>
      </c>
      <c r="O22" s="92">
        <v>1.2</v>
      </c>
      <c r="P22" s="151">
        <f t="shared" si="16"/>
        <v>38.6</v>
      </c>
      <c r="Q22" s="92">
        <v>38.4</v>
      </c>
      <c r="R22" s="92">
        <v>0.2</v>
      </c>
      <c r="S22" s="151">
        <f t="shared" si="17"/>
        <v>0</v>
      </c>
      <c r="T22" s="92">
        <v>0</v>
      </c>
      <c r="U22" s="92">
        <v>0</v>
      </c>
      <c r="V22" s="151">
        <f t="shared" si="18"/>
        <v>1.2</v>
      </c>
      <c r="W22" s="92">
        <v>0</v>
      </c>
      <c r="X22" s="92">
        <v>1.2</v>
      </c>
      <c r="Y22" s="152">
        <v>56.5</v>
      </c>
      <c r="Z22" s="153">
        <f t="shared" si="3"/>
        <v>300.5</v>
      </c>
      <c r="AA22" s="154">
        <f t="shared" si="4"/>
        <v>243.99999999999997</v>
      </c>
      <c r="AB22" s="93">
        <f t="shared" si="5"/>
        <v>205.39999999999998</v>
      </c>
      <c r="AC22" s="94">
        <f t="shared" si="6"/>
        <v>38.6</v>
      </c>
      <c r="AD22" s="155">
        <f t="shared" si="7"/>
        <v>540.1803405349998</v>
      </c>
      <c r="AE22" s="95">
        <f t="shared" si="8"/>
        <v>454.72558174544656</v>
      </c>
      <c r="AF22" s="96">
        <f t="shared" si="9"/>
        <v>85.45475878955327</v>
      </c>
      <c r="AG22" s="156">
        <f t="shared" si="10"/>
        <v>665.2630833228176</v>
      </c>
      <c r="AH22" s="157">
        <f t="shared" si="11"/>
        <v>125.08274278781761</v>
      </c>
      <c r="AI22" s="158">
        <f>AC22*100/AA22</f>
        <v>15.819672131147543</v>
      </c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</row>
    <row r="23" spans="1:112" s="70" customFormat="1" ht="19.5" customHeight="1">
      <c r="A23" s="91">
        <v>18</v>
      </c>
      <c r="B23" s="90" t="s">
        <v>151</v>
      </c>
      <c r="C23" s="149">
        <v>33758</v>
      </c>
      <c r="D23" s="150">
        <f t="shared" si="1"/>
        <v>469.8</v>
      </c>
      <c r="E23" s="81">
        <f t="shared" si="13"/>
        <v>447</v>
      </c>
      <c r="F23" s="81">
        <f t="shared" si="13"/>
        <v>22.8</v>
      </c>
      <c r="G23" s="151">
        <v>0</v>
      </c>
      <c r="H23" s="92">
        <v>0</v>
      </c>
      <c r="I23" s="98">
        <v>0</v>
      </c>
      <c r="J23" s="151">
        <f t="shared" si="14"/>
        <v>310.8</v>
      </c>
      <c r="K23" s="92">
        <v>293.6</v>
      </c>
      <c r="L23" s="92">
        <v>17.2</v>
      </c>
      <c r="M23" s="151">
        <f t="shared" si="15"/>
        <v>0</v>
      </c>
      <c r="N23" s="92">
        <v>0</v>
      </c>
      <c r="O23" s="92">
        <v>0</v>
      </c>
      <c r="P23" s="151">
        <f t="shared" si="16"/>
        <v>137.5</v>
      </c>
      <c r="Q23" s="92">
        <v>136.4</v>
      </c>
      <c r="R23" s="92">
        <v>1.1</v>
      </c>
      <c r="S23" s="151">
        <v>0</v>
      </c>
      <c r="T23" s="92">
        <v>0</v>
      </c>
      <c r="U23" s="92">
        <v>0</v>
      </c>
      <c r="V23" s="151">
        <f t="shared" si="18"/>
        <v>21.5</v>
      </c>
      <c r="W23" s="92">
        <v>17</v>
      </c>
      <c r="X23" s="92">
        <v>4.5</v>
      </c>
      <c r="Y23" s="152">
        <v>276.1</v>
      </c>
      <c r="Z23" s="153">
        <f t="shared" si="3"/>
        <v>745.9000000000001</v>
      </c>
      <c r="AA23" s="154">
        <f t="shared" si="4"/>
        <v>469.8</v>
      </c>
      <c r="AB23" s="93">
        <f t="shared" si="5"/>
        <v>332.3</v>
      </c>
      <c r="AC23" s="94">
        <f t="shared" si="6"/>
        <v>137.5</v>
      </c>
      <c r="AD23" s="155">
        <f t="shared" si="7"/>
        <v>448.92584601212803</v>
      </c>
      <c r="AE23" s="95">
        <f t="shared" si="8"/>
        <v>317.53524612564956</v>
      </c>
      <c r="AF23" s="96">
        <f t="shared" si="9"/>
        <v>131.39059988647853</v>
      </c>
      <c r="AG23" s="156">
        <f t="shared" si="10"/>
        <v>712.7581705841769</v>
      </c>
      <c r="AH23" s="157">
        <f t="shared" si="11"/>
        <v>263.8323245720489</v>
      </c>
      <c r="AI23" s="158">
        <f t="shared" si="12"/>
        <v>29.267773520647083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</row>
    <row r="24" spans="1:112" s="70" customFormat="1" ht="19.5" customHeight="1">
      <c r="A24" s="91">
        <v>19</v>
      </c>
      <c r="B24" s="90" t="s">
        <v>152</v>
      </c>
      <c r="C24" s="149">
        <v>26928</v>
      </c>
      <c r="D24" s="150">
        <f t="shared" si="1"/>
        <v>420.5</v>
      </c>
      <c r="E24" s="81">
        <f t="shared" si="13"/>
        <v>401.9</v>
      </c>
      <c r="F24" s="81">
        <f t="shared" si="13"/>
        <v>18.6</v>
      </c>
      <c r="G24" s="151">
        <v>0</v>
      </c>
      <c r="H24" s="92">
        <v>0</v>
      </c>
      <c r="I24" s="92">
        <v>0</v>
      </c>
      <c r="J24" s="151">
        <f t="shared" si="14"/>
        <v>263.8</v>
      </c>
      <c r="K24" s="92">
        <v>251.4</v>
      </c>
      <c r="L24" s="92">
        <v>12.4</v>
      </c>
      <c r="M24" s="151">
        <f t="shared" si="15"/>
        <v>0</v>
      </c>
      <c r="N24" s="92">
        <v>0</v>
      </c>
      <c r="O24" s="92">
        <v>0</v>
      </c>
      <c r="P24" s="151">
        <f t="shared" si="16"/>
        <v>132.1</v>
      </c>
      <c r="Q24" s="92">
        <v>131.1</v>
      </c>
      <c r="R24" s="92">
        <v>1</v>
      </c>
      <c r="S24" s="151">
        <v>0</v>
      </c>
      <c r="T24" s="92">
        <v>0</v>
      </c>
      <c r="U24" s="92">
        <v>0</v>
      </c>
      <c r="V24" s="151">
        <f t="shared" si="18"/>
        <v>24.599999999999998</v>
      </c>
      <c r="W24" s="92">
        <v>19.4</v>
      </c>
      <c r="X24" s="92">
        <v>5.2</v>
      </c>
      <c r="Y24" s="152">
        <v>404.2</v>
      </c>
      <c r="Z24" s="153">
        <f t="shared" si="3"/>
        <v>824.7</v>
      </c>
      <c r="AA24" s="154">
        <f t="shared" si="4"/>
        <v>420.5</v>
      </c>
      <c r="AB24" s="93">
        <f t="shared" si="5"/>
        <v>288.40000000000003</v>
      </c>
      <c r="AC24" s="94">
        <f t="shared" si="6"/>
        <v>132.1</v>
      </c>
      <c r="AD24" s="155">
        <f t="shared" si="7"/>
        <v>503.7327736568723</v>
      </c>
      <c r="AE24" s="95">
        <f t="shared" si="8"/>
        <v>345.48521265788816</v>
      </c>
      <c r="AF24" s="96">
        <f t="shared" si="9"/>
        <v>158.24756099898414</v>
      </c>
      <c r="AG24" s="156">
        <f t="shared" si="10"/>
        <v>987.9391639353689</v>
      </c>
      <c r="AH24" s="157">
        <f t="shared" si="11"/>
        <v>484.20639027849654</v>
      </c>
      <c r="AI24" s="158">
        <f t="shared" si="12"/>
        <v>31.414982164090368</v>
      </c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</row>
    <row r="25" spans="1:112" s="70" customFormat="1" ht="19.5" customHeight="1">
      <c r="A25" s="91">
        <v>20</v>
      </c>
      <c r="B25" s="90" t="s">
        <v>34</v>
      </c>
      <c r="C25" s="149">
        <v>6252</v>
      </c>
      <c r="D25" s="150">
        <f t="shared" si="1"/>
        <v>84.9</v>
      </c>
      <c r="E25" s="81">
        <f t="shared" si="13"/>
        <v>84.9</v>
      </c>
      <c r="F25" s="81">
        <f t="shared" si="13"/>
        <v>0</v>
      </c>
      <c r="G25" s="151">
        <f t="shared" si="2"/>
        <v>0</v>
      </c>
      <c r="H25" s="92">
        <v>0</v>
      </c>
      <c r="I25" s="92">
        <v>0</v>
      </c>
      <c r="J25" s="151">
        <f t="shared" si="14"/>
        <v>67.6</v>
      </c>
      <c r="K25" s="92">
        <v>67.6</v>
      </c>
      <c r="L25" s="92">
        <v>0</v>
      </c>
      <c r="M25" s="151">
        <f t="shared" si="15"/>
        <v>1.4</v>
      </c>
      <c r="N25" s="92">
        <v>1.4</v>
      </c>
      <c r="O25" s="92">
        <v>0</v>
      </c>
      <c r="P25" s="151">
        <f t="shared" si="16"/>
        <v>15.4</v>
      </c>
      <c r="Q25" s="92">
        <v>15.4</v>
      </c>
      <c r="R25" s="92">
        <v>0</v>
      </c>
      <c r="S25" s="151">
        <f t="shared" si="17"/>
        <v>0</v>
      </c>
      <c r="T25" s="92">
        <v>0</v>
      </c>
      <c r="U25" s="92">
        <v>0</v>
      </c>
      <c r="V25" s="151">
        <f t="shared" si="18"/>
        <v>0.5</v>
      </c>
      <c r="W25" s="92">
        <v>0.5</v>
      </c>
      <c r="X25" s="92">
        <v>0</v>
      </c>
      <c r="Y25" s="152">
        <v>49.7</v>
      </c>
      <c r="Z25" s="153">
        <f t="shared" si="3"/>
        <v>134.60000000000002</v>
      </c>
      <c r="AA25" s="154">
        <f t="shared" si="4"/>
        <v>84.9</v>
      </c>
      <c r="AB25" s="93">
        <f t="shared" si="5"/>
        <v>69.5</v>
      </c>
      <c r="AC25" s="94">
        <f t="shared" si="6"/>
        <v>15.4</v>
      </c>
      <c r="AD25" s="155">
        <f t="shared" si="7"/>
        <v>438.05337130827814</v>
      </c>
      <c r="AE25" s="95">
        <f t="shared" si="8"/>
        <v>358.59492704270116</v>
      </c>
      <c r="AF25" s="96">
        <f t="shared" si="9"/>
        <v>79.45844426557696</v>
      </c>
      <c r="AG25" s="156">
        <f t="shared" si="10"/>
        <v>694.4874414380947</v>
      </c>
      <c r="AH25" s="157">
        <f t="shared" si="11"/>
        <v>256.4340701298166</v>
      </c>
      <c r="AI25" s="158">
        <f t="shared" si="12"/>
        <v>18.13898704358068</v>
      </c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</row>
    <row r="26" spans="1:112" s="70" customFormat="1" ht="19.5" customHeight="1">
      <c r="A26" s="91">
        <v>21</v>
      </c>
      <c r="B26" s="90" t="s">
        <v>35</v>
      </c>
      <c r="C26" s="149">
        <v>16131</v>
      </c>
      <c r="D26" s="150">
        <f t="shared" si="1"/>
        <v>194.7</v>
      </c>
      <c r="E26" s="81">
        <f t="shared" si="13"/>
        <v>184</v>
      </c>
      <c r="F26" s="81">
        <f t="shared" si="13"/>
        <v>10.700000000000001</v>
      </c>
      <c r="G26" s="151">
        <f t="shared" si="2"/>
        <v>0</v>
      </c>
      <c r="H26" s="92">
        <v>0</v>
      </c>
      <c r="I26" s="92">
        <v>0</v>
      </c>
      <c r="J26" s="151">
        <f t="shared" si="14"/>
        <v>151.3</v>
      </c>
      <c r="K26" s="92">
        <v>141.9</v>
      </c>
      <c r="L26" s="92">
        <v>9.4</v>
      </c>
      <c r="M26" s="151">
        <f t="shared" si="15"/>
        <v>3.8</v>
      </c>
      <c r="N26" s="92">
        <v>2.5</v>
      </c>
      <c r="O26" s="92">
        <v>1.3</v>
      </c>
      <c r="P26" s="151">
        <f t="shared" si="16"/>
        <v>39.6</v>
      </c>
      <c r="Q26" s="92">
        <v>39.6</v>
      </c>
      <c r="R26" s="92">
        <v>0</v>
      </c>
      <c r="S26" s="151">
        <f t="shared" si="17"/>
        <v>0</v>
      </c>
      <c r="T26" s="92">
        <v>0</v>
      </c>
      <c r="U26" s="92">
        <v>0</v>
      </c>
      <c r="V26" s="151">
        <f t="shared" si="18"/>
        <v>0</v>
      </c>
      <c r="W26" s="92">
        <v>0</v>
      </c>
      <c r="X26" s="92">
        <v>0</v>
      </c>
      <c r="Y26" s="152">
        <v>116.1</v>
      </c>
      <c r="Z26" s="153">
        <f t="shared" si="3"/>
        <v>310.79999999999995</v>
      </c>
      <c r="AA26" s="154">
        <f t="shared" si="4"/>
        <v>194.70000000000002</v>
      </c>
      <c r="AB26" s="93">
        <f t="shared" si="5"/>
        <v>155.10000000000002</v>
      </c>
      <c r="AC26" s="94">
        <f t="shared" si="6"/>
        <v>39.6</v>
      </c>
      <c r="AD26" s="155">
        <f t="shared" si="7"/>
        <v>389.3524989951226</v>
      </c>
      <c r="AE26" s="95">
        <f t="shared" si="8"/>
        <v>310.1621602164537</v>
      </c>
      <c r="AF26" s="96">
        <f t="shared" si="9"/>
        <v>79.19033877866902</v>
      </c>
      <c r="AG26" s="156">
        <f t="shared" si="10"/>
        <v>621.5241740507657</v>
      </c>
      <c r="AH26" s="157">
        <f t="shared" si="11"/>
        <v>232.1716750556432</v>
      </c>
      <c r="AI26" s="158">
        <f t="shared" si="12"/>
        <v>20.338983050847457</v>
      </c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</row>
    <row r="27" spans="1:112" s="70" customFormat="1" ht="19.5" customHeight="1">
      <c r="A27" s="87">
        <v>22</v>
      </c>
      <c r="B27" s="90" t="s">
        <v>36</v>
      </c>
      <c r="C27" s="149">
        <v>8103</v>
      </c>
      <c r="D27" s="150">
        <f t="shared" si="1"/>
        <v>122.39999999999999</v>
      </c>
      <c r="E27" s="81">
        <f t="shared" si="13"/>
        <v>118.6</v>
      </c>
      <c r="F27" s="81">
        <f t="shared" si="13"/>
        <v>3.8000000000000003</v>
      </c>
      <c r="G27" s="151">
        <f t="shared" si="2"/>
        <v>0</v>
      </c>
      <c r="H27" s="92">
        <v>0</v>
      </c>
      <c r="I27" s="92">
        <v>0</v>
      </c>
      <c r="J27" s="151">
        <f t="shared" si="14"/>
        <v>97.3</v>
      </c>
      <c r="K27" s="92">
        <v>94.6</v>
      </c>
      <c r="L27" s="92">
        <v>2.7</v>
      </c>
      <c r="M27" s="151">
        <f t="shared" si="15"/>
        <v>6.2</v>
      </c>
      <c r="N27" s="92">
        <v>5.7</v>
      </c>
      <c r="O27" s="92">
        <v>0.5</v>
      </c>
      <c r="P27" s="151">
        <f t="shared" si="16"/>
        <v>18.3</v>
      </c>
      <c r="Q27" s="92">
        <v>18.3</v>
      </c>
      <c r="R27" s="92">
        <v>0</v>
      </c>
      <c r="S27" s="151">
        <f t="shared" si="17"/>
        <v>0</v>
      </c>
      <c r="T27" s="92">
        <v>0</v>
      </c>
      <c r="U27" s="92">
        <v>0</v>
      </c>
      <c r="V27" s="151">
        <f t="shared" si="18"/>
        <v>0.6</v>
      </c>
      <c r="W27" s="92">
        <v>0</v>
      </c>
      <c r="X27" s="92">
        <v>0.6</v>
      </c>
      <c r="Y27" s="152">
        <v>40.4</v>
      </c>
      <c r="Z27" s="153">
        <f t="shared" si="3"/>
        <v>162.79999999999998</v>
      </c>
      <c r="AA27" s="154">
        <f t="shared" si="4"/>
        <v>122.39999999999999</v>
      </c>
      <c r="AB27" s="93">
        <f t="shared" si="5"/>
        <v>104.1</v>
      </c>
      <c r="AC27" s="94">
        <f t="shared" si="6"/>
        <v>18.3</v>
      </c>
      <c r="AD27" s="155">
        <f t="shared" si="7"/>
        <v>487.2747250122416</v>
      </c>
      <c r="AE27" s="95">
        <f t="shared" si="8"/>
        <v>414.422376419725</v>
      </c>
      <c r="AF27" s="96">
        <f t="shared" si="9"/>
        <v>72.8523485925165</v>
      </c>
      <c r="AG27" s="156">
        <f t="shared" si="10"/>
        <v>648.107232287524</v>
      </c>
      <c r="AH27" s="157">
        <f t="shared" si="11"/>
        <v>160.83250727528235</v>
      </c>
      <c r="AI27" s="158">
        <f t="shared" si="12"/>
        <v>14.950980392156863</v>
      </c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</row>
    <row r="28" spans="1:112" s="71" customFormat="1" ht="19.5" customHeight="1">
      <c r="A28" s="91">
        <v>23</v>
      </c>
      <c r="B28" s="90" t="s">
        <v>37</v>
      </c>
      <c r="C28" s="149">
        <v>6023</v>
      </c>
      <c r="D28" s="150">
        <f t="shared" si="1"/>
        <v>94.60000000000001</v>
      </c>
      <c r="E28" s="81">
        <f t="shared" si="13"/>
        <v>93.4</v>
      </c>
      <c r="F28" s="81">
        <f t="shared" si="13"/>
        <v>1.2</v>
      </c>
      <c r="G28" s="151">
        <f t="shared" si="2"/>
        <v>0</v>
      </c>
      <c r="H28" s="97">
        <v>0</v>
      </c>
      <c r="I28" s="97">
        <v>0</v>
      </c>
      <c r="J28" s="151">
        <f t="shared" si="14"/>
        <v>79.5</v>
      </c>
      <c r="K28" s="97">
        <v>79</v>
      </c>
      <c r="L28" s="97">
        <v>0.5</v>
      </c>
      <c r="M28" s="151">
        <f t="shared" si="15"/>
        <v>9.4</v>
      </c>
      <c r="N28" s="97">
        <v>8.9</v>
      </c>
      <c r="O28" s="97">
        <v>0.5</v>
      </c>
      <c r="P28" s="151">
        <f t="shared" si="16"/>
        <v>5.7</v>
      </c>
      <c r="Q28" s="97">
        <v>5.5</v>
      </c>
      <c r="R28" s="97">
        <v>0.2</v>
      </c>
      <c r="S28" s="151">
        <f t="shared" si="17"/>
        <v>0</v>
      </c>
      <c r="T28" s="97">
        <v>0</v>
      </c>
      <c r="U28" s="97">
        <v>0</v>
      </c>
      <c r="V28" s="151">
        <f t="shared" si="18"/>
        <v>0</v>
      </c>
      <c r="W28" s="97">
        <v>0</v>
      </c>
      <c r="X28" s="97">
        <v>0</v>
      </c>
      <c r="Y28" s="152">
        <v>0</v>
      </c>
      <c r="Z28" s="153">
        <f t="shared" si="3"/>
        <v>94.60000000000001</v>
      </c>
      <c r="AA28" s="154">
        <f t="shared" si="4"/>
        <v>94.60000000000001</v>
      </c>
      <c r="AB28" s="93">
        <f t="shared" si="5"/>
        <v>88.9</v>
      </c>
      <c r="AC28" s="94">
        <f t="shared" si="6"/>
        <v>5.7</v>
      </c>
      <c r="AD28" s="155">
        <f t="shared" si="7"/>
        <v>506.6599540471205</v>
      </c>
      <c r="AE28" s="95">
        <f t="shared" si="8"/>
        <v>476.1318172810677</v>
      </c>
      <c r="AF28" s="96">
        <f t="shared" si="9"/>
        <v>30.52813676605271</v>
      </c>
      <c r="AG28" s="156">
        <f t="shared" si="10"/>
        <v>506.6599540471205</v>
      </c>
      <c r="AH28" s="157">
        <f t="shared" si="11"/>
        <v>0</v>
      </c>
      <c r="AI28" s="158">
        <f t="shared" si="12"/>
        <v>6.02536997885835</v>
      </c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</row>
    <row r="29" spans="1:112" s="71" customFormat="1" ht="19.5" customHeight="1">
      <c r="A29" s="91">
        <v>24</v>
      </c>
      <c r="B29" s="90" t="s">
        <v>38</v>
      </c>
      <c r="C29" s="149">
        <v>12543</v>
      </c>
      <c r="D29" s="150">
        <f t="shared" si="1"/>
        <v>254.8</v>
      </c>
      <c r="E29" s="81">
        <f>H29+K29+N29+Q29+T29+W29</f>
        <v>234.9</v>
      </c>
      <c r="F29" s="81">
        <f>L29+I29+O29+R29+U29+X29</f>
        <v>19.9</v>
      </c>
      <c r="G29" s="151">
        <f>SUM(H29:I29)</f>
        <v>0</v>
      </c>
      <c r="H29" s="97">
        <v>0</v>
      </c>
      <c r="I29" s="97">
        <v>0</v>
      </c>
      <c r="J29" s="151">
        <f>SUM(K29:L29)</f>
        <v>178.1</v>
      </c>
      <c r="K29" s="97">
        <v>167.4</v>
      </c>
      <c r="L29" s="97">
        <v>10.7</v>
      </c>
      <c r="M29" s="151">
        <f>SUM(N29:O29)</f>
        <v>7.199999999999999</v>
      </c>
      <c r="N29" s="97">
        <v>6.1</v>
      </c>
      <c r="O29" s="97">
        <v>1.1</v>
      </c>
      <c r="P29" s="151">
        <f>SUM(Q29:R29)</f>
        <v>66.39999999999999</v>
      </c>
      <c r="Q29" s="97">
        <v>58.3</v>
      </c>
      <c r="R29" s="97">
        <v>8.1</v>
      </c>
      <c r="S29" s="151">
        <f>SUM(T29:U29)</f>
        <v>0</v>
      </c>
      <c r="T29" s="97">
        <v>0</v>
      </c>
      <c r="U29" s="97">
        <v>0</v>
      </c>
      <c r="V29" s="151">
        <f>SUM(W29:X29)</f>
        <v>3.1</v>
      </c>
      <c r="W29" s="97">
        <v>3.1</v>
      </c>
      <c r="X29" s="97">
        <v>0</v>
      </c>
      <c r="Y29" s="152">
        <v>76.9</v>
      </c>
      <c r="Z29" s="153">
        <f>D29+Y29</f>
        <v>331.70000000000005</v>
      </c>
      <c r="AA29" s="161">
        <f>SUM(AB29:AC29)</f>
        <v>254.79999999999995</v>
      </c>
      <c r="AB29" s="92">
        <f>G29+J29+M29+S29+V29</f>
        <v>188.39999999999998</v>
      </c>
      <c r="AC29" s="99">
        <f>P29</f>
        <v>66.39999999999999</v>
      </c>
      <c r="AD29" s="155">
        <f t="shared" si="7"/>
        <v>655.2941751343119</v>
      </c>
      <c r="AE29" s="95">
        <f t="shared" si="8"/>
        <v>484.5267762767049</v>
      </c>
      <c r="AF29" s="96">
        <f t="shared" si="9"/>
        <v>170.76739885760725</v>
      </c>
      <c r="AG29" s="156">
        <f t="shared" si="10"/>
        <v>853.0654548353665</v>
      </c>
      <c r="AH29" s="157">
        <f t="shared" si="11"/>
        <v>197.7712797010542</v>
      </c>
      <c r="AI29" s="158">
        <f>AC29*100/AA29</f>
        <v>26.059654631083205</v>
      </c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1:112" s="71" customFormat="1" ht="19.5" customHeight="1">
      <c r="A30" s="91">
        <v>25</v>
      </c>
      <c r="B30" s="90" t="s">
        <v>39</v>
      </c>
      <c r="C30" s="149">
        <v>16700</v>
      </c>
      <c r="D30" s="150">
        <f t="shared" si="1"/>
        <v>313.40000000000003</v>
      </c>
      <c r="E30" s="81">
        <f t="shared" si="13"/>
        <v>296.70000000000005</v>
      </c>
      <c r="F30" s="81">
        <f t="shared" si="13"/>
        <v>16.7</v>
      </c>
      <c r="G30" s="151">
        <f t="shared" si="2"/>
        <v>0</v>
      </c>
      <c r="H30" s="97">
        <v>0</v>
      </c>
      <c r="I30" s="97">
        <v>0</v>
      </c>
      <c r="J30" s="151">
        <f t="shared" si="14"/>
        <v>273.40000000000003</v>
      </c>
      <c r="K30" s="97">
        <v>266.1</v>
      </c>
      <c r="L30" s="97">
        <v>7.3</v>
      </c>
      <c r="M30" s="151">
        <f t="shared" si="15"/>
        <v>8.399999999999999</v>
      </c>
      <c r="N30" s="97">
        <v>6.1</v>
      </c>
      <c r="O30" s="97">
        <v>2.3</v>
      </c>
      <c r="P30" s="151">
        <f t="shared" si="16"/>
        <v>23.8</v>
      </c>
      <c r="Q30" s="97">
        <v>23.8</v>
      </c>
      <c r="R30" s="97">
        <v>0</v>
      </c>
      <c r="S30" s="151">
        <f t="shared" si="17"/>
        <v>0</v>
      </c>
      <c r="T30" s="97">
        <v>0</v>
      </c>
      <c r="U30" s="97">
        <v>0</v>
      </c>
      <c r="V30" s="151">
        <f t="shared" si="18"/>
        <v>7.8</v>
      </c>
      <c r="W30" s="97">
        <v>0.7</v>
      </c>
      <c r="X30" s="97">
        <v>7.1</v>
      </c>
      <c r="Y30" s="152">
        <v>74.3</v>
      </c>
      <c r="Z30" s="153">
        <f t="shared" si="3"/>
        <v>387.70000000000005</v>
      </c>
      <c r="AA30" s="154">
        <f t="shared" si="4"/>
        <v>313.40000000000003</v>
      </c>
      <c r="AB30" s="93">
        <f t="shared" si="5"/>
        <v>289.6</v>
      </c>
      <c r="AC30" s="94">
        <f t="shared" si="6"/>
        <v>23.8</v>
      </c>
      <c r="AD30" s="155">
        <f t="shared" si="7"/>
        <v>605.3699053505891</v>
      </c>
      <c r="AE30" s="95">
        <f t="shared" si="8"/>
        <v>559.397334363531</v>
      </c>
      <c r="AF30" s="96">
        <f t="shared" si="9"/>
        <v>45.97257098705814</v>
      </c>
      <c r="AG30" s="156">
        <f t="shared" si="10"/>
        <v>748.8893181379178</v>
      </c>
      <c r="AH30" s="157">
        <f t="shared" si="11"/>
        <v>143.51941278732858</v>
      </c>
      <c r="AI30" s="158">
        <f t="shared" si="12"/>
        <v>7.59412890874282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</row>
    <row r="31" spans="1:112" s="71" customFormat="1" ht="19.5" customHeight="1">
      <c r="A31" s="91">
        <v>26</v>
      </c>
      <c r="B31" s="90" t="s">
        <v>153</v>
      </c>
      <c r="C31" s="149">
        <v>10254</v>
      </c>
      <c r="D31" s="150">
        <f t="shared" si="1"/>
        <v>155.5</v>
      </c>
      <c r="E31" s="81">
        <f t="shared" si="13"/>
        <v>154.8</v>
      </c>
      <c r="F31" s="81">
        <f t="shared" si="13"/>
        <v>0.7</v>
      </c>
      <c r="G31" s="151">
        <f t="shared" si="2"/>
        <v>0</v>
      </c>
      <c r="H31" s="97">
        <v>0</v>
      </c>
      <c r="I31" s="97">
        <v>0</v>
      </c>
      <c r="J31" s="151">
        <f t="shared" si="14"/>
        <v>119.10000000000001</v>
      </c>
      <c r="K31" s="97">
        <v>118.7</v>
      </c>
      <c r="L31" s="97">
        <v>0.4</v>
      </c>
      <c r="M31" s="151">
        <f t="shared" si="15"/>
        <v>6.6</v>
      </c>
      <c r="N31" s="97">
        <v>6.5</v>
      </c>
      <c r="O31" s="97">
        <v>0.1</v>
      </c>
      <c r="P31" s="151">
        <f t="shared" si="16"/>
        <v>29.6</v>
      </c>
      <c r="Q31" s="97">
        <v>29.6</v>
      </c>
      <c r="R31" s="97">
        <v>0</v>
      </c>
      <c r="S31" s="151">
        <f t="shared" si="17"/>
        <v>0</v>
      </c>
      <c r="T31" s="97">
        <v>0</v>
      </c>
      <c r="U31" s="97">
        <v>0</v>
      </c>
      <c r="V31" s="151">
        <f t="shared" si="18"/>
        <v>0.2</v>
      </c>
      <c r="W31" s="97">
        <v>0</v>
      </c>
      <c r="X31" s="97">
        <v>0.2</v>
      </c>
      <c r="Y31" s="152">
        <v>40.7</v>
      </c>
      <c r="Z31" s="153">
        <f t="shared" si="3"/>
        <v>196.2</v>
      </c>
      <c r="AA31" s="162">
        <f t="shared" si="4"/>
        <v>155.5</v>
      </c>
      <c r="AB31" s="93">
        <f t="shared" si="5"/>
        <v>125.9</v>
      </c>
      <c r="AC31" s="94">
        <f t="shared" si="6"/>
        <v>29.6</v>
      </c>
      <c r="AD31" s="155">
        <f t="shared" si="7"/>
        <v>489.1875397169948</v>
      </c>
      <c r="AE31" s="95">
        <f t="shared" si="8"/>
        <v>396.06888263903306</v>
      </c>
      <c r="AF31" s="96">
        <f t="shared" si="9"/>
        <v>93.11865707796171</v>
      </c>
      <c r="AG31" s="156">
        <f t="shared" si="10"/>
        <v>617.225693199192</v>
      </c>
      <c r="AH31" s="157">
        <f t="shared" si="11"/>
        <v>128.03815348219734</v>
      </c>
      <c r="AI31" s="158">
        <f t="shared" si="12"/>
        <v>19.035369774919616</v>
      </c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</row>
    <row r="32" spans="1:112" s="71" customFormat="1" ht="19.5" customHeight="1">
      <c r="A32" s="91">
        <v>27</v>
      </c>
      <c r="B32" s="90" t="s">
        <v>40</v>
      </c>
      <c r="C32" s="149">
        <v>3670</v>
      </c>
      <c r="D32" s="150">
        <f t="shared" si="1"/>
        <v>60.199999999999996</v>
      </c>
      <c r="E32" s="81">
        <f t="shared" si="13"/>
        <v>59.4</v>
      </c>
      <c r="F32" s="81">
        <f t="shared" si="13"/>
        <v>0.8</v>
      </c>
      <c r="G32" s="151">
        <f>SUM(H32:I32)</f>
        <v>0</v>
      </c>
      <c r="H32" s="97">
        <v>0</v>
      </c>
      <c r="I32" s="97">
        <v>0</v>
      </c>
      <c r="J32" s="151">
        <f>SUM(K32:L32)</f>
        <v>45.5</v>
      </c>
      <c r="K32" s="97">
        <v>45.4</v>
      </c>
      <c r="L32" s="97">
        <v>0.1</v>
      </c>
      <c r="M32" s="151">
        <f>SUM(N32:O32)</f>
        <v>3.2</v>
      </c>
      <c r="N32" s="97">
        <v>3</v>
      </c>
      <c r="O32" s="97">
        <v>0.2</v>
      </c>
      <c r="P32" s="151">
        <f>SUM(Q32:R32)</f>
        <v>11</v>
      </c>
      <c r="Q32" s="97">
        <v>11</v>
      </c>
      <c r="R32" s="97">
        <v>0</v>
      </c>
      <c r="S32" s="151">
        <f>SUM(T32:U32)</f>
        <v>0</v>
      </c>
      <c r="T32" s="97">
        <v>0</v>
      </c>
      <c r="U32" s="97">
        <v>0</v>
      </c>
      <c r="V32" s="151">
        <f>SUM(W32:X32)</f>
        <v>0.5</v>
      </c>
      <c r="W32" s="97">
        <v>0</v>
      </c>
      <c r="X32" s="97">
        <v>0.5</v>
      </c>
      <c r="Y32" s="152">
        <v>18.5</v>
      </c>
      <c r="Z32" s="153">
        <f>D32+Y32</f>
        <v>78.69999999999999</v>
      </c>
      <c r="AA32" s="154">
        <f>SUM(AB32:AC32)</f>
        <v>60.2</v>
      </c>
      <c r="AB32" s="93">
        <f>G32+J32+M32+S32+V32</f>
        <v>49.2</v>
      </c>
      <c r="AC32" s="94">
        <f>P32</f>
        <v>11</v>
      </c>
      <c r="AD32" s="155">
        <f t="shared" si="7"/>
        <v>529.1377340247868</v>
      </c>
      <c r="AE32" s="95">
        <f t="shared" si="8"/>
        <v>432.45143710995865</v>
      </c>
      <c r="AF32" s="96">
        <f t="shared" si="9"/>
        <v>96.68629691482816</v>
      </c>
      <c r="AG32" s="156">
        <f t="shared" si="10"/>
        <v>691.7465061088159</v>
      </c>
      <c r="AH32" s="157">
        <f t="shared" si="11"/>
        <v>162.60877208402917</v>
      </c>
      <c r="AI32" s="158">
        <f>AC32*100/AA32</f>
        <v>18.272425249169434</v>
      </c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</row>
    <row r="33" spans="1:112" s="70" customFormat="1" ht="19.5" customHeight="1">
      <c r="A33" s="87">
        <v>28</v>
      </c>
      <c r="B33" s="90" t="s">
        <v>154</v>
      </c>
      <c r="C33" s="149">
        <v>2910</v>
      </c>
      <c r="D33" s="150">
        <f t="shared" si="1"/>
        <v>66</v>
      </c>
      <c r="E33" s="81">
        <f t="shared" si="13"/>
        <v>64</v>
      </c>
      <c r="F33" s="81">
        <f t="shared" si="13"/>
        <v>2</v>
      </c>
      <c r="G33" s="151">
        <f t="shared" si="2"/>
        <v>0</v>
      </c>
      <c r="H33" s="97">
        <v>0</v>
      </c>
      <c r="I33" s="97">
        <v>0</v>
      </c>
      <c r="J33" s="151">
        <f t="shared" si="14"/>
        <v>54.8</v>
      </c>
      <c r="K33" s="92">
        <v>53</v>
      </c>
      <c r="L33" s="92">
        <v>1.8</v>
      </c>
      <c r="M33" s="151">
        <f t="shared" si="15"/>
        <v>4.9</v>
      </c>
      <c r="N33" s="92">
        <v>4.7</v>
      </c>
      <c r="O33" s="92">
        <v>0.2</v>
      </c>
      <c r="P33" s="151">
        <f t="shared" si="16"/>
        <v>6.3</v>
      </c>
      <c r="Q33" s="92">
        <v>6.3</v>
      </c>
      <c r="R33" s="92">
        <v>0</v>
      </c>
      <c r="S33" s="151">
        <f t="shared" si="17"/>
        <v>0</v>
      </c>
      <c r="T33" s="92">
        <v>0</v>
      </c>
      <c r="U33" s="92">
        <v>0</v>
      </c>
      <c r="V33" s="151">
        <f t="shared" si="18"/>
        <v>0</v>
      </c>
      <c r="W33" s="92">
        <v>0</v>
      </c>
      <c r="X33" s="92">
        <v>0</v>
      </c>
      <c r="Y33" s="152">
        <v>11.7</v>
      </c>
      <c r="Z33" s="153">
        <f>D33+Y33</f>
        <v>77.7</v>
      </c>
      <c r="AA33" s="154">
        <f t="shared" si="4"/>
        <v>66</v>
      </c>
      <c r="AB33" s="93">
        <f t="shared" si="5"/>
        <v>59.699999999999996</v>
      </c>
      <c r="AC33" s="94">
        <f t="shared" si="6"/>
        <v>6.3</v>
      </c>
      <c r="AD33" s="155">
        <f t="shared" si="7"/>
        <v>731.6262055204523</v>
      </c>
      <c r="AE33" s="95">
        <f t="shared" si="8"/>
        <v>661.7891586298636</v>
      </c>
      <c r="AF33" s="96">
        <f t="shared" si="9"/>
        <v>69.83704689058862</v>
      </c>
      <c r="AG33" s="156">
        <f t="shared" si="10"/>
        <v>861.3235783172597</v>
      </c>
      <c r="AH33" s="157">
        <f t="shared" si="11"/>
        <v>129.69737279680743</v>
      </c>
      <c r="AI33" s="158">
        <f t="shared" si="12"/>
        <v>9.545454545454545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</row>
    <row r="34" spans="1:112" s="70" customFormat="1" ht="19.5" customHeight="1">
      <c r="A34" s="91">
        <v>29</v>
      </c>
      <c r="B34" s="90" t="s">
        <v>41</v>
      </c>
      <c r="C34" s="149">
        <v>9955</v>
      </c>
      <c r="D34" s="150">
        <f t="shared" si="1"/>
        <v>136</v>
      </c>
      <c r="E34" s="81">
        <f t="shared" si="13"/>
        <v>135.2</v>
      </c>
      <c r="F34" s="81">
        <f t="shared" si="13"/>
        <v>0.8</v>
      </c>
      <c r="G34" s="151">
        <f t="shared" si="2"/>
        <v>0</v>
      </c>
      <c r="H34" s="97">
        <v>0</v>
      </c>
      <c r="I34" s="97">
        <v>0</v>
      </c>
      <c r="J34" s="151">
        <f t="shared" si="14"/>
        <v>103.89999999999999</v>
      </c>
      <c r="K34" s="92">
        <v>103.6</v>
      </c>
      <c r="L34" s="92">
        <v>0.3</v>
      </c>
      <c r="M34" s="151">
        <f t="shared" si="15"/>
        <v>4.7</v>
      </c>
      <c r="N34" s="92">
        <v>4.7</v>
      </c>
      <c r="O34" s="97">
        <v>0</v>
      </c>
      <c r="P34" s="151">
        <f t="shared" si="16"/>
        <v>27.4</v>
      </c>
      <c r="Q34" s="92">
        <v>26.9</v>
      </c>
      <c r="R34" s="92">
        <v>0.5</v>
      </c>
      <c r="S34" s="151">
        <f t="shared" si="17"/>
        <v>0</v>
      </c>
      <c r="T34" s="92">
        <v>0</v>
      </c>
      <c r="U34" s="92">
        <v>0</v>
      </c>
      <c r="V34" s="151">
        <f t="shared" si="18"/>
        <v>0</v>
      </c>
      <c r="W34" s="92">
        <v>0</v>
      </c>
      <c r="X34" s="92">
        <v>0</v>
      </c>
      <c r="Y34" s="152">
        <v>32.3</v>
      </c>
      <c r="Z34" s="153">
        <f t="shared" si="3"/>
        <v>168.3</v>
      </c>
      <c r="AA34" s="154">
        <f t="shared" si="4"/>
        <v>136</v>
      </c>
      <c r="AB34" s="93">
        <f t="shared" si="5"/>
        <v>108.6</v>
      </c>
      <c r="AC34" s="94">
        <f t="shared" si="6"/>
        <v>27.4</v>
      </c>
      <c r="AD34" s="155">
        <f t="shared" si="7"/>
        <v>440.69279499684063</v>
      </c>
      <c r="AE34" s="95">
        <f t="shared" si="8"/>
        <v>351.90615835777123</v>
      </c>
      <c r="AF34" s="96">
        <f t="shared" si="9"/>
        <v>88.78663663906934</v>
      </c>
      <c r="AG34" s="156">
        <f t="shared" si="10"/>
        <v>545.3573338085904</v>
      </c>
      <c r="AH34" s="157">
        <f t="shared" si="11"/>
        <v>104.66453881174964</v>
      </c>
      <c r="AI34" s="158">
        <f t="shared" si="12"/>
        <v>20.147058823529413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</row>
    <row r="35" spans="1:112" s="71" customFormat="1" ht="19.5" customHeight="1">
      <c r="A35" s="91">
        <v>30</v>
      </c>
      <c r="B35" s="90" t="s">
        <v>42</v>
      </c>
      <c r="C35" s="149">
        <v>4493</v>
      </c>
      <c r="D35" s="150">
        <f t="shared" si="1"/>
        <v>80.3</v>
      </c>
      <c r="E35" s="81">
        <f>H35+K35+N35+Q35+T35+W35</f>
        <v>73.5</v>
      </c>
      <c r="F35" s="81">
        <f>I35+L35+O35+R35+U35+X35</f>
        <v>6.8</v>
      </c>
      <c r="G35" s="151">
        <f>SUM(H35:I35)</f>
        <v>0</v>
      </c>
      <c r="H35" s="97">
        <v>0</v>
      </c>
      <c r="I35" s="97">
        <v>0</v>
      </c>
      <c r="J35" s="151">
        <f>SUM(K35:L35)</f>
        <v>65.8</v>
      </c>
      <c r="K35" s="92">
        <v>60.1</v>
      </c>
      <c r="L35" s="92">
        <v>5.7</v>
      </c>
      <c r="M35" s="151">
        <f>SUM(N35:O35)</f>
        <v>5</v>
      </c>
      <c r="N35" s="92">
        <v>4</v>
      </c>
      <c r="O35" s="97">
        <v>1</v>
      </c>
      <c r="P35" s="151">
        <f>SUM(Q35:R35)</f>
        <v>9.5</v>
      </c>
      <c r="Q35" s="92">
        <v>9.4</v>
      </c>
      <c r="R35" s="92">
        <v>0.1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19</v>
      </c>
      <c r="Z35" s="153">
        <f>D35+Y35</f>
        <v>99.3</v>
      </c>
      <c r="AA35" s="154">
        <f t="shared" si="4"/>
        <v>80.3</v>
      </c>
      <c r="AB35" s="93">
        <f>G35+J35+M35+S35+V35</f>
        <v>70.8</v>
      </c>
      <c r="AC35" s="94">
        <f>P35</f>
        <v>9.5</v>
      </c>
      <c r="AD35" s="155">
        <f t="shared" si="7"/>
        <v>576.5240553405655</v>
      </c>
      <c r="AE35" s="95">
        <f t="shared" si="8"/>
        <v>508.31759798396075</v>
      </c>
      <c r="AF35" s="96">
        <f t="shared" si="9"/>
        <v>68.20645735660489</v>
      </c>
      <c r="AG35" s="156">
        <f t="shared" si="10"/>
        <v>712.9369700537753</v>
      </c>
      <c r="AH35" s="157">
        <f t="shared" si="11"/>
        <v>136.41291471320977</v>
      </c>
      <c r="AI35" s="158">
        <f>AC35*100/AA35</f>
        <v>11.830635118306352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s="70" customFormat="1" ht="19.5" customHeight="1">
      <c r="A36" s="91">
        <v>30</v>
      </c>
      <c r="B36" s="90" t="s">
        <v>155</v>
      </c>
      <c r="C36" s="149">
        <v>6241</v>
      </c>
      <c r="D36" s="150">
        <f t="shared" si="1"/>
        <v>97.39999999999999</v>
      </c>
      <c r="E36" s="81">
        <f t="shared" si="13"/>
        <v>96.8</v>
      </c>
      <c r="F36" s="81">
        <f t="shared" si="13"/>
        <v>0.6000000000000001</v>
      </c>
      <c r="G36" s="151">
        <f t="shared" si="2"/>
        <v>0</v>
      </c>
      <c r="H36" s="97">
        <v>0</v>
      </c>
      <c r="I36" s="92">
        <v>0</v>
      </c>
      <c r="J36" s="151">
        <f t="shared" si="14"/>
        <v>81</v>
      </c>
      <c r="K36" s="92">
        <v>80.6</v>
      </c>
      <c r="L36" s="92">
        <v>0.4</v>
      </c>
      <c r="M36" s="151">
        <f t="shared" si="15"/>
        <v>3.4000000000000004</v>
      </c>
      <c r="N36" s="92">
        <v>3.2</v>
      </c>
      <c r="O36" s="92">
        <v>0.2</v>
      </c>
      <c r="P36" s="151">
        <f t="shared" si="16"/>
        <v>9.9</v>
      </c>
      <c r="Q36" s="92">
        <v>9.9</v>
      </c>
      <c r="R36" s="92">
        <v>0</v>
      </c>
      <c r="S36" s="151">
        <f t="shared" si="17"/>
        <v>0</v>
      </c>
      <c r="T36" s="92">
        <v>0</v>
      </c>
      <c r="U36" s="92">
        <v>0</v>
      </c>
      <c r="V36" s="151">
        <f>SUM(W36:X36)</f>
        <v>3.1</v>
      </c>
      <c r="W36" s="92">
        <v>3.1</v>
      </c>
      <c r="X36" s="92">
        <v>0</v>
      </c>
      <c r="Y36" s="152">
        <v>25.9</v>
      </c>
      <c r="Z36" s="153">
        <f t="shared" si="3"/>
        <v>123.29999999999998</v>
      </c>
      <c r="AA36" s="154">
        <f t="shared" si="4"/>
        <v>97.4</v>
      </c>
      <c r="AB36" s="93">
        <f t="shared" si="5"/>
        <v>87.5</v>
      </c>
      <c r="AC36" s="94">
        <f t="shared" si="6"/>
        <v>9.9</v>
      </c>
      <c r="AD36" s="155">
        <f t="shared" si="7"/>
        <v>503.43462327687354</v>
      </c>
      <c r="AE36" s="95">
        <f t="shared" si="8"/>
        <v>452.2641636214213</v>
      </c>
      <c r="AF36" s="96">
        <f t="shared" si="9"/>
        <v>51.17045965545224</v>
      </c>
      <c r="AG36" s="156">
        <f t="shared" si="10"/>
        <v>637.3048157088142</v>
      </c>
      <c r="AH36" s="157">
        <f t="shared" si="11"/>
        <v>133.87019243194067</v>
      </c>
      <c r="AI36" s="158">
        <f t="shared" si="12"/>
        <v>10.164271047227926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70" customFormat="1" ht="19.5" customHeight="1">
      <c r="A37" s="91">
        <v>32</v>
      </c>
      <c r="B37" s="90" t="s">
        <v>156</v>
      </c>
      <c r="C37" s="149">
        <v>18107</v>
      </c>
      <c r="D37" s="150">
        <f t="shared" si="1"/>
        <v>279.3</v>
      </c>
      <c r="E37" s="81">
        <f t="shared" si="13"/>
        <v>247.6</v>
      </c>
      <c r="F37" s="81">
        <f t="shared" si="13"/>
        <v>31.7</v>
      </c>
      <c r="G37" s="151">
        <f t="shared" si="2"/>
        <v>0</v>
      </c>
      <c r="H37" s="92">
        <v>0</v>
      </c>
      <c r="I37" s="92">
        <v>0</v>
      </c>
      <c r="J37" s="151">
        <f t="shared" si="14"/>
        <v>223.9</v>
      </c>
      <c r="K37" s="92">
        <v>204</v>
      </c>
      <c r="L37" s="92">
        <v>19.9</v>
      </c>
      <c r="M37" s="151">
        <f t="shared" si="15"/>
        <v>23.9</v>
      </c>
      <c r="N37" s="92">
        <v>14.7</v>
      </c>
      <c r="O37" s="92">
        <v>9.2</v>
      </c>
      <c r="P37" s="151">
        <f t="shared" si="16"/>
        <v>31.5</v>
      </c>
      <c r="Q37" s="92">
        <v>28.9</v>
      </c>
      <c r="R37" s="92">
        <v>2.6</v>
      </c>
      <c r="S37" s="151">
        <f t="shared" si="17"/>
        <v>0</v>
      </c>
      <c r="T37" s="92">
        <v>0</v>
      </c>
      <c r="U37" s="92">
        <v>0</v>
      </c>
      <c r="V37" s="151">
        <f t="shared" si="18"/>
        <v>0</v>
      </c>
      <c r="W37" s="92">
        <v>0</v>
      </c>
      <c r="X37" s="92">
        <v>0</v>
      </c>
      <c r="Y37" s="152">
        <v>60.9</v>
      </c>
      <c r="Z37" s="153">
        <f t="shared" si="3"/>
        <v>340.2</v>
      </c>
      <c r="AA37" s="154">
        <f t="shared" si="4"/>
        <v>279.3</v>
      </c>
      <c r="AB37" s="93">
        <f t="shared" si="5"/>
        <v>247.8</v>
      </c>
      <c r="AC37" s="94">
        <f t="shared" si="6"/>
        <v>31.5</v>
      </c>
      <c r="AD37" s="155">
        <f t="shared" si="7"/>
        <v>497.5797989371425</v>
      </c>
      <c r="AE37" s="95">
        <f t="shared" si="8"/>
        <v>441.4617765006227</v>
      </c>
      <c r="AF37" s="96">
        <f t="shared" si="9"/>
        <v>56.11802243651982</v>
      </c>
      <c r="AG37" s="156">
        <f t="shared" si="10"/>
        <v>606.0746423144142</v>
      </c>
      <c r="AH37" s="157">
        <f t="shared" si="11"/>
        <v>108.49484337727168</v>
      </c>
      <c r="AI37" s="158">
        <f t="shared" si="12"/>
        <v>11.278195488721805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70" customFormat="1" ht="19.5" customHeight="1" thickBot="1">
      <c r="A38" s="100">
        <v>33</v>
      </c>
      <c r="B38" s="101" t="s">
        <v>44</v>
      </c>
      <c r="C38" s="163">
        <v>13654</v>
      </c>
      <c r="D38" s="164">
        <f t="shared" si="1"/>
        <v>185.79999999999998</v>
      </c>
      <c r="E38" s="102">
        <f t="shared" si="13"/>
        <v>182.2</v>
      </c>
      <c r="F38" s="102">
        <f t="shared" si="13"/>
        <v>3.6</v>
      </c>
      <c r="G38" s="165">
        <f t="shared" si="2"/>
        <v>0</v>
      </c>
      <c r="H38" s="102">
        <v>0</v>
      </c>
      <c r="I38" s="102">
        <v>0</v>
      </c>
      <c r="J38" s="165">
        <f t="shared" si="14"/>
        <v>139</v>
      </c>
      <c r="K38" s="102">
        <v>138.5</v>
      </c>
      <c r="L38" s="102">
        <v>0.5</v>
      </c>
      <c r="M38" s="165">
        <f t="shared" si="15"/>
        <v>6.1000000000000005</v>
      </c>
      <c r="N38" s="102">
        <v>5.7</v>
      </c>
      <c r="O38" s="102">
        <v>0.4</v>
      </c>
      <c r="P38" s="165">
        <f t="shared" si="16"/>
        <v>32.6</v>
      </c>
      <c r="Q38" s="102">
        <v>32.6</v>
      </c>
      <c r="R38" s="102">
        <v>0</v>
      </c>
      <c r="S38" s="165">
        <f t="shared" si="17"/>
        <v>0</v>
      </c>
      <c r="T38" s="102">
        <v>0</v>
      </c>
      <c r="U38" s="102">
        <v>0</v>
      </c>
      <c r="V38" s="165">
        <f t="shared" si="18"/>
        <v>8.100000000000001</v>
      </c>
      <c r="W38" s="102">
        <v>5.4</v>
      </c>
      <c r="X38" s="102">
        <v>2.7</v>
      </c>
      <c r="Y38" s="166">
        <v>56.1</v>
      </c>
      <c r="Z38" s="167">
        <f t="shared" si="3"/>
        <v>241.89999999999998</v>
      </c>
      <c r="AA38" s="168">
        <f t="shared" si="4"/>
        <v>185.79999999999998</v>
      </c>
      <c r="AB38" s="103">
        <f t="shared" si="5"/>
        <v>153.2</v>
      </c>
      <c r="AC38" s="104">
        <f t="shared" si="6"/>
        <v>32.6</v>
      </c>
      <c r="AD38" s="169">
        <f t="shared" si="7"/>
        <v>438.95916120527124</v>
      </c>
      <c r="AE38" s="105">
        <f t="shared" si="8"/>
        <v>361.9404924469729</v>
      </c>
      <c r="AF38" s="106">
        <f t="shared" si="9"/>
        <v>77.01866875829842</v>
      </c>
      <c r="AG38" s="170">
        <f t="shared" si="10"/>
        <v>571.497422473386</v>
      </c>
      <c r="AH38" s="171">
        <f t="shared" si="11"/>
        <v>132.53826126811475</v>
      </c>
      <c r="AI38" s="172">
        <f t="shared" si="12"/>
        <v>17.54574811625404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s="70" customFormat="1" ht="15" customHeight="1">
      <c r="A39" s="122"/>
      <c r="B39" s="115"/>
      <c r="C39" s="122"/>
      <c r="D39" s="123"/>
      <c r="E39" s="124"/>
      <c r="F39" s="12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25"/>
      <c r="AE39" s="125"/>
      <c r="AF39" s="125"/>
      <c r="AG39" s="125"/>
      <c r="AH39" s="12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</row>
    <row r="40" spans="1:34" s="70" customFormat="1" ht="15" customHeight="1">
      <c r="A40" s="72"/>
      <c r="C40" s="72"/>
      <c r="D40" s="18"/>
      <c r="E40" s="73"/>
      <c r="F40" s="73"/>
      <c r="AD40" s="74"/>
      <c r="AE40" s="74"/>
      <c r="AF40" s="74"/>
      <c r="AG40" s="74"/>
      <c r="AH40" s="74"/>
    </row>
    <row r="41" spans="1:34" s="70" customFormat="1" ht="15" customHeight="1">
      <c r="A41" s="72"/>
      <c r="C41" s="72"/>
      <c r="D41" s="18"/>
      <c r="E41" s="73"/>
      <c r="F41" s="73"/>
      <c r="AD41" s="74"/>
      <c r="AE41" s="74"/>
      <c r="AF41" s="74"/>
      <c r="AG41" s="74"/>
      <c r="AH41" s="74"/>
    </row>
    <row r="42" spans="1:34" s="70" customFormat="1" ht="15" customHeight="1">
      <c r="A42" s="72"/>
      <c r="C42" s="72"/>
      <c r="D42" s="18"/>
      <c r="E42" s="73"/>
      <c r="F42" s="73"/>
      <c r="AD42" s="74"/>
      <c r="AE42" s="74"/>
      <c r="AF42" s="74"/>
      <c r="AG42" s="74"/>
      <c r="AH42" s="74"/>
    </row>
    <row r="43" spans="1:34" s="70" customFormat="1" ht="15" customHeight="1">
      <c r="A43" s="72"/>
      <c r="C43" s="72"/>
      <c r="D43" s="18"/>
      <c r="E43" s="73"/>
      <c r="F43" s="73"/>
      <c r="AD43" s="74"/>
      <c r="AE43" s="74"/>
      <c r="AF43" s="74"/>
      <c r="AG43" s="74"/>
      <c r="AH43" s="74"/>
    </row>
    <row r="44" spans="1:34" s="70" customFormat="1" ht="15" customHeight="1">
      <c r="A44" s="72"/>
      <c r="C44" s="72"/>
      <c r="D44" s="18"/>
      <c r="E44" s="73"/>
      <c r="F44" s="73"/>
      <c r="AD44" s="74"/>
      <c r="AE44" s="74"/>
      <c r="AF44" s="74"/>
      <c r="AG44" s="74"/>
      <c r="AH44" s="74"/>
    </row>
    <row r="45" spans="1:34" s="70" customFormat="1" ht="15" customHeight="1">
      <c r="A45" s="72"/>
      <c r="C45" s="72"/>
      <c r="D45" s="18"/>
      <c r="E45" s="73"/>
      <c r="F45" s="73"/>
      <c r="AD45" s="74"/>
      <c r="AE45" s="74"/>
      <c r="AF45" s="74"/>
      <c r="AG45" s="74"/>
      <c r="AH45" s="74"/>
    </row>
    <row r="46" spans="1:34" s="70" customFormat="1" ht="15" customHeight="1">
      <c r="A46" s="72"/>
      <c r="C46" s="72"/>
      <c r="D46" s="18"/>
      <c r="E46" s="73"/>
      <c r="F46" s="73"/>
      <c r="AD46" s="74"/>
      <c r="AE46" s="74"/>
      <c r="AF46" s="74"/>
      <c r="AG46" s="74"/>
      <c r="AH46" s="74"/>
    </row>
    <row r="47" spans="1:34" s="70" customFormat="1" ht="15" customHeight="1">
      <c r="A47" s="72"/>
      <c r="C47" s="72"/>
      <c r="D47" s="18"/>
      <c r="E47" s="73"/>
      <c r="F47" s="73"/>
      <c r="AD47" s="74"/>
      <c r="AE47" s="74"/>
      <c r="AF47" s="74"/>
      <c r="AG47" s="74"/>
      <c r="AH47" s="74"/>
    </row>
    <row r="48" spans="1:34" s="70" customFormat="1" ht="15" customHeight="1">
      <c r="A48" s="72"/>
      <c r="C48" s="72"/>
      <c r="D48" s="18"/>
      <c r="E48" s="73"/>
      <c r="F48" s="73"/>
      <c r="AD48" s="74"/>
      <c r="AE48" s="74"/>
      <c r="AF48" s="74"/>
      <c r="AG48" s="74"/>
      <c r="AH48" s="74"/>
    </row>
    <row r="49" spans="1:34" s="70" customFormat="1" ht="15" customHeight="1">
      <c r="A49" s="72"/>
      <c r="C49" s="72"/>
      <c r="D49" s="18"/>
      <c r="E49" s="73"/>
      <c r="F49" s="73"/>
      <c r="AD49" s="74"/>
      <c r="AE49" s="74"/>
      <c r="AF49" s="74"/>
      <c r="AG49" s="74"/>
      <c r="AH49" s="74"/>
    </row>
    <row r="50" spans="1:34" s="70" customFormat="1" ht="15" customHeight="1">
      <c r="A50" s="72"/>
      <c r="C50" s="72"/>
      <c r="D50" s="18"/>
      <c r="E50" s="73"/>
      <c r="F50" s="73"/>
      <c r="AD50" s="74"/>
      <c r="AE50" s="74"/>
      <c r="AF50" s="74"/>
      <c r="AG50" s="74"/>
      <c r="AH50" s="74"/>
    </row>
    <row r="51" spans="1:34" s="70" customFormat="1" ht="15" customHeight="1">
      <c r="A51" s="72"/>
      <c r="C51" s="72"/>
      <c r="D51" s="18"/>
      <c r="E51" s="73"/>
      <c r="F51" s="73"/>
      <c r="AD51" s="74"/>
      <c r="AE51" s="74"/>
      <c r="AF51" s="74"/>
      <c r="AG51" s="74"/>
      <c r="AH51" s="74"/>
    </row>
    <row r="52" spans="1:34" s="70" customFormat="1" ht="15" customHeight="1">
      <c r="A52" s="72"/>
      <c r="C52" s="72"/>
      <c r="D52" s="18"/>
      <c r="E52" s="73"/>
      <c r="F52" s="73"/>
      <c r="AD52" s="74"/>
      <c r="AE52" s="74"/>
      <c r="AF52" s="74"/>
      <c r="AG52" s="74"/>
      <c r="AH52" s="74"/>
    </row>
    <row r="53" spans="1:34" s="70" customFormat="1" ht="15" customHeight="1">
      <c r="A53" s="72"/>
      <c r="C53" s="72"/>
      <c r="D53" s="18"/>
      <c r="E53" s="73"/>
      <c r="F53" s="73"/>
      <c r="AD53" s="74"/>
      <c r="AE53" s="74"/>
      <c r="AF53" s="74"/>
      <c r="AG53" s="74"/>
      <c r="AH53" s="74"/>
    </row>
    <row r="54" spans="1:34" s="70" customFormat="1" ht="15" customHeight="1">
      <c r="A54" s="72"/>
      <c r="C54" s="72"/>
      <c r="D54" s="18"/>
      <c r="E54" s="73"/>
      <c r="F54" s="73"/>
      <c r="AD54" s="74"/>
      <c r="AE54" s="74"/>
      <c r="AF54" s="74"/>
      <c r="AG54" s="74"/>
      <c r="AH54" s="74"/>
    </row>
    <row r="55" spans="1:34" s="70" customFormat="1" ht="15" customHeight="1">
      <c r="A55" s="72"/>
      <c r="C55" s="72"/>
      <c r="D55" s="18"/>
      <c r="E55" s="73"/>
      <c r="F55" s="73"/>
      <c r="AD55" s="74"/>
      <c r="AE55" s="74"/>
      <c r="AF55" s="74"/>
      <c r="AG55" s="74"/>
      <c r="AH55" s="74"/>
    </row>
    <row r="56" spans="1:34" s="70" customFormat="1" ht="15" customHeight="1">
      <c r="A56" s="72"/>
      <c r="C56" s="72"/>
      <c r="D56" s="18"/>
      <c r="E56" s="73"/>
      <c r="F56" s="73"/>
      <c r="AD56" s="74"/>
      <c r="AE56" s="74"/>
      <c r="AF56" s="74"/>
      <c r="AG56" s="74"/>
      <c r="AH56" s="74"/>
    </row>
    <row r="57" spans="1:34" s="70" customFormat="1" ht="15" customHeight="1">
      <c r="A57" s="72"/>
      <c r="C57" s="72"/>
      <c r="D57" s="18"/>
      <c r="E57" s="73"/>
      <c r="F57" s="73"/>
      <c r="AD57" s="74"/>
      <c r="AE57" s="74"/>
      <c r="AF57" s="74"/>
      <c r="AG57" s="74"/>
      <c r="AH57" s="74"/>
    </row>
    <row r="58" spans="1:34" s="70" customFormat="1" ht="15" customHeight="1">
      <c r="A58" s="72"/>
      <c r="C58" s="72"/>
      <c r="D58" s="18"/>
      <c r="E58" s="73"/>
      <c r="F58" s="73"/>
      <c r="AD58" s="74"/>
      <c r="AE58" s="74"/>
      <c r="AF58" s="74"/>
      <c r="AG58" s="74"/>
      <c r="AH58" s="74"/>
    </row>
    <row r="59" spans="1:34" s="70" customFormat="1" ht="15" customHeight="1">
      <c r="A59" s="72"/>
      <c r="C59" s="72"/>
      <c r="D59" s="18"/>
      <c r="E59" s="73"/>
      <c r="F59" s="73"/>
      <c r="AD59" s="74"/>
      <c r="AE59" s="74"/>
      <c r="AF59" s="74"/>
      <c r="AG59" s="74"/>
      <c r="AH59" s="74"/>
    </row>
    <row r="60" spans="1:34" s="70" customFormat="1" ht="15" customHeight="1">
      <c r="A60" s="72"/>
      <c r="C60" s="72"/>
      <c r="D60" s="18"/>
      <c r="E60" s="73"/>
      <c r="F60" s="73"/>
      <c r="AD60" s="74"/>
      <c r="AE60" s="74"/>
      <c r="AF60" s="74"/>
      <c r="AG60" s="74"/>
      <c r="AH60" s="74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zoomScalePageLayoutView="0" workbookViewId="0" topLeftCell="R1">
      <selection activeCell="AJ15" sqref="AJ15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39" t="s">
        <v>157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</row>
    <row r="2" spans="1:35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</row>
    <row r="3" spans="1:35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</row>
    <row r="4" spans="1:35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</row>
    <row r="5" spans="1:35" s="7" customFormat="1" ht="39.75" customHeight="1" thickBot="1">
      <c r="A5" s="431" t="s">
        <v>19</v>
      </c>
      <c r="B5" s="432"/>
      <c r="C5" s="134">
        <f>SUM(C6:C38)</f>
        <v>1298935</v>
      </c>
      <c r="D5" s="173">
        <f>SUM(E5:F5)</f>
        <v>18023.799999999996</v>
      </c>
      <c r="E5" s="12">
        <f>SUM(E6:E38)</f>
        <v>17235.199999999997</v>
      </c>
      <c r="F5" s="12">
        <f>SUM(F6:F38)</f>
        <v>788.6</v>
      </c>
      <c r="G5" s="135">
        <f aca="true" t="shared" si="0" ref="G5:AC5">SUM(G6:G38)</f>
        <v>480.1</v>
      </c>
      <c r="H5" s="13">
        <f t="shared" si="0"/>
        <v>480.1</v>
      </c>
      <c r="I5" s="13">
        <f t="shared" si="0"/>
        <v>0</v>
      </c>
      <c r="J5" s="135">
        <f t="shared" si="0"/>
        <v>13505.699999999999</v>
      </c>
      <c r="K5" s="13">
        <f t="shared" si="0"/>
        <v>13013.499999999998</v>
      </c>
      <c r="L5" s="13">
        <f t="shared" si="0"/>
        <v>492.19999999999993</v>
      </c>
      <c r="M5" s="135">
        <f t="shared" si="0"/>
        <v>765.8</v>
      </c>
      <c r="N5" s="13">
        <f t="shared" si="0"/>
        <v>657.7</v>
      </c>
      <c r="O5" s="13">
        <f t="shared" si="0"/>
        <v>108.10000000000002</v>
      </c>
      <c r="P5" s="135">
        <f t="shared" si="0"/>
        <v>3003.899999999999</v>
      </c>
      <c r="Q5" s="13">
        <f t="shared" si="0"/>
        <v>2928.8999999999996</v>
      </c>
      <c r="R5" s="13">
        <f t="shared" si="0"/>
        <v>75.00000000000001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268.3</v>
      </c>
      <c r="W5" s="13">
        <f t="shared" si="0"/>
        <v>155</v>
      </c>
      <c r="X5" s="13">
        <f t="shared" si="0"/>
        <v>113.29999999999998</v>
      </c>
      <c r="Y5" s="136">
        <f t="shared" si="0"/>
        <v>9143.699999999999</v>
      </c>
      <c r="Z5" s="174">
        <f t="shared" si="0"/>
        <v>27167.5</v>
      </c>
      <c r="AA5" s="175">
        <f t="shared" si="0"/>
        <v>18023.799999999992</v>
      </c>
      <c r="AB5" s="14">
        <f t="shared" si="0"/>
        <v>15019.9</v>
      </c>
      <c r="AC5" s="15">
        <f t="shared" si="0"/>
        <v>3003.899999999999</v>
      </c>
      <c r="AD5" s="137">
        <f>AA5/C5/28*1000000</f>
        <v>495.5653230201224</v>
      </c>
      <c r="AE5" s="16">
        <f>AB5/C5/28*1000000</f>
        <v>412.97293552025315</v>
      </c>
      <c r="AF5" s="17">
        <f>AC5/C5/28*1000000</f>
        <v>82.59238749986937</v>
      </c>
      <c r="AG5" s="176">
        <f>Z5/C5/28*1000000</f>
        <v>746.9718324187562</v>
      </c>
      <c r="AH5" s="138">
        <f>Y5/C5/28*1000000</f>
        <v>251.40650939863372</v>
      </c>
      <c r="AI5" s="177">
        <f>AC5*100/AA5</f>
        <v>16.66629678536158</v>
      </c>
    </row>
    <row r="6" spans="1:35" s="86" customFormat="1" ht="19.5" customHeight="1" thickTop="1">
      <c r="A6" s="79">
        <v>1</v>
      </c>
      <c r="B6" s="80" t="s">
        <v>20</v>
      </c>
      <c r="C6" s="139">
        <v>294880</v>
      </c>
      <c r="D6" s="140">
        <f aca="true" t="shared" si="1" ref="D6:D38">SUM(E6:F6)</f>
        <v>4122.2</v>
      </c>
      <c r="E6" s="81">
        <f>H6+K6+N6+Q6+T6+W6</f>
        <v>4093.6</v>
      </c>
      <c r="F6" s="81">
        <f>I6+L6+O6+R6+U6+X6</f>
        <v>28.6</v>
      </c>
      <c r="G6" s="141">
        <f aca="true" t="shared" si="2" ref="G6:G38">SUM(H6:I6)</f>
        <v>0</v>
      </c>
      <c r="H6" s="81">
        <v>0</v>
      </c>
      <c r="I6" s="81">
        <v>0</v>
      </c>
      <c r="J6" s="141">
        <f>SUM(K6:L6)</f>
        <v>3094.7</v>
      </c>
      <c r="K6" s="81">
        <v>3076.7</v>
      </c>
      <c r="L6" s="81">
        <v>18</v>
      </c>
      <c r="M6" s="141">
        <f>SUM(N6:O6)</f>
        <v>220.2</v>
      </c>
      <c r="N6" s="81">
        <v>219.5</v>
      </c>
      <c r="O6" s="81">
        <v>0.7</v>
      </c>
      <c r="P6" s="141">
        <f>SUM(Q6:R6)</f>
        <v>740.0999999999999</v>
      </c>
      <c r="Q6" s="81">
        <v>737.3</v>
      </c>
      <c r="R6" s="81">
        <v>2.8</v>
      </c>
      <c r="S6" s="141">
        <f>SUM(T6:U6)</f>
        <v>0</v>
      </c>
      <c r="T6" s="81">
        <v>0</v>
      </c>
      <c r="U6" s="81">
        <v>0</v>
      </c>
      <c r="V6" s="141">
        <f>SUM(W6:X6)</f>
        <v>67.2</v>
      </c>
      <c r="W6" s="81">
        <v>60.1</v>
      </c>
      <c r="X6" s="81">
        <v>7.1</v>
      </c>
      <c r="Y6" s="142">
        <v>2730.1</v>
      </c>
      <c r="Z6" s="143">
        <f aca="true" t="shared" si="3" ref="Z6:Z38">D6+Y6</f>
        <v>6852.299999999999</v>
      </c>
      <c r="AA6" s="144">
        <f aca="true" t="shared" si="4" ref="AA6:AA38">SUM(AB6:AC6)</f>
        <v>4122.199999999999</v>
      </c>
      <c r="AB6" s="82">
        <f aca="true" t="shared" si="5" ref="AB6:AB38">G6+J6+M6+S6+V6</f>
        <v>3382.0999999999995</v>
      </c>
      <c r="AC6" s="83">
        <f aca="true" t="shared" si="6" ref="AC6:AC38">P6</f>
        <v>740.0999999999999</v>
      </c>
      <c r="AD6" s="145">
        <f aca="true" t="shared" si="7" ref="AD6:AD38">AA6/C6/28*1000000</f>
        <v>499.25877838927204</v>
      </c>
      <c r="AE6" s="84">
        <f aca="true" t="shared" si="8" ref="AE6:AE38">AB6/C6/28*1000000</f>
        <v>409.621831640958</v>
      </c>
      <c r="AF6" s="85">
        <f aca="true" t="shared" si="9" ref="AF6:AF38">AC6/C6/28*1000000</f>
        <v>89.63694674831409</v>
      </c>
      <c r="AG6" s="146">
        <f aca="true" t="shared" si="10" ref="AG6:AG38">Z6/C6/28*1000000</f>
        <v>829.9138632664134</v>
      </c>
      <c r="AH6" s="147">
        <f aca="true" t="shared" si="11" ref="AH6:AH38">Y6/C6/28*1000000</f>
        <v>330.6550848771413</v>
      </c>
      <c r="AI6" s="148">
        <f aca="true" t="shared" si="12" ref="AI6:AI38">AC6*100/AA6</f>
        <v>17.954005142884867</v>
      </c>
    </row>
    <row r="7" spans="1:35" s="89" customFormat="1" ht="19.5" customHeight="1">
      <c r="A7" s="87">
        <v>2</v>
      </c>
      <c r="B7" s="88" t="s">
        <v>21</v>
      </c>
      <c r="C7" s="149">
        <v>56627</v>
      </c>
      <c r="D7" s="140">
        <f t="shared" si="1"/>
        <v>964.8999999999999</v>
      </c>
      <c r="E7" s="81">
        <f aca="true" t="shared" si="13" ref="E7:F38">H7+K7+N7+Q7+T7+W7</f>
        <v>826.0999999999999</v>
      </c>
      <c r="F7" s="81">
        <f t="shared" si="13"/>
        <v>138.8</v>
      </c>
      <c r="G7" s="141">
        <f>SUM(H7:I7)</f>
        <v>0</v>
      </c>
      <c r="H7" s="81">
        <v>0</v>
      </c>
      <c r="I7" s="81">
        <v>0</v>
      </c>
      <c r="J7" s="141">
        <f>SUM(K7:L7)</f>
        <v>721.2</v>
      </c>
      <c r="K7" s="81">
        <v>661</v>
      </c>
      <c r="L7" s="81">
        <v>60.2</v>
      </c>
      <c r="M7" s="141">
        <f>SUM(N7:O7)</f>
        <v>41.6</v>
      </c>
      <c r="N7" s="81">
        <v>24.8</v>
      </c>
      <c r="O7" s="81">
        <v>16.8</v>
      </c>
      <c r="P7" s="141">
        <f>SUM(Q7:R7)</f>
        <v>170.70000000000002</v>
      </c>
      <c r="Q7" s="81">
        <v>140.3</v>
      </c>
      <c r="R7" s="81">
        <v>30.4</v>
      </c>
      <c r="S7" s="141">
        <f>SUM(T7:U7)</f>
        <v>0</v>
      </c>
      <c r="T7" s="81">
        <v>0</v>
      </c>
      <c r="U7" s="81">
        <v>0</v>
      </c>
      <c r="V7" s="141">
        <f>SUM(W7:X7)</f>
        <v>31.4</v>
      </c>
      <c r="W7" s="81">
        <v>0</v>
      </c>
      <c r="X7" s="81">
        <v>31.4</v>
      </c>
      <c r="Y7" s="142">
        <v>408.5</v>
      </c>
      <c r="Z7" s="143">
        <f>D7+Y7</f>
        <v>1373.3999999999999</v>
      </c>
      <c r="AA7" s="144">
        <f>SUM(AB7:AC7)</f>
        <v>964.9000000000001</v>
      </c>
      <c r="AB7" s="82">
        <f>G7+J7+M7+S7+V7</f>
        <v>794.2</v>
      </c>
      <c r="AC7" s="83">
        <f>P7</f>
        <v>170.70000000000002</v>
      </c>
      <c r="AD7" s="145">
        <f t="shared" si="7"/>
        <v>608.5562414698693</v>
      </c>
      <c r="AE7" s="84">
        <f t="shared" si="8"/>
        <v>500.89684627979085</v>
      </c>
      <c r="AF7" s="85">
        <f t="shared" si="9"/>
        <v>107.65939519007844</v>
      </c>
      <c r="AG7" s="146">
        <f t="shared" si="10"/>
        <v>866.1945714941635</v>
      </c>
      <c r="AH7" s="147">
        <f t="shared" si="11"/>
        <v>257.6383300242943</v>
      </c>
      <c r="AI7" s="148">
        <f>AC7*100/AA7</f>
        <v>17.690952430303657</v>
      </c>
    </row>
    <row r="8" spans="1:35" s="89" customFormat="1" ht="19.5" customHeight="1">
      <c r="A8" s="87">
        <v>3</v>
      </c>
      <c r="B8" s="90" t="s">
        <v>22</v>
      </c>
      <c r="C8" s="149">
        <v>38850</v>
      </c>
      <c r="D8" s="140">
        <f t="shared" si="1"/>
        <v>647.8000000000001</v>
      </c>
      <c r="E8" s="81">
        <f t="shared" si="13"/>
        <v>599.9000000000001</v>
      </c>
      <c r="F8" s="81">
        <f t="shared" si="13"/>
        <v>47.9</v>
      </c>
      <c r="G8" s="141">
        <f>SUM(H8:I8)</f>
        <v>0</v>
      </c>
      <c r="H8" s="81">
        <v>0</v>
      </c>
      <c r="I8" s="81">
        <v>0</v>
      </c>
      <c r="J8" s="141">
        <f>SUM(K8:L8)</f>
        <v>563</v>
      </c>
      <c r="K8" s="81">
        <v>537.1</v>
      </c>
      <c r="L8" s="81">
        <v>25.9</v>
      </c>
      <c r="M8" s="141">
        <f>SUM(N8:O8)</f>
        <v>71.6</v>
      </c>
      <c r="N8" s="185">
        <v>55.1</v>
      </c>
      <c r="O8" s="81">
        <v>16.5</v>
      </c>
      <c r="P8" s="141">
        <f>SUM(Q8:R8)</f>
        <v>13.2</v>
      </c>
      <c r="Q8" s="81">
        <v>7.7</v>
      </c>
      <c r="R8" s="81">
        <v>5.5</v>
      </c>
      <c r="S8" s="141">
        <f>SUM(T8:U8)</f>
        <v>0</v>
      </c>
      <c r="T8" s="81">
        <v>0</v>
      </c>
      <c r="U8" s="81">
        <v>0</v>
      </c>
      <c r="V8" s="141">
        <f>SUM(W8:X8)</f>
        <v>0</v>
      </c>
      <c r="W8" s="81">
        <v>0</v>
      </c>
      <c r="X8" s="81">
        <v>0</v>
      </c>
      <c r="Y8" s="142">
        <v>68.9</v>
      </c>
      <c r="Z8" s="143">
        <f>D8+Y8</f>
        <v>716.7</v>
      </c>
      <c r="AA8" s="144">
        <f>SUM(AB8:AC8)</f>
        <v>647.8000000000001</v>
      </c>
      <c r="AB8" s="82">
        <f>G8+J8+M8+S8+V8</f>
        <v>634.6</v>
      </c>
      <c r="AC8" s="83">
        <f>P8</f>
        <v>13.2</v>
      </c>
      <c r="AD8" s="145">
        <f t="shared" si="7"/>
        <v>595.513881228167</v>
      </c>
      <c r="AE8" s="84">
        <f t="shared" si="8"/>
        <v>583.379297665012</v>
      </c>
      <c r="AF8" s="85">
        <f t="shared" si="9"/>
        <v>12.134583563154992</v>
      </c>
      <c r="AG8" s="146">
        <f t="shared" si="10"/>
        <v>658.8527302813018</v>
      </c>
      <c r="AH8" s="147">
        <f t="shared" si="11"/>
        <v>63.33884905313477</v>
      </c>
      <c r="AI8" s="148">
        <f>AC8*100/AA8</f>
        <v>2.0376659462797155</v>
      </c>
    </row>
    <row r="9" spans="1:35" s="86" customFormat="1" ht="19.5" customHeight="1">
      <c r="A9" s="91">
        <v>4</v>
      </c>
      <c r="B9" s="90" t="s">
        <v>23</v>
      </c>
      <c r="C9" s="149">
        <v>99619</v>
      </c>
      <c r="D9" s="150">
        <f t="shared" si="1"/>
        <v>1198</v>
      </c>
      <c r="E9" s="81">
        <f t="shared" si="13"/>
        <v>1174.8</v>
      </c>
      <c r="F9" s="81">
        <f t="shared" si="13"/>
        <v>23.2</v>
      </c>
      <c r="G9" s="151">
        <f t="shared" si="2"/>
        <v>0</v>
      </c>
      <c r="H9" s="92">
        <v>0</v>
      </c>
      <c r="I9" s="92">
        <v>0</v>
      </c>
      <c r="J9" s="151">
        <f aca="true" t="shared" si="14" ref="J9:J38">SUM(K9:L9)</f>
        <v>1024</v>
      </c>
      <c r="K9" s="92">
        <v>1009.4</v>
      </c>
      <c r="L9" s="92">
        <v>14.6</v>
      </c>
      <c r="M9" s="151">
        <f aca="true" t="shared" si="15" ref="M9:M38">SUM(N9:O9)</f>
        <v>61.5</v>
      </c>
      <c r="N9" s="92">
        <v>59.4</v>
      </c>
      <c r="O9" s="92">
        <v>2.1</v>
      </c>
      <c r="P9" s="151">
        <f aca="true" t="shared" si="16" ref="P9:P38">SUM(Q9:R9)</f>
        <v>106</v>
      </c>
      <c r="Q9" s="92">
        <v>106</v>
      </c>
      <c r="R9" s="92">
        <v>0</v>
      </c>
      <c r="S9" s="151">
        <f aca="true" t="shared" si="17" ref="S9:S38">SUM(T9:U9)</f>
        <v>0</v>
      </c>
      <c r="T9" s="92">
        <v>0</v>
      </c>
      <c r="U9" s="92">
        <v>0</v>
      </c>
      <c r="V9" s="151">
        <f aca="true" t="shared" si="18" ref="V9:V38">SUM(W9:X9)</f>
        <v>6.5</v>
      </c>
      <c r="W9" s="92">
        <v>0</v>
      </c>
      <c r="X9" s="92">
        <v>6.5</v>
      </c>
      <c r="Y9" s="152">
        <v>898.4</v>
      </c>
      <c r="Z9" s="153">
        <f t="shared" si="3"/>
        <v>2096.4</v>
      </c>
      <c r="AA9" s="154">
        <f t="shared" si="4"/>
        <v>1198</v>
      </c>
      <c r="AB9" s="93">
        <f t="shared" si="5"/>
        <v>1092</v>
      </c>
      <c r="AC9" s="94">
        <f t="shared" si="6"/>
        <v>106</v>
      </c>
      <c r="AD9" s="155">
        <f t="shared" si="7"/>
        <v>429.49351314221474</v>
      </c>
      <c r="AE9" s="95">
        <f t="shared" si="8"/>
        <v>391.49158293096696</v>
      </c>
      <c r="AF9" s="96">
        <f t="shared" si="9"/>
        <v>38.00193021124772</v>
      </c>
      <c r="AG9" s="156">
        <f t="shared" si="10"/>
        <v>751.5777971213179</v>
      </c>
      <c r="AH9" s="157">
        <f t="shared" si="11"/>
        <v>322.0842839791032</v>
      </c>
      <c r="AI9" s="158">
        <f t="shared" si="12"/>
        <v>8.848080133555927</v>
      </c>
    </row>
    <row r="10" spans="1:35" s="86" customFormat="1" ht="19.5" customHeight="1">
      <c r="A10" s="91">
        <v>5</v>
      </c>
      <c r="B10" s="90" t="s">
        <v>158</v>
      </c>
      <c r="C10" s="149">
        <v>93758</v>
      </c>
      <c r="D10" s="150">
        <f t="shared" si="1"/>
        <v>1090.8000000000002</v>
      </c>
      <c r="E10" s="81">
        <f t="shared" si="13"/>
        <v>1062.8000000000002</v>
      </c>
      <c r="F10" s="81">
        <f t="shared" si="13"/>
        <v>28</v>
      </c>
      <c r="G10" s="151">
        <f t="shared" si="2"/>
        <v>0</v>
      </c>
      <c r="H10" s="92">
        <v>0</v>
      </c>
      <c r="I10" s="92">
        <v>0</v>
      </c>
      <c r="J10" s="151">
        <f t="shared" si="14"/>
        <v>793.5</v>
      </c>
      <c r="K10" s="92">
        <v>772.5</v>
      </c>
      <c r="L10" s="92">
        <v>21</v>
      </c>
      <c r="M10" s="151">
        <f t="shared" si="15"/>
        <v>38.2</v>
      </c>
      <c r="N10" s="92">
        <v>31.2</v>
      </c>
      <c r="O10" s="92">
        <v>7</v>
      </c>
      <c r="P10" s="151">
        <f t="shared" si="16"/>
        <v>259.1</v>
      </c>
      <c r="Q10" s="92">
        <v>259.1</v>
      </c>
      <c r="R10" s="92">
        <v>0</v>
      </c>
      <c r="S10" s="151">
        <f t="shared" si="17"/>
        <v>0</v>
      </c>
      <c r="T10" s="92">
        <v>0</v>
      </c>
      <c r="U10" s="92">
        <v>0</v>
      </c>
      <c r="V10" s="151">
        <f t="shared" si="18"/>
        <v>0</v>
      </c>
      <c r="W10" s="92">
        <v>0</v>
      </c>
      <c r="X10" s="92">
        <v>0</v>
      </c>
      <c r="Y10" s="152">
        <v>606.9</v>
      </c>
      <c r="Z10" s="153">
        <f t="shared" si="3"/>
        <v>1697.7000000000003</v>
      </c>
      <c r="AA10" s="154">
        <f t="shared" si="4"/>
        <v>1090.8000000000002</v>
      </c>
      <c r="AB10" s="93">
        <f t="shared" si="5"/>
        <v>831.7</v>
      </c>
      <c r="AC10" s="94">
        <f t="shared" si="6"/>
        <v>259.1</v>
      </c>
      <c r="AD10" s="155">
        <f t="shared" si="7"/>
        <v>415.50740051134693</v>
      </c>
      <c r="AE10" s="95">
        <f t="shared" si="8"/>
        <v>316.81106069424936</v>
      </c>
      <c r="AF10" s="96">
        <f t="shared" si="9"/>
        <v>98.69633981709752</v>
      </c>
      <c r="AG10" s="156">
        <f t="shared" si="10"/>
        <v>646.6876731280836</v>
      </c>
      <c r="AH10" s="157">
        <f t="shared" si="11"/>
        <v>231.18027261673672</v>
      </c>
      <c r="AI10" s="158">
        <f t="shared" si="12"/>
        <v>23.75320865419875</v>
      </c>
    </row>
    <row r="11" spans="1:35" s="86" customFormat="1" ht="19.5" customHeight="1">
      <c r="A11" s="91">
        <v>6</v>
      </c>
      <c r="B11" s="90" t="s">
        <v>159</v>
      </c>
      <c r="C11" s="149">
        <v>37032</v>
      </c>
      <c r="D11" s="150">
        <f t="shared" si="1"/>
        <v>615.1000000000001</v>
      </c>
      <c r="E11" s="81">
        <f t="shared" si="13"/>
        <v>551.4000000000001</v>
      </c>
      <c r="F11" s="81">
        <f t="shared" si="13"/>
        <v>63.7</v>
      </c>
      <c r="G11" s="151">
        <f>SUM(H11:I11)</f>
        <v>0</v>
      </c>
      <c r="H11" s="97">
        <v>0</v>
      </c>
      <c r="I11" s="92">
        <v>0</v>
      </c>
      <c r="J11" s="151">
        <f t="shared" si="14"/>
        <v>483</v>
      </c>
      <c r="K11" s="92">
        <v>436.8</v>
      </c>
      <c r="L11" s="92">
        <v>46.2</v>
      </c>
      <c r="M11" s="151">
        <f t="shared" si="15"/>
        <v>39.3</v>
      </c>
      <c r="N11" s="92">
        <v>25.6</v>
      </c>
      <c r="O11" s="92">
        <v>13.7</v>
      </c>
      <c r="P11" s="151">
        <f t="shared" si="16"/>
        <v>92.8</v>
      </c>
      <c r="Q11" s="92">
        <v>89</v>
      </c>
      <c r="R11" s="92">
        <v>3.8</v>
      </c>
      <c r="S11" s="151">
        <f t="shared" si="17"/>
        <v>0</v>
      </c>
      <c r="T11" s="92">
        <v>0</v>
      </c>
      <c r="U11" s="92">
        <v>0</v>
      </c>
      <c r="V11" s="151">
        <f t="shared" si="18"/>
        <v>0</v>
      </c>
      <c r="W11" s="92">
        <v>0</v>
      </c>
      <c r="X11" s="92">
        <v>0</v>
      </c>
      <c r="Y11" s="152">
        <v>263.8</v>
      </c>
      <c r="Z11" s="153">
        <f t="shared" si="3"/>
        <v>878.9000000000001</v>
      </c>
      <c r="AA11" s="154">
        <f t="shared" si="4"/>
        <v>615.0999999999999</v>
      </c>
      <c r="AB11" s="93">
        <f t="shared" si="5"/>
        <v>522.3</v>
      </c>
      <c r="AC11" s="94">
        <f t="shared" si="6"/>
        <v>92.8</v>
      </c>
      <c r="AD11" s="155">
        <f t="shared" si="7"/>
        <v>593.2128198006357</v>
      </c>
      <c r="AE11" s="95">
        <f t="shared" si="8"/>
        <v>503.7149338024256</v>
      </c>
      <c r="AF11" s="96">
        <f t="shared" si="9"/>
        <v>89.49788599821004</v>
      </c>
      <c r="AG11" s="156">
        <f t="shared" si="10"/>
        <v>847.6259914205475</v>
      </c>
      <c r="AH11" s="157">
        <f t="shared" si="11"/>
        <v>254.41317161991174</v>
      </c>
      <c r="AI11" s="158">
        <f t="shared" si="12"/>
        <v>15.086977727198832</v>
      </c>
    </row>
    <row r="12" spans="1:35" s="86" customFormat="1" ht="19.5" customHeight="1">
      <c r="A12" s="91">
        <v>7</v>
      </c>
      <c r="B12" s="90" t="s">
        <v>26</v>
      </c>
      <c r="C12" s="149">
        <v>29018</v>
      </c>
      <c r="D12" s="150">
        <f t="shared" si="1"/>
        <v>403.59999999999997</v>
      </c>
      <c r="E12" s="81">
        <f>H12+K12+N12+Q12+T12+W12</f>
        <v>375.09999999999997</v>
      </c>
      <c r="F12" s="81">
        <f>I12+L12+O12+R12+U12+X12</f>
        <v>28.499999999999996</v>
      </c>
      <c r="G12" s="151">
        <f>SUM(H12:I12)</f>
        <v>0</v>
      </c>
      <c r="H12" s="97">
        <v>0</v>
      </c>
      <c r="I12" s="92">
        <v>0</v>
      </c>
      <c r="J12" s="151">
        <f>SUM(K12:L12)</f>
        <v>272.5</v>
      </c>
      <c r="K12" s="92">
        <v>259.3</v>
      </c>
      <c r="L12" s="92">
        <v>13.2</v>
      </c>
      <c r="M12" s="151">
        <f>SUM(N12:O12)</f>
        <v>24.9</v>
      </c>
      <c r="N12" s="92">
        <v>22.5</v>
      </c>
      <c r="O12" s="92">
        <v>2.4</v>
      </c>
      <c r="P12" s="151">
        <f>SUM(Q12:R12)</f>
        <v>95.8</v>
      </c>
      <c r="Q12" s="92">
        <v>86.1</v>
      </c>
      <c r="R12" s="92">
        <v>9.7</v>
      </c>
      <c r="S12" s="151">
        <f>SUM(T12:U12)</f>
        <v>0</v>
      </c>
      <c r="T12" s="92">
        <v>0</v>
      </c>
      <c r="U12" s="92">
        <v>0</v>
      </c>
      <c r="V12" s="151">
        <f>SUM(W12:X12)</f>
        <v>10.4</v>
      </c>
      <c r="W12" s="92">
        <v>7.2</v>
      </c>
      <c r="X12" s="92">
        <v>3.2</v>
      </c>
      <c r="Y12" s="152">
        <v>190.2</v>
      </c>
      <c r="Z12" s="153">
        <f>D12+Y12</f>
        <v>593.8</v>
      </c>
      <c r="AA12" s="154">
        <f>SUM(AB12:AC12)</f>
        <v>403.59999999999997</v>
      </c>
      <c r="AB12" s="93">
        <f>G12+J12+M12+S12+V12</f>
        <v>307.79999999999995</v>
      </c>
      <c r="AC12" s="94">
        <f>P12</f>
        <v>95.8</v>
      </c>
      <c r="AD12" s="155">
        <f t="shared" si="7"/>
        <v>496.73601606884387</v>
      </c>
      <c r="AE12" s="95">
        <f t="shared" si="8"/>
        <v>378.828904226933</v>
      </c>
      <c r="AF12" s="96">
        <f t="shared" si="9"/>
        <v>117.90711184191093</v>
      </c>
      <c r="AG12" s="156">
        <f t="shared" si="10"/>
        <v>730.8271713123875</v>
      </c>
      <c r="AH12" s="157">
        <f t="shared" si="11"/>
        <v>234.0911552435434</v>
      </c>
      <c r="AI12" s="158">
        <f>AC12*100/AA12</f>
        <v>23.736372646184343</v>
      </c>
    </row>
    <row r="13" spans="1:35" s="86" customFormat="1" ht="19.5" customHeight="1">
      <c r="A13" s="91">
        <v>8</v>
      </c>
      <c r="B13" s="90" t="s">
        <v>160</v>
      </c>
      <c r="C13" s="149">
        <v>124052</v>
      </c>
      <c r="D13" s="150">
        <f t="shared" si="1"/>
        <v>1682.9000000000003</v>
      </c>
      <c r="E13" s="81">
        <f t="shared" si="13"/>
        <v>1604.0000000000002</v>
      </c>
      <c r="F13" s="81">
        <f t="shared" si="13"/>
        <v>78.89999999999999</v>
      </c>
      <c r="G13" s="151">
        <f t="shared" si="2"/>
        <v>0</v>
      </c>
      <c r="H13" s="92">
        <v>0</v>
      </c>
      <c r="I13" s="92">
        <v>0</v>
      </c>
      <c r="J13" s="151">
        <f t="shared" si="14"/>
        <v>1341.9</v>
      </c>
      <c r="K13" s="92">
        <v>1289.9</v>
      </c>
      <c r="L13" s="92">
        <v>52</v>
      </c>
      <c r="M13" s="151">
        <f t="shared" si="15"/>
        <v>86.9</v>
      </c>
      <c r="N13" s="92">
        <v>72.9</v>
      </c>
      <c r="O13" s="92">
        <v>14</v>
      </c>
      <c r="P13" s="151">
        <f t="shared" si="16"/>
        <v>241.29999999999998</v>
      </c>
      <c r="Q13" s="92">
        <v>241.2</v>
      </c>
      <c r="R13" s="92">
        <v>0.1</v>
      </c>
      <c r="S13" s="151">
        <f t="shared" si="17"/>
        <v>0</v>
      </c>
      <c r="T13" s="92">
        <v>0</v>
      </c>
      <c r="U13" s="92">
        <v>0</v>
      </c>
      <c r="V13" s="151">
        <f t="shared" si="18"/>
        <v>12.8</v>
      </c>
      <c r="W13" s="92">
        <v>0</v>
      </c>
      <c r="X13" s="92">
        <v>12.8</v>
      </c>
      <c r="Y13" s="152">
        <v>677.1</v>
      </c>
      <c r="Z13" s="153">
        <f t="shared" si="3"/>
        <v>2360.0000000000005</v>
      </c>
      <c r="AA13" s="154">
        <f t="shared" si="4"/>
        <v>1682.9</v>
      </c>
      <c r="AB13" s="93">
        <f t="shared" si="5"/>
        <v>1441.6000000000001</v>
      </c>
      <c r="AC13" s="94">
        <f t="shared" si="6"/>
        <v>241.29999999999998</v>
      </c>
      <c r="AD13" s="155">
        <f t="shared" si="7"/>
        <v>484.5030425029135</v>
      </c>
      <c r="AE13" s="95">
        <f t="shared" si="8"/>
        <v>415.0333270379703</v>
      </c>
      <c r="AF13" s="96">
        <f t="shared" si="9"/>
        <v>69.46971546494326</v>
      </c>
      <c r="AG13" s="156">
        <f t="shared" si="10"/>
        <v>679.4385764495074</v>
      </c>
      <c r="AH13" s="157">
        <f t="shared" si="11"/>
        <v>194.93553394659384</v>
      </c>
      <c r="AI13" s="158">
        <f t="shared" si="12"/>
        <v>14.338344524332996</v>
      </c>
    </row>
    <row r="14" spans="1:35" s="89" customFormat="1" ht="17.25" customHeight="1">
      <c r="A14" s="87">
        <v>9</v>
      </c>
      <c r="B14" s="90" t="s">
        <v>161</v>
      </c>
      <c r="C14" s="149">
        <v>20366</v>
      </c>
      <c r="D14" s="150">
        <f t="shared" si="1"/>
        <v>296.59999999999997</v>
      </c>
      <c r="E14" s="81">
        <f>H14+K14+N14+Q14+T14+W14</f>
        <v>252.39999999999998</v>
      </c>
      <c r="F14" s="81">
        <f t="shared" si="13"/>
        <v>44.2</v>
      </c>
      <c r="G14" s="151">
        <f t="shared" si="2"/>
        <v>0</v>
      </c>
      <c r="H14" s="97">
        <v>0</v>
      </c>
      <c r="I14" s="97">
        <v>0</v>
      </c>
      <c r="J14" s="151">
        <f t="shared" si="14"/>
        <v>233.8</v>
      </c>
      <c r="K14" s="97">
        <v>194</v>
      </c>
      <c r="L14" s="97">
        <v>39.8</v>
      </c>
      <c r="M14" s="151">
        <f t="shared" si="15"/>
        <v>3.3000000000000003</v>
      </c>
      <c r="N14" s="97">
        <v>0.1</v>
      </c>
      <c r="O14" s="97">
        <v>3.2</v>
      </c>
      <c r="P14" s="151">
        <f t="shared" si="16"/>
        <v>59.5</v>
      </c>
      <c r="Q14" s="97">
        <v>58.3</v>
      </c>
      <c r="R14" s="97">
        <v>1.2</v>
      </c>
      <c r="S14" s="151">
        <v>0</v>
      </c>
      <c r="T14" s="97">
        <v>0</v>
      </c>
      <c r="U14" s="97">
        <v>0</v>
      </c>
      <c r="V14" s="151">
        <f t="shared" si="18"/>
        <v>0</v>
      </c>
      <c r="W14" s="97">
        <v>0</v>
      </c>
      <c r="X14" s="97">
        <v>0</v>
      </c>
      <c r="Y14" s="152">
        <v>73</v>
      </c>
      <c r="Z14" s="153">
        <f t="shared" si="3"/>
        <v>369.59999999999997</v>
      </c>
      <c r="AA14" s="154">
        <f t="shared" si="4"/>
        <v>296.6</v>
      </c>
      <c r="AB14" s="93">
        <f>G14+J14+M14+S14+V14</f>
        <v>237.10000000000002</v>
      </c>
      <c r="AC14" s="94">
        <f>P14</f>
        <v>59.5</v>
      </c>
      <c r="AD14" s="159">
        <f t="shared" si="7"/>
        <v>520.1245773768607</v>
      </c>
      <c r="AE14" s="95">
        <f t="shared" si="8"/>
        <v>415.7840097641728</v>
      </c>
      <c r="AF14" s="96">
        <f t="shared" si="9"/>
        <v>104.34056761268782</v>
      </c>
      <c r="AG14" s="156">
        <f t="shared" si="10"/>
        <v>648.1390552882254</v>
      </c>
      <c r="AH14" s="160">
        <f t="shared" si="11"/>
        <v>128.01447791136488</v>
      </c>
      <c r="AI14" s="158">
        <f>AC14*100/AA14</f>
        <v>20.060687795010114</v>
      </c>
    </row>
    <row r="15" spans="1:35" s="89" customFormat="1" ht="19.5" customHeight="1">
      <c r="A15" s="87">
        <v>10</v>
      </c>
      <c r="B15" s="90" t="s">
        <v>28</v>
      </c>
      <c r="C15" s="149">
        <v>36332</v>
      </c>
      <c r="D15" s="150">
        <f t="shared" si="1"/>
        <v>637.5</v>
      </c>
      <c r="E15" s="81">
        <f t="shared" si="13"/>
        <v>595.4</v>
      </c>
      <c r="F15" s="81">
        <f t="shared" si="13"/>
        <v>42.1</v>
      </c>
      <c r="G15" s="151">
        <f t="shared" si="2"/>
        <v>480.1</v>
      </c>
      <c r="H15" s="97">
        <v>480.1</v>
      </c>
      <c r="I15" s="97">
        <v>0</v>
      </c>
      <c r="J15" s="151">
        <f t="shared" si="14"/>
        <v>37</v>
      </c>
      <c r="K15" s="97">
        <v>0</v>
      </c>
      <c r="L15" s="97">
        <v>37</v>
      </c>
      <c r="M15" s="151">
        <f t="shared" si="15"/>
        <v>2.2</v>
      </c>
      <c r="N15" s="97">
        <v>0</v>
      </c>
      <c r="O15" s="97">
        <v>2.2</v>
      </c>
      <c r="P15" s="151">
        <f t="shared" si="16"/>
        <v>111.9</v>
      </c>
      <c r="Q15" s="97">
        <v>111.9</v>
      </c>
      <c r="R15" s="97">
        <v>0</v>
      </c>
      <c r="S15" s="151">
        <f t="shared" si="17"/>
        <v>0</v>
      </c>
      <c r="T15" s="97">
        <v>0</v>
      </c>
      <c r="U15" s="97">
        <v>0</v>
      </c>
      <c r="V15" s="151">
        <f t="shared" si="18"/>
        <v>6.3</v>
      </c>
      <c r="W15" s="97">
        <v>3.4</v>
      </c>
      <c r="X15" s="97">
        <v>2.9</v>
      </c>
      <c r="Y15" s="152">
        <v>374.9</v>
      </c>
      <c r="Z15" s="153">
        <f t="shared" si="3"/>
        <v>1012.4</v>
      </c>
      <c r="AA15" s="154">
        <f t="shared" si="4"/>
        <v>637.5</v>
      </c>
      <c r="AB15" s="93">
        <f>G15+J15+M15+S15+V15</f>
        <v>525.6</v>
      </c>
      <c r="AC15" s="94">
        <f>P15</f>
        <v>111.9</v>
      </c>
      <c r="AD15" s="155">
        <f t="shared" si="7"/>
        <v>626.6612667306271</v>
      </c>
      <c r="AE15" s="95">
        <f t="shared" si="8"/>
        <v>516.6637832056747</v>
      </c>
      <c r="AF15" s="96">
        <f t="shared" si="9"/>
        <v>109.99748352495243</v>
      </c>
      <c r="AG15" s="156">
        <f t="shared" si="10"/>
        <v>995.1872414715089</v>
      </c>
      <c r="AH15" s="157">
        <f t="shared" si="11"/>
        <v>368.5259747408817</v>
      </c>
      <c r="AI15" s="158">
        <f>AC15*100/AA15</f>
        <v>17.55294117647059</v>
      </c>
    </row>
    <row r="16" spans="1:35" s="86" customFormat="1" ht="19.5" customHeight="1">
      <c r="A16" s="91">
        <v>11</v>
      </c>
      <c r="B16" s="90" t="s">
        <v>162</v>
      </c>
      <c r="C16" s="149">
        <v>28852</v>
      </c>
      <c r="D16" s="150">
        <f t="shared" si="1"/>
        <v>438.6</v>
      </c>
      <c r="E16" s="81">
        <f t="shared" si="13"/>
        <v>420.6</v>
      </c>
      <c r="F16" s="81">
        <f t="shared" si="13"/>
        <v>18</v>
      </c>
      <c r="G16" s="151">
        <f t="shared" si="2"/>
        <v>0</v>
      </c>
      <c r="H16" s="92">
        <v>0</v>
      </c>
      <c r="I16" s="92">
        <v>0</v>
      </c>
      <c r="J16" s="151">
        <f t="shared" si="14"/>
        <v>350.2</v>
      </c>
      <c r="K16" s="92">
        <v>342.8</v>
      </c>
      <c r="L16" s="92">
        <v>7.4</v>
      </c>
      <c r="M16" s="151">
        <f t="shared" si="15"/>
        <v>14.4</v>
      </c>
      <c r="N16" s="92">
        <v>11.5</v>
      </c>
      <c r="O16" s="92">
        <v>2.9</v>
      </c>
      <c r="P16" s="151">
        <f t="shared" si="16"/>
        <v>56</v>
      </c>
      <c r="Q16" s="92">
        <v>54.5</v>
      </c>
      <c r="R16" s="92">
        <v>1.5</v>
      </c>
      <c r="S16" s="151">
        <f t="shared" si="17"/>
        <v>0</v>
      </c>
      <c r="T16" s="92">
        <v>0</v>
      </c>
      <c r="U16" s="92">
        <v>0</v>
      </c>
      <c r="V16" s="151">
        <f t="shared" si="18"/>
        <v>18</v>
      </c>
      <c r="W16" s="92">
        <v>11.8</v>
      </c>
      <c r="X16" s="92">
        <v>6.2</v>
      </c>
      <c r="Y16" s="152">
        <v>160</v>
      </c>
      <c r="Z16" s="153">
        <f t="shared" si="3"/>
        <v>598.6</v>
      </c>
      <c r="AA16" s="154">
        <f t="shared" si="4"/>
        <v>438.59999999999997</v>
      </c>
      <c r="AB16" s="93">
        <f t="shared" si="5"/>
        <v>382.59999999999997</v>
      </c>
      <c r="AC16" s="94">
        <f t="shared" si="6"/>
        <v>56</v>
      </c>
      <c r="AD16" s="155">
        <f t="shared" si="7"/>
        <v>542.9185399378107</v>
      </c>
      <c r="AE16" s="95">
        <f t="shared" si="8"/>
        <v>473.599255312828</v>
      </c>
      <c r="AF16" s="96">
        <f t="shared" si="9"/>
        <v>69.31928462498267</v>
      </c>
      <c r="AG16" s="156">
        <f t="shared" si="10"/>
        <v>740.9736388663326</v>
      </c>
      <c r="AH16" s="157">
        <f t="shared" si="11"/>
        <v>198.05509892852194</v>
      </c>
      <c r="AI16" s="158">
        <f t="shared" si="12"/>
        <v>12.767897856817147</v>
      </c>
    </row>
    <row r="17" spans="1:35" s="86" customFormat="1" ht="19.5" customHeight="1">
      <c r="A17" s="91">
        <v>12</v>
      </c>
      <c r="B17" s="90" t="s">
        <v>163</v>
      </c>
      <c r="C17" s="149">
        <v>27584</v>
      </c>
      <c r="D17" s="150">
        <f t="shared" si="1"/>
        <v>407.6</v>
      </c>
      <c r="E17" s="81">
        <f t="shared" si="13"/>
        <v>376.5</v>
      </c>
      <c r="F17" s="81">
        <f t="shared" si="13"/>
        <v>31.1</v>
      </c>
      <c r="G17" s="151">
        <f t="shared" si="2"/>
        <v>0</v>
      </c>
      <c r="H17" s="92">
        <v>0</v>
      </c>
      <c r="I17" s="92">
        <v>0</v>
      </c>
      <c r="J17" s="151">
        <f t="shared" si="14"/>
        <v>341</v>
      </c>
      <c r="K17" s="92">
        <v>318.5</v>
      </c>
      <c r="L17" s="92">
        <v>22.5</v>
      </c>
      <c r="M17" s="151">
        <f t="shared" si="15"/>
        <v>0</v>
      </c>
      <c r="N17" s="92">
        <v>0</v>
      </c>
      <c r="O17" s="92">
        <v>0</v>
      </c>
      <c r="P17" s="151">
        <f t="shared" si="16"/>
        <v>66.6</v>
      </c>
      <c r="Q17" s="92">
        <v>58</v>
      </c>
      <c r="R17" s="92">
        <v>8.6</v>
      </c>
      <c r="S17" s="151">
        <f t="shared" si="17"/>
        <v>0</v>
      </c>
      <c r="T17" s="92">
        <v>0</v>
      </c>
      <c r="U17" s="92">
        <v>0</v>
      </c>
      <c r="V17" s="151">
        <f t="shared" si="18"/>
        <v>0</v>
      </c>
      <c r="W17" s="92">
        <v>0</v>
      </c>
      <c r="X17" s="92">
        <v>0</v>
      </c>
      <c r="Y17" s="152">
        <v>219.3</v>
      </c>
      <c r="Z17" s="153">
        <f t="shared" si="3"/>
        <v>626.9000000000001</v>
      </c>
      <c r="AA17" s="154">
        <f t="shared" si="4"/>
        <v>407.6</v>
      </c>
      <c r="AB17" s="93">
        <f t="shared" si="5"/>
        <v>341</v>
      </c>
      <c r="AC17" s="94">
        <f t="shared" si="6"/>
        <v>66.6</v>
      </c>
      <c r="AD17" s="155">
        <f t="shared" si="7"/>
        <v>527.7386476632416</v>
      </c>
      <c r="AE17" s="95">
        <f t="shared" si="8"/>
        <v>441.50853496851175</v>
      </c>
      <c r="AF17" s="96">
        <f t="shared" si="9"/>
        <v>86.23011269472985</v>
      </c>
      <c r="AG17" s="156">
        <f t="shared" si="10"/>
        <v>811.6765412661586</v>
      </c>
      <c r="AH17" s="157">
        <f t="shared" si="11"/>
        <v>283.9378936029168</v>
      </c>
      <c r="AI17" s="158">
        <f t="shared" si="12"/>
        <v>16.339548577036307</v>
      </c>
    </row>
    <row r="18" spans="1:35" s="86" customFormat="1" ht="19.5" customHeight="1">
      <c r="A18" s="91">
        <v>13</v>
      </c>
      <c r="B18" s="90" t="s">
        <v>164</v>
      </c>
      <c r="C18" s="149">
        <v>122262</v>
      </c>
      <c r="D18" s="150">
        <f t="shared" si="1"/>
        <v>1599.5000000000002</v>
      </c>
      <c r="E18" s="81">
        <f t="shared" si="13"/>
        <v>1552.5000000000002</v>
      </c>
      <c r="F18" s="81">
        <f t="shared" si="13"/>
        <v>47</v>
      </c>
      <c r="G18" s="151">
        <f t="shared" si="2"/>
        <v>0</v>
      </c>
      <c r="H18" s="92">
        <v>0</v>
      </c>
      <c r="I18" s="92">
        <v>0</v>
      </c>
      <c r="J18" s="151">
        <f t="shared" si="14"/>
        <v>1295.5</v>
      </c>
      <c r="K18" s="92">
        <v>1259.4</v>
      </c>
      <c r="L18" s="92">
        <v>36.1</v>
      </c>
      <c r="M18" s="151">
        <f t="shared" si="15"/>
        <v>69.8</v>
      </c>
      <c r="N18" s="92">
        <v>58.9</v>
      </c>
      <c r="O18" s="92">
        <v>10.9</v>
      </c>
      <c r="P18" s="151">
        <f t="shared" si="16"/>
        <v>234.2</v>
      </c>
      <c r="Q18" s="92">
        <v>234.2</v>
      </c>
      <c r="R18" s="92">
        <v>0</v>
      </c>
      <c r="S18" s="151">
        <f t="shared" si="17"/>
        <v>0</v>
      </c>
      <c r="T18" s="92">
        <v>0</v>
      </c>
      <c r="U18" s="92">
        <v>0</v>
      </c>
      <c r="V18" s="151">
        <v>0</v>
      </c>
      <c r="W18" s="92">
        <v>0</v>
      </c>
      <c r="X18" s="92">
        <v>0</v>
      </c>
      <c r="Y18" s="152">
        <v>811.2</v>
      </c>
      <c r="Z18" s="153">
        <f t="shared" si="3"/>
        <v>2410.7000000000003</v>
      </c>
      <c r="AA18" s="154">
        <f t="shared" si="4"/>
        <v>1599.5</v>
      </c>
      <c r="AB18" s="93">
        <f t="shared" si="5"/>
        <v>1365.3</v>
      </c>
      <c r="AC18" s="94">
        <f t="shared" si="6"/>
        <v>234.2</v>
      </c>
      <c r="AD18" s="155">
        <f t="shared" si="7"/>
        <v>467.2343001096007</v>
      </c>
      <c r="AE18" s="95">
        <f t="shared" si="8"/>
        <v>398.82150043115837</v>
      </c>
      <c r="AF18" s="96">
        <f t="shared" si="9"/>
        <v>68.41279967844231</v>
      </c>
      <c r="AG18" s="146">
        <f t="shared" si="10"/>
        <v>704.1961408403967</v>
      </c>
      <c r="AH18" s="157">
        <f t="shared" si="11"/>
        <v>236.96184073079593</v>
      </c>
      <c r="AI18" s="158">
        <f t="shared" si="12"/>
        <v>14.6420756486402</v>
      </c>
    </row>
    <row r="19" spans="1:35" s="86" customFormat="1" ht="19.5" customHeight="1">
      <c r="A19" s="91">
        <v>14</v>
      </c>
      <c r="B19" s="90" t="s">
        <v>75</v>
      </c>
      <c r="C19" s="149">
        <v>55186</v>
      </c>
      <c r="D19" s="150">
        <f t="shared" si="1"/>
        <v>829.8000000000001</v>
      </c>
      <c r="E19" s="81">
        <f t="shared" si="13"/>
        <v>794.4000000000001</v>
      </c>
      <c r="F19" s="81">
        <f t="shared" si="13"/>
        <v>35.400000000000006</v>
      </c>
      <c r="G19" s="151">
        <f t="shared" si="2"/>
        <v>0</v>
      </c>
      <c r="H19" s="92">
        <v>0</v>
      </c>
      <c r="I19" s="92">
        <v>0</v>
      </c>
      <c r="J19" s="151">
        <f t="shared" si="14"/>
        <v>658.4</v>
      </c>
      <c r="K19" s="92">
        <v>643.1</v>
      </c>
      <c r="L19" s="92">
        <v>15.3</v>
      </c>
      <c r="M19" s="151">
        <f t="shared" si="15"/>
        <v>0</v>
      </c>
      <c r="N19" s="92">
        <v>0</v>
      </c>
      <c r="O19" s="92">
        <v>0</v>
      </c>
      <c r="P19" s="151">
        <f t="shared" si="16"/>
        <v>139.70000000000002</v>
      </c>
      <c r="Q19" s="92">
        <v>134.3</v>
      </c>
      <c r="R19" s="92">
        <v>5.4</v>
      </c>
      <c r="S19" s="151">
        <f t="shared" si="17"/>
        <v>0</v>
      </c>
      <c r="T19" s="92">
        <v>0</v>
      </c>
      <c r="U19" s="92">
        <v>0</v>
      </c>
      <c r="V19" s="151">
        <f t="shared" si="18"/>
        <v>31.7</v>
      </c>
      <c r="W19" s="92">
        <v>17</v>
      </c>
      <c r="X19" s="92">
        <v>14.7</v>
      </c>
      <c r="Y19" s="152">
        <v>244.5</v>
      </c>
      <c r="Z19" s="153">
        <f t="shared" si="3"/>
        <v>1074.3000000000002</v>
      </c>
      <c r="AA19" s="154">
        <f t="shared" si="4"/>
        <v>829.8000000000001</v>
      </c>
      <c r="AB19" s="93">
        <f t="shared" si="5"/>
        <v>690.1</v>
      </c>
      <c r="AC19" s="94">
        <f t="shared" si="6"/>
        <v>139.70000000000002</v>
      </c>
      <c r="AD19" s="155">
        <f t="shared" si="7"/>
        <v>537.0150814647608</v>
      </c>
      <c r="AE19" s="95">
        <f t="shared" si="8"/>
        <v>446.6065409964225</v>
      </c>
      <c r="AF19" s="96">
        <f t="shared" si="9"/>
        <v>90.40854046833824</v>
      </c>
      <c r="AG19" s="146">
        <f t="shared" si="10"/>
        <v>695.2462063359756</v>
      </c>
      <c r="AH19" s="157">
        <f t="shared" si="11"/>
        <v>158.23112487121475</v>
      </c>
      <c r="AI19" s="158">
        <f t="shared" si="12"/>
        <v>16.8353820197638</v>
      </c>
    </row>
    <row r="20" spans="1:35" s="86" customFormat="1" ht="19.5" customHeight="1">
      <c r="A20" s="91">
        <v>15</v>
      </c>
      <c r="B20" s="90" t="s">
        <v>83</v>
      </c>
      <c r="C20" s="149">
        <v>17527</v>
      </c>
      <c r="D20" s="150">
        <f t="shared" si="1"/>
        <v>284.9</v>
      </c>
      <c r="E20" s="81">
        <f>H20+K20+N20+Q20+T20+W20</f>
        <v>274.59999999999997</v>
      </c>
      <c r="F20" s="81">
        <f>I20+L20+O20+R20+U20+X20</f>
        <v>10.3</v>
      </c>
      <c r="G20" s="151">
        <f>SUM(H20:I20)</f>
        <v>0</v>
      </c>
      <c r="H20" s="92">
        <v>0</v>
      </c>
      <c r="I20" s="92">
        <v>0</v>
      </c>
      <c r="J20" s="151">
        <f>SUM(K20:L20)</f>
        <v>223.9</v>
      </c>
      <c r="K20" s="92">
        <v>221</v>
      </c>
      <c r="L20" s="92">
        <v>2.9</v>
      </c>
      <c r="M20" s="151">
        <f>SUM(N20:O20)</f>
        <v>0</v>
      </c>
      <c r="N20" s="92">
        <v>0</v>
      </c>
      <c r="O20" s="92">
        <v>0</v>
      </c>
      <c r="P20" s="151">
        <f>SUM(Q20:R20)</f>
        <v>49.9</v>
      </c>
      <c r="Q20" s="92">
        <v>49.9</v>
      </c>
      <c r="R20" s="92">
        <v>0</v>
      </c>
      <c r="S20" s="151">
        <f>SUM(T20:U20)</f>
        <v>0</v>
      </c>
      <c r="T20" s="92">
        <v>0</v>
      </c>
      <c r="U20" s="92">
        <v>0</v>
      </c>
      <c r="V20" s="151">
        <f>SUM(W20:X20)</f>
        <v>11.100000000000001</v>
      </c>
      <c r="W20" s="92">
        <v>3.7</v>
      </c>
      <c r="X20" s="92">
        <v>7.4</v>
      </c>
      <c r="Y20" s="152">
        <v>96.8</v>
      </c>
      <c r="Z20" s="153">
        <f>D20+Y20</f>
        <v>381.7</v>
      </c>
      <c r="AA20" s="154">
        <f>SUM(AB20:AC20)</f>
        <v>284.9</v>
      </c>
      <c r="AB20" s="93">
        <f>G20+J20+M20+S20+V20</f>
        <v>235</v>
      </c>
      <c r="AC20" s="94">
        <f>P20</f>
        <v>49.9</v>
      </c>
      <c r="AD20" s="155">
        <f t="shared" si="7"/>
        <v>580.532892109317</v>
      </c>
      <c r="AE20" s="95">
        <f t="shared" si="8"/>
        <v>478.8530349094051</v>
      </c>
      <c r="AF20" s="96">
        <f t="shared" si="9"/>
        <v>101.67985719991198</v>
      </c>
      <c r="AG20" s="156">
        <f t="shared" si="10"/>
        <v>777.7795890422124</v>
      </c>
      <c r="AH20" s="157">
        <f t="shared" si="11"/>
        <v>197.24669693289536</v>
      </c>
      <c r="AI20" s="158">
        <f>AC20*100/AA20</f>
        <v>17.514917514917517</v>
      </c>
    </row>
    <row r="21" spans="1:35" s="86" customFormat="1" ht="19.5" customHeight="1">
      <c r="A21" s="91">
        <v>16</v>
      </c>
      <c r="B21" s="90" t="s">
        <v>84</v>
      </c>
      <c r="C21" s="149">
        <v>6843</v>
      </c>
      <c r="D21" s="150">
        <f t="shared" si="1"/>
        <v>70.4</v>
      </c>
      <c r="E21" s="81">
        <f>H21+K21+N21+Q21+T21+W21</f>
        <v>70</v>
      </c>
      <c r="F21" s="81">
        <f>I21+L21+O21+R21+U21+X21</f>
        <v>0.4</v>
      </c>
      <c r="G21" s="151">
        <f>SUM(H21:I21)</f>
        <v>0</v>
      </c>
      <c r="H21" s="92">
        <v>0</v>
      </c>
      <c r="I21" s="92">
        <v>0</v>
      </c>
      <c r="J21" s="151">
        <f>SUM(K21:L21)</f>
        <v>47.3</v>
      </c>
      <c r="K21" s="92">
        <v>46.9</v>
      </c>
      <c r="L21" s="92">
        <v>0.4</v>
      </c>
      <c r="M21" s="151">
        <f>SUM(N21:O21)</f>
        <v>1</v>
      </c>
      <c r="N21" s="92">
        <v>1</v>
      </c>
      <c r="O21" s="92">
        <v>0</v>
      </c>
      <c r="P21" s="151">
        <f>SUM(Q21:R21)</f>
        <v>22.1</v>
      </c>
      <c r="Q21" s="92">
        <v>22.1</v>
      </c>
      <c r="R21" s="92">
        <v>0</v>
      </c>
      <c r="S21" s="151">
        <f>SUM(T21:U21)</f>
        <v>0</v>
      </c>
      <c r="T21" s="92">
        <v>0</v>
      </c>
      <c r="U21" s="92">
        <v>0</v>
      </c>
      <c r="V21" s="151">
        <f>SUM(W21:X21)</f>
        <v>0</v>
      </c>
      <c r="W21" s="92">
        <v>0</v>
      </c>
      <c r="X21" s="92">
        <v>0</v>
      </c>
      <c r="Y21" s="152">
        <v>37</v>
      </c>
      <c r="Z21" s="153">
        <f t="shared" si="3"/>
        <v>107.4</v>
      </c>
      <c r="AA21" s="154">
        <f t="shared" si="4"/>
        <v>70.4</v>
      </c>
      <c r="AB21" s="93">
        <f t="shared" si="5"/>
        <v>48.3</v>
      </c>
      <c r="AC21" s="94">
        <f t="shared" si="6"/>
        <v>22.1</v>
      </c>
      <c r="AD21" s="155">
        <f t="shared" si="7"/>
        <v>367.42447965595716</v>
      </c>
      <c r="AE21" s="95">
        <f t="shared" si="8"/>
        <v>252.0824199912319</v>
      </c>
      <c r="AF21" s="96">
        <f t="shared" si="9"/>
        <v>115.34205966472517</v>
      </c>
      <c r="AG21" s="156">
        <f t="shared" si="10"/>
        <v>560.5310953842301</v>
      </c>
      <c r="AH21" s="157">
        <f t="shared" si="11"/>
        <v>193.10661572827289</v>
      </c>
      <c r="AI21" s="158">
        <f t="shared" si="12"/>
        <v>31.392045454545453</v>
      </c>
    </row>
    <row r="22" spans="1:35" s="86" customFormat="1" ht="19.5" customHeight="1">
      <c r="A22" s="91">
        <v>17</v>
      </c>
      <c r="B22" s="90" t="s">
        <v>85</v>
      </c>
      <c r="C22" s="149">
        <v>14554</v>
      </c>
      <c r="D22" s="150">
        <f t="shared" si="1"/>
        <v>205.59999999999997</v>
      </c>
      <c r="E22" s="81">
        <f t="shared" si="13"/>
        <v>200.39999999999998</v>
      </c>
      <c r="F22" s="81">
        <f t="shared" si="13"/>
        <v>5.2</v>
      </c>
      <c r="G22" s="151">
        <f t="shared" si="2"/>
        <v>0</v>
      </c>
      <c r="H22" s="92">
        <v>0</v>
      </c>
      <c r="I22" s="92">
        <v>0</v>
      </c>
      <c r="J22" s="151">
        <f t="shared" si="14"/>
        <v>167.1</v>
      </c>
      <c r="K22" s="92">
        <v>163.7</v>
      </c>
      <c r="L22" s="92">
        <v>3.4</v>
      </c>
      <c r="M22" s="151">
        <f>SUM(N22:O22)</f>
        <v>4.9</v>
      </c>
      <c r="N22" s="92">
        <v>4.2</v>
      </c>
      <c r="O22" s="92">
        <v>0.7</v>
      </c>
      <c r="P22" s="151">
        <f t="shared" si="16"/>
        <v>32.9</v>
      </c>
      <c r="Q22" s="92">
        <v>32.5</v>
      </c>
      <c r="R22" s="92">
        <v>0.4</v>
      </c>
      <c r="S22" s="151">
        <f t="shared" si="17"/>
        <v>0</v>
      </c>
      <c r="T22" s="92">
        <v>0</v>
      </c>
      <c r="U22" s="92">
        <v>0</v>
      </c>
      <c r="V22" s="151">
        <f t="shared" si="18"/>
        <v>0.7</v>
      </c>
      <c r="W22" s="92">
        <v>0</v>
      </c>
      <c r="X22" s="92">
        <v>0.7</v>
      </c>
      <c r="Y22" s="152">
        <v>53.4</v>
      </c>
      <c r="Z22" s="153">
        <f t="shared" si="3"/>
        <v>258.99999999999994</v>
      </c>
      <c r="AA22" s="154">
        <f t="shared" si="4"/>
        <v>205.6</v>
      </c>
      <c r="AB22" s="93">
        <f t="shared" si="5"/>
        <v>172.7</v>
      </c>
      <c r="AC22" s="94">
        <f t="shared" si="6"/>
        <v>32.9</v>
      </c>
      <c r="AD22" s="155">
        <f t="shared" si="7"/>
        <v>504.5250201221068</v>
      </c>
      <c r="AE22" s="95">
        <f t="shared" si="8"/>
        <v>423.79120124069965</v>
      </c>
      <c r="AF22" s="96">
        <f t="shared" si="9"/>
        <v>80.73381888140717</v>
      </c>
      <c r="AG22" s="156">
        <f t="shared" si="10"/>
        <v>635.5641060876734</v>
      </c>
      <c r="AH22" s="157">
        <f t="shared" si="11"/>
        <v>131.03908596556664</v>
      </c>
      <c r="AI22" s="158">
        <f>AC22*100/AA22</f>
        <v>16.00194552529183</v>
      </c>
    </row>
    <row r="23" spans="1:35" s="86" customFormat="1" ht="19.5" customHeight="1">
      <c r="A23" s="91">
        <v>18</v>
      </c>
      <c r="B23" s="90" t="s">
        <v>165</v>
      </c>
      <c r="C23" s="149">
        <v>33769</v>
      </c>
      <c r="D23" s="150">
        <f t="shared" si="1"/>
        <v>400.20000000000005</v>
      </c>
      <c r="E23" s="81">
        <f t="shared" si="13"/>
        <v>381.6</v>
      </c>
      <c r="F23" s="81">
        <f t="shared" si="13"/>
        <v>18.599999999999998</v>
      </c>
      <c r="G23" s="151">
        <v>0</v>
      </c>
      <c r="H23" s="92">
        <v>0</v>
      </c>
      <c r="I23" s="98">
        <v>0</v>
      </c>
      <c r="J23" s="151">
        <f t="shared" si="14"/>
        <v>253.1</v>
      </c>
      <c r="K23" s="92">
        <v>239.5</v>
      </c>
      <c r="L23" s="92">
        <v>13.6</v>
      </c>
      <c r="M23" s="151">
        <f t="shared" si="15"/>
        <v>0</v>
      </c>
      <c r="N23" s="92">
        <v>0</v>
      </c>
      <c r="O23" s="92">
        <v>0</v>
      </c>
      <c r="P23" s="151">
        <f t="shared" si="16"/>
        <v>118.7</v>
      </c>
      <c r="Q23" s="92">
        <v>117.5</v>
      </c>
      <c r="R23" s="92">
        <v>1.2</v>
      </c>
      <c r="S23" s="151">
        <v>0</v>
      </c>
      <c r="T23" s="92">
        <v>0</v>
      </c>
      <c r="U23" s="92">
        <v>0</v>
      </c>
      <c r="V23" s="151">
        <f t="shared" si="18"/>
        <v>28.400000000000002</v>
      </c>
      <c r="W23" s="92">
        <v>24.6</v>
      </c>
      <c r="X23" s="92">
        <v>3.8</v>
      </c>
      <c r="Y23" s="152">
        <v>265.7</v>
      </c>
      <c r="Z23" s="153">
        <f t="shared" si="3"/>
        <v>665.9000000000001</v>
      </c>
      <c r="AA23" s="154">
        <f t="shared" si="4"/>
        <v>400.2</v>
      </c>
      <c r="AB23" s="93">
        <f t="shared" si="5"/>
        <v>281.5</v>
      </c>
      <c r="AC23" s="94">
        <f t="shared" si="6"/>
        <v>118.7</v>
      </c>
      <c r="AD23" s="155">
        <f t="shared" si="7"/>
        <v>423.2537872858877</v>
      </c>
      <c r="AE23" s="95">
        <f t="shared" si="8"/>
        <v>297.71599480504096</v>
      </c>
      <c r="AF23" s="96">
        <f t="shared" si="9"/>
        <v>125.53779248084676</v>
      </c>
      <c r="AG23" s="156">
        <f t="shared" si="10"/>
        <v>704.2596125778928</v>
      </c>
      <c r="AH23" s="157">
        <f t="shared" si="11"/>
        <v>281.0058252920049</v>
      </c>
      <c r="AI23" s="158">
        <f t="shared" si="12"/>
        <v>29.66016991504248</v>
      </c>
    </row>
    <row r="24" spans="1:35" s="86" customFormat="1" ht="19.5" customHeight="1">
      <c r="A24" s="91">
        <v>19</v>
      </c>
      <c r="B24" s="90" t="s">
        <v>166</v>
      </c>
      <c r="C24" s="149">
        <v>26959</v>
      </c>
      <c r="D24" s="150">
        <f t="shared" si="1"/>
        <v>359.9</v>
      </c>
      <c r="E24" s="81">
        <f t="shared" si="13"/>
        <v>340</v>
      </c>
      <c r="F24" s="81">
        <f t="shared" si="13"/>
        <v>19.9</v>
      </c>
      <c r="G24" s="151">
        <v>0</v>
      </c>
      <c r="H24" s="92">
        <v>0</v>
      </c>
      <c r="I24" s="92">
        <v>0</v>
      </c>
      <c r="J24" s="151">
        <f t="shared" si="14"/>
        <v>227.70000000000002</v>
      </c>
      <c r="K24" s="92">
        <v>214.8</v>
      </c>
      <c r="L24" s="92">
        <v>12.9</v>
      </c>
      <c r="M24" s="151">
        <f t="shared" si="15"/>
        <v>0</v>
      </c>
      <c r="N24" s="92">
        <v>0</v>
      </c>
      <c r="O24" s="92">
        <v>0</v>
      </c>
      <c r="P24" s="151">
        <f t="shared" si="16"/>
        <v>106.9</v>
      </c>
      <c r="Q24" s="92">
        <v>106</v>
      </c>
      <c r="R24" s="92">
        <v>0.9</v>
      </c>
      <c r="S24" s="151">
        <v>0</v>
      </c>
      <c r="T24" s="92">
        <v>0</v>
      </c>
      <c r="U24" s="92">
        <v>0</v>
      </c>
      <c r="V24" s="151">
        <f t="shared" si="18"/>
        <v>25.299999999999997</v>
      </c>
      <c r="W24" s="92">
        <v>19.2</v>
      </c>
      <c r="X24" s="92">
        <v>6.1</v>
      </c>
      <c r="Y24" s="152">
        <v>403.2</v>
      </c>
      <c r="Z24" s="153">
        <f t="shared" si="3"/>
        <v>763.0999999999999</v>
      </c>
      <c r="AA24" s="154">
        <f t="shared" si="4"/>
        <v>359.9</v>
      </c>
      <c r="AB24" s="93">
        <f t="shared" si="5"/>
        <v>253</v>
      </c>
      <c r="AC24" s="94">
        <f t="shared" si="6"/>
        <v>106.9</v>
      </c>
      <c r="AD24" s="155">
        <f t="shared" si="7"/>
        <v>476.78220366376456</v>
      </c>
      <c r="AE24" s="95">
        <f t="shared" si="8"/>
        <v>335.1650389745274</v>
      </c>
      <c r="AF24" s="96">
        <f t="shared" si="9"/>
        <v>141.61716468923711</v>
      </c>
      <c r="AG24" s="156">
        <f t="shared" si="10"/>
        <v>1010.9266452231694</v>
      </c>
      <c r="AH24" s="157">
        <f t="shared" si="11"/>
        <v>534.144441559405</v>
      </c>
      <c r="AI24" s="158">
        <f t="shared" si="12"/>
        <v>29.7026951931092</v>
      </c>
    </row>
    <row r="25" spans="1:35" s="86" customFormat="1" ht="19.5" customHeight="1">
      <c r="A25" s="91">
        <v>20</v>
      </c>
      <c r="B25" s="90" t="s">
        <v>34</v>
      </c>
      <c r="C25" s="149">
        <v>6247</v>
      </c>
      <c r="D25" s="150">
        <f t="shared" si="1"/>
        <v>72.39999999999999</v>
      </c>
      <c r="E25" s="81">
        <f t="shared" si="13"/>
        <v>72.39999999999999</v>
      </c>
      <c r="F25" s="81">
        <f t="shared" si="13"/>
        <v>0</v>
      </c>
      <c r="G25" s="151">
        <f t="shared" si="2"/>
        <v>0</v>
      </c>
      <c r="H25" s="92">
        <v>0</v>
      </c>
      <c r="I25" s="92">
        <v>0</v>
      </c>
      <c r="J25" s="151">
        <f t="shared" si="14"/>
        <v>55.8</v>
      </c>
      <c r="K25" s="92">
        <v>55.8</v>
      </c>
      <c r="L25" s="92">
        <v>0</v>
      </c>
      <c r="M25" s="151">
        <f t="shared" si="15"/>
        <v>2.5</v>
      </c>
      <c r="N25" s="92">
        <v>2.5</v>
      </c>
      <c r="O25" s="92">
        <v>0</v>
      </c>
      <c r="P25" s="151">
        <f t="shared" si="16"/>
        <v>14.1</v>
      </c>
      <c r="Q25" s="92">
        <v>14.1</v>
      </c>
      <c r="R25" s="92">
        <v>0</v>
      </c>
      <c r="S25" s="151">
        <f t="shared" si="17"/>
        <v>0</v>
      </c>
      <c r="T25" s="92">
        <v>0</v>
      </c>
      <c r="U25" s="92">
        <v>0</v>
      </c>
      <c r="V25" s="151">
        <f t="shared" si="18"/>
        <v>0</v>
      </c>
      <c r="W25" s="92">
        <v>0</v>
      </c>
      <c r="X25" s="92">
        <v>0</v>
      </c>
      <c r="Y25" s="152">
        <v>42</v>
      </c>
      <c r="Z25" s="153">
        <f t="shared" si="3"/>
        <v>114.39999999999999</v>
      </c>
      <c r="AA25" s="154">
        <f t="shared" si="4"/>
        <v>72.39999999999999</v>
      </c>
      <c r="AB25" s="93">
        <f t="shared" si="5"/>
        <v>58.3</v>
      </c>
      <c r="AC25" s="94">
        <f t="shared" si="6"/>
        <v>14.1</v>
      </c>
      <c r="AD25" s="155">
        <f t="shared" si="7"/>
        <v>413.9129639369754</v>
      </c>
      <c r="AE25" s="95">
        <f t="shared" si="8"/>
        <v>333.3028425072606</v>
      </c>
      <c r="AF25" s="96">
        <f t="shared" si="9"/>
        <v>80.61012142971484</v>
      </c>
      <c r="AG25" s="156">
        <f t="shared" si="10"/>
        <v>654.0282192595301</v>
      </c>
      <c r="AH25" s="157">
        <f t="shared" si="11"/>
        <v>240.11525532255484</v>
      </c>
      <c r="AI25" s="158">
        <f t="shared" si="12"/>
        <v>19.475138121546962</v>
      </c>
    </row>
    <row r="26" spans="1:35" s="86" customFormat="1" ht="19.5" customHeight="1">
      <c r="A26" s="91">
        <v>21</v>
      </c>
      <c r="B26" s="90" t="s">
        <v>35</v>
      </c>
      <c r="C26" s="149">
        <v>16086</v>
      </c>
      <c r="D26" s="150">
        <f t="shared" si="1"/>
        <v>173.1</v>
      </c>
      <c r="E26" s="81">
        <f t="shared" si="13"/>
        <v>160.2</v>
      </c>
      <c r="F26" s="81">
        <f t="shared" si="13"/>
        <v>12.899999999999999</v>
      </c>
      <c r="G26" s="151">
        <f t="shared" si="2"/>
        <v>0</v>
      </c>
      <c r="H26" s="92">
        <v>0</v>
      </c>
      <c r="I26" s="92">
        <v>0</v>
      </c>
      <c r="J26" s="151">
        <f t="shared" si="14"/>
        <v>130.1</v>
      </c>
      <c r="K26" s="92">
        <v>119.5</v>
      </c>
      <c r="L26" s="92">
        <v>10.6</v>
      </c>
      <c r="M26" s="151">
        <f t="shared" si="15"/>
        <v>4.8</v>
      </c>
      <c r="N26" s="92">
        <v>2.5</v>
      </c>
      <c r="O26" s="92">
        <v>2.3</v>
      </c>
      <c r="P26" s="151">
        <f t="shared" si="16"/>
        <v>38.2</v>
      </c>
      <c r="Q26" s="92">
        <v>38.2</v>
      </c>
      <c r="R26" s="92">
        <v>0</v>
      </c>
      <c r="S26" s="151">
        <f t="shared" si="17"/>
        <v>0</v>
      </c>
      <c r="T26" s="92">
        <v>0</v>
      </c>
      <c r="U26" s="92">
        <v>0</v>
      </c>
      <c r="V26" s="151">
        <f t="shared" si="18"/>
        <v>0</v>
      </c>
      <c r="W26" s="92">
        <v>0</v>
      </c>
      <c r="X26" s="92">
        <v>0</v>
      </c>
      <c r="Y26" s="152">
        <v>101.7</v>
      </c>
      <c r="Z26" s="153">
        <f t="shared" si="3"/>
        <v>274.8</v>
      </c>
      <c r="AA26" s="154">
        <f t="shared" si="4"/>
        <v>173.10000000000002</v>
      </c>
      <c r="AB26" s="93">
        <f t="shared" si="5"/>
        <v>134.9</v>
      </c>
      <c r="AC26" s="94">
        <f t="shared" si="6"/>
        <v>38.2</v>
      </c>
      <c r="AD26" s="155">
        <f t="shared" si="7"/>
        <v>384.31821814887843</v>
      </c>
      <c r="AE26" s="95">
        <f t="shared" si="8"/>
        <v>299.506225466688</v>
      </c>
      <c r="AF26" s="96">
        <f t="shared" si="9"/>
        <v>84.81199268219038</v>
      </c>
      <c r="AG26" s="156">
        <f t="shared" si="10"/>
        <v>610.1134970959664</v>
      </c>
      <c r="AH26" s="157">
        <f t="shared" si="11"/>
        <v>225.79527894708798</v>
      </c>
      <c r="AI26" s="158">
        <f t="shared" si="12"/>
        <v>22.068168688619295</v>
      </c>
    </row>
    <row r="27" spans="1:35" s="86" customFormat="1" ht="19.5" customHeight="1">
      <c r="A27" s="87">
        <v>22</v>
      </c>
      <c r="B27" s="90" t="s">
        <v>36</v>
      </c>
      <c r="C27" s="149">
        <v>8112</v>
      </c>
      <c r="D27" s="150">
        <f t="shared" si="1"/>
        <v>105.10000000000001</v>
      </c>
      <c r="E27" s="81">
        <f t="shared" si="13"/>
        <v>101.9</v>
      </c>
      <c r="F27" s="81">
        <f t="shared" si="13"/>
        <v>3.1999999999999997</v>
      </c>
      <c r="G27" s="151">
        <f t="shared" si="2"/>
        <v>0</v>
      </c>
      <c r="H27" s="92">
        <v>0</v>
      </c>
      <c r="I27" s="92">
        <v>0</v>
      </c>
      <c r="J27" s="151">
        <f t="shared" si="14"/>
        <v>82.39999999999999</v>
      </c>
      <c r="K27" s="92">
        <v>80.1</v>
      </c>
      <c r="L27" s="92">
        <v>2.3</v>
      </c>
      <c r="M27" s="151">
        <f t="shared" si="15"/>
        <v>4.2</v>
      </c>
      <c r="N27" s="92">
        <v>3.9</v>
      </c>
      <c r="O27" s="92">
        <v>0.3</v>
      </c>
      <c r="P27" s="151">
        <f t="shared" si="16"/>
        <v>17.9</v>
      </c>
      <c r="Q27" s="92">
        <v>17.9</v>
      </c>
      <c r="R27" s="92">
        <v>0</v>
      </c>
      <c r="S27" s="151">
        <f t="shared" si="17"/>
        <v>0</v>
      </c>
      <c r="T27" s="92">
        <v>0</v>
      </c>
      <c r="U27" s="92">
        <v>0</v>
      </c>
      <c r="V27" s="151">
        <f t="shared" si="18"/>
        <v>0.6</v>
      </c>
      <c r="W27" s="92">
        <v>0</v>
      </c>
      <c r="X27" s="92">
        <v>0.6</v>
      </c>
      <c r="Y27" s="152">
        <v>40.8</v>
      </c>
      <c r="Z27" s="153">
        <f t="shared" si="3"/>
        <v>145.9</v>
      </c>
      <c r="AA27" s="154">
        <f t="shared" si="4"/>
        <v>105.1</v>
      </c>
      <c r="AB27" s="93">
        <f t="shared" si="5"/>
        <v>87.19999999999999</v>
      </c>
      <c r="AC27" s="94">
        <f t="shared" si="6"/>
        <v>17.9</v>
      </c>
      <c r="AD27" s="155">
        <f t="shared" si="7"/>
        <v>462.7183713722175</v>
      </c>
      <c r="AE27" s="95">
        <f t="shared" si="8"/>
        <v>383.9109608340377</v>
      </c>
      <c r="AF27" s="96">
        <f t="shared" si="9"/>
        <v>78.80741053817977</v>
      </c>
      <c r="AG27" s="156">
        <f t="shared" si="10"/>
        <v>642.3464356156663</v>
      </c>
      <c r="AH27" s="157">
        <f t="shared" si="11"/>
        <v>179.62806424344888</v>
      </c>
      <c r="AI27" s="158">
        <f t="shared" si="12"/>
        <v>17.0313986679353</v>
      </c>
    </row>
    <row r="28" spans="1:35" s="89" customFormat="1" ht="19.5" customHeight="1">
      <c r="A28" s="91">
        <v>23</v>
      </c>
      <c r="B28" s="90" t="s">
        <v>37</v>
      </c>
      <c r="C28" s="149">
        <v>6022</v>
      </c>
      <c r="D28" s="150">
        <f t="shared" si="1"/>
        <v>85.1</v>
      </c>
      <c r="E28" s="81">
        <f t="shared" si="13"/>
        <v>83</v>
      </c>
      <c r="F28" s="81">
        <f t="shared" si="13"/>
        <v>2.1</v>
      </c>
      <c r="G28" s="151">
        <f t="shared" si="2"/>
        <v>0</v>
      </c>
      <c r="H28" s="97">
        <v>0</v>
      </c>
      <c r="I28" s="97">
        <v>0</v>
      </c>
      <c r="J28" s="151">
        <f t="shared" si="14"/>
        <v>69.5</v>
      </c>
      <c r="K28" s="97">
        <v>68.3</v>
      </c>
      <c r="L28" s="97">
        <v>1.2</v>
      </c>
      <c r="M28" s="151">
        <f t="shared" si="15"/>
        <v>9.899999999999999</v>
      </c>
      <c r="N28" s="97">
        <v>9.2</v>
      </c>
      <c r="O28" s="97">
        <v>0.7</v>
      </c>
      <c r="P28" s="151">
        <f t="shared" si="16"/>
        <v>5.7</v>
      </c>
      <c r="Q28" s="97">
        <v>5.5</v>
      </c>
      <c r="R28" s="97">
        <v>0.2</v>
      </c>
      <c r="S28" s="151">
        <f t="shared" si="17"/>
        <v>0</v>
      </c>
      <c r="T28" s="97">
        <v>0</v>
      </c>
      <c r="U28" s="97">
        <v>0</v>
      </c>
      <c r="V28" s="151">
        <f t="shared" si="18"/>
        <v>0</v>
      </c>
      <c r="W28" s="97">
        <v>0</v>
      </c>
      <c r="X28" s="97">
        <v>0</v>
      </c>
      <c r="Y28" s="152">
        <v>0</v>
      </c>
      <c r="Z28" s="153">
        <f t="shared" si="3"/>
        <v>85.1</v>
      </c>
      <c r="AA28" s="154">
        <f t="shared" si="4"/>
        <v>85.10000000000001</v>
      </c>
      <c r="AB28" s="93">
        <f t="shared" si="5"/>
        <v>79.4</v>
      </c>
      <c r="AC28" s="94">
        <f t="shared" si="6"/>
        <v>5.7</v>
      </c>
      <c r="AD28" s="155">
        <f t="shared" si="7"/>
        <v>504.6970631494046</v>
      </c>
      <c r="AE28" s="95">
        <f t="shared" si="8"/>
        <v>470.89244199838686</v>
      </c>
      <c r="AF28" s="96">
        <f t="shared" si="9"/>
        <v>33.8046211510177</v>
      </c>
      <c r="AG28" s="156">
        <f t="shared" si="10"/>
        <v>504.6970631494046</v>
      </c>
      <c r="AH28" s="157">
        <f t="shared" si="11"/>
        <v>0</v>
      </c>
      <c r="AI28" s="158">
        <f t="shared" si="12"/>
        <v>6.698002350176263</v>
      </c>
    </row>
    <row r="29" spans="1:35" s="89" customFormat="1" ht="19.5" customHeight="1">
      <c r="A29" s="91">
        <v>24</v>
      </c>
      <c r="B29" s="90" t="s">
        <v>38</v>
      </c>
      <c r="C29" s="149">
        <v>12531</v>
      </c>
      <c r="D29" s="150">
        <f t="shared" si="1"/>
        <v>206.10000000000002</v>
      </c>
      <c r="E29" s="81">
        <f>H29+K29+N29+Q29+T29+W29</f>
        <v>197.10000000000002</v>
      </c>
      <c r="F29" s="81">
        <f>L29+I29+O29+R29+U29+X29</f>
        <v>9</v>
      </c>
      <c r="G29" s="151">
        <f>SUM(H29:I29)</f>
        <v>0</v>
      </c>
      <c r="H29" s="97">
        <v>0</v>
      </c>
      <c r="I29" s="97">
        <v>0</v>
      </c>
      <c r="J29" s="151">
        <f>SUM(K29:L29)</f>
        <v>150.79999999999998</v>
      </c>
      <c r="K29" s="97">
        <v>143.1</v>
      </c>
      <c r="L29" s="97">
        <v>7.7</v>
      </c>
      <c r="M29" s="151">
        <f>SUM(N29:O29)</f>
        <v>5.300000000000001</v>
      </c>
      <c r="N29" s="97">
        <v>4.9</v>
      </c>
      <c r="O29" s="97">
        <v>0.4</v>
      </c>
      <c r="P29" s="151">
        <f>SUM(Q29:R29)</f>
        <v>47.199999999999996</v>
      </c>
      <c r="Q29" s="97">
        <v>46.3</v>
      </c>
      <c r="R29" s="97">
        <v>0.9</v>
      </c>
      <c r="S29" s="151">
        <f>SUM(T29:U29)</f>
        <v>0</v>
      </c>
      <c r="T29" s="97">
        <v>0</v>
      </c>
      <c r="U29" s="97">
        <v>0</v>
      </c>
      <c r="V29" s="151">
        <f>SUM(W29:X29)</f>
        <v>2.8</v>
      </c>
      <c r="W29" s="97">
        <v>2.8</v>
      </c>
      <c r="X29" s="97">
        <v>0</v>
      </c>
      <c r="Y29" s="152">
        <v>66.4</v>
      </c>
      <c r="Z29" s="153">
        <f>D29+Y29</f>
        <v>272.5</v>
      </c>
      <c r="AA29" s="161">
        <f>SUM(AB29:AC29)</f>
        <v>206.1</v>
      </c>
      <c r="AB29" s="92">
        <f>G29+J29+M29+S29+V29</f>
        <v>158.9</v>
      </c>
      <c r="AC29" s="99">
        <f>P29</f>
        <v>47.199999999999996</v>
      </c>
      <c r="AD29" s="155">
        <f t="shared" si="7"/>
        <v>587.400389890215</v>
      </c>
      <c r="AE29" s="95">
        <f t="shared" si="8"/>
        <v>452.8768653738728</v>
      </c>
      <c r="AF29" s="96">
        <f t="shared" si="9"/>
        <v>134.5235245163423</v>
      </c>
      <c r="AG29" s="156">
        <f t="shared" si="10"/>
        <v>776.6453481081205</v>
      </c>
      <c r="AH29" s="157">
        <f t="shared" si="11"/>
        <v>189.24495821790532</v>
      </c>
      <c r="AI29" s="158">
        <f>AC29*100/AA29</f>
        <v>22.90150412421155</v>
      </c>
    </row>
    <row r="30" spans="1:35" s="89" customFormat="1" ht="19.5" customHeight="1">
      <c r="A30" s="91">
        <v>25</v>
      </c>
      <c r="B30" s="90" t="s">
        <v>39</v>
      </c>
      <c r="C30" s="149">
        <v>16682</v>
      </c>
      <c r="D30" s="150">
        <f t="shared" si="1"/>
        <v>271.6</v>
      </c>
      <c r="E30" s="81">
        <f t="shared" si="13"/>
        <v>259.8</v>
      </c>
      <c r="F30" s="81">
        <f t="shared" si="13"/>
        <v>11.8</v>
      </c>
      <c r="G30" s="151">
        <f t="shared" si="2"/>
        <v>0</v>
      </c>
      <c r="H30" s="97">
        <v>0</v>
      </c>
      <c r="I30" s="97">
        <v>0</v>
      </c>
      <c r="J30" s="151">
        <f t="shared" si="14"/>
        <v>226.10000000000002</v>
      </c>
      <c r="K30" s="97">
        <v>221.8</v>
      </c>
      <c r="L30" s="97">
        <v>4.3</v>
      </c>
      <c r="M30" s="151">
        <f t="shared" si="15"/>
        <v>12</v>
      </c>
      <c r="N30" s="97">
        <v>9.8</v>
      </c>
      <c r="O30" s="97">
        <v>2.2</v>
      </c>
      <c r="P30" s="151">
        <f t="shared" si="16"/>
        <v>28.2</v>
      </c>
      <c r="Q30" s="97">
        <v>28.2</v>
      </c>
      <c r="R30" s="97">
        <v>0</v>
      </c>
      <c r="S30" s="151">
        <f t="shared" si="17"/>
        <v>0</v>
      </c>
      <c r="T30" s="97">
        <v>0</v>
      </c>
      <c r="U30" s="97">
        <v>0</v>
      </c>
      <c r="V30" s="151">
        <f t="shared" si="18"/>
        <v>5.3</v>
      </c>
      <c r="W30" s="97">
        <v>0</v>
      </c>
      <c r="X30" s="97">
        <v>5.3</v>
      </c>
      <c r="Y30" s="152">
        <v>66</v>
      </c>
      <c r="Z30" s="153">
        <f t="shared" si="3"/>
        <v>337.6</v>
      </c>
      <c r="AA30" s="154">
        <f t="shared" si="4"/>
        <v>271.6</v>
      </c>
      <c r="AB30" s="93">
        <f t="shared" si="5"/>
        <v>243.40000000000003</v>
      </c>
      <c r="AC30" s="94">
        <f t="shared" si="6"/>
        <v>28.2</v>
      </c>
      <c r="AD30" s="155">
        <f t="shared" si="7"/>
        <v>581.4650521520202</v>
      </c>
      <c r="AE30" s="95">
        <f t="shared" si="8"/>
        <v>521.092023909432</v>
      </c>
      <c r="AF30" s="96">
        <f t="shared" si="9"/>
        <v>60.37302824258825</v>
      </c>
      <c r="AG30" s="156">
        <f t="shared" si="10"/>
        <v>722.7636288899927</v>
      </c>
      <c r="AH30" s="157">
        <f t="shared" si="11"/>
        <v>141.2985767379725</v>
      </c>
      <c r="AI30" s="158">
        <f t="shared" si="12"/>
        <v>10.382916053019144</v>
      </c>
    </row>
    <row r="31" spans="1:35" s="89" customFormat="1" ht="19.5" customHeight="1">
      <c r="A31" s="91">
        <v>26</v>
      </c>
      <c r="B31" s="90" t="s">
        <v>167</v>
      </c>
      <c r="C31" s="149">
        <v>10244</v>
      </c>
      <c r="D31" s="150">
        <f t="shared" si="1"/>
        <v>129.1</v>
      </c>
      <c r="E31" s="81">
        <f t="shared" si="13"/>
        <v>126</v>
      </c>
      <c r="F31" s="81">
        <f t="shared" si="13"/>
        <v>3.1</v>
      </c>
      <c r="G31" s="151">
        <f t="shared" si="2"/>
        <v>0</v>
      </c>
      <c r="H31" s="97">
        <v>0</v>
      </c>
      <c r="I31" s="97">
        <v>0</v>
      </c>
      <c r="J31" s="151">
        <f t="shared" si="14"/>
        <v>98.2</v>
      </c>
      <c r="K31" s="97">
        <v>97.7</v>
      </c>
      <c r="L31" s="97">
        <v>0.5</v>
      </c>
      <c r="M31" s="151">
        <f t="shared" si="15"/>
        <v>5.7</v>
      </c>
      <c r="N31" s="97">
        <v>5.3</v>
      </c>
      <c r="O31" s="97">
        <v>0.4</v>
      </c>
      <c r="P31" s="151">
        <f t="shared" si="16"/>
        <v>23</v>
      </c>
      <c r="Q31" s="97">
        <v>23</v>
      </c>
      <c r="R31" s="97">
        <v>0</v>
      </c>
      <c r="S31" s="151">
        <f t="shared" si="17"/>
        <v>0</v>
      </c>
      <c r="T31" s="97">
        <v>0</v>
      </c>
      <c r="U31" s="97">
        <v>0</v>
      </c>
      <c r="V31" s="151">
        <f t="shared" si="18"/>
        <v>2.2</v>
      </c>
      <c r="W31" s="97">
        <v>0</v>
      </c>
      <c r="X31" s="97">
        <v>2.2</v>
      </c>
      <c r="Y31" s="152">
        <v>40.3</v>
      </c>
      <c r="Z31" s="153">
        <f t="shared" si="3"/>
        <v>169.39999999999998</v>
      </c>
      <c r="AA31" s="162">
        <f t="shared" si="4"/>
        <v>129.10000000000002</v>
      </c>
      <c r="AB31" s="93">
        <f t="shared" si="5"/>
        <v>106.10000000000001</v>
      </c>
      <c r="AC31" s="94">
        <f t="shared" si="6"/>
        <v>23</v>
      </c>
      <c r="AD31" s="155">
        <f t="shared" si="7"/>
        <v>450.0892508506723</v>
      </c>
      <c r="AE31" s="95">
        <f t="shared" si="8"/>
        <v>369.90293969989403</v>
      </c>
      <c r="AF31" s="96">
        <f t="shared" si="9"/>
        <v>80.18631115077817</v>
      </c>
      <c r="AG31" s="156">
        <f t="shared" si="10"/>
        <v>590.5896134322529</v>
      </c>
      <c r="AH31" s="157">
        <f t="shared" si="11"/>
        <v>140.50036258158084</v>
      </c>
      <c r="AI31" s="158">
        <f t="shared" si="12"/>
        <v>17.815646785437643</v>
      </c>
    </row>
    <row r="32" spans="1:35" s="89" customFormat="1" ht="19.5" customHeight="1">
      <c r="A32" s="91">
        <v>27</v>
      </c>
      <c r="B32" s="90" t="s">
        <v>40</v>
      </c>
      <c r="C32" s="149">
        <v>3668</v>
      </c>
      <c r="D32" s="150">
        <f t="shared" si="1"/>
        <v>47.7</v>
      </c>
      <c r="E32" s="81">
        <f t="shared" si="13"/>
        <v>46</v>
      </c>
      <c r="F32" s="81">
        <f t="shared" si="13"/>
        <v>1.7000000000000002</v>
      </c>
      <c r="G32" s="151">
        <f>SUM(H32:I32)</f>
        <v>0</v>
      </c>
      <c r="H32" s="97">
        <v>0</v>
      </c>
      <c r="I32" s="97">
        <v>0</v>
      </c>
      <c r="J32" s="151">
        <f>SUM(K32:L32)</f>
        <v>37.6</v>
      </c>
      <c r="K32" s="97">
        <v>37.5</v>
      </c>
      <c r="L32" s="97">
        <v>0.1</v>
      </c>
      <c r="M32" s="151">
        <f>SUM(N32:O32)</f>
        <v>2.6</v>
      </c>
      <c r="N32" s="97">
        <v>1.5</v>
      </c>
      <c r="O32" s="97">
        <v>1.1</v>
      </c>
      <c r="P32" s="151">
        <f>SUM(Q32:R32)</f>
        <v>7</v>
      </c>
      <c r="Q32" s="97">
        <v>7</v>
      </c>
      <c r="R32" s="97">
        <v>0</v>
      </c>
      <c r="S32" s="151">
        <f>SUM(T32:U32)</f>
        <v>0</v>
      </c>
      <c r="T32" s="97">
        <v>0</v>
      </c>
      <c r="U32" s="97">
        <v>0</v>
      </c>
      <c r="V32" s="151">
        <f>SUM(W32:X32)</f>
        <v>0.5</v>
      </c>
      <c r="W32" s="97">
        <v>0</v>
      </c>
      <c r="X32" s="97">
        <v>0.5</v>
      </c>
      <c r="Y32" s="152">
        <v>16.1</v>
      </c>
      <c r="Z32" s="153">
        <f>D32+Y32</f>
        <v>63.800000000000004</v>
      </c>
      <c r="AA32" s="154">
        <f>SUM(AB32:AC32)</f>
        <v>47.7</v>
      </c>
      <c r="AB32" s="93">
        <f>G32+J32+M32+S32+V32</f>
        <v>40.7</v>
      </c>
      <c r="AC32" s="94">
        <f>P32</f>
        <v>7</v>
      </c>
      <c r="AD32" s="155">
        <f t="shared" si="7"/>
        <v>464.4415017915564</v>
      </c>
      <c r="AE32" s="95">
        <f t="shared" si="8"/>
        <v>396.2844679856675</v>
      </c>
      <c r="AF32" s="96">
        <f t="shared" si="9"/>
        <v>68.15703380588877</v>
      </c>
      <c r="AG32" s="156">
        <f t="shared" si="10"/>
        <v>621.2026795451005</v>
      </c>
      <c r="AH32" s="157">
        <f t="shared" si="11"/>
        <v>156.76117775354416</v>
      </c>
      <c r="AI32" s="158">
        <f>AC32*100/AA32</f>
        <v>14.675052410901467</v>
      </c>
    </row>
    <row r="33" spans="1:35" s="86" customFormat="1" ht="19.5" customHeight="1">
      <c r="A33" s="87">
        <v>28</v>
      </c>
      <c r="B33" s="90" t="s">
        <v>168</v>
      </c>
      <c r="C33" s="149">
        <v>2907</v>
      </c>
      <c r="D33" s="150">
        <f t="shared" si="1"/>
        <v>49.5</v>
      </c>
      <c r="E33" s="81">
        <f t="shared" si="13"/>
        <v>48.5</v>
      </c>
      <c r="F33" s="81">
        <f t="shared" si="13"/>
        <v>1</v>
      </c>
      <c r="G33" s="151">
        <f t="shared" si="2"/>
        <v>0</v>
      </c>
      <c r="H33" s="97">
        <v>0</v>
      </c>
      <c r="I33" s="97">
        <v>0</v>
      </c>
      <c r="J33" s="151">
        <f t="shared" si="14"/>
        <v>41.1</v>
      </c>
      <c r="K33" s="92">
        <v>40.5</v>
      </c>
      <c r="L33" s="92">
        <v>0.6</v>
      </c>
      <c r="M33" s="151">
        <f t="shared" si="15"/>
        <v>3.5</v>
      </c>
      <c r="N33" s="92">
        <v>3.3</v>
      </c>
      <c r="O33" s="92">
        <v>0.2</v>
      </c>
      <c r="P33" s="151">
        <f t="shared" si="16"/>
        <v>4.9</v>
      </c>
      <c r="Q33" s="92">
        <v>4.7</v>
      </c>
      <c r="R33" s="92">
        <v>0.2</v>
      </c>
      <c r="S33" s="151">
        <f t="shared" si="17"/>
        <v>0</v>
      </c>
      <c r="T33" s="92">
        <v>0</v>
      </c>
      <c r="U33" s="92">
        <v>0</v>
      </c>
      <c r="V33" s="151">
        <f t="shared" si="18"/>
        <v>0</v>
      </c>
      <c r="W33" s="92">
        <v>0</v>
      </c>
      <c r="X33" s="92">
        <v>0</v>
      </c>
      <c r="Y33" s="152">
        <v>9.2</v>
      </c>
      <c r="Z33" s="153">
        <f>D33+Y33</f>
        <v>58.7</v>
      </c>
      <c r="AA33" s="154">
        <f t="shared" si="4"/>
        <v>49.5</v>
      </c>
      <c r="AB33" s="93">
        <f t="shared" si="5"/>
        <v>44.6</v>
      </c>
      <c r="AC33" s="94">
        <f t="shared" si="6"/>
        <v>4.9</v>
      </c>
      <c r="AD33" s="155">
        <f t="shared" si="7"/>
        <v>608.1379920389207</v>
      </c>
      <c r="AE33" s="95">
        <f t="shared" si="8"/>
        <v>547.9384736350681</v>
      </c>
      <c r="AF33" s="96">
        <f t="shared" si="9"/>
        <v>60.19951840385277</v>
      </c>
      <c r="AG33" s="156">
        <f t="shared" si="10"/>
        <v>721.1656592461546</v>
      </c>
      <c r="AH33" s="157">
        <f t="shared" si="11"/>
        <v>113.02766720723376</v>
      </c>
      <c r="AI33" s="158">
        <f t="shared" si="12"/>
        <v>9.8989898989899</v>
      </c>
    </row>
    <row r="34" spans="1:35" s="86" customFormat="1" ht="19.5" customHeight="1">
      <c r="A34" s="91">
        <v>29</v>
      </c>
      <c r="B34" s="90" t="s">
        <v>41</v>
      </c>
      <c r="C34" s="149">
        <v>9931</v>
      </c>
      <c r="D34" s="150">
        <f t="shared" si="1"/>
        <v>106.30000000000001</v>
      </c>
      <c r="E34" s="81">
        <f t="shared" si="13"/>
        <v>104.30000000000001</v>
      </c>
      <c r="F34" s="81">
        <f t="shared" si="13"/>
        <v>2</v>
      </c>
      <c r="G34" s="151">
        <f t="shared" si="2"/>
        <v>0</v>
      </c>
      <c r="H34" s="97">
        <v>0</v>
      </c>
      <c r="I34" s="97">
        <v>0</v>
      </c>
      <c r="J34" s="151">
        <f t="shared" si="14"/>
        <v>74.60000000000001</v>
      </c>
      <c r="K34" s="92">
        <v>73.9</v>
      </c>
      <c r="L34" s="92">
        <v>0.7</v>
      </c>
      <c r="M34" s="151">
        <f t="shared" si="15"/>
        <v>3.9000000000000004</v>
      </c>
      <c r="N34" s="92">
        <v>3.7</v>
      </c>
      <c r="O34" s="97">
        <v>0.2</v>
      </c>
      <c r="P34" s="151">
        <f t="shared" si="16"/>
        <v>27.3</v>
      </c>
      <c r="Q34" s="92">
        <v>26.7</v>
      </c>
      <c r="R34" s="92">
        <v>0.6</v>
      </c>
      <c r="S34" s="151">
        <f t="shared" si="17"/>
        <v>0</v>
      </c>
      <c r="T34" s="92">
        <v>0</v>
      </c>
      <c r="U34" s="92">
        <v>0</v>
      </c>
      <c r="V34" s="151">
        <f t="shared" si="18"/>
        <v>0.5</v>
      </c>
      <c r="W34" s="92">
        <v>0</v>
      </c>
      <c r="X34" s="92">
        <v>0.5</v>
      </c>
      <c r="Y34" s="152">
        <v>24</v>
      </c>
      <c r="Z34" s="153">
        <f t="shared" si="3"/>
        <v>130.3</v>
      </c>
      <c r="AA34" s="154">
        <f t="shared" si="4"/>
        <v>106.30000000000001</v>
      </c>
      <c r="AB34" s="93">
        <f t="shared" si="5"/>
        <v>79.00000000000001</v>
      </c>
      <c r="AC34" s="94">
        <f t="shared" si="6"/>
        <v>27.3</v>
      </c>
      <c r="AD34" s="155">
        <f t="shared" si="7"/>
        <v>382.28059323618686</v>
      </c>
      <c r="AE34" s="95">
        <f t="shared" si="8"/>
        <v>284.10316900901944</v>
      </c>
      <c r="AF34" s="96">
        <f t="shared" si="9"/>
        <v>98.17742422716746</v>
      </c>
      <c r="AG34" s="156">
        <f t="shared" si="10"/>
        <v>468.5904167325978</v>
      </c>
      <c r="AH34" s="157">
        <f t="shared" si="11"/>
        <v>86.30982349641094</v>
      </c>
      <c r="AI34" s="158">
        <f t="shared" si="12"/>
        <v>25.682031984948257</v>
      </c>
    </row>
    <row r="35" spans="1:35" s="89" customFormat="1" ht="19.5" customHeight="1">
      <c r="A35" s="91">
        <v>30</v>
      </c>
      <c r="B35" s="90" t="s">
        <v>42</v>
      </c>
      <c r="C35" s="149">
        <v>4492</v>
      </c>
      <c r="D35" s="150">
        <f t="shared" si="1"/>
        <v>65.5</v>
      </c>
      <c r="E35" s="81">
        <f>H35+K35+N35+Q35+T35+W35</f>
        <v>62.6</v>
      </c>
      <c r="F35" s="81">
        <f>I35+L35+O35+R35+U35+X35</f>
        <v>2.9</v>
      </c>
      <c r="G35" s="151">
        <f>SUM(H35:I35)</f>
        <v>0</v>
      </c>
      <c r="H35" s="97">
        <v>0</v>
      </c>
      <c r="I35" s="97">
        <v>0</v>
      </c>
      <c r="J35" s="151">
        <f>SUM(K35:L35)</f>
        <v>51.6</v>
      </c>
      <c r="K35" s="92">
        <v>49.1</v>
      </c>
      <c r="L35" s="92">
        <v>2.5</v>
      </c>
      <c r="M35" s="151">
        <f>SUM(N35:O35)</f>
        <v>3.5</v>
      </c>
      <c r="N35" s="92">
        <v>3.1</v>
      </c>
      <c r="O35" s="97">
        <v>0.4</v>
      </c>
      <c r="P35" s="151">
        <f>SUM(Q35:R35)</f>
        <v>10.4</v>
      </c>
      <c r="Q35" s="92">
        <v>10.4</v>
      </c>
      <c r="R35" s="92">
        <v>0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18.1</v>
      </c>
      <c r="Z35" s="153">
        <f>D35+Y35</f>
        <v>83.6</v>
      </c>
      <c r="AA35" s="154">
        <f t="shared" si="4"/>
        <v>65.5</v>
      </c>
      <c r="AB35" s="93">
        <f>G35+J35+M35+S35+V35</f>
        <v>55.1</v>
      </c>
      <c r="AC35" s="94">
        <f>P35</f>
        <v>10.4</v>
      </c>
      <c r="AD35" s="155">
        <f t="shared" si="7"/>
        <v>520.7670779799007</v>
      </c>
      <c r="AE35" s="95">
        <f t="shared" si="8"/>
        <v>438.0803968960692</v>
      </c>
      <c r="AF35" s="96">
        <f t="shared" si="9"/>
        <v>82.68668108383157</v>
      </c>
      <c r="AG35" s="156">
        <f t="shared" si="10"/>
        <v>664.6737056354154</v>
      </c>
      <c r="AH35" s="157">
        <f t="shared" si="11"/>
        <v>143.9066276555146</v>
      </c>
      <c r="AI35" s="158">
        <f>AC35*100/AA35</f>
        <v>15.877862595419847</v>
      </c>
    </row>
    <row r="36" spans="1:35" s="86" customFormat="1" ht="19.5" customHeight="1">
      <c r="A36" s="91">
        <v>30</v>
      </c>
      <c r="B36" s="90" t="s">
        <v>169</v>
      </c>
      <c r="C36" s="149">
        <v>6228</v>
      </c>
      <c r="D36" s="150">
        <f t="shared" si="1"/>
        <v>72.8</v>
      </c>
      <c r="E36" s="81">
        <f t="shared" si="13"/>
        <v>71.8</v>
      </c>
      <c r="F36" s="81">
        <f t="shared" si="13"/>
        <v>1</v>
      </c>
      <c r="G36" s="151">
        <f t="shared" si="2"/>
        <v>0</v>
      </c>
      <c r="H36" s="97">
        <v>0</v>
      </c>
      <c r="I36" s="92">
        <v>0</v>
      </c>
      <c r="J36" s="151">
        <f t="shared" si="14"/>
        <v>59</v>
      </c>
      <c r="K36" s="92">
        <v>58.8</v>
      </c>
      <c r="L36" s="92">
        <v>0.2</v>
      </c>
      <c r="M36" s="151">
        <f t="shared" si="15"/>
        <v>2.7</v>
      </c>
      <c r="N36" s="92">
        <v>2.2</v>
      </c>
      <c r="O36" s="92">
        <v>0.5</v>
      </c>
      <c r="P36" s="151">
        <f t="shared" si="16"/>
        <v>8.3</v>
      </c>
      <c r="Q36" s="92">
        <v>8.3</v>
      </c>
      <c r="R36" s="92">
        <v>0</v>
      </c>
      <c r="S36" s="151">
        <f t="shared" si="17"/>
        <v>0</v>
      </c>
      <c r="T36" s="92">
        <v>0</v>
      </c>
      <c r="U36" s="92">
        <v>0</v>
      </c>
      <c r="V36" s="151">
        <f>SUM(W36:X36)</f>
        <v>2.8</v>
      </c>
      <c r="W36" s="92">
        <v>2.5</v>
      </c>
      <c r="X36" s="92">
        <v>0.3</v>
      </c>
      <c r="Y36" s="152">
        <v>25.9</v>
      </c>
      <c r="Z36" s="153">
        <f t="shared" si="3"/>
        <v>98.69999999999999</v>
      </c>
      <c r="AA36" s="154">
        <f t="shared" si="4"/>
        <v>72.8</v>
      </c>
      <c r="AB36" s="93">
        <f t="shared" si="5"/>
        <v>64.5</v>
      </c>
      <c r="AC36" s="94">
        <f t="shared" si="6"/>
        <v>8.3</v>
      </c>
      <c r="AD36" s="155">
        <f t="shared" si="7"/>
        <v>417.4694926140013</v>
      </c>
      <c r="AE36" s="95">
        <f t="shared" si="8"/>
        <v>369.8733828791633</v>
      </c>
      <c r="AF36" s="96">
        <f t="shared" si="9"/>
        <v>47.596109734838066</v>
      </c>
      <c r="AG36" s="156">
        <f t="shared" si="10"/>
        <v>565.9922928709055</v>
      </c>
      <c r="AH36" s="157">
        <f t="shared" si="11"/>
        <v>148.52280025690428</v>
      </c>
      <c r="AI36" s="158">
        <f t="shared" si="12"/>
        <v>11.401098901098903</v>
      </c>
    </row>
    <row r="37" spans="1:35" s="86" customFormat="1" ht="19.5" customHeight="1">
      <c r="A37" s="91">
        <v>32</v>
      </c>
      <c r="B37" s="90" t="s">
        <v>170</v>
      </c>
      <c r="C37" s="149">
        <v>18093</v>
      </c>
      <c r="D37" s="150">
        <f t="shared" si="1"/>
        <v>236.2</v>
      </c>
      <c r="E37" s="81">
        <f t="shared" si="13"/>
        <v>210.2</v>
      </c>
      <c r="F37" s="81">
        <f t="shared" si="13"/>
        <v>26</v>
      </c>
      <c r="G37" s="151">
        <f t="shared" si="2"/>
        <v>0</v>
      </c>
      <c r="H37" s="92">
        <v>0</v>
      </c>
      <c r="I37" s="92">
        <v>0</v>
      </c>
      <c r="J37" s="151">
        <f t="shared" si="14"/>
        <v>187.79999999999998</v>
      </c>
      <c r="K37" s="92">
        <v>169.1</v>
      </c>
      <c r="L37" s="92">
        <v>18.7</v>
      </c>
      <c r="M37" s="151">
        <f t="shared" si="15"/>
        <v>20.2</v>
      </c>
      <c r="N37" s="92">
        <v>14.5</v>
      </c>
      <c r="O37" s="92">
        <v>5.7</v>
      </c>
      <c r="P37" s="151">
        <f t="shared" si="16"/>
        <v>28.200000000000003</v>
      </c>
      <c r="Q37" s="92">
        <v>26.6</v>
      </c>
      <c r="R37" s="92">
        <v>1.6</v>
      </c>
      <c r="S37" s="151">
        <f t="shared" si="17"/>
        <v>0</v>
      </c>
      <c r="T37" s="92">
        <v>0</v>
      </c>
      <c r="U37" s="92">
        <v>0</v>
      </c>
      <c r="V37" s="151">
        <f t="shared" si="18"/>
        <v>0</v>
      </c>
      <c r="W37" s="92">
        <v>0</v>
      </c>
      <c r="X37" s="92">
        <v>0</v>
      </c>
      <c r="Y37" s="152">
        <v>55.9</v>
      </c>
      <c r="Z37" s="153">
        <f t="shared" si="3"/>
        <v>292.09999999999997</v>
      </c>
      <c r="AA37" s="154">
        <f t="shared" si="4"/>
        <v>236.2</v>
      </c>
      <c r="AB37" s="93">
        <f t="shared" si="5"/>
        <v>207.99999999999997</v>
      </c>
      <c r="AC37" s="94">
        <f t="shared" si="6"/>
        <v>28.200000000000003</v>
      </c>
      <c r="AD37" s="155">
        <f t="shared" si="7"/>
        <v>466.24187728482207</v>
      </c>
      <c r="AE37" s="95">
        <f t="shared" si="8"/>
        <v>410.5770976936621</v>
      </c>
      <c r="AF37" s="96">
        <f t="shared" si="9"/>
        <v>55.664779591159956</v>
      </c>
      <c r="AG37" s="156">
        <f t="shared" si="10"/>
        <v>576.5844722899936</v>
      </c>
      <c r="AH37" s="157">
        <f t="shared" si="11"/>
        <v>110.34259500517169</v>
      </c>
      <c r="AI37" s="158">
        <f t="shared" si="12"/>
        <v>11.939034716342086</v>
      </c>
    </row>
    <row r="38" spans="1:35" s="86" customFormat="1" ht="19.5" customHeight="1" thickBot="1">
      <c r="A38" s="100">
        <v>33</v>
      </c>
      <c r="B38" s="101" t="s">
        <v>44</v>
      </c>
      <c r="C38" s="163">
        <v>13622</v>
      </c>
      <c r="D38" s="164">
        <f t="shared" si="1"/>
        <v>147.39999999999998</v>
      </c>
      <c r="E38" s="102">
        <f t="shared" si="13"/>
        <v>145.29999999999998</v>
      </c>
      <c r="F38" s="102">
        <f t="shared" si="13"/>
        <v>2.1</v>
      </c>
      <c r="G38" s="165">
        <f t="shared" si="2"/>
        <v>0</v>
      </c>
      <c r="H38" s="102">
        <v>0</v>
      </c>
      <c r="I38" s="102">
        <v>0</v>
      </c>
      <c r="J38" s="165">
        <f t="shared" si="14"/>
        <v>112.30000000000001</v>
      </c>
      <c r="K38" s="102">
        <v>111.9</v>
      </c>
      <c r="L38" s="102">
        <v>0.4</v>
      </c>
      <c r="M38" s="165">
        <f t="shared" si="15"/>
        <v>5.199999999999999</v>
      </c>
      <c r="N38" s="102">
        <v>4.6</v>
      </c>
      <c r="O38" s="102">
        <v>0.6</v>
      </c>
      <c r="P38" s="165">
        <f t="shared" si="16"/>
        <v>26.1</v>
      </c>
      <c r="Q38" s="102">
        <v>26.1</v>
      </c>
      <c r="R38" s="102">
        <v>0</v>
      </c>
      <c r="S38" s="165">
        <f t="shared" si="17"/>
        <v>0</v>
      </c>
      <c r="T38" s="102">
        <v>0</v>
      </c>
      <c r="U38" s="102">
        <v>0</v>
      </c>
      <c r="V38" s="165">
        <f t="shared" si="18"/>
        <v>3.8000000000000003</v>
      </c>
      <c r="W38" s="102">
        <v>2.7</v>
      </c>
      <c r="X38" s="102">
        <v>1.1</v>
      </c>
      <c r="Y38" s="166">
        <v>54.4</v>
      </c>
      <c r="Z38" s="167">
        <f t="shared" si="3"/>
        <v>201.79999999999998</v>
      </c>
      <c r="AA38" s="168">
        <f t="shared" si="4"/>
        <v>147.4</v>
      </c>
      <c r="AB38" s="103">
        <f t="shared" si="5"/>
        <v>121.30000000000001</v>
      </c>
      <c r="AC38" s="104">
        <f t="shared" si="6"/>
        <v>26.1</v>
      </c>
      <c r="AD38" s="169">
        <f t="shared" si="7"/>
        <v>386.45468464878246</v>
      </c>
      <c r="AE38" s="105">
        <f t="shared" si="8"/>
        <v>318.025463011515</v>
      </c>
      <c r="AF38" s="106">
        <f t="shared" si="9"/>
        <v>68.42922163726745</v>
      </c>
      <c r="AG38" s="170">
        <f t="shared" si="10"/>
        <v>529.0811082912095</v>
      </c>
      <c r="AH38" s="171">
        <f t="shared" si="11"/>
        <v>142.62642364242714</v>
      </c>
      <c r="AI38" s="172">
        <f t="shared" si="12"/>
        <v>17.706919945725915</v>
      </c>
    </row>
    <row r="39" spans="1:34" s="86" customFormat="1" ht="15" customHeight="1">
      <c r="A39" s="107"/>
      <c r="C39" s="107"/>
      <c r="D39" s="18"/>
      <c r="E39" s="108"/>
      <c r="F39" s="108"/>
      <c r="AD39" s="109"/>
      <c r="AE39" s="109"/>
      <c r="AF39" s="109"/>
      <c r="AG39" s="109"/>
      <c r="AH39" s="109"/>
    </row>
    <row r="40" spans="1:34" s="86" customFormat="1" ht="15" customHeight="1">
      <c r="A40" s="107"/>
      <c r="C40" s="107"/>
      <c r="D40" s="18"/>
      <c r="E40" s="108"/>
      <c r="F40" s="108"/>
      <c r="AD40" s="109"/>
      <c r="AE40" s="109"/>
      <c r="AF40" s="109"/>
      <c r="AG40" s="109"/>
      <c r="AH40" s="109"/>
    </row>
    <row r="41" spans="1:34" s="86" customFormat="1" ht="15" customHeight="1">
      <c r="A41" s="107"/>
      <c r="C41" s="107"/>
      <c r="D41" s="110"/>
      <c r="E41" s="108"/>
      <c r="F41" s="108"/>
      <c r="AD41" s="109"/>
      <c r="AE41" s="109"/>
      <c r="AF41" s="109"/>
      <c r="AG41" s="109"/>
      <c r="AH41" s="109"/>
    </row>
    <row r="42" spans="1:34" s="86" customFormat="1" ht="15" customHeight="1">
      <c r="A42" s="107"/>
      <c r="C42" s="107"/>
      <c r="D42" s="110"/>
      <c r="E42" s="108"/>
      <c r="F42" s="108"/>
      <c r="AD42" s="109"/>
      <c r="AE42" s="109"/>
      <c r="AF42" s="109"/>
      <c r="AG42" s="109"/>
      <c r="AH42" s="109"/>
    </row>
    <row r="43" spans="1:34" s="86" customFormat="1" ht="15" customHeight="1">
      <c r="A43" s="107"/>
      <c r="C43" s="107"/>
      <c r="D43" s="110"/>
      <c r="E43" s="108"/>
      <c r="F43" s="108"/>
      <c r="AD43" s="109"/>
      <c r="AE43" s="109"/>
      <c r="AF43" s="109"/>
      <c r="AG43" s="109"/>
      <c r="AH43" s="109"/>
    </row>
    <row r="44" spans="1:34" s="86" customFormat="1" ht="15" customHeight="1">
      <c r="A44" s="107"/>
      <c r="C44" s="107"/>
      <c r="D44" s="110"/>
      <c r="E44" s="108"/>
      <c r="F44" s="108"/>
      <c r="AD44" s="109"/>
      <c r="AE44" s="109"/>
      <c r="AF44" s="109"/>
      <c r="AG44" s="109"/>
      <c r="AH44" s="109"/>
    </row>
    <row r="45" spans="1:34" s="86" customFormat="1" ht="15" customHeight="1">
      <c r="A45" s="107"/>
      <c r="C45" s="107"/>
      <c r="D45" s="110"/>
      <c r="E45" s="108"/>
      <c r="F45" s="108"/>
      <c r="AD45" s="109"/>
      <c r="AE45" s="109"/>
      <c r="AF45" s="109"/>
      <c r="AG45" s="109"/>
      <c r="AH45" s="109"/>
    </row>
    <row r="46" spans="1:34" s="86" customFormat="1" ht="15" customHeight="1">
      <c r="A46" s="107"/>
      <c r="C46" s="107"/>
      <c r="D46" s="110"/>
      <c r="E46" s="108"/>
      <c r="F46" s="108"/>
      <c r="AD46" s="109"/>
      <c r="AE46" s="109"/>
      <c r="AF46" s="109"/>
      <c r="AG46" s="109"/>
      <c r="AH46" s="109"/>
    </row>
    <row r="47" spans="1:34" s="86" customFormat="1" ht="15" customHeight="1">
      <c r="A47" s="107"/>
      <c r="C47" s="107"/>
      <c r="D47" s="110"/>
      <c r="E47" s="108"/>
      <c r="F47" s="108"/>
      <c r="AD47" s="109"/>
      <c r="AE47" s="109"/>
      <c r="AF47" s="109"/>
      <c r="AG47" s="109"/>
      <c r="AH47" s="109"/>
    </row>
    <row r="48" spans="1:34" s="86" customFormat="1" ht="15" customHeight="1">
      <c r="A48" s="107"/>
      <c r="C48" s="107"/>
      <c r="D48" s="110"/>
      <c r="E48" s="108"/>
      <c r="F48" s="108"/>
      <c r="AD48" s="109"/>
      <c r="AE48" s="109"/>
      <c r="AF48" s="109"/>
      <c r="AG48" s="109"/>
      <c r="AH48" s="109"/>
    </row>
    <row r="49" spans="1:34" s="86" customFormat="1" ht="15" customHeight="1">
      <c r="A49" s="107"/>
      <c r="C49" s="107"/>
      <c r="D49" s="110"/>
      <c r="E49" s="108"/>
      <c r="F49" s="108"/>
      <c r="AD49" s="109"/>
      <c r="AE49" s="109"/>
      <c r="AF49" s="109"/>
      <c r="AG49" s="109"/>
      <c r="AH49" s="109"/>
    </row>
    <row r="50" spans="1:34" s="86" customFormat="1" ht="15" customHeight="1">
      <c r="A50" s="107"/>
      <c r="C50" s="107"/>
      <c r="D50" s="110"/>
      <c r="E50" s="108"/>
      <c r="F50" s="108"/>
      <c r="AD50" s="109"/>
      <c r="AE50" s="109"/>
      <c r="AF50" s="109"/>
      <c r="AG50" s="109"/>
      <c r="AH50" s="109"/>
    </row>
    <row r="51" spans="1:34" s="86" customFormat="1" ht="15" customHeight="1">
      <c r="A51" s="107"/>
      <c r="C51" s="107"/>
      <c r="D51" s="110"/>
      <c r="E51" s="108"/>
      <c r="F51" s="108"/>
      <c r="AD51" s="109"/>
      <c r="AE51" s="109"/>
      <c r="AF51" s="109"/>
      <c r="AG51" s="109"/>
      <c r="AH51" s="109"/>
    </row>
    <row r="52" spans="1:34" s="86" customFormat="1" ht="15" customHeight="1">
      <c r="A52" s="107"/>
      <c r="C52" s="107"/>
      <c r="D52" s="110"/>
      <c r="E52" s="108"/>
      <c r="F52" s="108"/>
      <c r="AD52" s="109"/>
      <c r="AE52" s="109"/>
      <c r="AF52" s="109"/>
      <c r="AG52" s="109"/>
      <c r="AH52" s="109"/>
    </row>
    <row r="53" spans="1:34" s="86" customFormat="1" ht="15" customHeight="1">
      <c r="A53" s="107"/>
      <c r="C53" s="107"/>
      <c r="D53" s="110"/>
      <c r="E53" s="108"/>
      <c r="F53" s="108"/>
      <c r="AD53" s="109"/>
      <c r="AE53" s="109"/>
      <c r="AF53" s="109"/>
      <c r="AG53" s="109"/>
      <c r="AH53" s="109"/>
    </row>
    <row r="54" spans="1:34" s="86" customFormat="1" ht="15" customHeight="1">
      <c r="A54" s="107"/>
      <c r="C54" s="107"/>
      <c r="D54" s="110"/>
      <c r="E54" s="108"/>
      <c r="F54" s="108"/>
      <c r="AD54" s="109"/>
      <c r="AE54" s="109"/>
      <c r="AF54" s="109"/>
      <c r="AG54" s="109"/>
      <c r="AH54" s="109"/>
    </row>
    <row r="55" spans="1:34" s="86" customFormat="1" ht="15" customHeight="1">
      <c r="A55" s="107"/>
      <c r="C55" s="107"/>
      <c r="D55" s="110"/>
      <c r="E55" s="108"/>
      <c r="F55" s="108"/>
      <c r="AD55" s="109"/>
      <c r="AE55" s="109"/>
      <c r="AF55" s="109"/>
      <c r="AG55" s="109"/>
      <c r="AH55" s="109"/>
    </row>
    <row r="56" spans="1:34" s="86" customFormat="1" ht="15" customHeight="1">
      <c r="A56" s="107"/>
      <c r="C56" s="107"/>
      <c r="D56" s="110"/>
      <c r="E56" s="108"/>
      <c r="F56" s="108"/>
      <c r="AD56" s="109"/>
      <c r="AE56" s="109"/>
      <c r="AF56" s="109"/>
      <c r="AG56" s="109"/>
      <c r="AH56" s="109"/>
    </row>
    <row r="57" spans="1:34" s="86" customFormat="1" ht="15" customHeight="1">
      <c r="A57" s="107"/>
      <c r="C57" s="107"/>
      <c r="D57" s="110"/>
      <c r="E57" s="108"/>
      <c r="F57" s="108"/>
      <c r="AD57" s="109"/>
      <c r="AE57" s="109"/>
      <c r="AF57" s="109"/>
      <c r="AG57" s="109"/>
      <c r="AH57" s="109"/>
    </row>
    <row r="58" spans="1:34" s="86" customFormat="1" ht="15" customHeight="1">
      <c r="A58" s="107"/>
      <c r="C58" s="107"/>
      <c r="D58" s="110"/>
      <c r="E58" s="108"/>
      <c r="F58" s="108"/>
      <c r="AD58" s="109"/>
      <c r="AE58" s="109"/>
      <c r="AF58" s="109"/>
      <c r="AG58" s="109"/>
      <c r="AH58" s="109"/>
    </row>
    <row r="59" spans="1:34" s="86" customFormat="1" ht="15" customHeight="1">
      <c r="A59" s="107"/>
      <c r="C59" s="107"/>
      <c r="D59" s="110"/>
      <c r="E59" s="108"/>
      <c r="F59" s="108"/>
      <c r="AD59" s="109"/>
      <c r="AE59" s="109"/>
      <c r="AF59" s="109"/>
      <c r="AG59" s="109"/>
      <c r="AH59" s="109"/>
    </row>
    <row r="60" spans="1:34" s="86" customFormat="1" ht="15" customHeight="1">
      <c r="A60" s="107"/>
      <c r="C60" s="107"/>
      <c r="D60" s="110"/>
      <c r="E60" s="108"/>
      <c r="F60" s="108"/>
      <c r="AD60" s="109"/>
      <c r="AE60" s="109"/>
      <c r="AF60" s="109"/>
      <c r="AG60" s="109"/>
      <c r="AH60" s="109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zoomScalePageLayoutView="0" workbookViewId="0" topLeftCell="A1">
      <selection activeCell="I17" sqref="I17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39" t="s">
        <v>171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</row>
    <row r="2" spans="1:35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</row>
    <row r="3" spans="1:35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</row>
    <row r="4" spans="1:35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</row>
    <row r="5" spans="1:35" s="7" customFormat="1" ht="39.75" customHeight="1" thickBot="1">
      <c r="A5" s="431" t="s">
        <v>19</v>
      </c>
      <c r="B5" s="432"/>
      <c r="C5" s="134">
        <f>SUM(C6:C38)</f>
        <v>1293747</v>
      </c>
      <c r="D5" s="173">
        <f>SUM(E5:F5)</f>
        <v>23228.399999999994</v>
      </c>
      <c r="E5" s="12">
        <f>SUM(E6:E38)</f>
        <v>21602.799999999996</v>
      </c>
      <c r="F5" s="12">
        <f>SUM(F6:F38)</f>
        <v>1625.6000000000001</v>
      </c>
      <c r="G5" s="135">
        <f aca="true" t="shared" si="0" ref="G5:AC5">SUM(G6:G38)</f>
        <v>604</v>
      </c>
      <c r="H5" s="13">
        <f t="shared" si="0"/>
        <v>604</v>
      </c>
      <c r="I5" s="13">
        <f t="shared" si="0"/>
        <v>0</v>
      </c>
      <c r="J5" s="135">
        <f t="shared" si="0"/>
        <v>17608.3</v>
      </c>
      <c r="K5" s="13">
        <f t="shared" si="0"/>
        <v>16584.700000000004</v>
      </c>
      <c r="L5" s="13">
        <f t="shared" si="0"/>
        <v>1023.6000000000004</v>
      </c>
      <c r="M5" s="135">
        <f t="shared" si="0"/>
        <v>1057.7</v>
      </c>
      <c r="N5" s="13">
        <f t="shared" si="0"/>
        <v>836.2</v>
      </c>
      <c r="O5" s="13">
        <f t="shared" si="0"/>
        <v>221.49999999999997</v>
      </c>
      <c r="P5" s="135">
        <f t="shared" si="0"/>
        <v>3505.7</v>
      </c>
      <c r="Q5" s="13">
        <f t="shared" si="0"/>
        <v>3357.1</v>
      </c>
      <c r="R5" s="13">
        <f t="shared" si="0"/>
        <v>148.59999999999994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452.7</v>
      </c>
      <c r="W5" s="13">
        <f t="shared" si="0"/>
        <v>220.8</v>
      </c>
      <c r="X5" s="13">
        <f t="shared" si="0"/>
        <v>231.9</v>
      </c>
      <c r="Y5" s="136">
        <f t="shared" si="0"/>
        <v>11750.800000000003</v>
      </c>
      <c r="Z5" s="174">
        <f t="shared" si="0"/>
        <v>34979.200000000004</v>
      </c>
      <c r="AA5" s="175">
        <f t="shared" si="0"/>
        <v>23228.39999999999</v>
      </c>
      <c r="AB5" s="14">
        <f t="shared" si="0"/>
        <v>19722.699999999993</v>
      </c>
      <c r="AC5" s="15">
        <f t="shared" si="0"/>
        <v>3505.7</v>
      </c>
      <c r="AD5" s="137">
        <f>AA5/C5/31*1000000</f>
        <v>579.1729185122372</v>
      </c>
      <c r="AE5" s="16">
        <f>AB5/C5/31*1000000</f>
        <v>491.7623994739759</v>
      </c>
      <c r="AF5" s="17">
        <f>AC5/C5/31*1000000</f>
        <v>87.41051903826138</v>
      </c>
      <c r="AG5" s="176">
        <f>Z5/C5/31*1000000</f>
        <v>872.1653386037462</v>
      </c>
      <c r="AH5" s="138">
        <f>Y5/C5/31*1000000</f>
        <v>292.99242009150873</v>
      </c>
      <c r="AI5" s="177">
        <f>AC5*100/AA5</f>
        <v>15.092300804187984</v>
      </c>
    </row>
    <row r="6" spans="1:35" s="86" customFormat="1" ht="19.5" customHeight="1" thickTop="1">
      <c r="A6" s="79">
        <v>1</v>
      </c>
      <c r="B6" s="80" t="s">
        <v>20</v>
      </c>
      <c r="C6" s="139">
        <v>294072</v>
      </c>
      <c r="D6" s="140">
        <f>G6+J6+M6+P6+S6+V6</f>
        <v>5310.4</v>
      </c>
      <c r="E6" s="81">
        <f>H6+K6+N6+Q6+T6+W6</f>
        <v>5225.4</v>
      </c>
      <c r="F6" s="81">
        <f>I6+L6+O6+R6+U6+X6</f>
        <v>84.99999999999999</v>
      </c>
      <c r="G6" s="141">
        <f aca="true" t="shared" si="1" ref="G6:G38">SUM(H6:I6)</f>
        <v>0</v>
      </c>
      <c r="H6" s="81">
        <v>0</v>
      </c>
      <c r="I6" s="81">
        <v>0</v>
      </c>
      <c r="J6" s="141">
        <f>SUM(K6:L6)</f>
        <v>4050</v>
      </c>
      <c r="K6" s="81">
        <v>3981.9</v>
      </c>
      <c r="L6" s="81">
        <v>68.1</v>
      </c>
      <c r="M6" s="141">
        <f>SUM(N6:O6)</f>
        <v>317</v>
      </c>
      <c r="N6" s="81">
        <v>315</v>
      </c>
      <c r="O6" s="81">
        <v>2</v>
      </c>
      <c r="P6" s="141">
        <f>SUM(Q6:R6)</f>
        <v>861</v>
      </c>
      <c r="Q6" s="81">
        <v>858.7</v>
      </c>
      <c r="R6" s="81">
        <v>2.3</v>
      </c>
      <c r="S6" s="141">
        <f>SUM(T6:U6)</f>
        <v>0</v>
      </c>
      <c r="T6" s="81">
        <v>0</v>
      </c>
      <c r="U6" s="81">
        <v>0</v>
      </c>
      <c r="V6" s="141">
        <f>SUM(W6:X6)</f>
        <v>82.39999999999999</v>
      </c>
      <c r="W6" s="81">
        <v>69.8</v>
      </c>
      <c r="X6" s="81">
        <v>12.6</v>
      </c>
      <c r="Y6" s="142">
        <v>3551.2</v>
      </c>
      <c r="Z6" s="143">
        <f aca="true" t="shared" si="2" ref="Z6:Z38">D6+Y6</f>
        <v>8861.599999999999</v>
      </c>
      <c r="AA6" s="144">
        <f aca="true" t="shared" si="3" ref="AA6:AA38">SUM(AB6:AC6)</f>
        <v>5310.4</v>
      </c>
      <c r="AB6" s="82">
        <f aca="true" t="shared" si="4" ref="AB6:AB38">G6+J6+M6+S6+V6</f>
        <v>4449.4</v>
      </c>
      <c r="AC6" s="83">
        <f aca="true" t="shared" si="5" ref="AC6:AC38">P6</f>
        <v>861</v>
      </c>
      <c r="AD6" s="145">
        <f aca="true" t="shared" si="6" ref="AD6:AD38">AA6/C6/31*1000000</f>
        <v>582.5213750593446</v>
      </c>
      <c r="AE6" s="84">
        <f aca="true" t="shared" si="7" ref="AE6:AE38">AB6/C6/31*1000000</f>
        <v>488.0744588334303</v>
      </c>
      <c r="AF6" s="85">
        <f aca="true" t="shared" si="8" ref="AF6:AF38">AC6/C6/31*1000000</f>
        <v>94.44691622591439</v>
      </c>
      <c r="AG6" s="146">
        <f aca="true" t="shared" si="9" ref="AG6:AG38">Z6/C6/31*1000000</f>
        <v>972.06828435257</v>
      </c>
      <c r="AH6" s="147">
        <f aca="true" t="shared" si="10" ref="AH6:AH38">Y6/C6/31*1000000</f>
        <v>389.5469092932255</v>
      </c>
      <c r="AI6" s="148">
        <f aca="true" t="shared" si="11" ref="AI6:AI38">AC6*100/AA6</f>
        <v>16.213467912021695</v>
      </c>
    </row>
    <row r="7" spans="1:35" s="89" customFormat="1" ht="19.5" customHeight="1">
      <c r="A7" s="87">
        <v>2</v>
      </c>
      <c r="B7" s="88" t="s">
        <v>21</v>
      </c>
      <c r="C7" s="149">
        <v>56331</v>
      </c>
      <c r="D7" s="140">
        <f aca="true" t="shared" si="12" ref="D7:F38">G7+J7+M7+P7+S7+V7</f>
        <v>1233.3</v>
      </c>
      <c r="E7" s="81">
        <f t="shared" si="12"/>
        <v>1008.5</v>
      </c>
      <c r="F7" s="81">
        <f t="shared" si="12"/>
        <v>224.8</v>
      </c>
      <c r="G7" s="141">
        <f>SUM(H7:I7)</f>
        <v>0</v>
      </c>
      <c r="H7" s="81">
        <v>0</v>
      </c>
      <c r="I7" s="81">
        <v>0</v>
      </c>
      <c r="J7" s="141">
        <f>SUM(K7:L7)</f>
        <v>940.5</v>
      </c>
      <c r="K7" s="81">
        <v>837.6</v>
      </c>
      <c r="L7" s="81">
        <v>102.9</v>
      </c>
      <c r="M7" s="141">
        <f>SUM(N7:O7)</f>
        <v>61</v>
      </c>
      <c r="N7" s="81">
        <v>29</v>
      </c>
      <c r="O7" s="81">
        <v>32</v>
      </c>
      <c r="P7" s="141">
        <f>SUM(Q7:R7)</f>
        <v>187.10000000000002</v>
      </c>
      <c r="Q7" s="81">
        <v>141.9</v>
      </c>
      <c r="R7" s="81">
        <v>45.2</v>
      </c>
      <c r="S7" s="141">
        <f>SUM(T7:U7)</f>
        <v>0</v>
      </c>
      <c r="T7" s="81">
        <v>0</v>
      </c>
      <c r="U7" s="81">
        <v>0</v>
      </c>
      <c r="V7" s="141">
        <f>SUM(W7:X7)</f>
        <v>44.7</v>
      </c>
      <c r="W7" s="81">
        <v>0</v>
      </c>
      <c r="X7" s="81">
        <v>44.7</v>
      </c>
      <c r="Y7" s="142">
        <v>552.6</v>
      </c>
      <c r="Z7" s="143">
        <f>D7+Y7</f>
        <v>1785.9</v>
      </c>
      <c r="AA7" s="144">
        <f>SUM(AB7:AC7)</f>
        <v>1233.3000000000002</v>
      </c>
      <c r="AB7" s="82">
        <f>G7+J7+M7+S7+V7</f>
        <v>1046.2</v>
      </c>
      <c r="AC7" s="83">
        <f>P7</f>
        <v>187.10000000000002</v>
      </c>
      <c r="AD7" s="145">
        <f t="shared" si="6"/>
        <v>706.2518145912896</v>
      </c>
      <c r="AE7" s="84">
        <f t="shared" si="7"/>
        <v>599.1086097668104</v>
      </c>
      <c r="AF7" s="85">
        <f t="shared" si="8"/>
        <v>107.14320482447928</v>
      </c>
      <c r="AG7" s="146">
        <f t="shared" si="9"/>
        <v>1022.6993559382018</v>
      </c>
      <c r="AH7" s="147">
        <f t="shared" si="10"/>
        <v>316.4475413469121</v>
      </c>
      <c r="AI7" s="148">
        <f>AC7*100/AA7</f>
        <v>15.17068028865645</v>
      </c>
    </row>
    <row r="8" spans="1:35" s="89" customFormat="1" ht="19.5" customHeight="1">
      <c r="A8" s="87">
        <v>3</v>
      </c>
      <c r="B8" s="90" t="s">
        <v>22</v>
      </c>
      <c r="C8" s="149">
        <v>38712</v>
      </c>
      <c r="D8" s="140">
        <f t="shared" si="12"/>
        <v>818.3</v>
      </c>
      <c r="E8" s="81">
        <f t="shared" si="12"/>
        <v>736</v>
      </c>
      <c r="F8" s="81">
        <f t="shared" si="12"/>
        <v>82.3</v>
      </c>
      <c r="G8" s="141">
        <f>SUM(H8:I8)</f>
        <v>0</v>
      </c>
      <c r="H8" s="81">
        <v>0</v>
      </c>
      <c r="I8" s="81">
        <v>0</v>
      </c>
      <c r="J8" s="141">
        <f>SUM(K8:L8)</f>
        <v>708.8</v>
      </c>
      <c r="K8" s="81">
        <v>659.9</v>
      </c>
      <c r="L8" s="81">
        <v>48.9</v>
      </c>
      <c r="M8" s="141">
        <f>SUM(N8:O8)</f>
        <v>75.8</v>
      </c>
      <c r="N8" s="81">
        <v>52.1</v>
      </c>
      <c r="O8" s="81">
        <v>23.7</v>
      </c>
      <c r="P8" s="141">
        <f>SUM(Q8:R8)</f>
        <v>33.7</v>
      </c>
      <c r="Q8" s="81">
        <v>24</v>
      </c>
      <c r="R8" s="81">
        <v>9.7</v>
      </c>
      <c r="S8" s="141">
        <f>SUM(T8:U8)</f>
        <v>0</v>
      </c>
      <c r="T8" s="81">
        <v>0</v>
      </c>
      <c r="U8" s="81">
        <v>0</v>
      </c>
      <c r="V8" s="141">
        <f>SUM(W8:X8)</f>
        <v>0</v>
      </c>
      <c r="W8" s="81">
        <v>0</v>
      </c>
      <c r="X8" s="81">
        <v>0</v>
      </c>
      <c r="Y8" s="142">
        <v>86.1</v>
      </c>
      <c r="Z8" s="143">
        <f>D8+Y8</f>
        <v>904.4</v>
      </c>
      <c r="AA8" s="144">
        <f>SUM(AB8:AC8)</f>
        <v>818.3</v>
      </c>
      <c r="AB8" s="82">
        <f>G8+J8+M8+S8+V8</f>
        <v>784.5999999999999</v>
      </c>
      <c r="AC8" s="83">
        <f>P8</f>
        <v>33.7</v>
      </c>
      <c r="AD8" s="145">
        <f t="shared" si="6"/>
        <v>681.8757541214194</v>
      </c>
      <c r="AE8" s="84">
        <f t="shared" si="7"/>
        <v>653.7941056869921</v>
      </c>
      <c r="AF8" s="85">
        <f t="shared" si="8"/>
        <v>28.08164843442727</v>
      </c>
      <c r="AG8" s="146">
        <f t="shared" si="9"/>
        <v>753.6214493797038</v>
      </c>
      <c r="AH8" s="147">
        <f t="shared" si="10"/>
        <v>71.7456952582845</v>
      </c>
      <c r="AI8" s="148">
        <f>AC8*100/AA8</f>
        <v>4.118294024196506</v>
      </c>
    </row>
    <row r="9" spans="1:35" s="86" customFormat="1" ht="19.5" customHeight="1">
      <c r="A9" s="91">
        <v>4</v>
      </c>
      <c r="B9" s="90" t="s">
        <v>23</v>
      </c>
      <c r="C9" s="149">
        <v>99230</v>
      </c>
      <c r="D9" s="150">
        <f t="shared" si="12"/>
        <v>1582.8</v>
      </c>
      <c r="E9" s="81">
        <f t="shared" si="12"/>
        <v>1509.7</v>
      </c>
      <c r="F9" s="81">
        <f t="shared" si="12"/>
        <v>73.1</v>
      </c>
      <c r="G9" s="151">
        <f t="shared" si="1"/>
        <v>0</v>
      </c>
      <c r="H9" s="92">
        <v>0</v>
      </c>
      <c r="I9" s="92">
        <v>0</v>
      </c>
      <c r="J9" s="151">
        <f aca="true" t="shared" si="13" ref="J9:J38">SUM(K9:L9)</f>
        <v>1361.4</v>
      </c>
      <c r="K9" s="92">
        <v>1319.2</v>
      </c>
      <c r="L9" s="92">
        <v>42.2</v>
      </c>
      <c r="M9" s="151">
        <f aca="true" t="shared" si="14" ref="M9:M38">SUM(N9:O9)</f>
        <v>85.6</v>
      </c>
      <c r="N9" s="92">
        <v>79.3</v>
      </c>
      <c r="O9" s="92">
        <v>6.3</v>
      </c>
      <c r="P9" s="151">
        <f aca="true" t="shared" si="15" ref="P9:P38">SUM(Q9:R9)</f>
        <v>111.2</v>
      </c>
      <c r="Q9" s="92">
        <v>111.2</v>
      </c>
      <c r="R9" s="92">
        <v>0</v>
      </c>
      <c r="S9" s="151">
        <f aca="true" t="shared" si="16" ref="S9:S38">SUM(T9:U9)</f>
        <v>0</v>
      </c>
      <c r="T9" s="92">
        <v>0</v>
      </c>
      <c r="U9" s="92">
        <v>0</v>
      </c>
      <c r="V9" s="151">
        <f aca="true" t="shared" si="17" ref="V9:V38">SUM(W9:X9)</f>
        <v>24.6</v>
      </c>
      <c r="W9" s="92">
        <v>0</v>
      </c>
      <c r="X9" s="92">
        <v>24.6</v>
      </c>
      <c r="Y9" s="152">
        <v>1189.8</v>
      </c>
      <c r="Z9" s="153">
        <f t="shared" si="2"/>
        <v>2772.6</v>
      </c>
      <c r="AA9" s="154">
        <f t="shared" si="3"/>
        <v>1582.8</v>
      </c>
      <c r="AB9" s="93">
        <f t="shared" si="4"/>
        <v>1471.6</v>
      </c>
      <c r="AC9" s="94">
        <f t="shared" si="5"/>
        <v>111.2</v>
      </c>
      <c r="AD9" s="155">
        <f t="shared" si="6"/>
        <v>514.5426233611714</v>
      </c>
      <c r="AE9" s="95">
        <f t="shared" si="7"/>
        <v>478.39330587458915</v>
      </c>
      <c r="AF9" s="96">
        <f t="shared" si="8"/>
        <v>36.14931748658217</v>
      </c>
      <c r="AG9" s="156">
        <f t="shared" si="9"/>
        <v>901.3273171159866</v>
      </c>
      <c r="AH9" s="157">
        <f t="shared" si="10"/>
        <v>386.7846937548153</v>
      </c>
      <c r="AI9" s="158">
        <f t="shared" si="11"/>
        <v>7.025524387161991</v>
      </c>
    </row>
    <row r="10" spans="1:35" s="86" customFormat="1" ht="19.5" customHeight="1">
      <c r="A10" s="91">
        <v>5</v>
      </c>
      <c r="B10" s="90" t="s">
        <v>172</v>
      </c>
      <c r="C10" s="149">
        <v>93524</v>
      </c>
      <c r="D10" s="150">
        <f t="shared" si="12"/>
        <v>1337.6999999999998</v>
      </c>
      <c r="E10" s="81">
        <f t="shared" si="12"/>
        <v>1254.6999999999998</v>
      </c>
      <c r="F10" s="81">
        <f t="shared" si="12"/>
        <v>83</v>
      </c>
      <c r="G10" s="151">
        <f t="shared" si="1"/>
        <v>0</v>
      </c>
      <c r="H10" s="92">
        <v>0</v>
      </c>
      <c r="I10" s="92">
        <v>0</v>
      </c>
      <c r="J10" s="151">
        <f t="shared" si="13"/>
        <v>965.4</v>
      </c>
      <c r="K10" s="92">
        <v>901.4</v>
      </c>
      <c r="L10" s="92">
        <v>64</v>
      </c>
      <c r="M10" s="151">
        <f t="shared" si="14"/>
        <v>57.9</v>
      </c>
      <c r="N10" s="92">
        <v>38.9</v>
      </c>
      <c r="O10" s="92">
        <v>19</v>
      </c>
      <c r="P10" s="151">
        <f t="shared" si="15"/>
        <v>314.4</v>
      </c>
      <c r="Q10" s="92">
        <v>314.4</v>
      </c>
      <c r="R10" s="92">
        <v>0</v>
      </c>
      <c r="S10" s="151">
        <f t="shared" si="16"/>
        <v>0</v>
      </c>
      <c r="T10" s="92">
        <v>0</v>
      </c>
      <c r="U10" s="92">
        <v>0</v>
      </c>
      <c r="V10" s="151">
        <f t="shared" si="17"/>
        <v>0</v>
      </c>
      <c r="W10" s="92">
        <v>0</v>
      </c>
      <c r="X10" s="92">
        <v>0</v>
      </c>
      <c r="Y10" s="152">
        <v>837</v>
      </c>
      <c r="Z10" s="153">
        <f t="shared" si="2"/>
        <v>2174.7</v>
      </c>
      <c r="AA10" s="154">
        <f t="shared" si="3"/>
        <v>1337.6999999999998</v>
      </c>
      <c r="AB10" s="93">
        <f t="shared" si="4"/>
        <v>1023.3</v>
      </c>
      <c r="AC10" s="94">
        <f t="shared" si="5"/>
        <v>314.4</v>
      </c>
      <c r="AD10" s="155">
        <f t="shared" si="6"/>
        <v>461.3961432704525</v>
      </c>
      <c r="AE10" s="95">
        <f t="shared" si="7"/>
        <v>352.95408044303963</v>
      </c>
      <c r="AF10" s="96">
        <f t="shared" si="8"/>
        <v>108.44206282741293</v>
      </c>
      <c r="AG10" s="156">
        <f t="shared" si="9"/>
        <v>750.0920929732026</v>
      </c>
      <c r="AH10" s="157">
        <f t="shared" si="10"/>
        <v>288.6959497027501</v>
      </c>
      <c r="AI10" s="158">
        <f t="shared" si="11"/>
        <v>23.503027584660238</v>
      </c>
    </row>
    <row r="11" spans="1:35" s="86" customFormat="1" ht="19.5" customHeight="1">
      <c r="A11" s="91">
        <v>6</v>
      </c>
      <c r="B11" s="90" t="s">
        <v>173</v>
      </c>
      <c r="C11" s="149">
        <v>36855</v>
      </c>
      <c r="D11" s="150">
        <f t="shared" si="12"/>
        <v>822.6</v>
      </c>
      <c r="E11" s="81">
        <f t="shared" si="12"/>
        <v>688.4</v>
      </c>
      <c r="F11" s="81">
        <f t="shared" si="12"/>
        <v>134.20000000000002</v>
      </c>
      <c r="G11" s="151">
        <f>SUM(H11:I11)</f>
        <v>0</v>
      </c>
      <c r="H11" s="97">
        <v>0</v>
      </c>
      <c r="I11" s="92">
        <v>0</v>
      </c>
      <c r="J11" s="151">
        <f t="shared" si="13"/>
        <v>668.9</v>
      </c>
      <c r="K11" s="92">
        <v>576.4</v>
      </c>
      <c r="L11" s="92">
        <v>92.5</v>
      </c>
      <c r="M11" s="151">
        <f t="shared" si="14"/>
        <v>59.2</v>
      </c>
      <c r="N11" s="92">
        <v>26.3</v>
      </c>
      <c r="O11" s="92">
        <v>32.9</v>
      </c>
      <c r="P11" s="151">
        <f t="shared" si="15"/>
        <v>94.5</v>
      </c>
      <c r="Q11" s="111">
        <v>85.7</v>
      </c>
      <c r="R11" s="92">
        <v>8.8</v>
      </c>
      <c r="S11" s="151">
        <f t="shared" si="16"/>
        <v>0</v>
      </c>
      <c r="T11" s="92">
        <v>0</v>
      </c>
      <c r="U11" s="92">
        <v>0</v>
      </c>
      <c r="V11" s="151">
        <f t="shared" si="17"/>
        <v>0</v>
      </c>
      <c r="W11" s="92">
        <v>0</v>
      </c>
      <c r="X11" s="92">
        <v>0</v>
      </c>
      <c r="Y11" s="152">
        <v>357.1</v>
      </c>
      <c r="Z11" s="153">
        <f t="shared" si="2"/>
        <v>1179.7</v>
      </c>
      <c r="AA11" s="154">
        <f t="shared" si="3"/>
        <v>822.6</v>
      </c>
      <c r="AB11" s="93">
        <f t="shared" si="4"/>
        <v>728.1</v>
      </c>
      <c r="AC11" s="94">
        <f t="shared" si="5"/>
        <v>94.5</v>
      </c>
      <c r="AD11" s="155">
        <f t="shared" si="6"/>
        <v>719.9968490291071</v>
      </c>
      <c r="AE11" s="95">
        <f t="shared" si="7"/>
        <v>637.2838630903148</v>
      </c>
      <c r="AF11" s="96">
        <f t="shared" si="8"/>
        <v>82.71298593879239</v>
      </c>
      <c r="AG11" s="156">
        <f t="shared" si="9"/>
        <v>1032.5556562115703</v>
      </c>
      <c r="AH11" s="157">
        <f t="shared" si="10"/>
        <v>312.5588071824631</v>
      </c>
      <c r="AI11" s="158">
        <f t="shared" si="11"/>
        <v>11.48796498905908</v>
      </c>
    </row>
    <row r="12" spans="1:35" s="86" customFormat="1" ht="19.5" customHeight="1">
      <c r="A12" s="91">
        <v>7</v>
      </c>
      <c r="B12" s="90" t="s">
        <v>26</v>
      </c>
      <c r="C12" s="149">
        <v>28830</v>
      </c>
      <c r="D12" s="150">
        <f>G12+J12+M12+P12+S12+V12</f>
        <v>481.40000000000003</v>
      </c>
      <c r="E12" s="81">
        <f>H12+K12+N12+Q12+T12+W12</f>
        <v>431.7</v>
      </c>
      <c r="F12" s="81">
        <f>I12+L12+O12+R12+U12+X12</f>
        <v>49.699999999999996</v>
      </c>
      <c r="G12" s="151">
        <f>SUM(H12:I12)</f>
        <v>0</v>
      </c>
      <c r="H12" s="97">
        <v>0</v>
      </c>
      <c r="I12" s="92">
        <v>0</v>
      </c>
      <c r="J12" s="151">
        <f>SUM(K12:L12)</f>
        <v>350</v>
      </c>
      <c r="K12" s="92">
        <v>324</v>
      </c>
      <c r="L12" s="92">
        <v>26</v>
      </c>
      <c r="M12" s="151">
        <f>SUM(N12:O12)</f>
        <v>22.1</v>
      </c>
      <c r="N12" s="92">
        <v>18.1</v>
      </c>
      <c r="O12" s="92">
        <v>4</v>
      </c>
      <c r="P12" s="151">
        <f>SUM(Q12:R12)</f>
        <v>98.80000000000001</v>
      </c>
      <c r="Q12" s="92">
        <v>84.9</v>
      </c>
      <c r="R12" s="92">
        <v>13.9</v>
      </c>
      <c r="S12" s="151">
        <f>SUM(T12:U12)</f>
        <v>0</v>
      </c>
      <c r="T12" s="92">
        <v>0</v>
      </c>
      <c r="U12" s="92">
        <v>0</v>
      </c>
      <c r="V12" s="151">
        <f>SUM(W12:X12)</f>
        <v>10.5</v>
      </c>
      <c r="W12" s="92">
        <v>4.7</v>
      </c>
      <c r="X12" s="92">
        <v>5.8</v>
      </c>
      <c r="Y12" s="152">
        <v>237.1</v>
      </c>
      <c r="Z12" s="153">
        <f>D12+Y12</f>
        <v>718.5</v>
      </c>
      <c r="AA12" s="154">
        <f>SUM(AB12:AC12)</f>
        <v>481.40000000000003</v>
      </c>
      <c r="AB12" s="93">
        <f>G12+J12+M12+S12+V12</f>
        <v>382.6</v>
      </c>
      <c r="AC12" s="94">
        <f>P12</f>
        <v>98.80000000000001</v>
      </c>
      <c r="AD12" s="155">
        <f t="shared" si="6"/>
        <v>538.641424143757</v>
      </c>
      <c r="AE12" s="95">
        <f t="shared" si="7"/>
        <v>428.0934957985074</v>
      </c>
      <c r="AF12" s="96">
        <f t="shared" si="8"/>
        <v>110.5479283452497</v>
      </c>
      <c r="AG12" s="156">
        <f t="shared" si="9"/>
        <v>803.9340740492096</v>
      </c>
      <c r="AH12" s="157">
        <f t="shared" si="10"/>
        <v>265.2926499054524</v>
      </c>
      <c r="AI12" s="158">
        <f>AC12*100/AA12</f>
        <v>20.523473203157458</v>
      </c>
    </row>
    <row r="13" spans="1:35" s="86" customFormat="1" ht="19.5" customHeight="1">
      <c r="A13" s="91">
        <v>8</v>
      </c>
      <c r="B13" s="90" t="s">
        <v>174</v>
      </c>
      <c r="C13" s="149">
        <v>123445</v>
      </c>
      <c r="D13" s="150">
        <f t="shared" si="12"/>
        <v>2154</v>
      </c>
      <c r="E13" s="81">
        <f t="shared" si="12"/>
        <v>2030.6</v>
      </c>
      <c r="F13" s="81">
        <f t="shared" si="12"/>
        <v>123.4</v>
      </c>
      <c r="G13" s="151">
        <f t="shared" si="1"/>
        <v>0</v>
      </c>
      <c r="H13" s="92">
        <v>0</v>
      </c>
      <c r="I13" s="92">
        <v>0</v>
      </c>
      <c r="J13" s="151">
        <f t="shared" si="13"/>
        <v>1750.5</v>
      </c>
      <c r="K13" s="92">
        <v>1663.3</v>
      </c>
      <c r="L13" s="92">
        <v>87.2</v>
      </c>
      <c r="M13" s="151">
        <f t="shared" si="14"/>
        <v>112.6</v>
      </c>
      <c r="N13" s="92">
        <v>95.3</v>
      </c>
      <c r="O13" s="92">
        <v>17.3</v>
      </c>
      <c r="P13" s="151">
        <f t="shared" si="15"/>
        <v>272.5</v>
      </c>
      <c r="Q13" s="92">
        <v>272</v>
      </c>
      <c r="R13" s="92">
        <v>0.5</v>
      </c>
      <c r="S13" s="151">
        <f t="shared" si="16"/>
        <v>0</v>
      </c>
      <c r="T13" s="92">
        <v>0</v>
      </c>
      <c r="U13" s="92">
        <v>0</v>
      </c>
      <c r="V13" s="151">
        <f t="shared" si="17"/>
        <v>18.4</v>
      </c>
      <c r="W13" s="92">
        <v>0</v>
      </c>
      <c r="X13" s="92">
        <v>18.4</v>
      </c>
      <c r="Y13" s="152">
        <v>815.5</v>
      </c>
      <c r="Z13" s="153">
        <f t="shared" si="2"/>
        <v>2969.5</v>
      </c>
      <c r="AA13" s="154">
        <f t="shared" si="3"/>
        <v>2154</v>
      </c>
      <c r="AB13" s="93">
        <f t="shared" si="4"/>
        <v>1881.5</v>
      </c>
      <c r="AC13" s="94">
        <f t="shared" si="5"/>
        <v>272.5</v>
      </c>
      <c r="AD13" s="155">
        <f t="shared" si="6"/>
        <v>562.8731092206403</v>
      </c>
      <c r="AE13" s="95">
        <f t="shared" si="7"/>
        <v>491.6646959139436</v>
      </c>
      <c r="AF13" s="96">
        <f t="shared" si="8"/>
        <v>71.20841330669661</v>
      </c>
      <c r="AG13" s="156">
        <f t="shared" si="9"/>
        <v>775.9757185843506</v>
      </c>
      <c r="AH13" s="157">
        <f t="shared" si="10"/>
        <v>213.10260936371034</v>
      </c>
      <c r="AI13" s="158">
        <f t="shared" si="11"/>
        <v>12.650882079851439</v>
      </c>
    </row>
    <row r="14" spans="1:35" s="89" customFormat="1" ht="17.25" customHeight="1">
      <c r="A14" s="87">
        <v>9</v>
      </c>
      <c r="B14" s="90" t="s">
        <v>175</v>
      </c>
      <c r="C14" s="149">
        <v>20262</v>
      </c>
      <c r="D14" s="150">
        <f t="shared" si="12"/>
        <v>336.80000000000007</v>
      </c>
      <c r="E14" s="81">
        <f>H14+K14+N14+Q14+T14+W14</f>
        <v>264</v>
      </c>
      <c r="F14" s="81">
        <f t="shared" si="12"/>
        <v>72.80000000000001</v>
      </c>
      <c r="G14" s="151">
        <f t="shared" si="1"/>
        <v>0</v>
      </c>
      <c r="H14" s="97">
        <v>0</v>
      </c>
      <c r="I14" s="97">
        <v>0</v>
      </c>
      <c r="J14" s="151">
        <f t="shared" si="13"/>
        <v>255.3</v>
      </c>
      <c r="K14" s="97">
        <v>204.1</v>
      </c>
      <c r="L14" s="97">
        <v>51.2</v>
      </c>
      <c r="M14" s="151">
        <f t="shared" si="14"/>
        <v>10.100000000000001</v>
      </c>
      <c r="N14" s="97">
        <v>5.4</v>
      </c>
      <c r="O14" s="97">
        <v>4.7</v>
      </c>
      <c r="P14" s="151">
        <f t="shared" si="15"/>
        <v>71.4</v>
      </c>
      <c r="Q14" s="97">
        <v>54.5</v>
      </c>
      <c r="R14" s="97">
        <v>16.9</v>
      </c>
      <c r="S14" s="151">
        <v>0</v>
      </c>
      <c r="T14" s="97">
        <v>0</v>
      </c>
      <c r="U14" s="97">
        <v>0</v>
      </c>
      <c r="V14" s="151">
        <f t="shared" si="17"/>
        <v>0</v>
      </c>
      <c r="W14" s="97">
        <v>0</v>
      </c>
      <c r="X14" s="97">
        <v>0</v>
      </c>
      <c r="Y14" s="152">
        <v>100.2</v>
      </c>
      <c r="Z14" s="153">
        <f t="shared" si="2"/>
        <v>437.00000000000006</v>
      </c>
      <c r="AA14" s="154">
        <f t="shared" si="3"/>
        <v>336.80000000000007</v>
      </c>
      <c r="AB14" s="93">
        <f>G14+J14+M14+S14+V14</f>
        <v>265.40000000000003</v>
      </c>
      <c r="AC14" s="94">
        <f>P14</f>
        <v>71.4</v>
      </c>
      <c r="AD14" s="159">
        <f t="shared" si="6"/>
        <v>536.2015659378275</v>
      </c>
      <c r="AE14" s="95">
        <f t="shared" si="7"/>
        <v>422.5293812348557</v>
      </c>
      <c r="AF14" s="96">
        <f t="shared" si="8"/>
        <v>113.67218470297173</v>
      </c>
      <c r="AG14" s="156">
        <f t="shared" si="9"/>
        <v>695.7247158991407</v>
      </c>
      <c r="AH14" s="160">
        <f t="shared" si="10"/>
        <v>159.52314996131327</v>
      </c>
      <c r="AI14" s="158">
        <f>AC14*100/AA14</f>
        <v>21.199524940617575</v>
      </c>
    </row>
    <row r="15" spans="1:35" s="89" customFormat="1" ht="19.5" customHeight="1">
      <c r="A15" s="87">
        <v>10</v>
      </c>
      <c r="B15" s="90" t="s">
        <v>28</v>
      </c>
      <c r="C15" s="149">
        <v>36078</v>
      </c>
      <c r="D15" s="150">
        <f t="shared" si="12"/>
        <v>851.8000000000001</v>
      </c>
      <c r="E15" s="81">
        <f t="shared" si="12"/>
        <v>747.3</v>
      </c>
      <c r="F15" s="81">
        <f t="shared" si="12"/>
        <v>104.5</v>
      </c>
      <c r="G15" s="151">
        <f t="shared" si="1"/>
        <v>604</v>
      </c>
      <c r="H15" s="97">
        <v>604</v>
      </c>
      <c r="I15" s="97">
        <v>0</v>
      </c>
      <c r="J15" s="151">
        <f t="shared" si="13"/>
        <v>90</v>
      </c>
      <c r="K15" s="97">
        <v>0</v>
      </c>
      <c r="L15" s="97">
        <v>90</v>
      </c>
      <c r="M15" s="151">
        <f t="shared" si="14"/>
        <v>3.1</v>
      </c>
      <c r="N15" s="97">
        <v>0</v>
      </c>
      <c r="O15" s="97">
        <v>3.1</v>
      </c>
      <c r="P15" s="151">
        <f t="shared" si="15"/>
        <v>136.5</v>
      </c>
      <c r="Q15" s="97">
        <v>136.5</v>
      </c>
      <c r="R15" s="97">
        <v>0</v>
      </c>
      <c r="S15" s="151">
        <f t="shared" si="16"/>
        <v>0</v>
      </c>
      <c r="T15" s="97">
        <v>0</v>
      </c>
      <c r="U15" s="97">
        <v>0</v>
      </c>
      <c r="V15" s="151">
        <f t="shared" si="17"/>
        <v>18.2</v>
      </c>
      <c r="W15" s="97">
        <v>6.8</v>
      </c>
      <c r="X15" s="97">
        <v>11.4</v>
      </c>
      <c r="Y15" s="152">
        <v>499.4</v>
      </c>
      <c r="Z15" s="153">
        <f t="shared" si="2"/>
        <v>1351.2</v>
      </c>
      <c r="AA15" s="154">
        <f t="shared" si="3"/>
        <v>851.8000000000001</v>
      </c>
      <c r="AB15" s="93">
        <f>G15+J15+M15+S15+V15</f>
        <v>715.3000000000001</v>
      </c>
      <c r="AC15" s="94">
        <f>P15</f>
        <v>136.5</v>
      </c>
      <c r="AD15" s="155">
        <f t="shared" si="6"/>
        <v>761.6114905160682</v>
      </c>
      <c r="AE15" s="95">
        <f t="shared" si="7"/>
        <v>639.5640985749515</v>
      </c>
      <c r="AF15" s="96">
        <f t="shared" si="8"/>
        <v>122.04739194111683</v>
      </c>
      <c r="AG15" s="156">
        <f t="shared" si="9"/>
        <v>1208.1350622039347</v>
      </c>
      <c r="AH15" s="157">
        <f t="shared" si="10"/>
        <v>446.52357168786625</v>
      </c>
      <c r="AI15" s="158">
        <f>AC15*100/AA15</f>
        <v>16.024888471472174</v>
      </c>
    </row>
    <row r="16" spans="1:35" s="86" customFormat="1" ht="19.5" customHeight="1">
      <c r="A16" s="91">
        <v>11</v>
      </c>
      <c r="B16" s="90" t="s">
        <v>176</v>
      </c>
      <c r="C16" s="149">
        <v>28669</v>
      </c>
      <c r="D16" s="150">
        <f t="shared" si="12"/>
        <v>571.5</v>
      </c>
      <c r="E16" s="81">
        <f t="shared" si="12"/>
        <v>539.6</v>
      </c>
      <c r="F16" s="81">
        <f t="shared" si="12"/>
        <v>31.9</v>
      </c>
      <c r="G16" s="151">
        <f t="shared" si="1"/>
        <v>0</v>
      </c>
      <c r="H16" s="92">
        <v>0</v>
      </c>
      <c r="I16" s="92">
        <v>0</v>
      </c>
      <c r="J16" s="151">
        <f t="shared" si="13"/>
        <v>459.4</v>
      </c>
      <c r="K16" s="92">
        <v>451.4</v>
      </c>
      <c r="L16" s="92">
        <v>8</v>
      </c>
      <c r="M16" s="151">
        <f t="shared" si="14"/>
        <v>16.6</v>
      </c>
      <c r="N16" s="92">
        <v>12.6</v>
      </c>
      <c r="O16" s="92">
        <v>4</v>
      </c>
      <c r="P16" s="151">
        <f t="shared" si="15"/>
        <v>62.9</v>
      </c>
      <c r="Q16" s="92">
        <v>61.9</v>
      </c>
      <c r="R16" s="92">
        <v>1</v>
      </c>
      <c r="S16" s="151">
        <f t="shared" si="16"/>
        <v>0</v>
      </c>
      <c r="T16" s="92">
        <v>0</v>
      </c>
      <c r="U16" s="92">
        <v>0</v>
      </c>
      <c r="V16" s="151">
        <f t="shared" si="17"/>
        <v>32.599999999999994</v>
      </c>
      <c r="W16" s="92">
        <v>13.7</v>
      </c>
      <c r="X16" s="92">
        <v>18.9</v>
      </c>
      <c r="Y16" s="152">
        <v>194.6</v>
      </c>
      <c r="Z16" s="153">
        <f t="shared" si="2"/>
        <v>766.1</v>
      </c>
      <c r="AA16" s="154">
        <f t="shared" si="3"/>
        <v>571.5</v>
      </c>
      <c r="AB16" s="93">
        <f t="shared" si="4"/>
        <v>508.6</v>
      </c>
      <c r="AC16" s="94">
        <f t="shared" si="5"/>
        <v>62.9</v>
      </c>
      <c r="AD16" s="155">
        <f t="shared" si="6"/>
        <v>643.0459336205568</v>
      </c>
      <c r="AE16" s="95">
        <f t="shared" si="7"/>
        <v>572.2714992815663</v>
      </c>
      <c r="AF16" s="96">
        <f t="shared" si="8"/>
        <v>70.77443433899042</v>
      </c>
      <c r="AG16" s="156">
        <f t="shared" si="9"/>
        <v>862.0078560747305</v>
      </c>
      <c r="AH16" s="157">
        <f t="shared" si="10"/>
        <v>218.96192245417382</v>
      </c>
      <c r="AI16" s="158">
        <f t="shared" si="11"/>
        <v>11.006124234470692</v>
      </c>
    </row>
    <row r="17" spans="1:35" s="86" customFormat="1" ht="19.5" customHeight="1">
      <c r="A17" s="91">
        <v>12</v>
      </c>
      <c r="B17" s="90" t="s">
        <v>177</v>
      </c>
      <c r="C17" s="149">
        <v>27486</v>
      </c>
      <c r="D17" s="150">
        <f t="shared" si="12"/>
        <v>569.1</v>
      </c>
      <c r="E17" s="81">
        <f t="shared" si="12"/>
        <v>486.2</v>
      </c>
      <c r="F17" s="81">
        <f t="shared" si="12"/>
        <v>82.9</v>
      </c>
      <c r="G17" s="151">
        <f t="shared" si="1"/>
        <v>0</v>
      </c>
      <c r="H17" s="92">
        <v>0</v>
      </c>
      <c r="I17" s="92">
        <v>0</v>
      </c>
      <c r="J17" s="151">
        <f t="shared" si="13"/>
        <v>460.7</v>
      </c>
      <c r="K17" s="92">
        <v>405.2</v>
      </c>
      <c r="L17" s="92">
        <v>55.5</v>
      </c>
      <c r="M17" s="151">
        <f t="shared" si="14"/>
        <v>0.5</v>
      </c>
      <c r="N17" s="92">
        <v>0</v>
      </c>
      <c r="O17" s="92">
        <v>0.5</v>
      </c>
      <c r="P17" s="151">
        <f t="shared" si="15"/>
        <v>107.9</v>
      </c>
      <c r="Q17" s="92">
        <v>81</v>
      </c>
      <c r="R17" s="92">
        <v>26.9</v>
      </c>
      <c r="S17" s="151">
        <f t="shared" si="16"/>
        <v>0</v>
      </c>
      <c r="T17" s="92">
        <v>0</v>
      </c>
      <c r="U17" s="92">
        <v>0</v>
      </c>
      <c r="V17" s="151">
        <f t="shared" si="17"/>
        <v>0</v>
      </c>
      <c r="W17" s="92">
        <v>0</v>
      </c>
      <c r="X17" s="92">
        <v>0</v>
      </c>
      <c r="Y17" s="152">
        <v>278.4</v>
      </c>
      <c r="Z17" s="153">
        <f t="shared" si="2"/>
        <v>847.5</v>
      </c>
      <c r="AA17" s="154">
        <f t="shared" si="3"/>
        <v>569.1</v>
      </c>
      <c r="AB17" s="93">
        <f t="shared" si="4"/>
        <v>461.2</v>
      </c>
      <c r="AC17" s="94">
        <f t="shared" si="5"/>
        <v>107.9</v>
      </c>
      <c r="AD17" s="155">
        <f t="shared" si="6"/>
        <v>667.9060072811261</v>
      </c>
      <c r="AE17" s="95">
        <f t="shared" si="7"/>
        <v>541.2726244211129</v>
      </c>
      <c r="AF17" s="96">
        <f t="shared" si="8"/>
        <v>126.63338286001319</v>
      </c>
      <c r="AG17" s="156">
        <f t="shared" si="9"/>
        <v>994.6412601840703</v>
      </c>
      <c r="AH17" s="157">
        <f t="shared" si="10"/>
        <v>326.73525290294407</v>
      </c>
      <c r="AI17" s="158">
        <f t="shared" si="11"/>
        <v>18.95976102618169</v>
      </c>
    </row>
    <row r="18" spans="1:35" s="86" customFormat="1" ht="19.5" customHeight="1">
      <c r="A18" s="91">
        <v>13</v>
      </c>
      <c r="B18" s="90" t="s">
        <v>178</v>
      </c>
      <c r="C18" s="149">
        <v>121659</v>
      </c>
      <c r="D18" s="150">
        <f t="shared" si="12"/>
        <v>2073.7</v>
      </c>
      <c r="E18" s="81">
        <f t="shared" si="12"/>
        <v>1964.1</v>
      </c>
      <c r="F18" s="81">
        <f t="shared" si="12"/>
        <v>109.60000000000001</v>
      </c>
      <c r="G18" s="151">
        <f t="shared" si="1"/>
        <v>0</v>
      </c>
      <c r="H18" s="92">
        <v>0</v>
      </c>
      <c r="I18" s="92">
        <v>0</v>
      </c>
      <c r="J18" s="151">
        <f t="shared" si="13"/>
        <v>1696</v>
      </c>
      <c r="K18" s="92">
        <v>1619.1</v>
      </c>
      <c r="L18" s="92">
        <v>76.9</v>
      </c>
      <c r="M18" s="151">
        <f t="shared" si="14"/>
        <v>105.7</v>
      </c>
      <c r="N18" s="92">
        <v>73</v>
      </c>
      <c r="O18" s="92">
        <v>32.7</v>
      </c>
      <c r="P18" s="151">
        <f t="shared" si="15"/>
        <v>272</v>
      </c>
      <c r="Q18" s="92">
        <v>272</v>
      </c>
      <c r="R18" s="92">
        <v>0</v>
      </c>
      <c r="S18" s="151">
        <f t="shared" si="16"/>
        <v>0</v>
      </c>
      <c r="T18" s="92">
        <v>0</v>
      </c>
      <c r="U18" s="92">
        <v>0</v>
      </c>
      <c r="V18" s="151">
        <v>0</v>
      </c>
      <c r="W18" s="92">
        <v>0</v>
      </c>
      <c r="X18" s="92">
        <v>0</v>
      </c>
      <c r="Y18" s="152">
        <v>1044.2</v>
      </c>
      <c r="Z18" s="153">
        <f t="shared" si="2"/>
        <v>3117.8999999999996</v>
      </c>
      <c r="AA18" s="154">
        <f t="shared" si="3"/>
        <v>2073.7</v>
      </c>
      <c r="AB18" s="93">
        <f t="shared" si="4"/>
        <v>1801.7</v>
      </c>
      <c r="AC18" s="94">
        <f t="shared" si="5"/>
        <v>272</v>
      </c>
      <c r="AD18" s="155">
        <f t="shared" si="6"/>
        <v>549.8446344873521</v>
      </c>
      <c r="AE18" s="95">
        <f t="shared" si="7"/>
        <v>477.7234305617314</v>
      </c>
      <c r="AF18" s="96">
        <f t="shared" si="8"/>
        <v>72.12120392562078</v>
      </c>
      <c r="AG18" s="146">
        <f t="shared" si="9"/>
        <v>826.7158151459299</v>
      </c>
      <c r="AH18" s="157">
        <f t="shared" si="10"/>
        <v>276.871180658578</v>
      </c>
      <c r="AI18" s="158">
        <f t="shared" si="11"/>
        <v>13.116651396055362</v>
      </c>
    </row>
    <row r="19" spans="1:35" s="86" customFormat="1" ht="19.5" customHeight="1">
      <c r="A19" s="91">
        <v>14</v>
      </c>
      <c r="B19" s="90" t="s">
        <v>75</v>
      </c>
      <c r="C19" s="149">
        <v>55058</v>
      </c>
      <c r="D19" s="150">
        <f t="shared" si="12"/>
        <v>1127.6</v>
      </c>
      <c r="E19" s="81">
        <f t="shared" si="12"/>
        <v>1055.3</v>
      </c>
      <c r="F19" s="81">
        <f t="shared" si="12"/>
        <v>72.3</v>
      </c>
      <c r="G19" s="151">
        <f t="shared" si="1"/>
        <v>0</v>
      </c>
      <c r="H19" s="92">
        <v>0</v>
      </c>
      <c r="I19" s="92">
        <v>0</v>
      </c>
      <c r="J19" s="151">
        <f t="shared" si="13"/>
        <v>865.4</v>
      </c>
      <c r="K19" s="92">
        <v>842.1</v>
      </c>
      <c r="L19" s="92">
        <v>23.3</v>
      </c>
      <c r="M19" s="151">
        <f t="shared" si="14"/>
        <v>0</v>
      </c>
      <c r="N19" s="92">
        <v>0</v>
      </c>
      <c r="O19" s="92">
        <v>0</v>
      </c>
      <c r="P19" s="151">
        <f t="shared" si="15"/>
        <v>198.39999999999998</v>
      </c>
      <c r="Q19" s="92">
        <v>188.2</v>
      </c>
      <c r="R19" s="92">
        <v>10.2</v>
      </c>
      <c r="S19" s="151">
        <f t="shared" si="16"/>
        <v>0</v>
      </c>
      <c r="T19" s="92">
        <v>0</v>
      </c>
      <c r="U19" s="92">
        <v>0</v>
      </c>
      <c r="V19" s="151">
        <f t="shared" si="17"/>
        <v>63.8</v>
      </c>
      <c r="W19" s="92">
        <v>25</v>
      </c>
      <c r="X19" s="92">
        <v>38.8</v>
      </c>
      <c r="Y19" s="152">
        <v>297</v>
      </c>
      <c r="Z19" s="153">
        <f t="shared" si="2"/>
        <v>1424.6</v>
      </c>
      <c r="AA19" s="154">
        <f t="shared" si="3"/>
        <v>1127.6</v>
      </c>
      <c r="AB19" s="93">
        <f t="shared" si="4"/>
        <v>929.1999999999999</v>
      </c>
      <c r="AC19" s="94">
        <f t="shared" si="5"/>
        <v>198.39999999999998</v>
      </c>
      <c r="AD19" s="155">
        <f t="shared" si="6"/>
        <v>660.6522857420738</v>
      </c>
      <c r="AE19" s="95">
        <f t="shared" si="7"/>
        <v>544.4112308545007</v>
      </c>
      <c r="AF19" s="96">
        <f t="shared" si="8"/>
        <v>116.2410548875731</v>
      </c>
      <c r="AG19" s="146">
        <f t="shared" si="9"/>
        <v>834.6623326251847</v>
      </c>
      <c r="AH19" s="157">
        <f t="shared" si="10"/>
        <v>174.01004688311093</v>
      </c>
      <c r="AI19" s="158">
        <f t="shared" si="11"/>
        <v>17.594891805604824</v>
      </c>
    </row>
    <row r="20" spans="1:35" s="86" customFormat="1" ht="19.5" customHeight="1">
      <c r="A20" s="91">
        <v>15</v>
      </c>
      <c r="B20" s="90" t="s">
        <v>83</v>
      </c>
      <c r="C20" s="149">
        <v>17498</v>
      </c>
      <c r="D20" s="150">
        <f t="shared" si="12"/>
        <v>348</v>
      </c>
      <c r="E20" s="81">
        <f t="shared" si="12"/>
        <v>335.59999999999997</v>
      </c>
      <c r="F20" s="81">
        <f t="shared" si="12"/>
        <v>12.399999999999999</v>
      </c>
      <c r="G20" s="151">
        <f>SUM(H20:I20)</f>
        <v>0</v>
      </c>
      <c r="H20" s="92">
        <v>0</v>
      </c>
      <c r="I20" s="92">
        <v>0</v>
      </c>
      <c r="J20" s="151">
        <f>SUM(K20:L20)</f>
        <v>293.40000000000003</v>
      </c>
      <c r="K20" s="92">
        <v>287.3</v>
      </c>
      <c r="L20" s="92">
        <v>6.1</v>
      </c>
      <c r="M20" s="151">
        <f>SUM(N20:O20)</f>
        <v>0</v>
      </c>
      <c r="N20" s="92">
        <v>0</v>
      </c>
      <c r="O20" s="92">
        <v>0</v>
      </c>
      <c r="P20" s="151">
        <f>SUM(Q20:R20)</f>
        <v>38.9</v>
      </c>
      <c r="Q20" s="92">
        <v>38.9</v>
      </c>
      <c r="R20" s="92">
        <v>0</v>
      </c>
      <c r="S20" s="151">
        <f>SUM(T20:U20)</f>
        <v>0</v>
      </c>
      <c r="T20" s="92">
        <v>0</v>
      </c>
      <c r="U20" s="92">
        <v>0</v>
      </c>
      <c r="V20" s="151">
        <f>SUM(W20:X20)</f>
        <v>15.7</v>
      </c>
      <c r="W20" s="92">
        <v>9.4</v>
      </c>
      <c r="X20" s="92">
        <v>6.3</v>
      </c>
      <c r="Y20" s="152">
        <v>119.4</v>
      </c>
      <c r="Z20" s="153">
        <f>D20+Y20</f>
        <v>467.4</v>
      </c>
      <c r="AA20" s="154">
        <f>SUM(AB20:AC20)</f>
        <v>348</v>
      </c>
      <c r="AB20" s="93">
        <f>G20+J20+M20+S20+V20</f>
        <v>309.1</v>
      </c>
      <c r="AC20" s="94">
        <f>P20</f>
        <v>38.9</v>
      </c>
      <c r="AD20" s="155">
        <f t="shared" si="6"/>
        <v>641.547974146354</v>
      </c>
      <c r="AE20" s="95">
        <f t="shared" si="7"/>
        <v>569.8347092202243</v>
      </c>
      <c r="AF20" s="96">
        <f t="shared" si="8"/>
        <v>71.71326492612981</v>
      </c>
      <c r="AG20" s="156">
        <f t="shared" si="9"/>
        <v>861.6652963103618</v>
      </c>
      <c r="AH20" s="157">
        <f t="shared" si="10"/>
        <v>220.1173221640077</v>
      </c>
      <c r="AI20" s="158">
        <f>AC20*100/AA20</f>
        <v>11.17816091954023</v>
      </c>
    </row>
    <row r="21" spans="1:35" s="86" customFormat="1" ht="19.5" customHeight="1">
      <c r="A21" s="91">
        <v>16</v>
      </c>
      <c r="B21" s="90" t="s">
        <v>84</v>
      </c>
      <c r="C21" s="149">
        <v>6796</v>
      </c>
      <c r="D21" s="150">
        <f t="shared" si="12"/>
        <v>96.1</v>
      </c>
      <c r="E21" s="81">
        <f t="shared" si="12"/>
        <v>92.1</v>
      </c>
      <c r="F21" s="81">
        <f t="shared" si="12"/>
        <v>4</v>
      </c>
      <c r="G21" s="151">
        <f>SUM(H21:I21)</f>
        <v>0</v>
      </c>
      <c r="H21" s="92">
        <v>0</v>
      </c>
      <c r="I21" s="92">
        <v>0</v>
      </c>
      <c r="J21" s="151">
        <f>SUM(K21:L21)</f>
        <v>62</v>
      </c>
      <c r="K21" s="92">
        <v>59</v>
      </c>
      <c r="L21" s="92">
        <v>3</v>
      </c>
      <c r="M21" s="151">
        <f>SUM(N21:O21)</f>
        <v>3.5</v>
      </c>
      <c r="N21" s="92">
        <v>2.5</v>
      </c>
      <c r="O21" s="92">
        <v>1</v>
      </c>
      <c r="P21" s="151">
        <f>SUM(Q21:R21)</f>
        <v>30.6</v>
      </c>
      <c r="Q21" s="92">
        <v>30.6</v>
      </c>
      <c r="R21" s="92">
        <v>0</v>
      </c>
      <c r="S21" s="151">
        <f>SUM(T21:U21)</f>
        <v>0</v>
      </c>
      <c r="T21" s="92">
        <v>0</v>
      </c>
      <c r="U21" s="92">
        <v>0</v>
      </c>
      <c r="V21" s="151">
        <f>SUM(W21:X21)</f>
        <v>0</v>
      </c>
      <c r="W21" s="92">
        <v>0</v>
      </c>
      <c r="X21" s="92">
        <v>0</v>
      </c>
      <c r="Y21" s="152">
        <v>42</v>
      </c>
      <c r="Z21" s="153">
        <f t="shared" si="2"/>
        <v>138.1</v>
      </c>
      <c r="AA21" s="154">
        <f t="shared" si="3"/>
        <v>96.1</v>
      </c>
      <c r="AB21" s="93">
        <f t="shared" si="4"/>
        <v>65.5</v>
      </c>
      <c r="AC21" s="94">
        <f t="shared" si="5"/>
        <v>30.6</v>
      </c>
      <c r="AD21" s="155">
        <f t="shared" si="6"/>
        <v>456.1506768687463</v>
      </c>
      <c r="AE21" s="95">
        <f t="shared" si="7"/>
        <v>310.9039472934743</v>
      </c>
      <c r="AF21" s="96">
        <f t="shared" si="8"/>
        <v>145.24672957527196</v>
      </c>
      <c r="AG21" s="156">
        <f t="shared" si="9"/>
        <v>655.5089331485312</v>
      </c>
      <c r="AH21" s="157">
        <f t="shared" si="10"/>
        <v>199.35825627978505</v>
      </c>
      <c r="AI21" s="158">
        <f t="shared" si="11"/>
        <v>31.841831425598336</v>
      </c>
    </row>
    <row r="22" spans="1:35" s="86" customFormat="1" ht="19.5" customHeight="1">
      <c r="A22" s="91">
        <v>17</v>
      </c>
      <c r="B22" s="90" t="s">
        <v>85</v>
      </c>
      <c r="C22" s="149">
        <v>14480</v>
      </c>
      <c r="D22" s="150">
        <f t="shared" si="12"/>
        <v>275.09999999999997</v>
      </c>
      <c r="E22" s="81">
        <f t="shared" si="12"/>
        <v>250.1</v>
      </c>
      <c r="F22" s="81">
        <f t="shared" si="12"/>
        <v>24.999999999999996</v>
      </c>
      <c r="G22" s="151">
        <f t="shared" si="1"/>
        <v>0</v>
      </c>
      <c r="H22" s="92">
        <v>0</v>
      </c>
      <c r="I22" s="92">
        <v>0</v>
      </c>
      <c r="J22" s="151">
        <f t="shared" si="13"/>
        <v>229.7</v>
      </c>
      <c r="K22" s="92">
        <v>211.2</v>
      </c>
      <c r="L22" s="92">
        <v>18.5</v>
      </c>
      <c r="M22" s="151">
        <f>SUM(N22:O22)</f>
        <v>8.9</v>
      </c>
      <c r="N22" s="92">
        <v>4.5</v>
      </c>
      <c r="O22" s="92">
        <v>4.4</v>
      </c>
      <c r="P22" s="151">
        <f t="shared" si="15"/>
        <v>35.6</v>
      </c>
      <c r="Q22" s="92">
        <v>34.4</v>
      </c>
      <c r="R22" s="92">
        <v>1.2</v>
      </c>
      <c r="S22" s="151">
        <f t="shared" si="16"/>
        <v>0</v>
      </c>
      <c r="T22" s="92">
        <v>0</v>
      </c>
      <c r="U22" s="92">
        <v>0</v>
      </c>
      <c r="V22" s="151">
        <f t="shared" si="17"/>
        <v>0.9</v>
      </c>
      <c r="W22" s="92">
        <v>0</v>
      </c>
      <c r="X22" s="92">
        <v>0.9</v>
      </c>
      <c r="Y22" s="152">
        <v>61</v>
      </c>
      <c r="Z22" s="153">
        <f t="shared" si="2"/>
        <v>336.09999999999997</v>
      </c>
      <c r="AA22" s="154">
        <f t="shared" si="3"/>
        <v>275.1</v>
      </c>
      <c r="AB22" s="93">
        <f t="shared" si="4"/>
        <v>239.5</v>
      </c>
      <c r="AC22" s="94">
        <f t="shared" si="5"/>
        <v>35.6</v>
      </c>
      <c r="AD22" s="155">
        <f t="shared" si="6"/>
        <v>612.8586704687222</v>
      </c>
      <c r="AE22" s="95">
        <f t="shared" si="7"/>
        <v>533.5501693102833</v>
      </c>
      <c r="AF22" s="96">
        <f t="shared" si="8"/>
        <v>79.30850115843879</v>
      </c>
      <c r="AG22" s="156">
        <f t="shared" si="9"/>
        <v>748.752450543575</v>
      </c>
      <c r="AH22" s="157">
        <f t="shared" si="10"/>
        <v>135.89378007485297</v>
      </c>
      <c r="AI22" s="158">
        <f>AC22*100/AA22</f>
        <v>12.940748818611413</v>
      </c>
    </row>
    <row r="23" spans="1:35" s="86" customFormat="1" ht="19.5" customHeight="1">
      <c r="A23" s="91">
        <v>18</v>
      </c>
      <c r="B23" s="90" t="s">
        <v>179</v>
      </c>
      <c r="C23" s="149">
        <v>33696</v>
      </c>
      <c r="D23" s="150">
        <f t="shared" si="12"/>
        <v>518.4000000000001</v>
      </c>
      <c r="E23" s="81">
        <f t="shared" si="12"/>
        <v>472.2</v>
      </c>
      <c r="F23" s="81">
        <f t="shared" si="12"/>
        <v>46.2</v>
      </c>
      <c r="G23" s="151">
        <v>0</v>
      </c>
      <c r="H23" s="92">
        <v>0</v>
      </c>
      <c r="I23" s="98">
        <v>0</v>
      </c>
      <c r="J23" s="151">
        <f t="shared" si="13"/>
        <v>329.3</v>
      </c>
      <c r="K23" s="92">
        <v>298.2</v>
      </c>
      <c r="L23" s="92">
        <v>31.1</v>
      </c>
      <c r="M23" s="151">
        <f t="shared" si="14"/>
        <v>0</v>
      </c>
      <c r="N23" s="92">
        <v>0</v>
      </c>
      <c r="O23" s="92">
        <v>0</v>
      </c>
      <c r="P23" s="151">
        <f t="shared" si="15"/>
        <v>142.9</v>
      </c>
      <c r="Q23" s="92">
        <v>141.3</v>
      </c>
      <c r="R23" s="92">
        <v>1.6</v>
      </c>
      <c r="S23" s="151">
        <v>0</v>
      </c>
      <c r="T23" s="92">
        <v>0</v>
      </c>
      <c r="U23" s="92">
        <v>0</v>
      </c>
      <c r="V23" s="151">
        <f t="shared" si="17"/>
        <v>46.2</v>
      </c>
      <c r="W23" s="92">
        <v>32.7</v>
      </c>
      <c r="X23" s="92">
        <v>13.5</v>
      </c>
      <c r="Y23" s="152">
        <v>329.2</v>
      </c>
      <c r="Z23" s="153">
        <f t="shared" si="2"/>
        <v>847.6000000000001</v>
      </c>
      <c r="AA23" s="154">
        <f t="shared" si="3"/>
        <v>518.4</v>
      </c>
      <c r="AB23" s="93">
        <f t="shared" si="4"/>
        <v>375.5</v>
      </c>
      <c r="AC23" s="94">
        <f t="shared" si="5"/>
        <v>142.9</v>
      </c>
      <c r="AD23" s="155">
        <f t="shared" si="6"/>
        <v>496.27791563275434</v>
      </c>
      <c r="AE23" s="95">
        <f t="shared" si="7"/>
        <v>359.47599791685815</v>
      </c>
      <c r="AF23" s="96">
        <f t="shared" si="8"/>
        <v>136.8019177158962</v>
      </c>
      <c r="AG23" s="156">
        <f t="shared" si="9"/>
        <v>811.4297092791718</v>
      </c>
      <c r="AH23" s="157">
        <f t="shared" si="10"/>
        <v>315.15179364641733</v>
      </c>
      <c r="AI23" s="158">
        <f t="shared" si="11"/>
        <v>27.56558641975309</v>
      </c>
    </row>
    <row r="24" spans="1:35" s="86" customFormat="1" ht="19.5" customHeight="1">
      <c r="A24" s="91">
        <v>19</v>
      </c>
      <c r="B24" s="90" t="s">
        <v>180</v>
      </c>
      <c r="C24" s="149">
        <v>26909</v>
      </c>
      <c r="D24" s="150">
        <f t="shared" si="12"/>
        <v>465.6</v>
      </c>
      <c r="E24" s="81">
        <f t="shared" si="12"/>
        <v>419.30000000000007</v>
      </c>
      <c r="F24" s="81">
        <f t="shared" si="12"/>
        <v>46.300000000000004</v>
      </c>
      <c r="G24" s="151">
        <v>0</v>
      </c>
      <c r="H24" s="92">
        <v>0</v>
      </c>
      <c r="I24" s="92">
        <v>0</v>
      </c>
      <c r="J24" s="151">
        <f t="shared" si="13"/>
        <v>319.1</v>
      </c>
      <c r="K24" s="92">
        <v>287.1</v>
      </c>
      <c r="L24" s="92">
        <v>32</v>
      </c>
      <c r="M24" s="151">
        <f t="shared" si="14"/>
        <v>0</v>
      </c>
      <c r="N24" s="92">
        <v>0</v>
      </c>
      <c r="O24" s="92">
        <v>0</v>
      </c>
      <c r="P24" s="151">
        <f t="shared" si="15"/>
        <v>112.3</v>
      </c>
      <c r="Q24" s="92">
        <v>110.1</v>
      </c>
      <c r="R24" s="92">
        <v>2.2</v>
      </c>
      <c r="S24" s="151">
        <v>0</v>
      </c>
      <c r="T24" s="92">
        <v>0</v>
      </c>
      <c r="U24" s="92">
        <v>0</v>
      </c>
      <c r="V24" s="151">
        <f t="shared" si="17"/>
        <v>34.2</v>
      </c>
      <c r="W24" s="92">
        <v>22.1</v>
      </c>
      <c r="X24" s="92">
        <v>12.1</v>
      </c>
      <c r="Y24" s="152">
        <v>446.1</v>
      </c>
      <c r="Z24" s="153">
        <f t="shared" si="2"/>
        <v>911.7</v>
      </c>
      <c r="AA24" s="154">
        <f t="shared" si="3"/>
        <v>465.6</v>
      </c>
      <c r="AB24" s="93">
        <f t="shared" si="4"/>
        <v>353.3</v>
      </c>
      <c r="AC24" s="94">
        <f t="shared" si="5"/>
        <v>112.3</v>
      </c>
      <c r="AD24" s="155">
        <f t="shared" si="6"/>
        <v>558.1535857411899</v>
      </c>
      <c r="AE24" s="95">
        <f t="shared" si="7"/>
        <v>423.53020155146555</v>
      </c>
      <c r="AF24" s="96">
        <f t="shared" si="8"/>
        <v>134.62338418972428</v>
      </c>
      <c r="AG24" s="156">
        <f t="shared" si="9"/>
        <v>1092.9308937290436</v>
      </c>
      <c r="AH24" s="157">
        <f t="shared" si="10"/>
        <v>534.7773079878539</v>
      </c>
      <c r="AI24" s="158">
        <f t="shared" si="11"/>
        <v>24.119415807560138</v>
      </c>
    </row>
    <row r="25" spans="1:35" s="86" customFormat="1" ht="19.5" customHeight="1">
      <c r="A25" s="91">
        <v>20</v>
      </c>
      <c r="B25" s="90" t="s">
        <v>34</v>
      </c>
      <c r="C25" s="149">
        <v>6224</v>
      </c>
      <c r="D25" s="150">
        <f t="shared" si="12"/>
        <v>87.4</v>
      </c>
      <c r="E25" s="81">
        <f t="shared" si="12"/>
        <v>87.4</v>
      </c>
      <c r="F25" s="81">
        <f t="shared" si="12"/>
        <v>0</v>
      </c>
      <c r="G25" s="151">
        <f t="shared" si="1"/>
        <v>0</v>
      </c>
      <c r="H25" s="92">
        <v>0</v>
      </c>
      <c r="I25" s="92">
        <v>0</v>
      </c>
      <c r="J25" s="151">
        <f t="shared" si="13"/>
        <v>67.6</v>
      </c>
      <c r="K25" s="92">
        <v>67.6</v>
      </c>
      <c r="L25" s="92">
        <v>0</v>
      </c>
      <c r="M25" s="151">
        <f t="shared" si="14"/>
        <v>2.7</v>
      </c>
      <c r="N25" s="92">
        <v>2.7</v>
      </c>
      <c r="O25" s="92">
        <v>0</v>
      </c>
      <c r="P25" s="151">
        <f t="shared" si="15"/>
        <v>17.1</v>
      </c>
      <c r="Q25" s="92">
        <v>17.1</v>
      </c>
      <c r="R25" s="92">
        <v>0</v>
      </c>
      <c r="S25" s="151">
        <f t="shared" si="16"/>
        <v>0</v>
      </c>
      <c r="T25" s="92">
        <v>0</v>
      </c>
      <c r="U25" s="92">
        <v>0</v>
      </c>
      <c r="V25" s="151">
        <f t="shared" si="17"/>
        <v>0</v>
      </c>
      <c r="W25" s="92">
        <v>0</v>
      </c>
      <c r="X25" s="92">
        <v>0</v>
      </c>
      <c r="Y25" s="152">
        <v>50</v>
      </c>
      <c r="Z25" s="153">
        <f t="shared" si="2"/>
        <v>137.4</v>
      </c>
      <c r="AA25" s="154">
        <f t="shared" si="3"/>
        <v>87.4</v>
      </c>
      <c r="AB25" s="93">
        <f t="shared" si="4"/>
        <v>70.3</v>
      </c>
      <c r="AC25" s="94">
        <f t="shared" si="5"/>
        <v>17.1</v>
      </c>
      <c r="AD25" s="155">
        <f t="shared" si="6"/>
        <v>452.981175885231</v>
      </c>
      <c r="AE25" s="95">
        <f t="shared" si="7"/>
        <v>364.3544240815988</v>
      </c>
      <c r="AF25" s="96">
        <f t="shared" si="8"/>
        <v>88.62675180363215</v>
      </c>
      <c r="AG25" s="156">
        <f t="shared" si="9"/>
        <v>712.1237250186583</v>
      </c>
      <c r="AH25" s="157">
        <f t="shared" si="10"/>
        <v>259.1425491334273</v>
      </c>
      <c r="AI25" s="158">
        <f t="shared" si="11"/>
        <v>19.565217391304348</v>
      </c>
    </row>
    <row r="26" spans="1:35" s="86" customFormat="1" ht="19.5" customHeight="1">
      <c r="A26" s="91">
        <v>21</v>
      </c>
      <c r="B26" s="90" t="s">
        <v>35</v>
      </c>
      <c r="C26" s="149">
        <v>16052</v>
      </c>
      <c r="D26" s="150">
        <f t="shared" si="12"/>
        <v>216.10000000000002</v>
      </c>
      <c r="E26" s="81">
        <f t="shared" si="12"/>
        <v>194.10000000000002</v>
      </c>
      <c r="F26" s="81">
        <f t="shared" si="12"/>
        <v>22</v>
      </c>
      <c r="G26" s="151">
        <f t="shared" si="1"/>
        <v>0</v>
      </c>
      <c r="H26" s="92">
        <v>0</v>
      </c>
      <c r="I26" s="92">
        <v>0</v>
      </c>
      <c r="J26" s="151">
        <f t="shared" si="13"/>
        <v>168</v>
      </c>
      <c r="K26" s="92">
        <v>151.4</v>
      </c>
      <c r="L26" s="92">
        <v>16.6</v>
      </c>
      <c r="M26" s="151">
        <f t="shared" si="14"/>
        <v>9.4</v>
      </c>
      <c r="N26" s="92">
        <v>4</v>
      </c>
      <c r="O26" s="92">
        <v>5.4</v>
      </c>
      <c r="P26" s="151">
        <f t="shared" si="15"/>
        <v>38.7</v>
      </c>
      <c r="Q26" s="92">
        <v>38.7</v>
      </c>
      <c r="R26" s="92">
        <v>0</v>
      </c>
      <c r="S26" s="151">
        <f t="shared" si="16"/>
        <v>0</v>
      </c>
      <c r="T26" s="92">
        <v>0</v>
      </c>
      <c r="U26" s="92">
        <v>0</v>
      </c>
      <c r="V26" s="151">
        <f t="shared" si="17"/>
        <v>0</v>
      </c>
      <c r="W26" s="92">
        <v>0</v>
      </c>
      <c r="X26" s="92">
        <v>0</v>
      </c>
      <c r="Y26" s="152">
        <v>127.5</v>
      </c>
      <c r="Z26" s="153">
        <f t="shared" si="2"/>
        <v>343.6</v>
      </c>
      <c r="AA26" s="154">
        <f t="shared" si="3"/>
        <v>216.10000000000002</v>
      </c>
      <c r="AB26" s="93">
        <f t="shared" si="4"/>
        <v>177.4</v>
      </c>
      <c r="AC26" s="94">
        <f t="shared" si="5"/>
        <v>38.7</v>
      </c>
      <c r="AD26" s="155">
        <f t="shared" si="6"/>
        <v>434.2740930684952</v>
      </c>
      <c r="AE26" s="95">
        <f t="shared" si="7"/>
        <v>356.50265668834356</v>
      </c>
      <c r="AF26" s="96">
        <f t="shared" si="8"/>
        <v>77.7714363801516</v>
      </c>
      <c r="AG26" s="156">
        <f t="shared" si="9"/>
        <v>690.4978175767467</v>
      </c>
      <c r="AH26" s="157">
        <f t="shared" si="10"/>
        <v>256.22372450825145</v>
      </c>
      <c r="AI26" s="158">
        <f t="shared" si="11"/>
        <v>17.908375751966684</v>
      </c>
    </row>
    <row r="27" spans="1:35" s="86" customFormat="1" ht="19.5" customHeight="1">
      <c r="A27" s="87">
        <v>22</v>
      </c>
      <c r="B27" s="90" t="s">
        <v>36</v>
      </c>
      <c r="C27" s="149">
        <v>8050</v>
      </c>
      <c r="D27" s="150">
        <f t="shared" si="12"/>
        <v>131.3</v>
      </c>
      <c r="E27" s="81">
        <f t="shared" si="12"/>
        <v>127.3</v>
      </c>
      <c r="F27" s="81">
        <f t="shared" si="12"/>
        <v>4</v>
      </c>
      <c r="G27" s="151">
        <f t="shared" si="1"/>
        <v>0</v>
      </c>
      <c r="H27" s="92">
        <v>0</v>
      </c>
      <c r="I27" s="92">
        <v>0</v>
      </c>
      <c r="J27" s="151">
        <f t="shared" si="13"/>
        <v>107.3</v>
      </c>
      <c r="K27" s="92">
        <v>104.6</v>
      </c>
      <c r="L27" s="92">
        <v>2.7</v>
      </c>
      <c r="M27" s="151">
        <f t="shared" si="14"/>
        <v>6</v>
      </c>
      <c r="N27" s="92">
        <v>5.5</v>
      </c>
      <c r="O27" s="92">
        <v>0.5</v>
      </c>
      <c r="P27" s="151">
        <f t="shared" si="15"/>
        <v>17.2</v>
      </c>
      <c r="Q27" s="92">
        <v>17.2</v>
      </c>
      <c r="R27" s="92">
        <v>0</v>
      </c>
      <c r="S27" s="151">
        <f t="shared" si="16"/>
        <v>0</v>
      </c>
      <c r="T27" s="92">
        <v>0</v>
      </c>
      <c r="U27" s="92">
        <v>0</v>
      </c>
      <c r="V27" s="151">
        <f t="shared" si="17"/>
        <v>0.8</v>
      </c>
      <c r="W27" s="92">
        <v>0</v>
      </c>
      <c r="X27" s="92">
        <v>0.8</v>
      </c>
      <c r="Y27" s="152">
        <v>47.6</v>
      </c>
      <c r="Z27" s="153">
        <f t="shared" si="2"/>
        <v>178.9</v>
      </c>
      <c r="AA27" s="154">
        <f t="shared" si="3"/>
        <v>131.29999999999998</v>
      </c>
      <c r="AB27" s="93">
        <f t="shared" si="4"/>
        <v>114.1</v>
      </c>
      <c r="AC27" s="94">
        <f t="shared" si="5"/>
        <v>17.2</v>
      </c>
      <c r="AD27" s="155">
        <f t="shared" si="6"/>
        <v>526.1470647164897</v>
      </c>
      <c r="AE27" s="95">
        <f t="shared" si="7"/>
        <v>457.2230014025246</v>
      </c>
      <c r="AF27" s="96">
        <f t="shared" si="8"/>
        <v>68.92406331396515</v>
      </c>
      <c r="AG27" s="156">
        <f t="shared" si="9"/>
        <v>716.8904027249048</v>
      </c>
      <c r="AH27" s="157">
        <f t="shared" si="10"/>
        <v>190.74333800841515</v>
      </c>
      <c r="AI27" s="158">
        <f t="shared" si="11"/>
        <v>13.099771515613101</v>
      </c>
    </row>
    <row r="28" spans="1:35" s="89" customFormat="1" ht="19.5" customHeight="1">
      <c r="A28" s="91">
        <v>23</v>
      </c>
      <c r="B28" s="90" t="s">
        <v>37</v>
      </c>
      <c r="C28" s="149">
        <v>5970</v>
      </c>
      <c r="D28" s="150">
        <f t="shared" si="12"/>
        <v>105.6</v>
      </c>
      <c r="E28" s="81">
        <f t="shared" si="12"/>
        <v>101.4</v>
      </c>
      <c r="F28" s="81">
        <f t="shared" si="12"/>
        <v>4.2</v>
      </c>
      <c r="G28" s="151">
        <f t="shared" si="1"/>
        <v>0</v>
      </c>
      <c r="H28" s="97">
        <v>0</v>
      </c>
      <c r="I28" s="97">
        <v>0</v>
      </c>
      <c r="J28" s="151">
        <f t="shared" si="13"/>
        <v>87.9</v>
      </c>
      <c r="K28" s="97">
        <v>85.4</v>
      </c>
      <c r="L28" s="97">
        <v>2.5</v>
      </c>
      <c r="M28" s="151">
        <f t="shared" si="14"/>
        <v>11.6</v>
      </c>
      <c r="N28" s="97">
        <v>10.4</v>
      </c>
      <c r="O28" s="97">
        <v>1.2</v>
      </c>
      <c r="P28" s="151">
        <f t="shared" si="15"/>
        <v>6.1</v>
      </c>
      <c r="Q28" s="178">
        <v>5.6</v>
      </c>
      <c r="R28" s="97">
        <v>0.5</v>
      </c>
      <c r="S28" s="151">
        <f t="shared" si="16"/>
        <v>0</v>
      </c>
      <c r="T28" s="97">
        <v>0</v>
      </c>
      <c r="U28" s="97">
        <v>0</v>
      </c>
      <c r="V28" s="151">
        <f t="shared" si="17"/>
        <v>0</v>
      </c>
      <c r="W28" s="97">
        <v>0</v>
      </c>
      <c r="X28" s="97">
        <v>0</v>
      </c>
      <c r="Y28" s="152">
        <v>0</v>
      </c>
      <c r="Z28" s="153">
        <f t="shared" si="2"/>
        <v>105.6</v>
      </c>
      <c r="AA28" s="154">
        <f t="shared" si="3"/>
        <v>105.6</v>
      </c>
      <c r="AB28" s="93">
        <f t="shared" si="4"/>
        <v>99.5</v>
      </c>
      <c r="AC28" s="94">
        <f t="shared" si="5"/>
        <v>6.1</v>
      </c>
      <c r="AD28" s="155">
        <f t="shared" si="6"/>
        <v>570.5949100340412</v>
      </c>
      <c r="AE28" s="95">
        <f t="shared" si="7"/>
        <v>537.6344086021505</v>
      </c>
      <c r="AF28" s="96">
        <f t="shared" si="8"/>
        <v>32.960501431890634</v>
      </c>
      <c r="AG28" s="156">
        <f t="shared" si="9"/>
        <v>570.5949100340412</v>
      </c>
      <c r="AH28" s="157">
        <f t="shared" si="10"/>
        <v>0</v>
      </c>
      <c r="AI28" s="158">
        <f t="shared" si="11"/>
        <v>5.776515151515152</v>
      </c>
    </row>
    <row r="29" spans="1:35" s="89" customFormat="1" ht="19.5" customHeight="1">
      <c r="A29" s="91">
        <v>24</v>
      </c>
      <c r="B29" s="90" t="s">
        <v>38</v>
      </c>
      <c r="C29" s="149">
        <v>12477</v>
      </c>
      <c r="D29" s="150">
        <f>G29+J29+M29+P29+S29+V29</f>
        <v>263.80000000000007</v>
      </c>
      <c r="E29" s="81">
        <f>H29+K29+N29+Q29+T29+W29</f>
        <v>249.79999999999998</v>
      </c>
      <c r="F29" s="81">
        <f>L29+I29+O29+R29+U29+X29</f>
        <v>14</v>
      </c>
      <c r="G29" s="151">
        <f>SUM(H29:I29)</f>
        <v>0</v>
      </c>
      <c r="H29" s="97">
        <v>0</v>
      </c>
      <c r="I29" s="97">
        <v>0</v>
      </c>
      <c r="J29" s="151">
        <f>SUM(K29:L29)</f>
        <v>189.8</v>
      </c>
      <c r="K29" s="97">
        <v>179.3</v>
      </c>
      <c r="L29" s="97">
        <v>10.5</v>
      </c>
      <c r="M29" s="151">
        <f>SUM(N29:O29)</f>
        <v>6.8999999999999995</v>
      </c>
      <c r="N29" s="97">
        <v>5.6</v>
      </c>
      <c r="O29" s="97">
        <v>1.3</v>
      </c>
      <c r="P29" s="151">
        <f>SUM(Q29:R29)</f>
        <v>62</v>
      </c>
      <c r="Q29" s="97">
        <v>59.8</v>
      </c>
      <c r="R29" s="97">
        <v>2.2</v>
      </c>
      <c r="S29" s="151">
        <f>SUM(T29:U29)</f>
        <v>0</v>
      </c>
      <c r="T29" s="97">
        <v>0</v>
      </c>
      <c r="U29" s="97">
        <v>0</v>
      </c>
      <c r="V29" s="151">
        <f>SUM(W29:X29)</f>
        <v>5.1</v>
      </c>
      <c r="W29" s="97">
        <v>5.1</v>
      </c>
      <c r="X29" s="97">
        <v>0</v>
      </c>
      <c r="Y29" s="152">
        <v>89.6</v>
      </c>
      <c r="Z29" s="153">
        <f>D29+Y29</f>
        <v>353.4000000000001</v>
      </c>
      <c r="AA29" s="161">
        <f>SUM(AB29:AC29)</f>
        <v>263.8</v>
      </c>
      <c r="AB29" s="92">
        <f>G29+J29+M29+S29+V29</f>
        <v>201.8</v>
      </c>
      <c r="AC29" s="99">
        <f>P29</f>
        <v>62</v>
      </c>
      <c r="AD29" s="155">
        <f t="shared" si="6"/>
        <v>682.029127142329</v>
      </c>
      <c r="AE29" s="95">
        <f t="shared" si="7"/>
        <v>521.7341844477711</v>
      </c>
      <c r="AF29" s="96">
        <f t="shared" si="8"/>
        <v>160.29494269455796</v>
      </c>
      <c r="AG29" s="156">
        <f t="shared" si="9"/>
        <v>913.6811733589808</v>
      </c>
      <c r="AH29" s="157">
        <f t="shared" si="10"/>
        <v>231.65204621665154</v>
      </c>
      <c r="AI29" s="158">
        <f>AC29*100/AA29</f>
        <v>23.502653525398028</v>
      </c>
    </row>
    <row r="30" spans="1:35" s="89" customFormat="1" ht="19.5" customHeight="1">
      <c r="A30" s="91">
        <v>25</v>
      </c>
      <c r="B30" s="90" t="s">
        <v>39</v>
      </c>
      <c r="C30" s="149">
        <v>16592</v>
      </c>
      <c r="D30" s="150">
        <f t="shared" si="12"/>
        <v>319.59999999999997</v>
      </c>
      <c r="E30" s="81">
        <f t="shared" si="12"/>
        <v>298.5</v>
      </c>
      <c r="F30" s="81">
        <f t="shared" si="12"/>
        <v>21.1</v>
      </c>
      <c r="G30" s="151">
        <f t="shared" si="1"/>
        <v>0</v>
      </c>
      <c r="H30" s="97">
        <v>0</v>
      </c>
      <c r="I30" s="97">
        <v>0</v>
      </c>
      <c r="J30" s="151">
        <f t="shared" si="13"/>
        <v>274.09999999999997</v>
      </c>
      <c r="K30" s="97">
        <v>264.9</v>
      </c>
      <c r="L30" s="97">
        <v>9.2</v>
      </c>
      <c r="M30" s="151">
        <f t="shared" si="14"/>
        <v>11.5</v>
      </c>
      <c r="N30" s="97">
        <v>8.6</v>
      </c>
      <c r="O30" s="97">
        <v>2.9</v>
      </c>
      <c r="P30" s="151">
        <f t="shared" si="15"/>
        <v>24.6</v>
      </c>
      <c r="Q30" s="97">
        <v>24.6</v>
      </c>
      <c r="R30" s="97">
        <v>0</v>
      </c>
      <c r="S30" s="151">
        <f t="shared" si="16"/>
        <v>0</v>
      </c>
      <c r="T30" s="97">
        <v>0</v>
      </c>
      <c r="U30" s="97">
        <v>0</v>
      </c>
      <c r="V30" s="151">
        <f t="shared" si="17"/>
        <v>9.4</v>
      </c>
      <c r="W30" s="97">
        <v>0.4</v>
      </c>
      <c r="X30" s="97">
        <v>9</v>
      </c>
      <c r="Y30" s="152">
        <v>80.9</v>
      </c>
      <c r="Z30" s="153">
        <f t="shared" si="2"/>
        <v>400.5</v>
      </c>
      <c r="AA30" s="154">
        <f t="shared" si="3"/>
        <v>319.59999999999997</v>
      </c>
      <c r="AB30" s="93">
        <f t="shared" si="4"/>
        <v>294.99999999999994</v>
      </c>
      <c r="AC30" s="94">
        <f t="shared" si="5"/>
        <v>24.6</v>
      </c>
      <c r="AD30" s="155">
        <f t="shared" si="6"/>
        <v>621.3643574828133</v>
      </c>
      <c r="AE30" s="95">
        <f t="shared" si="7"/>
        <v>573.5371885401436</v>
      </c>
      <c r="AF30" s="96">
        <f t="shared" si="8"/>
        <v>47.827168942669616</v>
      </c>
      <c r="AG30" s="156">
        <f t="shared" si="9"/>
        <v>778.6496407129748</v>
      </c>
      <c r="AH30" s="157">
        <f t="shared" si="10"/>
        <v>157.28528323016147</v>
      </c>
      <c r="AI30" s="158">
        <f t="shared" si="11"/>
        <v>7.697121401752191</v>
      </c>
    </row>
    <row r="31" spans="1:35" s="89" customFormat="1" ht="19.5" customHeight="1">
      <c r="A31" s="91">
        <v>26</v>
      </c>
      <c r="B31" s="90" t="s">
        <v>181</v>
      </c>
      <c r="C31" s="149">
        <v>10170</v>
      </c>
      <c r="D31" s="150">
        <f t="shared" si="12"/>
        <v>162.3</v>
      </c>
      <c r="E31" s="81">
        <f t="shared" si="12"/>
        <v>158.29999999999998</v>
      </c>
      <c r="F31" s="81">
        <f t="shared" si="12"/>
        <v>4</v>
      </c>
      <c r="G31" s="151">
        <f t="shared" si="1"/>
        <v>0</v>
      </c>
      <c r="H31" s="97">
        <v>0</v>
      </c>
      <c r="I31" s="97">
        <v>0</v>
      </c>
      <c r="J31" s="151">
        <f t="shared" si="13"/>
        <v>125.9</v>
      </c>
      <c r="K31" s="97">
        <v>124.9</v>
      </c>
      <c r="L31" s="97">
        <v>1</v>
      </c>
      <c r="M31" s="151">
        <f t="shared" si="14"/>
        <v>7.4</v>
      </c>
      <c r="N31" s="97">
        <v>6.7</v>
      </c>
      <c r="O31" s="97">
        <v>0.7</v>
      </c>
      <c r="P31" s="151">
        <f t="shared" si="15"/>
        <v>26.7</v>
      </c>
      <c r="Q31" s="97">
        <v>26.7</v>
      </c>
      <c r="R31" s="97">
        <v>0</v>
      </c>
      <c r="S31" s="151">
        <f t="shared" si="16"/>
        <v>0</v>
      </c>
      <c r="T31" s="97">
        <v>0</v>
      </c>
      <c r="U31" s="97">
        <v>0</v>
      </c>
      <c r="V31" s="151">
        <f t="shared" si="17"/>
        <v>2.3</v>
      </c>
      <c r="W31" s="97">
        <v>0</v>
      </c>
      <c r="X31" s="97">
        <v>2.3</v>
      </c>
      <c r="Y31" s="152">
        <v>52</v>
      </c>
      <c r="Z31" s="153">
        <f t="shared" si="2"/>
        <v>214.3</v>
      </c>
      <c r="AA31" s="162">
        <f t="shared" si="3"/>
        <v>162.3</v>
      </c>
      <c r="AB31" s="93">
        <f t="shared" si="4"/>
        <v>135.60000000000002</v>
      </c>
      <c r="AC31" s="94">
        <f t="shared" si="5"/>
        <v>26.7</v>
      </c>
      <c r="AD31" s="155">
        <f t="shared" si="6"/>
        <v>514.7968408031211</v>
      </c>
      <c r="AE31" s="95">
        <f t="shared" si="7"/>
        <v>430.10752688172056</v>
      </c>
      <c r="AF31" s="96">
        <f t="shared" si="8"/>
        <v>84.6893139214007</v>
      </c>
      <c r="AG31" s="156">
        <f t="shared" si="9"/>
        <v>679.7348304627781</v>
      </c>
      <c r="AH31" s="157">
        <f t="shared" si="10"/>
        <v>164.9379896596568</v>
      </c>
      <c r="AI31" s="158">
        <f t="shared" si="11"/>
        <v>16.451016635859517</v>
      </c>
    </row>
    <row r="32" spans="1:35" s="89" customFormat="1" ht="19.5" customHeight="1">
      <c r="A32" s="91">
        <v>27</v>
      </c>
      <c r="B32" s="90" t="s">
        <v>40</v>
      </c>
      <c r="C32" s="149">
        <v>3667</v>
      </c>
      <c r="D32" s="150">
        <f t="shared" si="12"/>
        <v>60.900000000000006</v>
      </c>
      <c r="E32" s="81">
        <f t="shared" si="12"/>
        <v>60.5</v>
      </c>
      <c r="F32" s="81">
        <f t="shared" si="12"/>
        <v>0.4</v>
      </c>
      <c r="G32" s="151">
        <f>SUM(H32:I32)</f>
        <v>0</v>
      </c>
      <c r="H32" s="97">
        <v>0</v>
      </c>
      <c r="I32" s="97">
        <v>0</v>
      </c>
      <c r="J32" s="151">
        <f>SUM(K32:L32)</f>
        <v>50.2</v>
      </c>
      <c r="K32" s="97">
        <v>50</v>
      </c>
      <c r="L32" s="97">
        <v>0.2</v>
      </c>
      <c r="M32" s="151">
        <f>SUM(N32:O32)</f>
        <v>1.9</v>
      </c>
      <c r="N32" s="97">
        <v>1.9</v>
      </c>
      <c r="O32" s="97">
        <v>0</v>
      </c>
      <c r="P32" s="151">
        <f>SUM(Q32:R32)</f>
        <v>8.6</v>
      </c>
      <c r="Q32" s="97">
        <v>8.6</v>
      </c>
      <c r="R32" s="97">
        <v>0</v>
      </c>
      <c r="S32" s="151">
        <f>SUM(T32:U32)</f>
        <v>0</v>
      </c>
      <c r="T32" s="97">
        <v>0</v>
      </c>
      <c r="U32" s="97">
        <v>0</v>
      </c>
      <c r="V32" s="151">
        <f>SUM(W32:X32)</f>
        <v>0.2</v>
      </c>
      <c r="W32" s="97">
        <v>0</v>
      </c>
      <c r="X32" s="97">
        <v>0.2</v>
      </c>
      <c r="Y32" s="152">
        <v>19.6</v>
      </c>
      <c r="Z32" s="153">
        <f>D32+Y32</f>
        <v>80.5</v>
      </c>
      <c r="AA32" s="154">
        <f>SUM(AB32:AC32)</f>
        <v>60.900000000000006</v>
      </c>
      <c r="AB32" s="93">
        <f>G32+J32+M32+S32+V32</f>
        <v>52.300000000000004</v>
      </c>
      <c r="AC32" s="94">
        <f>P32</f>
        <v>8.6</v>
      </c>
      <c r="AD32" s="155">
        <f t="shared" si="6"/>
        <v>535.7284235157507</v>
      </c>
      <c r="AE32" s="95">
        <f t="shared" si="7"/>
        <v>460.0754770094215</v>
      </c>
      <c r="AF32" s="96">
        <f t="shared" si="8"/>
        <v>75.65294650632933</v>
      </c>
      <c r="AG32" s="156">
        <f t="shared" si="9"/>
        <v>708.1467667162223</v>
      </c>
      <c r="AH32" s="157">
        <f t="shared" si="10"/>
        <v>172.41834320047153</v>
      </c>
      <c r="AI32" s="158">
        <f>AC32*100/AA32</f>
        <v>14.121510673234809</v>
      </c>
    </row>
    <row r="33" spans="1:35" s="86" customFormat="1" ht="19.5" customHeight="1">
      <c r="A33" s="87">
        <v>28</v>
      </c>
      <c r="B33" s="90" t="s">
        <v>182</v>
      </c>
      <c r="C33" s="149">
        <v>2880</v>
      </c>
      <c r="D33" s="150">
        <f t="shared" si="12"/>
        <v>62.900000000000006</v>
      </c>
      <c r="E33" s="81">
        <f t="shared" si="12"/>
        <v>61.1</v>
      </c>
      <c r="F33" s="81">
        <f t="shared" si="12"/>
        <v>1.8000000000000003</v>
      </c>
      <c r="G33" s="151">
        <f t="shared" si="1"/>
        <v>0</v>
      </c>
      <c r="H33" s="97">
        <v>0</v>
      </c>
      <c r="I33" s="97">
        <v>0</v>
      </c>
      <c r="J33" s="151">
        <f t="shared" si="13"/>
        <v>52.800000000000004</v>
      </c>
      <c r="K33" s="92">
        <v>51.7</v>
      </c>
      <c r="L33" s="92">
        <v>1.1</v>
      </c>
      <c r="M33" s="151">
        <f t="shared" si="14"/>
        <v>4.8999999999999995</v>
      </c>
      <c r="N33" s="92">
        <v>4.3</v>
      </c>
      <c r="O33" s="92">
        <v>0.6</v>
      </c>
      <c r="P33" s="151">
        <f t="shared" si="15"/>
        <v>5.199999999999999</v>
      </c>
      <c r="Q33" s="111">
        <v>5.1</v>
      </c>
      <c r="R33" s="92">
        <v>0.1</v>
      </c>
      <c r="S33" s="151">
        <v>0</v>
      </c>
      <c r="T33" s="92">
        <v>0</v>
      </c>
      <c r="U33" s="92">
        <v>0</v>
      </c>
      <c r="V33" s="151">
        <f>SUM(W33:X33)</f>
        <v>0</v>
      </c>
      <c r="W33" s="92">
        <v>0</v>
      </c>
      <c r="X33" s="92">
        <v>0</v>
      </c>
      <c r="Y33" s="152">
        <v>13</v>
      </c>
      <c r="Z33" s="153">
        <f>D33+Y33</f>
        <v>75.9</v>
      </c>
      <c r="AA33" s="154">
        <f t="shared" si="3"/>
        <v>62.900000000000006</v>
      </c>
      <c r="AB33" s="93">
        <f t="shared" si="4"/>
        <v>57.7</v>
      </c>
      <c r="AC33" s="94">
        <f t="shared" si="5"/>
        <v>5.199999999999999</v>
      </c>
      <c r="AD33" s="155">
        <f t="shared" si="6"/>
        <v>704.5250896057348</v>
      </c>
      <c r="AE33" s="95">
        <f t="shared" si="7"/>
        <v>646.2813620071686</v>
      </c>
      <c r="AF33" s="96">
        <f t="shared" si="8"/>
        <v>58.2437275985663</v>
      </c>
      <c r="AG33" s="156">
        <f t="shared" si="9"/>
        <v>850.1344086021506</v>
      </c>
      <c r="AH33" s="157">
        <f t="shared" si="10"/>
        <v>145.60931899641577</v>
      </c>
      <c r="AI33" s="158">
        <f t="shared" si="11"/>
        <v>8.267090620031794</v>
      </c>
    </row>
    <row r="34" spans="1:35" s="86" customFormat="1" ht="19.5" customHeight="1">
      <c r="A34" s="91">
        <v>29</v>
      </c>
      <c r="B34" s="90" t="s">
        <v>41</v>
      </c>
      <c r="C34" s="149">
        <v>9869</v>
      </c>
      <c r="D34" s="150">
        <f t="shared" si="12"/>
        <v>159.79999999999998</v>
      </c>
      <c r="E34" s="81">
        <f t="shared" si="12"/>
        <v>152.8</v>
      </c>
      <c r="F34" s="81">
        <f t="shared" si="12"/>
        <v>7</v>
      </c>
      <c r="G34" s="151">
        <f t="shared" si="1"/>
        <v>0</v>
      </c>
      <c r="H34" s="97">
        <v>0</v>
      </c>
      <c r="I34" s="97">
        <v>0</v>
      </c>
      <c r="J34" s="151">
        <f t="shared" si="13"/>
        <v>97.10000000000001</v>
      </c>
      <c r="K34" s="92">
        <v>94.2</v>
      </c>
      <c r="L34" s="92">
        <v>2.9</v>
      </c>
      <c r="M34" s="151">
        <f t="shared" si="14"/>
        <v>6.1000000000000005</v>
      </c>
      <c r="N34" s="92">
        <v>5.9</v>
      </c>
      <c r="O34" s="97">
        <v>0.2</v>
      </c>
      <c r="P34" s="151">
        <f t="shared" si="15"/>
        <v>29.5</v>
      </c>
      <c r="Q34" s="92">
        <v>28.9</v>
      </c>
      <c r="R34" s="92">
        <v>0.6</v>
      </c>
      <c r="S34" s="151">
        <f t="shared" si="16"/>
        <v>0</v>
      </c>
      <c r="T34" s="92">
        <v>0</v>
      </c>
      <c r="U34" s="92">
        <v>0</v>
      </c>
      <c r="V34" s="151">
        <f t="shared" si="17"/>
        <v>27.1</v>
      </c>
      <c r="W34" s="92">
        <v>23.8</v>
      </c>
      <c r="X34" s="92">
        <v>3.3</v>
      </c>
      <c r="Y34" s="152">
        <v>35</v>
      </c>
      <c r="Z34" s="153">
        <f t="shared" si="2"/>
        <v>194.79999999999998</v>
      </c>
      <c r="AA34" s="154">
        <f t="shared" si="3"/>
        <v>159.8</v>
      </c>
      <c r="AB34" s="93">
        <f t="shared" si="4"/>
        <v>130.3</v>
      </c>
      <c r="AC34" s="94">
        <f t="shared" si="5"/>
        <v>29.5</v>
      </c>
      <c r="AD34" s="155">
        <f t="shared" si="6"/>
        <v>522.326346101674</v>
      </c>
      <c r="AE34" s="95">
        <f t="shared" si="7"/>
        <v>425.90189547589557</v>
      </c>
      <c r="AF34" s="96">
        <f t="shared" si="8"/>
        <v>96.42445062577835</v>
      </c>
      <c r="AG34" s="156">
        <f t="shared" si="9"/>
        <v>636.7282366746311</v>
      </c>
      <c r="AH34" s="157">
        <f t="shared" si="10"/>
        <v>114.40189057295736</v>
      </c>
      <c r="AI34" s="158">
        <f t="shared" si="11"/>
        <v>18.46057571964956</v>
      </c>
    </row>
    <row r="35" spans="1:35" s="89" customFormat="1" ht="19.5" customHeight="1">
      <c r="A35" s="91">
        <v>30</v>
      </c>
      <c r="B35" s="90" t="s">
        <v>42</v>
      </c>
      <c r="C35" s="149">
        <v>4451</v>
      </c>
      <c r="D35" s="150">
        <f>G35+J35+M35+P35+S35+V35</f>
        <v>80.5</v>
      </c>
      <c r="E35" s="81">
        <f>H35+K35+N35+Q35+T35+W35</f>
        <v>72.7</v>
      </c>
      <c r="F35" s="81">
        <f>I35+L35+O35+R35+U35+X35</f>
        <v>7.8</v>
      </c>
      <c r="G35" s="151">
        <f>SUM(H35:I35)</f>
        <v>0</v>
      </c>
      <c r="H35" s="97">
        <v>0</v>
      </c>
      <c r="I35" s="97">
        <v>0</v>
      </c>
      <c r="J35" s="151">
        <f>SUM(K35:L35)</f>
        <v>62.7</v>
      </c>
      <c r="K35" s="92">
        <v>59.2</v>
      </c>
      <c r="L35" s="92">
        <v>3.5</v>
      </c>
      <c r="M35" s="151">
        <f>SUM(N35:O35)</f>
        <v>7.8</v>
      </c>
      <c r="N35" s="92">
        <v>3.7</v>
      </c>
      <c r="O35" s="97">
        <v>4.1</v>
      </c>
      <c r="P35" s="151">
        <f>SUM(Q35:R35)</f>
        <v>10</v>
      </c>
      <c r="Q35" s="92">
        <v>9.8</v>
      </c>
      <c r="R35" s="92">
        <v>0.2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27.9</v>
      </c>
      <c r="Z35" s="153">
        <f>D35+Y35</f>
        <v>108.4</v>
      </c>
      <c r="AA35" s="154">
        <f t="shared" si="3"/>
        <v>80.5</v>
      </c>
      <c r="AB35" s="93">
        <f>G35+J35+M35+S35+V35</f>
        <v>70.5</v>
      </c>
      <c r="AC35" s="94">
        <f>P35</f>
        <v>10</v>
      </c>
      <c r="AD35" s="155">
        <f t="shared" si="6"/>
        <v>583.4136584022439</v>
      </c>
      <c r="AE35" s="95">
        <f t="shared" si="7"/>
        <v>510.9399120168718</v>
      </c>
      <c r="AF35" s="96">
        <f t="shared" si="8"/>
        <v>72.4737463853719</v>
      </c>
      <c r="AG35" s="156">
        <f t="shared" si="9"/>
        <v>785.6154108174314</v>
      </c>
      <c r="AH35" s="157">
        <f t="shared" si="10"/>
        <v>202.20175241518757</v>
      </c>
      <c r="AI35" s="158">
        <f>AC35*100/AA35</f>
        <v>12.422360248447205</v>
      </c>
    </row>
    <row r="36" spans="1:35" s="86" customFormat="1" ht="19.5" customHeight="1">
      <c r="A36" s="91">
        <v>31</v>
      </c>
      <c r="B36" s="90" t="s">
        <v>183</v>
      </c>
      <c r="C36" s="149">
        <v>6215</v>
      </c>
      <c r="D36" s="150">
        <f t="shared" si="12"/>
        <v>86.5</v>
      </c>
      <c r="E36" s="81">
        <f t="shared" si="12"/>
        <v>81.49999999999999</v>
      </c>
      <c r="F36" s="81">
        <f t="shared" si="12"/>
        <v>5</v>
      </c>
      <c r="G36" s="151">
        <f t="shared" si="1"/>
        <v>0</v>
      </c>
      <c r="H36" s="97">
        <v>0</v>
      </c>
      <c r="I36" s="92">
        <v>0</v>
      </c>
      <c r="J36" s="151">
        <f t="shared" si="13"/>
        <v>67.7</v>
      </c>
      <c r="K36" s="92">
        <v>66</v>
      </c>
      <c r="L36" s="92">
        <v>1.7</v>
      </c>
      <c r="M36" s="151">
        <f t="shared" si="14"/>
        <v>3.5999999999999996</v>
      </c>
      <c r="N36" s="92">
        <v>3.3</v>
      </c>
      <c r="O36" s="92">
        <v>0.3</v>
      </c>
      <c r="P36" s="151">
        <f t="shared" si="15"/>
        <v>10.4</v>
      </c>
      <c r="Q36" s="92">
        <v>9.6</v>
      </c>
      <c r="R36" s="92">
        <v>0.8</v>
      </c>
      <c r="S36" s="151">
        <f t="shared" si="16"/>
        <v>0</v>
      </c>
      <c r="T36" s="92">
        <v>0</v>
      </c>
      <c r="U36" s="92">
        <v>0</v>
      </c>
      <c r="V36" s="151">
        <f>SUM(W36:X36)</f>
        <v>4.800000000000001</v>
      </c>
      <c r="W36" s="92">
        <v>2.6</v>
      </c>
      <c r="X36" s="92">
        <v>2.2</v>
      </c>
      <c r="Y36" s="152">
        <v>30.7</v>
      </c>
      <c r="Z36" s="153">
        <f t="shared" si="2"/>
        <v>117.2</v>
      </c>
      <c r="AA36" s="154">
        <f t="shared" si="3"/>
        <v>86.5</v>
      </c>
      <c r="AB36" s="93">
        <f t="shared" si="4"/>
        <v>76.1</v>
      </c>
      <c r="AC36" s="94">
        <f t="shared" si="5"/>
        <v>10.4</v>
      </c>
      <c r="AD36" s="155">
        <f t="shared" si="6"/>
        <v>448.9658215036462</v>
      </c>
      <c r="AE36" s="95">
        <f t="shared" si="7"/>
        <v>394.98611579684945</v>
      </c>
      <c r="AF36" s="96">
        <f t="shared" si="8"/>
        <v>53.97970570679678</v>
      </c>
      <c r="AG36" s="156">
        <f t="shared" si="9"/>
        <v>608.309760465056</v>
      </c>
      <c r="AH36" s="157">
        <f t="shared" si="10"/>
        <v>159.3439389614097</v>
      </c>
      <c r="AI36" s="158">
        <f t="shared" si="11"/>
        <v>12.023121387283236</v>
      </c>
    </row>
    <row r="37" spans="1:35" s="86" customFormat="1" ht="19.5" customHeight="1">
      <c r="A37" s="91">
        <v>32</v>
      </c>
      <c r="B37" s="90" t="s">
        <v>184</v>
      </c>
      <c r="C37" s="149">
        <v>18001</v>
      </c>
      <c r="D37" s="150">
        <f t="shared" si="12"/>
        <v>319.2</v>
      </c>
      <c r="E37" s="81">
        <f t="shared" si="12"/>
        <v>258.9</v>
      </c>
      <c r="F37" s="81">
        <f t="shared" si="12"/>
        <v>60.300000000000004</v>
      </c>
      <c r="G37" s="151">
        <f t="shared" si="1"/>
        <v>0</v>
      </c>
      <c r="H37" s="92">
        <v>0</v>
      </c>
      <c r="I37" s="92">
        <v>0</v>
      </c>
      <c r="J37" s="151">
        <f t="shared" si="13"/>
        <v>258</v>
      </c>
      <c r="K37" s="92">
        <v>216.9</v>
      </c>
      <c r="L37" s="92">
        <v>41.1</v>
      </c>
      <c r="M37" s="151">
        <f t="shared" si="14"/>
        <v>31.200000000000003</v>
      </c>
      <c r="N37" s="92">
        <v>15.1</v>
      </c>
      <c r="O37" s="92">
        <v>16.1</v>
      </c>
      <c r="P37" s="151">
        <f t="shared" si="15"/>
        <v>30</v>
      </c>
      <c r="Q37" s="92">
        <v>26.9</v>
      </c>
      <c r="R37" s="92">
        <v>3.1</v>
      </c>
      <c r="S37" s="151">
        <f t="shared" si="16"/>
        <v>0</v>
      </c>
      <c r="T37" s="92">
        <v>0</v>
      </c>
      <c r="U37" s="92">
        <v>0</v>
      </c>
      <c r="V37" s="151">
        <f t="shared" si="17"/>
        <v>0</v>
      </c>
      <c r="W37" s="92">
        <v>0</v>
      </c>
      <c r="X37" s="92">
        <v>0</v>
      </c>
      <c r="Y37" s="152">
        <v>69.8</v>
      </c>
      <c r="Z37" s="153">
        <f t="shared" si="2"/>
        <v>389</v>
      </c>
      <c r="AA37" s="154">
        <f t="shared" si="3"/>
        <v>319.2</v>
      </c>
      <c r="AB37" s="93">
        <f t="shared" si="4"/>
        <v>289.2</v>
      </c>
      <c r="AC37" s="94">
        <f t="shared" si="5"/>
        <v>30</v>
      </c>
      <c r="AD37" s="155">
        <f t="shared" si="6"/>
        <v>572.0112323508907</v>
      </c>
      <c r="AE37" s="95">
        <f t="shared" si="7"/>
        <v>518.2507781825741</v>
      </c>
      <c r="AF37" s="96">
        <f t="shared" si="8"/>
        <v>53.76045416831681</v>
      </c>
      <c r="AG37" s="156">
        <f t="shared" si="9"/>
        <v>697.0938890491747</v>
      </c>
      <c r="AH37" s="157">
        <f t="shared" si="10"/>
        <v>125.0826566982838</v>
      </c>
      <c r="AI37" s="158">
        <f t="shared" si="11"/>
        <v>9.398496240601505</v>
      </c>
    </row>
    <row r="38" spans="1:35" s="86" customFormat="1" ht="19.5" customHeight="1" thickBot="1">
      <c r="A38" s="100">
        <v>33</v>
      </c>
      <c r="B38" s="101" t="s">
        <v>44</v>
      </c>
      <c r="C38" s="163">
        <v>13539</v>
      </c>
      <c r="D38" s="164">
        <f t="shared" si="12"/>
        <v>198.29999999999998</v>
      </c>
      <c r="E38" s="102">
        <f t="shared" si="12"/>
        <v>187.7</v>
      </c>
      <c r="F38" s="102">
        <f t="shared" si="12"/>
        <v>10.6</v>
      </c>
      <c r="G38" s="165">
        <f t="shared" si="1"/>
        <v>0</v>
      </c>
      <c r="H38" s="102">
        <v>0</v>
      </c>
      <c r="I38" s="102">
        <v>0</v>
      </c>
      <c r="J38" s="165">
        <f t="shared" si="13"/>
        <v>143.39999999999998</v>
      </c>
      <c r="K38" s="102">
        <v>140.2</v>
      </c>
      <c r="L38" s="102">
        <v>3.2</v>
      </c>
      <c r="M38" s="165">
        <f t="shared" si="14"/>
        <v>7.1</v>
      </c>
      <c r="N38" s="102">
        <v>6.5</v>
      </c>
      <c r="O38" s="102">
        <v>0.6</v>
      </c>
      <c r="P38" s="165">
        <f t="shared" si="15"/>
        <v>37</v>
      </c>
      <c r="Q38" s="102">
        <v>36.3</v>
      </c>
      <c r="R38" s="102">
        <v>0.7</v>
      </c>
      <c r="S38" s="165">
        <f t="shared" si="16"/>
        <v>0</v>
      </c>
      <c r="T38" s="102">
        <v>0</v>
      </c>
      <c r="U38" s="102">
        <v>0</v>
      </c>
      <c r="V38" s="165">
        <f t="shared" si="17"/>
        <v>10.8</v>
      </c>
      <c r="W38" s="102">
        <v>4.7</v>
      </c>
      <c r="X38" s="102">
        <v>6.1</v>
      </c>
      <c r="Y38" s="166">
        <v>69.3</v>
      </c>
      <c r="Z38" s="167">
        <f t="shared" si="2"/>
        <v>267.59999999999997</v>
      </c>
      <c r="AA38" s="168">
        <f t="shared" si="3"/>
        <v>198.29999999999998</v>
      </c>
      <c r="AB38" s="103">
        <f t="shared" si="4"/>
        <v>161.29999999999998</v>
      </c>
      <c r="AC38" s="104">
        <f t="shared" si="5"/>
        <v>37</v>
      </c>
      <c r="AD38" s="169">
        <f t="shared" si="6"/>
        <v>472.4702115036847</v>
      </c>
      <c r="AE38" s="105">
        <f t="shared" si="7"/>
        <v>384.31389367395025</v>
      </c>
      <c r="AF38" s="106">
        <f t="shared" si="8"/>
        <v>88.15631782973442</v>
      </c>
      <c r="AG38" s="170">
        <f t="shared" si="9"/>
        <v>637.5846121955926</v>
      </c>
      <c r="AH38" s="171">
        <f t="shared" si="10"/>
        <v>165.11440069190795</v>
      </c>
      <c r="AI38" s="172">
        <f t="shared" si="11"/>
        <v>18.65859808371155</v>
      </c>
    </row>
    <row r="39" spans="1:34" s="86" customFormat="1" ht="15" customHeight="1">
      <c r="A39" s="107"/>
      <c r="C39" s="107"/>
      <c r="D39" s="18"/>
      <c r="E39" s="108"/>
      <c r="F39" s="108"/>
      <c r="AD39" s="109"/>
      <c r="AE39" s="109"/>
      <c r="AF39" s="109"/>
      <c r="AG39" s="109"/>
      <c r="AH39" s="109"/>
    </row>
    <row r="40" spans="1:34" s="86" customFormat="1" ht="15" customHeight="1">
      <c r="A40" s="107"/>
      <c r="C40" s="107"/>
      <c r="D40" s="18"/>
      <c r="E40" s="108"/>
      <c r="F40" s="108"/>
      <c r="AD40" s="109"/>
      <c r="AE40" s="109"/>
      <c r="AF40" s="109"/>
      <c r="AG40" s="109"/>
      <c r="AH40" s="109"/>
    </row>
    <row r="41" spans="1:34" s="86" customFormat="1" ht="15" customHeight="1">
      <c r="A41" s="107"/>
      <c r="C41" s="107"/>
      <c r="D41" s="110"/>
      <c r="E41" s="108"/>
      <c r="F41" s="108"/>
      <c r="AD41" s="109"/>
      <c r="AE41" s="109"/>
      <c r="AF41" s="109"/>
      <c r="AG41" s="109"/>
      <c r="AH41" s="109"/>
    </row>
    <row r="42" spans="1:34" s="86" customFormat="1" ht="15" customHeight="1">
      <c r="A42" s="107"/>
      <c r="C42" s="107"/>
      <c r="D42" s="110"/>
      <c r="E42" s="108"/>
      <c r="F42" s="108"/>
      <c r="AD42" s="109"/>
      <c r="AE42" s="109"/>
      <c r="AF42" s="109"/>
      <c r="AG42" s="109"/>
      <c r="AH42" s="109"/>
    </row>
    <row r="43" spans="1:34" s="86" customFormat="1" ht="15" customHeight="1">
      <c r="A43" s="107"/>
      <c r="C43" s="107"/>
      <c r="D43" s="110"/>
      <c r="E43" s="108"/>
      <c r="F43" s="108"/>
      <c r="AD43" s="109"/>
      <c r="AE43" s="109"/>
      <c r="AF43" s="109"/>
      <c r="AG43" s="109"/>
      <c r="AH43" s="109"/>
    </row>
    <row r="44" spans="1:34" s="86" customFormat="1" ht="15" customHeight="1">
      <c r="A44" s="107"/>
      <c r="C44" s="107"/>
      <c r="D44" s="110"/>
      <c r="E44" s="108"/>
      <c r="F44" s="108"/>
      <c r="AD44" s="109"/>
      <c r="AE44" s="109"/>
      <c r="AF44" s="109"/>
      <c r="AG44" s="109"/>
      <c r="AH44" s="109"/>
    </row>
    <row r="45" spans="1:34" s="86" customFormat="1" ht="15" customHeight="1">
      <c r="A45" s="107"/>
      <c r="C45" s="107"/>
      <c r="D45" s="110"/>
      <c r="E45" s="108"/>
      <c r="F45" s="108"/>
      <c r="AD45" s="109"/>
      <c r="AE45" s="109"/>
      <c r="AF45" s="109"/>
      <c r="AG45" s="109"/>
      <c r="AH45" s="109"/>
    </row>
    <row r="46" spans="1:34" s="86" customFormat="1" ht="15" customHeight="1">
      <c r="A46" s="107"/>
      <c r="C46" s="107"/>
      <c r="D46" s="110"/>
      <c r="E46" s="108"/>
      <c r="F46" s="108"/>
      <c r="AD46" s="109"/>
      <c r="AE46" s="109"/>
      <c r="AF46" s="109"/>
      <c r="AG46" s="109"/>
      <c r="AH46" s="109"/>
    </row>
    <row r="47" spans="1:34" s="86" customFormat="1" ht="15" customHeight="1">
      <c r="A47" s="107"/>
      <c r="C47" s="107"/>
      <c r="D47" s="110"/>
      <c r="E47" s="108"/>
      <c r="F47" s="108"/>
      <c r="AD47" s="109"/>
      <c r="AE47" s="109"/>
      <c r="AF47" s="109"/>
      <c r="AG47" s="109"/>
      <c r="AH47" s="109"/>
    </row>
    <row r="48" spans="1:34" s="86" customFormat="1" ht="15" customHeight="1">
      <c r="A48" s="107"/>
      <c r="C48" s="107"/>
      <c r="D48" s="110"/>
      <c r="E48" s="108"/>
      <c r="F48" s="108"/>
      <c r="AD48" s="109"/>
      <c r="AE48" s="109"/>
      <c r="AF48" s="109"/>
      <c r="AG48" s="109"/>
      <c r="AH48" s="109"/>
    </row>
    <row r="49" spans="1:34" s="86" customFormat="1" ht="15" customHeight="1">
      <c r="A49" s="107"/>
      <c r="C49" s="107"/>
      <c r="D49" s="110"/>
      <c r="E49" s="108"/>
      <c r="F49" s="108"/>
      <c r="AD49" s="109"/>
      <c r="AE49" s="109"/>
      <c r="AF49" s="109"/>
      <c r="AG49" s="109"/>
      <c r="AH49" s="109"/>
    </row>
    <row r="50" spans="1:34" s="86" customFormat="1" ht="15" customHeight="1">
      <c r="A50" s="107"/>
      <c r="C50" s="107"/>
      <c r="D50" s="110"/>
      <c r="E50" s="108"/>
      <c r="F50" s="108"/>
      <c r="AD50" s="109"/>
      <c r="AE50" s="109"/>
      <c r="AF50" s="109"/>
      <c r="AG50" s="109"/>
      <c r="AH50" s="109"/>
    </row>
    <row r="51" spans="1:34" s="86" customFormat="1" ht="15" customHeight="1">
      <c r="A51" s="107"/>
      <c r="C51" s="107"/>
      <c r="D51" s="110"/>
      <c r="E51" s="108"/>
      <c r="F51" s="108"/>
      <c r="AD51" s="109"/>
      <c r="AE51" s="109"/>
      <c r="AF51" s="109"/>
      <c r="AG51" s="109"/>
      <c r="AH51" s="109"/>
    </row>
    <row r="52" spans="1:34" s="86" customFormat="1" ht="15" customHeight="1">
      <c r="A52" s="107"/>
      <c r="C52" s="107"/>
      <c r="D52" s="110"/>
      <c r="E52" s="108"/>
      <c r="F52" s="108"/>
      <c r="AD52" s="109"/>
      <c r="AE52" s="109"/>
      <c r="AF52" s="109"/>
      <c r="AG52" s="109"/>
      <c r="AH52" s="109"/>
    </row>
    <row r="53" spans="1:34" s="86" customFormat="1" ht="15" customHeight="1">
      <c r="A53" s="107"/>
      <c r="C53" s="107"/>
      <c r="D53" s="110"/>
      <c r="E53" s="108"/>
      <c r="F53" s="108"/>
      <c r="AD53" s="109"/>
      <c r="AE53" s="109"/>
      <c r="AF53" s="109"/>
      <c r="AG53" s="109"/>
      <c r="AH53" s="109"/>
    </row>
    <row r="54" spans="1:34" s="86" customFormat="1" ht="15" customHeight="1">
      <c r="A54" s="107"/>
      <c r="C54" s="107"/>
      <c r="D54" s="110"/>
      <c r="E54" s="108"/>
      <c r="F54" s="108"/>
      <c r="AD54" s="109"/>
      <c r="AE54" s="109"/>
      <c r="AF54" s="109"/>
      <c r="AG54" s="109"/>
      <c r="AH54" s="109"/>
    </row>
    <row r="55" spans="1:34" s="86" customFormat="1" ht="15" customHeight="1">
      <c r="A55" s="107"/>
      <c r="C55" s="107"/>
      <c r="D55" s="110"/>
      <c r="E55" s="108"/>
      <c r="F55" s="108"/>
      <c r="AD55" s="109"/>
      <c r="AE55" s="109"/>
      <c r="AF55" s="109"/>
      <c r="AG55" s="109"/>
      <c r="AH55" s="109"/>
    </row>
    <row r="56" spans="1:34" s="86" customFormat="1" ht="15" customHeight="1">
      <c r="A56" s="107"/>
      <c r="C56" s="107"/>
      <c r="D56" s="110"/>
      <c r="E56" s="108"/>
      <c r="F56" s="108"/>
      <c r="AD56" s="109"/>
      <c r="AE56" s="109"/>
      <c r="AF56" s="109"/>
      <c r="AG56" s="109"/>
      <c r="AH56" s="109"/>
    </row>
    <row r="57" spans="1:34" s="86" customFormat="1" ht="15" customHeight="1">
      <c r="A57" s="107"/>
      <c r="C57" s="107"/>
      <c r="D57" s="110"/>
      <c r="E57" s="108"/>
      <c r="F57" s="108"/>
      <c r="AD57" s="109"/>
      <c r="AE57" s="109"/>
      <c r="AF57" s="109"/>
      <c r="AG57" s="109"/>
      <c r="AH57" s="109"/>
    </row>
    <row r="58" spans="1:34" s="86" customFormat="1" ht="15" customHeight="1">
      <c r="A58" s="107"/>
      <c r="C58" s="107"/>
      <c r="D58" s="110"/>
      <c r="E58" s="108"/>
      <c r="F58" s="108"/>
      <c r="AD58" s="109"/>
      <c r="AE58" s="109"/>
      <c r="AF58" s="109"/>
      <c r="AG58" s="109"/>
      <c r="AH58" s="109"/>
    </row>
    <row r="59" spans="1:34" s="86" customFormat="1" ht="15" customHeight="1">
      <c r="A59" s="107"/>
      <c r="C59" s="107"/>
      <c r="D59" s="110"/>
      <c r="E59" s="108"/>
      <c r="F59" s="108"/>
      <c r="AD59" s="109"/>
      <c r="AE59" s="109"/>
      <c r="AF59" s="109"/>
      <c r="AG59" s="109"/>
      <c r="AH59" s="109"/>
    </row>
    <row r="60" spans="1:34" s="86" customFormat="1" ht="15" customHeight="1">
      <c r="A60" s="107"/>
      <c r="C60" s="107"/>
      <c r="D60" s="110"/>
      <c r="E60" s="108"/>
      <c r="F60" s="108"/>
      <c r="AD60" s="109"/>
      <c r="AE60" s="109"/>
      <c r="AF60" s="109"/>
      <c r="AG60" s="109"/>
      <c r="AH60" s="109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60"/>
  <sheetViews>
    <sheetView view="pageBreakPreview" zoomScale="75" zoomScaleSheetLayoutView="75" zoomScalePageLayoutView="0" workbookViewId="0" topLeftCell="A1">
      <selection activeCell="F29" sqref="F29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39" t="s">
        <v>185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</row>
    <row r="3" spans="1:112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</row>
    <row r="4" spans="1:112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</row>
    <row r="5" spans="1:112" s="7" customFormat="1" ht="39.75" customHeight="1" thickBot="1">
      <c r="A5" s="431" t="s">
        <v>19</v>
      </c>
      <c r="B5" s="432"/>
      <c r="C5" s="134">
        <f>SUM(C6:C38)</f>
        <v>1304880</v>
      </c>
      <c r="D5" s="173">
        <f>SUM(E5:F5)</f>
        <v>24822.099999999995</v>
      </c>
      <c r="E5" s="12">
        <f>SUM(E6:E38)</f>
        <v>22939.299999999996</v>
      </c>
      <c r="F5" s="12">
        <f>SUM(F6:F38)</f>
        <v>1882.8000000000004</v>
      </c>
      <c r="G5" s="135">
        <f aca="true" t="shared" si="0" ref="G5:AC5">SUM(G6:G38)</f>
        <v>564.4</v>
      </c>
      <c r="H5" s="13">
        <f t="shared" si="0"/>
        <v>564.4</v>
      </c>
      <c r="I5" s="13">
        <f t="shared" si="0"/>
        <v>0</v>
      </c>
      <c r="J5" s="135">
        <f t="shared" si="0"/>
        <v>17959.899999999994</v>
      </c>
      <c r="K5" s="13">
        <f t="shared" si="0"/>
        <v>16826.3</v>
      </c>
      <c r="L5" s="13">
        <f t="shared" si="0"/>
        <v>1133.6</v>
      </c>
      <c r="M5" s="135">
        <f t="shared" si="0"/>
        <v>1498.5999999999995</v>
      </c>
      <c r="N5" s="13">
        <f t="shared" si="0"/>
        <v>1210.4</v>
      </c>
      <c r="O5" s="13">
        <f t="shared" si="0"/>
        <v>288.2</v>
      </c>
      <c r="P5" s="135">
        <f t="shared" si="0"/>
        <v>4148.7</v>
      </c>
      <c r="Q5" s="13">
        <f t="shared" si="0"/>
        <v>3986.3</v>
      </c>
      <c r="R5" s="13">
        <f t="shared" si="0"/>
        <v>162.39999999999995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650.4999999999998</v>
      </c>
      <c r="W5" s="13">
        <f t="shared" si="0"/>
        <v>351.9</v>
      </c>
      <c r="X5" s="13">
        <f t="shared" si="0"/>
        <v>298.6</v>
      </c>
      <c r="Y5" s="136">
        <f t="shared" si="0"/>
        <v>12161.599999999997</v>
      </c>
      <c r="Z5" s="174">
        <f t="shared" si="0"/>
        <v>36983.7</v>
      </c>
      <c r="AA5" s="175">
        <f t="shared" si="0"/>
        <v>24822.099999999995</v>
      </c>
      <c r="AB5" s="14">
        <f t="shared" si="0"/>
        <v>20673.4</v>
      </c>
      <c r="AC5" s="15">
        <f t="shared" si="0"/>
        <v>4148.7</v>
      </c>
      <c r="AD5" s="137">
        <f>AA5/C5/30*1000000</f>
        <v>634.0838493450226</v>
      </c>
      <c r="AE5" s="16">
        <f>AB5/C5/30*1000000</f>
        <v>528.1047554819856</v>
      </c>
      <c r="AF5" s="17">
        <f>AC5/C5/30*1000000</f>
        <v>105.97909386303719</v>
      </c>
      <c r="AG5" s="176">
        <f>Z5/C5/30*1000000</f>
        <v>944.7535405554534</v>
      </c>
      <c r="AH5" s="138">
        <f>Y5/C5/30*1000000</f>
        <v>310.66969121043047</v>
      </c>
      <c r="AI5" s="177">
        <f>AC5*100/AA5</f>
        <v>16.713734937817513</v>
      </c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</row>
    <row r="6" spans="1:112" s="254" customFormat="1" ht="19.5" customHeight="1" thickTop="1">
      <c r="A6" s="199">
        <v>1</v>
      </c>
      <c r="B6" s="200" t="s">
        <v>20</v>
      </c>
      <c r="C6" s="201">
        <v>295052</v>
      </c>
      <c r="D6" s="202">
        <f>G6+J6+M6+P6+S6+V6</f>
        <v>5745.099999999999</v>
      </c>
      <c r="E6" s="185">
        <f>H6+K6+N6+Q6+T6+W6</f>
        <v>5679.2</v>
      </c>
      <c r="F6" s="185">
        <f>I6+L6+O6+R6+U6+X6</f>
        <v>65.89999999999999</v>
      </c>
      <c r="G6" s="203">
        <f aca="true" t="shared" si="1" ref="G6:G38">SUM(H6:I6)</f>
        <v>0</v>
      </c>
      <c r="H6" s="185">
        <v>0</v>
      </c>
      <c r="I6" s="185">
        <v>0</v>
      </c>
      <c r="J6" s="203">
        <f>SUM(K6:L6)</f>
        <v>4180.7</v>
      </c>
      <c r="K6" s="185">
        <v>4139.4</v>
      </c>
      <c r="L6" s="185">
        <v>41.3</v>
      </c>
      <c r="M6" s="203">
        <f>SUM(N6:O6)</f>
        <v>457.5</v>
      </c>
      <c r="N6" s="185">
        <v>454.4</v>
      </c>
      <c r="O6" s="185">
        <v>3.1</v>
      </c>
      <c r="P6" s="203">
        <f>SUM(Q6:R6)</f>
        <v>982.4</v>
      </c>
      <c r="Q6" s="185">
        <v>978.1</v>
      </c>
      <c r="R6" s="185">
        <v>4.3</v>
      </c>
      <c r="S6" s="203">
        <f>SUM(T6:U6)</f>
        <v>0</v>
      </c>
      <c r="T6" s="185">
        <v>0</v>
      </c>
      <c r="U6" s="185">
        <v>0</v>
      </c>
      <c r="V6" s="203">
        <f>SUM(W6:X6)</f>
        <v>124.5</v>
      </c>
      <c r="W6" s="185">
        <v>107.3</v>
      </c>
      <c r="X6" s="185">
        <v>17.2</v>
      </c>
      <c r="Y6" s="204">
        <v>3947</v>
      </c>
      <c r="Z6" s="205">
        <f aca="true" t="shared" si="2" ref="Z6:Z38">D6+Y6</f>
        <v>9692.099999999999</v>
      </c>
      <c r="AA6" s="206">
        <f aca="true" t="shared" si="3" ref="AA6:AA38">SUM(AB6:AC6)</f>
        <v>5745.099999999999</v>
      </c>
      <c r="AB6" s="207">
        <f aca="true" t="shared" si="4" ref="AB6:AB38">G6+J6+M6+S6+V6</f>
        <v>4762.7</v>
      </c>
      <c r="AC6" s="208">
        <f aca="true" t="shared" si="5" ref="AC6:AC38">P6</f>
        <v>982.4</v>
      </c>
      <c r="AD6" s="209">
        <f aca="true" t="shared" si="6" ref="AD6:AD38">AA6/C6/30*1000000</f>
        <v>649.0494330942794</v>
      </c>
      <c r="AE6" s="210">
        <f aca="true" t="shared" si="7" ref="AE6:AE38">AB6/C6/30*1000000</f>
        <v>538.063347025835</v>
      </c>
      <c r="AF6" s="211">
        <f aca="true" t="shared" si="8" ref="AF6:AF38">AC6/C6/30*1000000</f>
        <v>110.98608606844442</v>
      </c>
      <c r="AG6" s="212">
        <f aca="true" t="shared" si="9" ref="AG6:AG38">Z6/C6/30*1000000</f>
        <v>1094.9595325569728</v>
      </c>
      <c r="AH6" s="213">
        <f aca="true" t="shared" si="10" ref="AH6:AH38">Y6/C6/30*1000000</f>
        <v>445.91009946269355</v>
      </c>
      <c r="AI6" s="214">
        <f aca="true" t="shared" si="11" ref="AI6:AI38">AC6*100/AA6</f>
        <v>17.099789385737413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</row>
    <row r="7" spans="1:112" s="255" customFormat="1" ht="19.5" customHeight="1">
      <c r="A7" s="215">
        <v>2</v>
      </c>
      <c r="B7" s="216" t="s">
        <v>21</v>
      </c>
      <c r="C7" s="217">
        <v>57097</v>
      </c>
      <c r="D7" s="202">
        <f aca="true" t="shared" si="12" ref="D7:F38">G7+J7+M7+P7+S7+V7</f>
        <v>1379.9</v>
      </c>
      <c r="E7" s="185">
        <f t="shared" si="12"/>
        <v>1099</v>
      </c>
      <c r="F7" s="185">
        <f t="shared" si="12"/>
        <v>280.9</v>
      </c>
      <c r="G7" s="203">
        <f>SUM(H7:I7)</f>
        <v>0</v>
      </c>
      <c r="H7" s="185">
        <v>0</v>
      </c>
      <c r="I7" s="185">
        <v>0</v>
      </c>
      <c r="J7" s="203">
        <f>SUM(K7:L7)</f>
        <v>976.6</v>
      </c>
      <c r="K7" s="185">
        <v>856.7</v>
      </c>
      <c r="L7" s="185">
        <v>119.9</v>
      </c>
      <c r="M7" s="203">
        <f>SUM(N7:O7)</f>
        <v>88.8</v>
      </c>
      <c r="N7" s="185">
        <v>42.9</v>
      </c>
      <c r="O7" s="185">
        <v>45.9</v>
      </c>
      <c r="P7" s="203">
        <f>SUM(Q7:R7)</f>
        <v>248</v>
      </c>
      <c r="Q7" s="185">
        <v>193.3</v>
      </c>
      <c r="R7" s="185">
        <v>54.7</v>
      </c>
      <c r="S7" s="203">
        <f>SUM(T7:U7)</f>
        <v>0</v>
      </c>
      <c r="T7" s="185">
        <v>0</v>
      </c>
      <c r="U7" s="185">
        <v>0</v>
      </c>
      <c r="V7" s="203">
        <f>SUM(W7:X7)</f>
        <v>66.5</v>
      </c>
      <c r="W7" s="185">
        <v>6.1</v>
      </c>
      <c r="X7" s="185">
        <v>60.4</v>
      </c>
      <c r="Y7" s="204">
        <v>511.4</v>
      </c>
      <c r="Z7" s="205">
        <f>D7+Y7</f>
        <v>1891.3000000000002</v>
      </c>
      <c r="AA7" s="206">
        <f>SUM(AB7:AC7)</f>
        <v>1379.9</v>
      </c>
      <c r="AB7" s="207">
        <f>G7+J7+M7+S7+V7</f>
        <v>1131.9</v>
      </c>
      <c r="AC7" s="208">
        <f>P7</f>
        <v>248</v>
      </c>
      <c r="AD7" s="209">
        <f t="shared" si="6"/>
        <v>805.588151157971</v>
      </c>
      <c r="AE7" s="210">
        <f t="shared" si="7"/>
        <v>660.8052962502408</v>
      </c>
      <c r="AF7" s="211">
        <f t="shared" si="8"/>
        <v>144.78285490773013</v>
      </c>
      <c r="AG7" s="212">
        <f t="shared" si="9"/>
        <v>1104.144409221734</v>
      </c>
      <c r="AH7" s="213">
        <f t="shared" si="10"/>
        <v>298.55625806376287</v>
      </c>
      <c r="AI7" s="214">
        <f>AC7*100/AA7</f>
        <v>17.972316834553226</v>
      </c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</row>
    <row r="8" spans="1:112" s="255" customFormat="1" ht="19.5" customHeight="1">
      <c r="A8" s="215">
        <v>3</v>
      </c>
      <c r="B8" s="218" t="s">
        <v>22</v>
      </c>
      <c r="C8" s="217">
        <v>38907</v>
      </c>
      <c r="D8" s="202">
        <f t="shared" si="12"/>
        <v>808.3</v>
      </c>
      <c r="E8" s="185">
        <f t="shared" si="12"/>
        <v>692.4000000000001</v>
      </c>
      <c r="F8" s="185">
        <f t="shared" si="12"/>
        <v>115.89999999999999</v>
      </c>
      <c r="G8" s="203">
        <f>SUM(H8:I8)</f>
        <v>0</v>
      </c>
      <c r="H8" s="185">
        <v>0</v>
      </c>
      <c r="I8" s="185">
        <v>0</v>
      </c>
      <c r="J8" s="203">
        <f>SUM(K8:L8)</f>
        <v>679</v>
      </c>
      <c r="K8" s="185">
        <v>602.2</v>
      </c>
      <c r="L8" s="185">
        <v>76.8</v>
      </c>
      <c r="M8" s="203">
        <f>SUM(N8:O8)</f>
        <v>94</v>
      </c>
      <c r="N8" s="185">
        <v>65.5</v>
      </c>
      <c r="O8" s="185">
        <v>28.5</v>
      </c>
      <c r="P8" s="203">
        <f>SUM(Q8:R8)</f>
        <v>35.3</v>
      </c>
      <c r="Q8" s="185">
        <v>24.7</v>
      </c>
      <c r="R8" s="185">
        <v>10.6</v>
      </c>
      <c r="S8" s="203">
        <f>SUM(T8:U8)</f>
        <v>0</v>
      </c>
      <c r="T8" s="185">
        <v>0</v>
      </c>
      <c r="U8" s="185">
        <v>0</v>
      </c>
      <c r="V8" s="203">
        <f>SUM(W8:X8)</f>
        <v>0</v>
      </c>
      <c r="W8" s="185">
        <v>0</v>
      </c>
      <c r="X8" s="185">
        <v>0</v>
      </c>
      <c r="Y8" s="204">
        <v>83.2</v>
      </c>
      <c r="Z8" s="205">
        <f>D8+Y8</f>
        <v>891.5</v>
      </c>
      <c r="AA8" s="206">
        <f>SUM(AB8:AC8)</f>
        <v>808.3</v>
      </c>
      <c r="AB8" s="207">
        <f>G8+J8+M8+S8+V8</f>
        <v>773</v>
      </c>
      <c r="AC8" s="208">
        <f>P8</f>
        <v>35.3</v>
      </c>
      <c r="AD8" s="209">
        <f t="shared" si="6"/>
        <v>692.5060614628044</v>
      </c>
      <c r="AE8" s="210">
        <f t="shared" si="7"/>
        <v>662.2630032299244</v>
      </c>
      <c r="AF8" s="211">
        <f t="shared" si="8"/>
        <v>30.243058232880113</v>
      </c>
      <c r="AG8" s="212">
        <f t="shared" si="9"/>
        <v>763.7871505555983</v>
      </c>
      <c r="AH8" s="213">
        <f t="shared" si="10"/>
        <v>71.28108909279393</v>
      </c>
      <c r="AI8" s="214">
        <f>AC8*100/AA8</f>
        <v>4.367190399604107</v>
      </c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</row>
    <row r="9" spans="1:112" s="254" customFormat="1" ht="19.5" customHeight="1">
      <c r="A9" s="219">
        <v>4</v>
      </c>
      <c r="B9" s="218" t="s">
        <v>23</v>
      </c>
      <c r="C9" s="217">
        <v>100307</v>
      </c>
      <c r="D9" s="220">
        <f t="shared" si="12"/>
        <v>1636.5</v>
      </c>
      <c r="E9" s="185">
        <f t="shared" si="12"/>
        <v>1584.3</v>
      </c>
      <c r="F9" s="185">
        <f t="shared" si="12"/>
        <v>52.2</v>
      </c>
      <c r="G9" s="221">
        <f t="shared" si="1"/>
        <v>0</v>
      </c>
      <c r="H9" s="111">
        <v>0</v>
      </c>
      <c r="I9" s="111">
        <v>0</v>
      </c>
      <c r="J9" s="221">
        <f aca="true" t="shared" si="13" ref="J9:J38">SUM(K9:L9)</f>
        <v>1381.1999999999998</v>
      </c>
      <c r="K9" s="111">
        <v>1354.6</v>
      </c>
      <c r="L9" s="111">
        <v>26.6</v>
      </c>
      <c r="M9" s="221">
        <f aca="true" t="shared" si="14" ref="M9:M38">SUM(N9:O9)</f>
        <v>111.4</v>
      </c>
      <c r="N9" s="111">
        <v>107.2</v>
      </c>
      <c r="O9" s="111">
        <v>4.2</v>
      </c>
      <c r="P9" s="221">
        <f aca="true" t="shared" si="15" ref="P9:P38">SUM(Q9:R9)</f>
        <v>122.5</v>
      </c>
      <c r="Q9" s="111">
        <v>122.5</v>
      </c>
      <c r="R9" s="111">
        <v>0</v>
      </c>
      <c r="S9" s="221">
        <f aca="true" t="shared" si="16" ref="S9:S38">SUM(T9:U9)</f>
        <v>0</v>
      </c>
      <c r="T9" s="111">
        <v>0</v>
      </c>
      <c r="U9" s="111">
        <v>0</v>
      </c>
      <c r="V9" s="221">
        <f aca="true" t="shared" si="17" ref="V9:V38">SUM(W9:X9)</f>
        <v>21.4</v>
      </c>
      <c r="W9" s="111">
        <v>0</v>
      </c>
      <c r="X9" s="111">
        <v>21.4</v>
      </c>
      <c r="Y9" s="222">
        <v>1270.2</v>
      </c>
      <c r="Z9" s="223">
        <f t="shared" si="2"/>
        <v>2906.7</v>
      </c>
      <c r="AA9" s="162">
        <f t="shared" si="3"/>
        <v>1636.5</v>
      </c>
      <c r="AB9" s="224">
        <f t="shared" si="4"/>
        <v>1514</v>
      </c>
      <c r="AC9" s="225">
        <f t="shared" si="5"/>
        <v>122.5</v>
      </c>
      <c r="AD9" s="226">
        <f t="shared" si="6"/>
        <v>543.8304405475191</v>
      </c>
      <c r="AE9" s="227">
        <f t="shared" si="7"/>
        <v>503.12208187530956</v>
      </c>
      <c r="AF9" s="228">
        <f t="shared" si="8"/>
        <v>40.70835867220965</v>
      </c>
      <c r="AG9" s="229">
        <f t="shared" si="9"/>
        <v>965.9345808368308</v>
      </c>
      <c r="AH9" s="230">
        <f t="shared" si="10"/>
        <v>422.10414028931183</v>
      </c>
      <c r="AI9" s="231">
        <f t="shared" si="11"/>
        <v>7.485487320501069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</row>
    <row r="10" spans="1:112" s="254" customFormat="1" ht="19.5" customHeight="1">
      <c r="A10" s="219">
        <v>5</v>
      </c>
      <c r="B10" s="218" t="s">
        <v>76</v>
      </c>
      <c r="C10" s="217">
        <v>93647</v>
      </c>
      <c r="D10" s="220">
        <f t="shared" si="12"/>
        <v>1446.7</v>
      </c>
      <c r="E10" s="185">
        <f t="shared" si="12"/>
        <v>1369.7</v>
      </c>
      <c r="F10" s="185">
        <f t="shared" si="12"/>
        <v>77</v>
      </c>
      <c r="G10" s="221">
        <f t="shared" si="1"/>
        <v>0</v>
      </c>
      <c r="H10" s="111">
        <v>0</v>
      </c>
      <c r="I10" s="111">
        <v>0</v>
      </c>
      <c r="J10" s="221">
        <f t="shared" si="13"/>
        <v>982</v>
      </c>
      <c r="K10" s="111">
        <v>932</v>
      </c>
      <c r="L10" s="111">
        <v>50</v>
      </c>
      <c r="M10" s="221">
        <f t="shared" si="14"/>
        <v>91.7</v>
      </c>
      <c r="N10" s="111">
        <v>64.7</v>
      </c>
      <c r="O10" s="111">
        <v>27</v>
      </c>
      <c r="P10" s="221">
        <f t="shared" si="15"/>
        <v>373</v>
      </c>
      <c r="Q10" s="111">
        <v>373</v>
      </c>
      <c r="R10" s="111">
        <v>0</v>
      </c>
      <c r="S10" s="221">
        <f t="shared" si="16"/>
        <v>0</v>
      </c>
      <c r="T10" s="111">
        <v>0</v>
      </c>
      <c r="U10" s="111">
        <v>0</v>
      </c>
      <c r="V10" s="221">
        <f t="shared" si="17"/>
        <v>0</v>
      </c>
      <c r="W10" s="111">
        <v>0</v>
      </c>
      <c r="X10" s="111">
        <v>0</v>
      </c>
      <c r="Y10" s="222">
        <v>785.7</v>
      </c>
      <c r="Z10" s="223">
        <f t="shared" si="2"/>
        <v>2232.4</v>
      </c>
      <c r="AA10" s="162">
        <f t="shared" si="3"/>
        <v>1446.7</v>
      </c>
      <c r="AB10" s="224">
        <f t="shared" si="4"/>
        <v>1073.7</v>
      </c>
      <c r="AC10" s="225">
        <f t="shared" si="5"/>
        <v>373</v>
      </c>
      <c r="AD10" s="226">
        <f t="shared" si="6"/>
        <v>514.947978401159</v>
      </c>
      <c r="AE10" s="227">
        <f t="shared" si="7"/>
        <v>382.17988830395</v>
      </c>
      <c r="AF10" s="228">
        <f t="shared" si="8"/>
        <v>132.768090097209</v>
      </c>
      <c r="AG10" s="229">
        <f t="shared" si="9"/>
        <v>794.6152394986848</v>
      </c>
      <c r="AH10" s="230">
        <f t="shared" si="10"/>
        <v>279.6672610975258</v>
      </c>
      <c r="AI10" s="231">
        <f t="shared" si="11"/>
        <v>25.782816064145987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</row>
    <row r="11" spans="1:112" s="254" customFormat="1" ht="19.5" customHeight="1">
      <c r="A11" s="219">
        <v>6</v>
      </c>
      <c r="B11" s="218" t="s">
        <v>77</v>
      </c>
      <c r="C11" s="217">
        <v>37120</v>
      </c>
      <c r="D11" s="220">
        <f t="shared" si="12"/>
        <v>925.0999999999999</v>
      </c>
      <c r="E11" s="185">
        <f t="shared" si="12"/>
        <v>755.5999999999999</v>
      </c>
      <c r="F11" s="185">
        <f t="shared" si="12"/>
        <v>169.5</v>
      </c>
      <c r="G11" s="221">
        <f>SUM(H11:I11)</f>
        <v>0</v>
      </c>
      <c r="H11" s="178">
        <v>0</v>
      </c>
      <c r="I11" s="111">
        <v>0</v>
      </c>
      <c r="J11" s="221">
        <f t="shared" si="13"/>
        <v>717.5999999999999</v>
      </c>
      <c r="K11" s="111">
        <v>602.8</v>
      </c>
      <c r="L11" s="111">
        <v>114.8</v>
      </c>
      <c r="M11" s="221">
        <f t="shared" si="14"/>
        <v>83.3</v>
      </c>
      <c r="N11" s="111">
        <v>38.5</v>
      </c>
      <c r="O11" s="111">
        <v>44.8</v>
      </c>
      <c r="P11" s="221">
        <f t="shared" si="15"/>
        <v>124.2</v>
      </c>
      <c r="Q11" s="111">
        <v>114.3</v>
      </c>
      <c r="R11" s="111">
        <v>9.9</v>
      </c>
      <c r="S11" s="221">
        <f t="shared" si="16"/>
        <v>0</v>
      </c>
      <c r="T11" s="111">
        <v>0</v>
      </c>
      <c r="U11" s="111">
        <v>0</v>
      </c>
      <c r="V11" s="221">
        <f t="shared" si="17"/>
        <v>0</v>
      </c>
      <c r="W11" s="111">
        <v>0</v>
      </c>
      <c r="X11" s="111">
        <v>0</v>
      </c>
      <c r="Y11" s="222">
        <v>364.6</v>
      </c>
      <c r="Z11" s="223">
        <f t="shared" si="2"/>
        <v>1289.6999999999998</v>
      </c>
      <c r="AA11" s="162">
        <f t="shared" si="3"/>
        <v>925.0999999999999</v>
      </c>
      <c r="AB11" s="224">
        <f t="shared" si="4"/>
        <v>800.8999999999999</v>
      </c>
      <c r="AC11" s="225">
        <f t="shared" si="5"/>
        <v>124.2</v>
      </c>
      <c r="AD11" s="226">
        <f t="shared" si="6"/>
        <v>830.7291666666666</v>
      </c>
      <c r="AE11" s="227">
        <f t="shared" si="7"/>
        <v>719.1989942528735</v>
      </c>
      <c r="AF11" s="228">
        <f t="shared" si="8"/>
        <v>111.53017241379311</v>
      </c>
      <c r="AG11" s="229">
        <f t="shared" si="9"/>
        <v>1158.1357758620688</v>
      </c>
      <c r="AH11" s="230">
        <f t="shared" si="10"/>
        <v>327.4066091954023</v>
      </c>
      <c r="AI11" s="231">
        <f t="shared" si="11"/>
        <v>13.425575613447196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</row>
    <row r="12" spans="1:112" s="254" customFormat="1" ht="19.5" customHeight="1">
      <c r="A12" s="219">
        <v>7</v>
      </c>
      <c r="B12" s="218" t="s">
        <v>26</v>
      </c>
      <c r="C12" s="217">
        <v>29242</v>
      </c>
      <c r="D12" s="220">
        <f>G12+J12+M12+P12+S12+V12</f>
        <v>576.2</v>
      </c>
      <c r="E12" s="185">
        <f>H12+K12+N12+Q12+T12+W12</f>
        <v>506.4</v>
      </c>
      <c r="F12" s="185">
        <f>I12+L12+O12+R12+U12+X12</f>
        <v>69.8</v>
      </c>
      <c r="G12" s="221">
        <f>SUM(H12:I12)</f>
        <v>0</v>
      </c>
      <c r="H12" s="178">
        <v>0</v>
      </c>
      <c r="I12" s="111">
        <v>0</v>
      </c>
      <c r="J12" s="221">
        <f>SUM(K12:L12)</f>
        <v>377.6</v>
      </c>
      <c r="K12" s="111">
        <v>340.6</v>
      </c>
      <c r="L12" s="111">
        <v>37</v>
      </c>
      <c r="M12" s="221">
        <f>SUM(N12:O12)</f>
        <v>32.8</v>
      </c>
      <c r="N12" s="111">
        <v>26.7</v>
      </c>
      <c r="O12" s="111">
        <v>6.1</v>
      </c>
      <c r="P12" s="221">
        <f>SUM(Q12:R12)</f>
        <v>144.7</v>
      </c>
      <c r="Q12" s="111">
        <v>128.1</v>
      </c>
      <c r="R12" s="111">
        <v>16.6</v>
      </c>
      <c r="S12" s="221">
        <f>SUM(T12:U12)</f>
        <v>0</v>
      </c>
      <c r="T12" s="111">
        <v>0</v>
      </c>
      <c r="U12" s="111">
        <v>0</v>
      </c>
      <c r="V12" s="221">
        <f>SUM(W12:X12)</f>
        <v>21.1</v>
      </c>
      <c r="W12" s="111">
        <v>11</v>
      </c>
      <c r="X12" s="111">
        <v>10.1</v>
      </c>
      <c r="Y12" s="222">
        <v>251.4</v>
      </c>
      <c r="Z12" s="223">
        <f>D12+Y12</f>
        <v>827.6</v>
      </c>
      <c r="AA12" s="162">
        <f>SUM(AB12:AC12)</f>
        <v>576.2</v>
      </c>
      <c r="AB12" s="224">
        <f>G12+J12+M12+S12+V12</f>
        <v>431.50000000000006</v>
      </c>
      <c r="AC12" s="225">
        <f>P12</f>
        <v>144.7</v>
      </c>
      <c r="AD12" s="226">
        <f t="shared" si="6"/>
        <v>656.8178191186194</v>
      </c>
      <c r="AE12" s="227">
        <f t="shared" si="7"/>
        <v>491.8724209470397</v>
      </c>
      <c r="AF12" s="228">
        <f t="shared" si="8"/>
        <v>164.94539817157965</v>
      </c>
      <c r="AG12" s="229">
        <f t="shared" si="9"/>
        <v>943.3919248569409</v>
      </c>
      <c r="AH12" s="230">
        <f t="shared" si="10"/>
        <v>286.5741057383216</v>
      </c>
      <c r="AI12" s="231">
        <f>AC12*100/AA12</f>
        <v>25.112808052759455</v>
      </c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</row>
    <row r="13" spans="1:112" s="254" customFormat="1" ht="19.5" customHeight="1">
      <c r="A13" s="219">
        <v>8</v>
      </c>
      <c r="B13" s="218" t="s">
        <v>78</v>
      </c>
      <c r="C13" s="217">
        <v>125086</v>
      </c>
      <c r="D13" s="220">
        <f t="shared" si="12"/>
        <v>2184.0000000000005</v>
      </c>
      <c r="E13" s="185">
        <f t="shared" si="12"/>
        <v>2011.5</v>
      </c>
      <c r="F13" s="185">
        <f t="shared" si="12"/>
        <v>172.5</v>
      </c>
      <c r="G13" s="221">
        <f t="shared" si="1"/>
        <v>0</v>
      </c>
      <c r="H13" s="111">
        <v>0</v>
      </c>
      <c r="I13" s="111">
        <v>0</v>
      </c>
      <c r="J13" s="221">
        <f t="shared" si="13"/>
        <v>1764.7</v>
      </c>
      <c r="K13" s="111">
        <v>1640.4</v>
      </c>
      <c r="L13" s="111">
        <v>124.3</v>
      </c>
      <c r="M13" s="221">
        <f t="shared" si="14"/>
        <v>161.60000000000002</v>
      </c>
      <c r="N13" s="111">
        <v>144.8</v>
      </c>
      <c r="O13" s="111">
        <v>16.8</v>
      </c>
      <c r="P13" s="221">
        <f t="shared" si="15"/>
        <v>226.8</v>
      </c>
      <c r="Q13" s="111">
        <v>226.3</v>
      </c>
      <c r="R13" s="111">
        <v>0.5</v>
      </c>
      <c r="S13" s="221">
        <f t="shared" si="16"/>
        <v>0</v>
      </c>
      <c r="T13" s="111">
        <v>0</v>
      </c>
      <c r="U13" s="111">
        <v>0</v>
      </c>
      <c r="V13" s="221">
        <f t="shared" si="17"/>
        <v>30.9</v>
      </c>
      <c r="W13" s="111">
        <v>0</v>
      </c>
      <c r="X13" s="111">
        <v>30.9</v>
      </c>
      <c r="Y13" s="222">
        <v>786.2</v>
      </c>
      <c r="Z13" s="223">
        <f t="shared" si="2"/>
        <v>2970.2000000000007</v>
      </c>
      <c r="AA13" s="162">
        <f t="shared" si="3"/>
        <v>2184.0000000000005</v>
      </c>
      <c r="AB13" s="224">
        <f t="shared" si="4"/>
        <v>1957.2000000000003</v>
      </c>
      <c r="AC13" s="225">
        <f t="shared" si="5"/>
        <v>226.8</v>
      </c>
      <c r="AD13" s="226">
        <f t="shared" si="6"/>
        <v>581.9995842860113</v>
      </c>
      <c r="AE13" s="227">
        <f t="shared" si="7"/>
        <v>521.5611659178486</v>
      </c>
      <c r="AF13" s="228">
        <f t="shared" si="8"/>
        <v>60.43841836816271</v>
      </c>
      <c r="AG13" s="229">
        <f t="shared" si="9"/>
        <v>791.5087752959299</v>
      </c>
      <c r="AH13" s="230">
        <f t="shared" si="10"/>
        <v>209.5091910099185</v>
      </c>
      <c r="AI13" s="231">
        <f t="shared" si="11"/>
        <v>10.384615384615383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</row>
    <row r="14" spans="1:112" s="255" customFormat="1" ht="17.25" customHeight="1">
      <c r="A14" s="215">
        <v>9</v>
      </c>
      <c r="B14" s="218" t="s">
        <v>79</v>
      </c>
      <c r="C14" s="217">
        <v>20466</v>
      </c>
      <c r="D14" s="220">
        <f t="shared" si="12"/>
        <v>370.40000000000003</v>
      </c>
      <c r="E14" s="185">
        <f>H14+K14+N14+Q14+T14+W14</f>
        <v>299.8</v>
      </c>
      <c r="F14" s="185">
        <f t="shared" si="12"/>
        <v>70.60000000000001</v>
      </c>
      <c r="G14" s="221">
        <f t="shared" si="1"/>
        <v>0</v>
      </c>
      <c r="H14" s="178">
        <v>0</v>
      </c>
      <c r="I14" s="178">
        <v>0</v>
      </c>
      <c r="J14" s="221">
        <f t="shared" si="13"/>
        <v>286.5</v>
      </c>
      <c r="K14" s="178">
        <v>229.4</v>
      </c>
      <c r="L14" s="178">
        <v>57.1</v>
      </c>
      <c r="M14" s="221">
        <f t="shared" si="14"/>
        <v>5.6</v>
      </c>
      <c r="N14" s="178">
        <v>0</v>
      </c>
      <c r="O14" s="178">
        <v>5.6</v>
      </c>
      <c r="P14" s="221">
        <f t="shared" si="15"/>
        <v>78.30000000000001</v>
      </c>
      <c r="Q14" s="178">
        <v>70.4</v>
      </c>
      <c r="R14" s="178">
        <v>7.9</v>
      </c>
      <c r="S14" s="221">
        <v>0</v>
      </c>
      <c r="T14" s="178">
        <v>0</v>
      </c>
      <c r="U14" s="178">
        <v>0</v>
      </c>
      <c r="V14" s="221">
        <f t="shared" si="17"/>
        <v>0</v>
      </c>
      <c r="W14" s="178">
        <v>0</v>
      </c>
      <c r="X14" s="178">
        <v>0</v>
      </c>
      <c r="Y14" s="222">
        <v>80.9</v>
      </c>
      <c r="Z14" s="223">
        <f t="shared" si="2"/>
        <v>451.30000000000007</v>
      </c>
      <c r="AA14" s="162">
        <f t="shared" si="3"/>
        <v>370.40000000000003</v>
      </c>
      <c r="AB14" s="224">
        <f>G14+J14+M14+S14+V14</f>
        <v>292.1</v>
      </c>
      <c r="AC14" s="225">
        <f>P14</f>
        <v>78.30000000000001</v>
      </c>
      <c r="AD14" s="232">
        <f t="shared" si="6"/>
        <v>603.2769797061794</v>
      </c>
      <c r="AE14" s="227">
        <f t="shared" si="7"/>
        <v>475.7483957132155</v>
      </c>
      <c r="AF14" s="228">
        <f t="shared" si="8"/>
        <v>127.52858399296395</v>
      </c>
      <c r="AG14" s="229">
        <f t="shared" si="9"/>
        <v>735.0402293234308</v>
      </c>
      <c r="AH14" s="233">
        <f t="shared" si="10"/>
        <v>131.7632496172514</v>
      </c>
      <c r="AI14" s="231">
        <f>AC14*100/AA14</f>
        <v>21.139308855291578</v>
      </c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</row>
    <row r="15" spans="1:112" s="255" customFormat="1" ht="19.5" customHeight="1">
      <c r="A15" s="215">
        <v>10</v>
      </c>
      <c r="B15" s="218" t="s">
        <v>28</v>
      </c>
      <c r="C15" s="217">
        <v>36642</v>
      </c>
      <c r="D15" s="220">
        <f t="shared" si="12"/>
        <v>803.9999999999999</v>
      </c>
      <c r="E15" s="185">
        <f t="shared" si="12"/>
        <v>701.8</v>
      </c>
      <c r="F15" s="185">
        <f t="shared" si="12"/>
        <v>102.19999999999999</v>
      </c>
      <c r="G15" s="221">
        <f t="shared" si="1"/>
        <v>564.4</v>
      </c>
      <c r="H15" s="178">
        <v>564.4</v>
      </c>
      <c r="I15" s="178">
        <v>0</v>
      </c>
      <c r="J15" s="221">
        <f t="shared" si="13"/>
        <v>86.3</v>
      </c>
      <c r="K15" s="178">
        <v>0</v>
      </c>
      <c r="L15" s="178">
        <v>86.3</v>
      </c>
      <c r="M15" s="221">
        <f t="shared" si="14"/>
        <v>4.3</v>
      </c>
      <c r="N15" s="178">
        <v>0</v>
      </c>
      <c r="O15" s="178">
        <v>4.3</v>
      </c>
      <c r="P15" s="221">
        <f t="shared" si="15"/>
        <v>127.9</v>
      </c>
      <c r="Q15" s="178">
        <v>127.9</v>
      </c>
      <c r="R15" s="178">
        <v>0</v>
      </c>
      <c r="S15" s="221">
        <f t="shared" si="16"/>
        <v>0</v>
      </c>
      <c r="T15" s="178">
        <v>0</v>
      </c>
      <c r="U15" s="178">
        <v>0</v>
      </c>
      <c r="V15" s="221">
        <f t="shared" si="17"/>
        <v>21.1</v>
      </c>
      <c r="W15" s="178">
        <v>9.5</v>
      </c>
      <c r="X15" s="178">
        <v>11.6</v>
      </c>
      <c r="Y15" s="222">
        <v>518.6</v>
      </c>
      <c r="Z15" s="223">
        <f t="shared" si="2"/>
        <v>1322.6</v>
      </c>
      <c r="AA15" s="162">
        <f t="shared" si="3"/>
        <v>803.9999999999999</v>
      </c>
      <c r="AB15" s="224">
        <f>G15+J15+M15+S15+V15</f>
        <v>676.0999999999999</v>
      </c>
      <c r="AC15" s="225">
        <f>P15</f>
        <v>127.9</v>
      </c>
      <c r="AD15" s="226">
        <f t="shared" si="6"/>
        <v>731.4011243927732</v>
      </c>
      <c r="AE15" s="227">
        <f t="shared" si="7"/>
        <v>615.050124629296</v>
      </c>
      <c r="AF15" s="228">
        <f t="shared" si="8"/>
        <v>116.35099976347726</v>
      </c>
      <c r="AG15" s="229">
        <f t="shared" si="9"/>
        <v>1203.173043683933</v>
      </c>
      <c r="AH15" s="230">
        <f t="shared" si="10"/>
        <v>471.7719192911595</v>
      </c>
      <c r="AI15" s="231">
        <f>AC15*100/AA15</f>
        <v>15.907960199004977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</row>
    <row r="16" spans="1:112" s="254" customFormat="1" ht="19.5" customHeight="1">
      <c r="A16" s="219">
        <v>11</v>
      </c>
      <c r="B16" s="218" t="s">
        <v>80</v>
      </c>
      <c r="C16" s="217">
        <v>29110</v>
      </c>
      <c r="D16" s="220">
        <f t="shared" si="12"/>
        <v>614.5999999999999</v>
      </c>
      <c r="E16" s="185">
        <f t="shared" si="12"/>
        <v>580.1</v>
      </c>
      <c r="F16" s="185">
        <f t="shared" si="12"/>
        <v>34.5</v>
      </c>
      <c r="G16" s="221">
        <f t="shared" si="1"/>
        <v>0</v>
      </c>
      <c r="H16" s="111">
        <v>0</v>
      </c>
      <c r="I16" s="111">
        <v>0</v>
      </c>
      <c r="J16" s="221">
        <f t="shared" si="13"/>
        <v>461.09999999999997</v>
      </c>
      <c r="K16" s="111">
        <v>452.2</v>
      </c>
      <c r="L16" s="111">
        <v>8.9</v>
      </c>
      <c r="M16" s="221">
        <f t="shared" si="14"/>
        <v>23.8</v>
      </c>
      <c r="N16" s="111">
        <v>19.8</v>
      </c>
      <c r="O16" s="111">
        <v>4</v>
      </c>
      <c r="P16" s="221">
        <f t="shared" si="15"/>
        <v>81.8</v>
      </c>
      <c r="Q16" s="111">
        <v>80.5</v>
      </c>
      <c r="R16" s="111">
        <v>1.3</v>
      </c>
      <c r="S16" s="221">
        <f t="shared" si="16"/>
        <v>0</v>
      </c>
      <c r="T16" s="111">
        <v>0</v>
      </c>
      <c r="U16" s="111">
        <v>0</v>
      </c>
      <c r="V16" s="221">
        <f t="shared" si="17"/>
        <v>47.900000000000006</v>
      </c>
      <c r="W16" s="111">
        <v>27.6</v>
      </c>
      <c r="X16" s="111">
        <v>20.3</v>
      </c>
      <c r="Y16" s="222">
        <v>211.1</v>
      </c>
      <c r="Z16" s="223">
        <f t="shared" si="2"/>
        <v>825.6999999999999</v>
      </c>
      <c r="AA16" s="162">
        <f t="shared" si="3"/>
        <v>614.5999999999999</v>
      </c>
      <c r="AB16" s="224">
        <f t="shared" si="4"/>
        <v>532.8</v>
      </c>
      <c r="AC16" s="225">
        <f t="shared" si="5"/>
        <v>81.8</v>
      </c>
      <c r="AD16" s="226">
        <f t="shared" si="6"/>
        <v>703.7673193633343</v>
      </c>
      <c r="AE16" s="227">
        <f t="shared" si="7"/>
        <v>610.0996221229817</v>
      </c>
      <c r="AF16" s="228">
        <f t="shared" si="8"/>
        <v>93.66769724035268</v>
      </c>
      <c r="AG16" s="229">
        <f t="shared" si="9"/>
        <v>945.4941028283521</v>
      </c>
      <c r="AH16" s="230">
        <f t="shared" si="10"/>
        <v>241.72678346501777</v>
      </c>
      <c r="AI16" s="231">
        <f t="shared" si="11"/>
        <v>13.309469573706478</v>
      </c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</row>
    <row r="17" spans="1:112" s="254" customFormat="1" ht="19.5" customHeight="1">
      <c r="A17" s="219">
        <v>12</v>
      </c>
      <c r="B17" s="218" t="s">
        <v>81</v>
      </c>
      <c r="C17" s="217">
        <v>27879</v>
      </c>
      <c r="D17" s="220">
        <f t="shared" si="12"/>
        <v>625.6</v>
      </c>
      <c r="E17" s="185">
        <f t="shared" si="12"/>
        <v>531.1</v>
      </c>
      <c r="F17" s="185">
        <f t="shared" si="12"/>
        <v>94.5</v>
      </c>
      <c r="G17" s="221">
        <f t="shared" si="1"/>
        <v>0</v>
      </c>
      <c r="H17" s="111">
        <v>0</v>
      </c>
      <c r="I17" s="111">
        <v>0</v>
      </c>
      <c r="J17" s="221">
        <f t="shared" si="13"/>
        <v>446.90000000000003</v>
      </c>
      <c r="K17" s="111">
        <v>383.6</v>
      </c>
      <c r="L17" s="111">
        <v>63.3</v>
      </c>
      <c r="M17" s="221">
        <f t="shared" si="14"/>
        <v>2.5</v>
      </c>
      <c r="N17" s="111">
        <v>0</v>
      </c>
      <c r="O17" s="111">
        <v>2.5</v>
      </c>
      <c r="P17" s="221">
        <f t="shared" si="15"/>
        <v>176.2</v>
      </c>
      <c r="Q17" s="111">
        <v>147.5</v>
      </c>
      <c r="R17" s="111">
        <v>28.7</v>
      </c>
      <c r="S17" s="221">
        <f t="shared" si="16"/>
        <v>0</v>
      </c>
      <c r="T17" s="111">
        <v>0</v>
      </c>
      <c r="U17" s="111">
        <v>0</v>
      </c>
      <c r="V17" s="221">
        <f t="shared" si="17"/>
        <v>0</v>
      </c>
      <c r="W17" s="111">
        <v>0</v>
      </c>
      <c r="X17" s="111">
        <v>0</v>
      </c>
      <c r="Y17" s="222">
        <v>220.9</v>
      </c>
      <c r="Z17" s="223">
        <f t="shared" si="2"/>
        <v>846.5</v>
      </c>
      <c r="AA17" s="162">
        <f t="shared" si="3"/>
        <v>625.6</v>
      </c>
      <c r="AB17" s="224">
        <f t="shared" si="4"/>
        <v>449.40000000000003</v>
      </c>
      <c r="AC17" s="225">
        <f t="shared" si="5"/>
        <v>176.2</v>
      </c>
      <c r="AD17" s="226">
        <f t="shared" si="6"/>
        <v>747.9943087389553</v>
      </c>
      <c r="AE17" s="227">
        <f t="shared" si="7"/>
        <v>537.321998636967</v>
      </c>
      <c r="AF17" s="228">
        <f t="shared" si="8"/>
        <v>210.67231010198833</v>
      </c>
      <c r="AG17" s="229">
        <f t="shared" si="9"/>
        <v>1012.1118643662494</v>
      </c>
      <c r="AH17" s="230">
        <f t="shared" si="10"/>
        <v>264.11755562729417</v>
      </c>
      <c r="AI17" s="231">
        <f t="shared" si="11"/>
        <v>28.164961636828643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</row>
    <row r="18" spans="1:112" s="254" customFormat="1" ht="19.5" customHeight="1">
      <c r="A18" s="219">
        <v>13</v>
      </c>
      <c r="B18" s="218" t="s">
        <v>82</v>
      </c>
      <c r="C18" s="217">
        <v>123013</v>
      </c>
      <c r="D18" s="220">
        <f t="shared" si="12"/>
        <v>2083.3</v>
      </c>
      <c r="E18" s="185">
        <f t="shared" si="12"/>
        <v>1952.8999999999999</v>
      </c>
      <c r="F18" s="185">
        <f t="shared" si="12"/>
        <v>130.4</v>
      </c>
      <c r="G18" s="221">
        <f t="shared" si="1"/>
        <v>0</v>
      </c>
      <c r="H18" s="111">
        <v>0</v>
      </c>
      <c r="I18" s="111">
        <v>0</v>
      </c>
      <c r="J18" s="221">
        <f t="shared" si="13"/>
        <v>1614.3</v>
      </c>
      <c r="K18" s="111">
        <v>1527.8</v>
      </c>
      <c r="L18" s="111">
        <v>86.5</v>
      </c>
      <c r="M18" s="221">
        <f t="shared" si="14"/>
        <v>146</v>
      </c>
      <c r="N18" s="111">
        <v>102.1</v>
      </c>
      <c r="O18" s="111">
        <v>43.9</v>
      </c>
      <c r="P18" s="221">
        <f t="shared" si="15"/>
        <v>323</v>
      </c>
      <c r="Q18" s="111">
        <v>323</v>
      </c>
      <c r="R18" s="111">
        <v>0</v>
      </c>
      <c r="S18" s="221">
        <f t="shared" si="16"/>
        <v>0</v>
      </c>
      <c r="T18" s="111">
        <v>0</v>
      </c>
      <c r="U18" s="111">
        <v>0</v>
      </c>
      <c r="V18" s="221">
        <v>0</v>
      </c>
      <c r="W18" s="111">
        <v>0</v>
      </c>
      <c r="X18" s="111">
        <v>0</v>
      </c>
      <c r="Y18" s="222">
        <v>1105</v>
      </c>
      <c r="Z18" s="223">
        <f t="shared" si="2"/>
        <v>3188.3</v>
      </c>
      <c r="AA18" s="162">
        <f t="shared" si="3"/>
        <v>2083.3</v>
      </c>
      <c r="AB18" s="224">
        <f t="shared" si="4"/>
        <v>1760.3</v>
      </c>
      <c r="AC18" s="225">
        <f t="shared" si="5"/>
        <v>323</v>
      </c>
      <c r="AD18" s="226">
        <f t="shared" si="6"/>
        <v>564.5202810543059</v>
      </c>
      <c r="AE18" s="227">
        <f t="shared" si="7"/>
        <v>476.99565628565006</v>
      </c>
      <c r="AF18" s="228">
        <f t="shared" si="8"/>
        <v>87.52462476865588</v>
      </c>
      <c r="AG18" s="212">
        <f t="shared" si="9"/>
        <v>863.9466289470761</v>
      </c>
      <c r="AH18" s="230">
        <f t="shared" si="10"/>
        <v>299.42634789277014</v>
      </c>
      <c r="AI18" s="231">
        <f t="shared" si="11"/>
        <v>15.504248067969087</v>
      </c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</row>
    <row r="19" spans="1:112" s="254" customFormat="1" ht="19.5" customHeight="1">
      <c r="A19" s="219">
        <v>14</v>
      </c>
      <c r="B19" s="218" t="s">
        <v>75</v>
      </c>
      <c r="C19" s="217">
        <v>55134</v>
      </c>
      <c r="D19" s="220">
        <f t="shared" si="12"/>
        <v>1240.5</v>
      </c>
      <c r="E19" s="185">
        <f t="shared" si="12"/>
        <v>1141.9</v>
      </c>
      <c r="F19" s="185">
        <f t="shared" si="12"/>
        <v>98.6</v>
      </c>
      <c r="G19" s="221">
        <f t="shared" si="1"/>
        <v>0</v>
      </c>
      <c r="H19" s="111">
        <v>0</v>
      </c>
      <c r="I19" s="111">
        <v>0</v>
      </c>
      <c r="J19" s="221">
        <f t="shared" si="13"/>
        <v>892.4</v>
      </c>
      <c r="K19" s="111">
        <v>856.1</v>
      </c>
      <c r="L19" s="111">
        <v>36.3</v>
      </c>
      <c r="M19" s="221">
        <f t="shared" si="14"/>
        <v>0</v>
      </c>
      <c r="N19" s="111">
        <v>0</v>
      </c>
      <c r="O19" s="111">
        <v>0</v>
      </c>
      <c r="P19" s="221">
        <f t="shared" si="15"/>
        <v>239.9</v>
      </c>
      <c r="Q19" s="111">
        <v>227.3</v>
      </c>
      <c r="R19" s="111">
        <v>12.6</v>
      </c>
      <c r="S19" s="221">
        <f t="shared" si="16"/>
        <v>0</v>
      </c>
      <c r="T19" s="111">
        <v>0</v>
      </c>
      <c r="U19" s="111">
        <v>0</v>
      </c>
      <c r="V19" s="221">
        <f t="shared" si="17"/>
        <v>108.2</v>
      </c>
      <c r="W19" s="111">
        <v>58.5</v>
      </c>
      <c r="X19" s="111">
        <v>49.7</v>
      </c>
      <c r="Y19" s="222">
        <v>314.5</v>
      </c>
      <c r="Z19" s="223">
        <f t="shared" si="2"/>
        <v>1555</v>
      </c>
      <c r="AA19" s="162">
        <f t="shared" si="3"/>
        <v>1240.5</v>
      </c>
      <c r="AB19" s="224">
        <f t="shared" si="4"/>
        <v>1000.6</v>
      </c>
      <c r="AC19" s="225">
        <f t="shared" si="5"/>
        <v>239.9</v>
      </c>
      <c r="AD19" s="226">
        <f t="shared" si="6"/>
        <v>749.9909311858381</v>
      </c>
      <c r="AE19" s="227">
        <f t="shared" si="7"/>
        <v>604.9503633571541</v>
      </c>
      <c r="AF19" s="228">
        <f t="shared" si="8"/>
        <v>145.04056782868406</v>
      </c>
      <c r="AG19" s="212">
        <f t="shared" si="9"/>
        <v>940.1337347795069</v>
      </c>
      <c r="AH19" s="230">
        <f t="shared" si="10"/>
        <v>190.14280359366876</v>
      </c>
      <c r="AI19" s="231">
        <f t="shared" si="11"/>
        <v>19.338976219266424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</row>
    <row r="20" spans="1:112" s="254" customFormat="1" ht="19.5" customHeight="1">
      <c r="A20" s="219">
        <v>15</v>
      </c>
      <c r="B20" s="218" t="s">
        <v>83</v>
      </c>
      <c r="C20" s="217">
        <v>17636</v>
      </c>
      <c r="D20" s="220">
        <f t="shared" si="12"/>
        <v>410.29999999999995</v>
      </c>
      <c r="E20" s="185">
        <f t="shared" si="12"/>
        <v>385.9</v>
      </c>
      <c r="F20" s="185">
        <f t="shared" si="12"/>
        <v>24.4</v>
      </c>
      <c r="G20" s="221">
        <f>SUM(H20:I20)</f>
        <v>0</v>
      </c>
      <c r="H20" s="111">
        <v>0</v>
      </c>
      <c r="I20" s="111">
        <v>0</v>
      </c>
      <c r="J20" s="221">
        <f>SUM(K20:L20)</f>
        <v>310.5</v>
      </c>
      <c r="K20" s="111">
        <v>305</v>
      </c>
      <c r="L20" s="111">
        <v>5.5</v>
      </c>
      <c r="M20" s="221">
        <f>SUM(N20:O20)</f>
        <v>0</v>
      </c>
      <c r="N20" s="111">
        <v>0</v>
      </c>
      <c r="O20" s="111">
        <v>0</v>
      </c>
      <c r="P20" s="221">
        <f>SUM(Q20:R20)</f>
        <v>68.9</v>
      </c>
      <c r="Q20" s="111">
        <v>68.9</v>
      </c>
      <c r="R20" s="111">
        <v>0</v>
      </c>
      <c r="S20" s="221">
        <f>SUM(T20:U20)</f>
        <v>0</v>
      </c>
      <c r="T20" s="111">
        <v>0</v>
      </c>
      <c r="U20" s="111">
        <v>0</v>
      </c>
      <c r="V20" s="221">
        <f>SUM(W20:X20)</f>
        <v>30.9</v>
      </c>
      <c r="W20" s="111">
        <v>12</v>
      </c>
      <c r="X20" s="111">
        <v>18.9</v>
      </c>
      <c r="Y20" s="222">
        <v>137.2</v>
      </c>
      <c r="Z20" s="223">
        <f>D20+Y20</f>
        <v>547.5</v>
      </c>
      <c r="AA20" s="162">
        <f>SUM(AB20:AC20)</f>
        <v>410.29999999999995</v>
      </c>
      <c r="AB20" s="224">
        <f>G20+J20+M20+S20+V20</f>
        <v>341.4</v>
      </c>
      <c r="AC20" s="225">
        <f>P20</f>
        <v>68.9</v>
      </c>
      <c r="AD20" s="226">
        <f t="shared" si="6"/>
        <v>775.4970892870642</v>
      </c>
      <c r="AE20" s="227">
        <f t="shared" si="7"/>
        <v>645.2710365162168</v>
      </c>
      <c r="AF20" s="228">
        <f t="shared" si="8"/>
        <v>130.2260527708475</v>
      </c>
      <c r="AG20" s="229">
        <f t="shared" si="9"/>
        <v>1034.815150827852</v>
      </c>
      <c r="AH20" s="230">
        <f t="shared" si="10"/>
        <v>259.3180615407877</v>
      </c>
      <c r="AI20" s="231">
        <f>AC20*100/AA20</f>
        <v>16.79259078722886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</row>
    <row r="21" spans="1:112" s="254" customFormat="1" ht="19.5" customHeight="1">
      <c r="A21" s="219">
        <v>16</v>
      </c>
      <c r="B21" s="218" t="s">
        <v>84</v>
      </c>
      <c r="C21" s="217">
        <v>6939</v>
      </c>
      <c r="D21" s="220">
        <f t="shared" si="12"/>
        <v>127.9</v>
      </c>
      <c r="E21" s="185">
        <f t="shared" si="12"/>
        <v>124.50000000000001</v>
      </c>
      <c r="F21" s="185">
        <f t="shared" si="12"/>
        <v>3.4000000000000004</v>
      </c>
      <c r="G21" s="221">
        <f>SUM(H21:I21)</f>
        <v>0</v>
      </c>
      <c r="H21" s="111">
        <v>0</v>
      </c>
      <c r="I21" s="111">
        <v>0</v>
      </c>
      <c r="J21" s="221">
        <f>SUM(K21:L21)</f>
        <v>71.5</v>
      </c>
      <c r="K21" s="111">
        <v>69.9</v>
      </c>
      <c r="L21" s="111">
        <v>1.6</v>
      </c>
      <c r="M21" s="221">
        <f>SUM(N21:O21)</f>
        <v>12.200000000000001</v>
      </c>
      <c r="N21" s="111">
        <v>10.4</v>
      </c>
      <c r="O21" s="111">
        <v>1.8</v>
      </c>
      <c r="P21" s="221">
        <f>SUM(Q21:R21)</f>
        <v>44.2</v>
      </c>
      <c r="Q21" s="111">
        <v>44.2</v>
      </c>
      <c r="R21" s="111">
        <v>0</v>
      </c>
      <c r="S21" s="221">
        <f>SUM(T21:U21)</f>
        <v>0</v>
      </c>
      <c r="T21" s="111">
        <v>0</v>
      </c>
      <c r="U21" s="111">
        <v>0</v>
      </c>
      <c r="V21" s="221">
        <f>SUM(W21:X21)</f>
        <v>0</v>
      </c>
      <c r="W21" s="111">
        <v>0</v>
      </c>
      <c r="X21" s="111">
        <v>0</v>
      </c>
      <c r="Y21" s="222">
        <v>51.3</v>
      </c>
      <c r="Z21" s="223">
        <f t="shared" si="2"/>
        <v>179.2</v>
      </c>
      <c r="AA21" s="162">
        <f t="shared" si="3"/>
        <v>127.9</v>
      </c>
      <c r="AB21" s="224">
        <f t="shared" si="4"/>
        <v>83.7</v>
      </c>
      <c r="AC21" s="225">
        <f t="shared" si="5"/>
        <v>44.2</v>
      </c>
      <c r="AD21" s="226">
        <f t="shared" si="6"/>
        <v>614.4016909256857</v>
      </c>
      <c r="AE21" s="227">
        <f t="shared" si="7"/>
        <v>402.0752269779507</v>
      </c>
      <c r="AF21" s="228">
        <f t="shared" si="8"/>
        <v>212.32646394773502</v>
      </c>
      <c r="AG21" s="229">
        <f t="shared" si="9"/>
        <v>860.8348945573329</v>
      </c>
      <c r="AH21" s="230">
        <f t="shared" si="10"/>
        <v>246.4332036316472</v>
      </c>
      <c r="AI21" s="231">
        <f t="shared" si="11"/>
        <v>34.558248631743545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</row>
    <row r="22" spans="1:112" s="254" customFormat="1" ht="19.5" customHeight="1">
      <c r="A22" s="219">
        <v>17</v>
      </c>
      <c r="B22" s="218" t="s">
        <v>85</v>
      </c>
      <c r="C22" s="217">
        <v>14757</v>
      </c>
      <c r="D22" s="220">
        <f t="shared" si="12"/>
        <v>270.99999999999994</v>
      </c>
      <c r="E22" s="185">
        <f t="shared" si="12"/>
        <v>256.8</v>
      </c>
      <c r="F22" s="185">
        <f t="shared" si="12"/>
        <v>14.2</v>
      </c>
      <c r="G22" s="221">
        <f t="shared" si="1"/>
        <v>0</v>
      </c>
      <c r="H22" s="111">
        <v>0</v>
      </c>
      <c r="I22" s="111">
        <v>0</v>
      </c>
      <c r="J22" s="221">
        <f t="shared" si="13"/>
        <v>207.1</v>
      </c>
      <c r="K22" s="111">
        <v>198</v>
      </c>
      <c r="L22" s="111">
        <v>9.1</v>
      </c>
      <c r="M22" s="221">
        <f>SUM(N22:O22)</f>
        <v>11.7</v>
      </c>
      <c r="N22" s="111">
        <v>8.6</v>
      </c>
      <c r="O22" s="111">
        <v>3.1</v>
      </c>
      <c r="P22" s="221">
        <f t="shared" si="15"/>
        <v>51.300000000000004</v>
      </c>
      <c r="Q22" s="111">
        <v>50.2</v>
      </c>
      <c r="R22" s="111">
        <v>1.1</v>
      </c>
      <c r="S22" s="221">
        <f t="shared" si="16"/>
        <v>0</v>
      </c>
      <c r="T22" s="111">
        <v>0</v>
      </c>
      <c r="U22" s="111">
        <v>0</v>
      </c>
      <c r="V22" s="221">
        <f t="shared" si="17"/>
        <v>0.9</v>
      </c>
      <c r="W22" s="111">
        <v>0</v>
      </c>
      <c r="X22" s="111">
        <v>0.9</v>
      </c>
      <c r="Y22" s="222">
        <v>64.9</v>
      </c>
      <c r="Z22" s="223">
        <f t="shared" si="2"/>
        <v>335.9</v>
      </c>
      <c r="AA22" s="162">
        <f t="shared" si="3"/>
        <v>271</v>
      </c>
      <c r="AB22" s="224">
        <f t="shared" si="4"/>
        <v>219.7</v>
      </c>
      <c r="AC22" s="225">
        <f t="shared" si="5"/>
        <v>51.300000000000004</v>
      </c>
      <c r="AD22" s="226">
        <f t="shared" si="6"/>
        <v>612.1388719477761</v>
      </c>
      <c r="AE22" s="227">
        <f t="shared" si="7"/>
        <v>496.2616611325698</v>
      </c>
      <c r="AF22" s="228">
        <f t="shared" si="8"/>
        <v>115.87721081520635</v>
      </c>
      <c r="AG22" s="229">
        <f t="shared" si="9"/>
        <v>758.7359671116532</v>
      </c>
      <c r="AH22" s="230">
        <f t="shared" si="10"/>
        <v>146.59709516387707</v>
      </c>
      <c r="AI22" s="231">
        <f>AC22*100/AA22</f>
        <v>18.929889298892988</v>
      </c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</row>
    <row r="23" spans="1:112" s="254" customFormat="1" ht="19.5" customHeight="1">
      <c r="A23" s="219">
        <v>18</v>
      </c>
      <c r="B23" s="218" t="s">
        <v>86</v>
      </c>
      <c r="C23" s="217">
        <v>33825</v>
      </c>
      <c r="D23" s="220">
        <f t="shared" si="12"/>
        <v>600.3</v>
      </c>
      <c r="E23" s="185">
        <f t="shared" si="12"/>
        <v>544.3000000000001</v>
      </c>
      <c r="F23" s="185">
        <f t="shared" si="12"/>
        <v>56</v>
      </c>
      <c r="G23" s="221">
        <v>0</v>
      </c>
      <c r="H23" s="111">
        <v>0</v>
      </c>
      <c r="I23" s="234">
        <v>0</v>
      </c>
      <c r="J23" s="221">
        <f t="shared" si="13"/>
        <v>373.9</v>
      </c>
      <c r="K23" s="111">
        <v>336.5</v>
      </c>
      <c r="L23" s="111">
        <v>37.4</v>
      </c>
      <c r="M23" s="221">
        <f t="shared" si="14"/>
        <v>0</v>
      </c>
      <c r="N23" s="111">
        <v>0</v>
      </c>
      <c r="O23" s="111">
        <v>0</v>
      </c>
      <c r="P23" s="221">
        <f t="shared" si="15"/>
        <v>161.29999999999998</v>
      </c>
      <c r="Q23" s="111">
        <v>158.6</v>
      </c>
      <c r="R23" s="111">
        <v>2.7</v>
      </c>
      <c r="S23" s="221">
        <v>0</v>
      </c>
      <c r="T23" s="111">
        <v>0</v>
      </c>
      <c r="U23" s="111">
        <v>0</v>
      </c>
      <c r="V23" s="221">
        <f t="shared" si="17"/>
        <v>65.10000000000001</v>
      </c>
      <c r="W23" s="111">
        <v>49.2</v>
      </c>
      <c r="X23" s="111">
        <v>15.9</v>
      </c>
      <c r="Y23" s="222">
        <v>323.1</v>
      </c>
      <c r="Z23" s="223">
        <f t="shared" si="2"/>
        <v>923.4</v>
      </c>
      <c r="AA23" s="162">
        <f t="shared" si="3"/>
        <v>600.3</v>
      </c>
      <c r="AB23" s="224">
        <f t="shared" si="4"/>
        <v>439</v>
      </c>
      <c r="AC23" s="225">
        <f t="shared" si="5"/>
        <v>161.29999999999998</v>
      </c>
      <c r="AD23" s="226">
        <f t="shared" si="6"/>
        <v>591.5742793791574</v>
      </c>
      <c r="AE23" s="227">
        <f t="shared" si="7"/>
        <v>432.6188716432619</v>
      </c>
      <c r="AF23" s="228">
        <f t="shared" si="8"/>
        <v>158.9554077358955</v>
      </c>
      <c r="AG23" s="229">
        <f t="shared" si="9"/>
        <v>909.9778270509978</v>
      </c>
      <c r="AH23" s="230">
        <f t="shared" si="10"/>
        <v>318.4035476718404</v>
      </c>
      <c r="AI23" s="231">
        <f t="shared" si="11"/>
        <v>26.869898384141262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</row>
    <row r="24" spans="1:112" s="254" customFormat="1" ht="19.5" customHeight="1">
      <c r="A24" s="219">
        <v>19</v>
      </c>
      <c r="B24" s="218" t="s">
        <v>87</v>
      </c>
      <c r="C24" s="217">
        <v>26770</v>
      </c>
      <c r="D24" s="220">
        <f t="shared" si="12"/>
        <v>535.5</v>
      </c>
      <c r="E24" s="185">
        <f t="shared" si="12"/>
        <v>480.09999999999997</v>
      </c>
      <c r="F24" s="185">
        <f t="shared" si="12"/>
        <v>55.400000000000006</v>
      </c>
      <c r="G24" s="221">
        <v>0</v>
      </c>
      <c r="H24" s="111">
        <v>0</v>
      </c>
      <c r="I24" s="111">
        <v>0</v>
      </c>
      <c r="J24" s="221">
        <f t="shared" si="13"/>
        <v>343.1</v>
      </c>
      <c r="K24" s="111">
        <v>305</v>
      </c>
      <c r="L24" s="111">
        <v>38.1</v>
      </c>
      <c r="M24" s="221">
        <f t="shared" si="14"/>
        <v>0</v>
      </c>
      <c r="N24" s="111">
        <v>0</v>
      </c>
      <c r="O24" s="111">
        <v>0</v>
      </c>
      <c r="P24" s="221">
        <f t="shared" si="15"/>
        <v>134.5</v>
      </c>
      <c r="Q24" s="111">
        <v>131.9</v>
      </c>
      <c r="R24" s="111">
        <v>2.6</v>
      </c>
      <c r="S24" s="221">
        <v>0</v>
      </c>
      <c r="T24" s="111">
        <v>0</v>
      </c>
      <c r="U24" s="111">
        <v>0</v>
      </c>
      <c r="V24" s="221">
        <f t="shared" si="17"/>
        <v>57.900000000000006</v>
      </c>
      <c r="W24" s="111">
        <v>43.2</v>
      </c>
      <c r="X24" s="111">
        <v>14.7</v>
      </c>
      <c r="Y24" s="222">
        <v>427.2</v>
      </c>
      <c r="Z24" s="223">
        <f t="shared" si="2"/>
        <v>962.7</v>
      </c>
      <c r="AA24" s="162">
        <f t="shared" si="3"/>
        <v>535.5</v>
      </c>
      <c r="AB24" s="224">
        <f t="shared" si="4"/>
        <v>401</v>
      </c>
      <c r="AC24" s="225">
        <f t="shared" si="5"/>
        <v>134.5</v>
      </c>
      <c r="AD24" s="226">
        <f t="shared" si="6"/>
        <v>666.7911841613748</v>
      </c>
      <c r="AE24" s="227">
        <f t="shared" si="7"/>
        <v>499.31515377910597</v>
      </c>
      <c r="AF24" s="228">
        <f t="shared" si="8"/>
        <v>167.47603038226873</v>
      </c>
      <c r="AG24" s="229">
        <f t="shared" si="9"/>
        <v>1198.7299215539786</v>
      </c>
      <c r="AH24" s="230">
        <f t="shared" si="10"/>
        <v>531.9387373926037</v>
      </c>
      <c r="AI24" s="231">
        <f t="shared" si="11"/>
        <v>25.11671335200747</v>
      </c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</row>
    <row r="25" spans="1:112" s="254" customFormat="1" ht="19.5" customHeight="1">
      <c r="A25" s="219">
        <v>20</v>
      </c>
      <c r="B25" s="218" t="s">
        <v>34</v>
      </c>
      <c r="C25" s="217">
        <v>6350</v>
      </c>
      <c r="D25" s="220">
        <f t="shared" si="12"/>
        <v>98.1</v>
      </c>
      <c r="E25" s="185">
        <f t="shared" si="12"/>
        <v>98.1</v>
      </c>
      <c r="F25" s="185">
        <f t="shared" si="12"/>
        <v>0</v>
      </c>
      <c r="G25" s="221">
        <f t="shared" si="1"/>
        <v>0</v>
      </c>
      <c r="H25" s="111">
        <v>0</v>
      </c>
      <c r="I25" s="111">
        <v>0</v>
      </c>
      <c r="J25" s="221">
        <f t="shared" si="13"/>
        <v>68.6</v>
      </c>
      <c r="K25" s="111">
        <v>68.6</v>
      </c>
      <c r="L25" s="111">
        <v>0</v>
      </c>
      <c r="M25" s="221">
        <f t="shared" si="14"/>
        <v>4.8</v>
      </c>
      <c r="N25" s="111">
        <v>4.8</v>
      </c>
      <c r="O25" s="111">
        <v>0</v>
      </c>
      <c r="P25" s="221">
        <f t="shared" si="15"/>
        <v>24.7</v>
      </c>
      <c r="Q25" s="111">
        <v>24.7</v>
      </c>
      <c r="R25" s="111">
        <v>0</v>
      </c>
      <c r="S25" s="221">
        <f t="shared" si="16"/>
        <v>0</v>
      </c>
      <c r="T25" s="111">
        <v>0</v>
      </c>
      <c r="U25" s="111">
        <v>0</v>
      </c>
      <c r="V25" s="221">
        <f t="shared" si="17"/>
        <v>0</v>
      </c>
      <c r="W25" s="111">
        <v>0</v>
      </c>
      <c r="X25" s="111">
        <v>0</v>
      </c>
      <c r="Y25" s="222">
        <v>50.8</v>
      </c>
      <c r="Z25" s="223">
        <f t="shared" si="2"/>
        <v>148.89999999999998</v>
      </c>
      <c r="AA25" s="162">
        <f t="shared" si="3"/>
        <v>98.1</v>
      </c>
      <c r="AB25" s="224">
        <f t="shared" si="4"/>
        <v>73.39999999999999</v>
      </c>
      <c r="AC25" s="225">
        <f t="shared" si="5"/>
        <v>24.7</v>
      </c>
      <c r="AD25" s="226">
        <f t="shared" si="6"/>
        <v>514.9606299212597</v>
      </c>
      <c r="AE25" s="227">
        <f t="shared" si="7"/>
        <v>385.3018372703412</v>
      </c>
      <c r="AF25" s="228">
        <f t="shared" si="8"/>
        <v>129.65879265091863</v>
      </c>
      <c r="AG25" s="229">
        <f t="shared" si="9"/>
        <v>781.6272965879264</v>
      </c>
      <c r="AH25" s="230">
        <f t="shared" si="10"/>
        <v>266.6666666666667</v>
      </c>
      <c r="AI25" s="231">
        <f t="shared" si="11"/>
        <v>25.178389398572886</v>
      </c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</row>
    <row r="26" spans="1:112" s="254" customFormat="1" ht="19.5" customHeight="1">
      <c r="A26" s="219">
        <v>21</v>
      </c>
      <c r="B26" s="218" t="s">
        <v>35</v>
      </c>
      <c r="C26" s="217">
        <v>16124</v>
      </c>
      <c r="D26" s="220">
        <f t="shared" si="12"/>
        <v>225.6</v>
      </c>
      <c r="E26" s="185">
        <f t="shared" si="12"/>
        <v>194.3</v>
      </c>
      <c r="F26" s="185">
        <f t="shared" si="12"/>
        <v>31.299999999999997</v>
      </c>
      <c r="G26" s="221">
        <f t="shared" si="1"/>
        <v>0</v>
      </c>
      <c r="H26" s="111">
        <v>0</v>
      </c>
      <c r="I26" s="111">
        <v>0</v>
      </c>
      <c r="J26" s="221">
        <f t="shared" si="13"/>
        <v>163.6</v>
      </c>
      <c r="K26" s="111">
        <v>140.4</v>
      </c>
      <c r="L26" s="111">
        <v>23.2</v>
      </c>
      <c r="M26" s="221">
        <f t="shared" si="14"/>
        <v>15</v>
      </c>
      <c r="N26" s="111">
        <v>6.9</v>
      </c>
      <c r="O26" s="111">
        <v>8.1</v>
      </c>
      <c r="P26" s="221">
        <f t="shared" si="15"/>
        <v>47</v>
      </c>
      <c r="Q26" s="111">
        <v>47</v>
      </c>
      <c r="R26" s="111">
        <v>0</v>
      </c>
      <c r="S26" s="221">
        <f t="shared" si="16"/>
        <v>0</v>
      </c>
      <c r="T26" s="111">
        <v>0</v>
      </c>
      <c r="U26" s="111">
        <v>0</v>
      </c>
      <c r="V26" s="221">
        <f t="shared" si="17"/>
        <v>0</v>
      </c>
      <c r="W26" s="111">
        <v>0</v>
      </c>
      <c r="X26" s="111">
        <v>0</v>
      </c>
      <c r="Y26" s="222">
        <v>129</v>
      </c>
      <c r="Z26" s="223">
        <f t="shared" si="2"/>
        <v>354.6</v>
      </c>
      <c r="AA26" s="162">
        <f t="shared" si="3"/>
        <v>225.6</v>
      </c>
      <c r="AB26" s="224">
        <f t="shared" si="4"/>
        <v>178.6</v>
      </c>
      <c r="AC26" s="225">
        <f t="shared" si="5"/>
        <v>47</v>
      </c>
      <c r="AD26" s="226">
        <f t="shared" si="6"/>
        <v>466.3855122798313</v>
      </c>
      <c r="AE26" s="227">
        <f t="shared" si="7"/>
        <v>369.2218638881998</v>
      </c>
      <c r="AF26" s="228">
        <f t="shared" si="8"/>
        <v>97.16364839163153</v>
      </c>
      <c r="AG26" s="229">
        <f t="shared" si="9"/>
        <v>733.0687174398413</v>
      </c>
      <c r="AH26" s="230">
        <f t="shared" si="10"/>
        <v>266.6832051600099</v>
      </c>
      <c r="AI26" s="231">
        <f t="shared" si="11"/>
        <v>20.833333333333332</v>
      </c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</row>
    <row r="27" spans="1:112" s="254" customFormat="1" ht="19.5" customHeight="1">
      <c r="A27" s="215">
        <v>22</v>
      </c>
      <c r="B27" s="218" t="s">
        <v>36</v>
      </c>
      <c r="C27" s="217">
        <v>8153</v>
      </c>
      <c r="D27" s="220">
        <f t="shared" si="12"/>
        <v>125.60000000000001</v>
      </c>
      <c r="E27" s="185">
        <f t="shared" si="12"/>
        <v>118.60000000000001</v>
      </c>
      <c r="F27" s="185">
        <f t="shared" si="12"/>
        <v>7</v>
      </c>
      <c r="G27" s="221">
        <f t="shared" si="1"/>
        <v>0</v>
      </c>
      <c r="H27" s="111">
        <v>0</v>
      </c>
      <c r="I27" s="111">
        <v>0</v>
      </c>
      <c r="J27" s="221">
        <f t="shared" si="13"/>
        <v>104.2</v>
      </c>
      <c r="K27" s="111">
        <v>98.9</v>
      </c>
      <c r="L27" s="111">
        <v>5.3</v>
      </c>
      <c r="M27" s="221">
        <f t="shared" si="14"/>
        <v>9.2</v>
      </c>
      <c r="N27" s="111">
        <v>8.5</v>
      </c>
      <c r="O27" s="111">
        <v>0.7</v>
      </c>
      <c r="P27" s="221">
        <f t="shared" si="15"/>
        <v>11.2</v>
      </c>
      <c r="Q27" s="111">
        <v>11.2</v>
      </c>
      <c r="R27" s="111">
        <v>0</v>
      </c>
      <c r="S27" s="221">
        <f t="shared" si="16"/>
        <v>0</v>
      </c>
      <c r="T27" s="111">
        <v>0</v>
      </c>
      <c r="U27" s="111">
        <v>0</v>
      </c>
      <c r="V27" s="221">
        <f t="shared" si="17"/>
        <v>1</v>
      </c>
      <c r="W27" s="111">
        <v>0</v>
      </c>
      <c r="X27" s="111">
        <v>1</v>
      </c>
      <c r="Y27" s="222">
        <v>47.3</v>
      </c>
      <c r="Z27" s="223">
        <f t="shared" si="2"/>
        <v>172.9</v>
      </c>
      <c r="AA27" s="162">
        <f t="shared" si="3"/>
        <v>125.60000000000001</v>
      </c>
      <c r="AB27" s="224">
        <f t="shared" si="4"/>
        <v>114.4</v>
      </c>
      <c r="AC27" s="225">
        <f t="shared" si="5"/>
        <v>11.2</v>
      </c>
      <c r="AD27" s="226">
        <f t="shared" si="6"/>
        <v>513.5124085203811</v>
      </c>
      <c r="AE27" s="227">
        <f t="shared" si="7"/>
        <v>467.7214931109203</v>
      </c>
      <c r="AF27" s="228">
        <f t="shared" si="8"/>
        <v>45.79091540946073</v>
      </c>
      <c r="AG27" s="229">
        <f t="shared" si="9"/>
        <v>706.89725663355</v>
      </c>
      <c r="AH27" s="230">
        <f t="shared" si="10"/>
        <v>193.38484811316897</v>
      </c>
      <c r="AI27" s="231">
        <f t="shared" si="11"/>
        <v>8.9171974522293</v>
      </c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</row>
    <row r="28" spans="1:112" s="255" customFormat="1" ht="19.5" customHeight="1">
      <c r="A28" s="219">
        <v>23</v>
      </c>
      <c r="B28" s="218" t="s">
        <v>37</v>
      </c>
      <c r="C28" s="217">
        <v>6071</v>
      </c>
      <c r="D28" s="220">
        <f t="shared" si="12"/>
        <v>107.19999999999999</v>
      </c>
      <c r="E28" s="185">
        <f t="shared" si="12"/>
        <v>103.1</v>
      </c>
      <c r="F28" s="185">
        <f t="shared" si="12"/>
        <v>4.1000000000000005</v>
      </c>
      <c r="G28" s="221">
        <f t="shared" si="1"/>
        <v>0</v>
      </c>
      <c r="H28" s="178">
        <v>0</v>
      </c>
      <c r="I28" s="178">
        <v>0</v>
      </c>
      <c r="J28" s="221">
        <f t="shared" si="13"/>
        <v>87.3</v>
      </c>
      <c r="K28" s="178">
        <v>84.6</v>
      </c>
      <c r="L28" s="178">
        <v>2.7</v>
      </c>
      <c r="M28" s="221">
        <f t="shared" si="14"/>
        <v>13.3</v>
      </c>
      <c r="N28" s="178">
        <v>12.3</v>
      </c>
      <c r="O28" s="178">
        <v>1</v>
      </c>
      <c r="P28" s="221">
        <f t="shared" si="15"/>
        <v>6.6000000000000005</v>
      </c>
      <c r="Q28" s="178">
        <v>6.2</v>
      </c>
      <c r="R28" s="178">
        <v>0.4</v>
      </c>
      <c r="S28" s="221">
        <f t="shared" si="16"/>
        <v>0</v>
      </c>
      <c r="T28" s="178">
        <v>0</v>
      </c>
      <c r="U28" s="178">
        <v>0</v>
      </c>
      <c r="V28" s="221">
        <f t="shared" si="17"/>
        <v>0</v>
      </c>
      <c r="W28" s="178">
        <v>0</v>
      </c>
      <c r="X28" s="178">
        <v>0</v>
      </c>
      <c r="Y28" s="222">
        <v>0</v>
      </c>
      <c r="Z28" s="223">
        <f t="shared" si="2"/>
        <v>107.19999999999999</v>
      </c>
      <c r="AA28" s="162">
        <f t="shared" si="3"/>
        <v>107.19999999999999</v>
      </c>
      <c r="AB28" s="224">
        <f t="shared" si="4"/>
        <v>100.6</v>
      </c>
      <c r="AC28" s="225">
        <f t="shared" si="5"/>
        <v>6.6000000000000005</v>
      </c>
      <c r="AD28" s="226">
        <f t="shared" si="6"/>
        <v>588.5905671772908</v>
      </c>
      <c r="AE28" s="227">
        <f t="shared" si="7"/>
        <v>552.3527150936145</v>
      </c>
      <c r="AF28" s="228">
        <f t="shared" si="8"/>
        <v>36.2378520836765</v>
      </c>
      <c r="AG28" s="229">
        <f t="shared" si="9"/>
        <v>588.5905671772908</v>
      </c>
      <c r="AH28" s="230">
        <f t="shared" si="10"/>
        <v>0</v>
      </c>
      <c r="AI28" s="231">
        <f t="shared" si="11"/>
        <v>6.156716417910449</v>
      </c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</row>
    <row r="29" spans="1:112" s="255" customFormat="1" ht="19.5" customHeight="1">
      <c r="A29" s="219">
        <v>24</v>
      </c>
      <c r="B29" s="218" t="s">
        <v>38</v>
      </c>
      <c r="C29" s="217">
        <v>12657</v>
      </c>
      <c r="D29" s="220">
        <f>G29+J29+M29+P29+S29+V29</f>
        <v>260.1</v>
      </c>
      <c r="E29" s="185">
        <f>H29+K29+N29+Q29+T29+W29</f>
        <v>244.39999999999998</v>
      </c>
      <c r="F29" s="185">
        <f>L29+I29+O29+R29+U29+X29</f>
        <v>15.7</v>
      </c>
      <c r="G29" s="221">
        <f>SUM(H29:I29)</f>
        <v>0</v>
      </c>
      <c r="H29" s="178">
        <v>0</v>
      </c>
      <c r="I29" s="178">
        <v>0</v>
      </c>
      <c r="J29" s="221">
        <f>SUM(K29:L29)</f>
        <v>169.1</v>
      </c>
      <c r="K29" s="178">
        <v>158.7</v>
      </c>
      <c r="L29" s="178">
        <v>10.4</v>
      </c>
      <c r="M29" s="221">
        <f>SUM(N29:O29)</f>
        <v>10.8</v>
      </c>
      <c r="N29" s="178">
        <v>7.7</v>
      </c>
      <c r="O29" s="178">
        <v>3.1</v>
      </c>
      <c r="P29" s="221">
        <f>SUM(Q29:R29)</f>
        <v>76.2</v>
      </c>
      <c r="Q29" s="178">
        <v>74</v>
      </c>
      <c r="R29" s="178">
        <v>2.2</v>
      </c>
      <c r="S29" s="221">
        <f>SUM(T29:U29)</f>
        <v>0</v>
      </c>
      <c r="T29" s="178">
        <v>0</v>
      </c>
      <c r="U29" s="178">
        <v>0</v>
      </c>
      <c r="V29" s="221">
        <f>SUM(W29:X29)</f>
        <v>4</v>
      </c>
      <c r="W29" s="178">
        <v>4</v>
      </c>
      <c r="X29" s="178">
        <v>0</v>
      </c>
      <c r="Y29" s="222">
        <v>91.1</v>
      </c>
      <c r="Z29" s="223">
        <f>D29+Y29</f>
        <v>351.20000000000005</v>
      </c>
      <c r="AA29" s="235">
        <f>SUM(AB29:AC29)</f>
        <v>260.1</v>
      </c>
      <c r="AB29" s="111">
        <f>G29+J29+M29+S29+V29</f>
        <v>183.9</v>
      </c>
      <c r="AC29" s="236">
        <f>P29</f>
        <v>76.2</v>
      </c>
      <c r="AD29" s="226">
        <f t="shared" si="6"/>
        <v>684.9964446551317</v>
      </c>
      <c r="AE29" s="227">
        <f t="shared" si="7"/>
        <v>484.31697874693845</v>
      </c>
      <c r="AF29" s="228">
        <f t="shared" si="8"/>
        <v>200.6794659081931</v>
      </c>
      <c r="AG29" s="229">
        <f t="shared" si="9"/>
        <v>924.9163835558718</v>
      </c>
      <c r="AH29" s="230">
        <f t="shared" si="10"/>
        <v>239.91993890074005</v>
      </c>
      <c r="AI29" s="231">
        <f>AC29*100/AA29</f>
        <v>29.29642445213379</v>
      </c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1:112" s="255" customFormat="1" ht="19.5" customHeight="1">
      <c r="A30" s="219">
        <v>25</v>
      </c>
      <c r="B30" s="218" t="s">
        <v>39</v>
      </c>
      <c r="C30" s="217">
        <v>16829</v>
      </c>
      <c r="D30" s="220">
        <f t="shared" si="12"/>
        <v>343.70000000000005</v>
      </c>
      <c r="E30" s="185">
        <f t="shared" si="12"/>
        <v>318.09999999999997</v>
      </c>
      <c r="F30" s="185">
        <f t="shared" si="12"/>
        <v>25.6</v>
      </c>
      <c r="G30" s="221">
        <f t="shared" si="1"/>
        <v>0</v>
      </c>
      <c r="H30" s="178">
        <v>0</v>
      </c>
      <c r="I30" s="178">
        <v>0</v>
      </c>
      <c r="J30" s="221">
        <f t="shared" si="13"/>
        <v>281.5</v>
      </c>
      <c r="K30" s="178">
        <v>270.9</v>
      </c>
      <c r="L30" s="178">
        <v>10.6</v>
      </c>
      <c r="M30" s="221">
        <f t="shared" si="14"/>
        <v>17.6</v>
      </c>
      <c r="N30" s="178">
        <v>13.2</v>
      </c>
      <c r="O30" s="178">
        <v>4.4</v>
      </c>
      <c r="P30" s="221">
        <f t="shared" si="15"/>
        <v>33</v>
      </c>
      <c r="Q30" s="178">
        <v>33</v>
      </c>
      <c r="R30" s="178">
        <v>0</v>
      </c>
      <c r="S30" s="221">
        <f t="shared" si="16"/>
        <v>0</v>
      </c>
      <c r="T30" s="178">
        <v>0</v>
      </c>
      <c r="U30" s="178">
        <v>0</v>
      </c>
      <c r="V30" s="221">
        <f t="shared" si="17"/>
        <v>11.6</v>
      </c>
      <c r="W30" s="178">
        <v>1</v>
      </c>
      <c r="X30" s="178">
        <v>10.6</v>
      </c>
      <c r="Y30" s="222">
        <v>70.9</v>
      </c>
      <c r="Z30" s="223">
        <f t="shared" si="2"/>
        <v>414.6</v>
      </c>
      <c r="AA30" s="162">
        <f t="shared" si="3"/>
        <v>343.70000000000005</v>
      </c>
      <c r="AB30" s="224">
        <f t="shared" si="4"/>
        <v>310.70000000000005</v>
      </c>
      <c r="AC30" s="225">
        <f t="shared" si="5"/>
        <v>33</v>
      </c>
      <c r="AD30" s="226">
        <f t="shared" si="6"/>
        <v>680.7693069503042</v>
      </c>
      <c r="AE30" s="227">
        <f t="shared" si="7"/>
        <v>615.405946085131</v>
      </c>
      <c r="AF30" s="228">
        <f t="shared" si="8"/>
        <v>65.3633608651732</v>
      </c>
      <c r="AG30" s="229">
        <f t="shared" si="9"/>
        <v>821.2014974151763</v>
      </c>
      <c r="AH30" s="230">
        <f t="shared" si="10"/>
        <v>140.43219046487212</v>
      </c>
      <c r="AI30" s="231">
        <f t="shared" si="11"/>
        <v>9.601396566773348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</row>
    <row r="31" spans="1:112" s="255" customFormat="1" ht="19.5" customHeight="1">
      <c r="A31" s="219">
        <v>26</v>
      </c>
      <c r="B31" s="218" t="s">
        <v>88</v>
      </c>
      <c r="C31" s="217">
        <v>10398</v>
      </c>
      <c r="D31" s="220">
        <f t="shared" si="12"/>
        <v>184.3</v>
      </c>
      <c r="E31" s="185">
        <f t="shared" si="12"/>
        <v>180.40000000000003</v>
      </c>
      <c r="F31" s="185">
        <f t="shared" si="12"/>
        <v>3.9</v>
      </c>
      <c r="G31" s="221">
        <f t="shared" si="1"/>
        <v>0</v>
      </c>
      <c r="H31" s="178">
        <v>0</v>
      </c>
      <c r="I31" s="178">
        <v>0</v>
      </c>
      <c r="J31" s="221">
        <f t="shared" si="13"/>
        <v>137.10000000000002</v>
      </c>
      <c r="K31" s="178">
        <v>136.3</v>
      </c>
      <c r="L31" s="178">
        <v>0.8</v>
      </c>
      <c r="M31" s="221">
        <f t="shared" si="14"/>
        <v>12.600000000000001</v>
      </c>
      <c r="N31" s="178">
        <v>11.8</v>
      </c>
      <c r="O31" s="178">
        <v>0.8</v>
      </c>
      <c r="P31" s="221">
        <f t="shared" si="15"/>
        <v>32.3</v>
      </c>
      <c r="Q31" s="178">
        <v>32.3</v>
      </c>
      <c r="R31" s="178">
        <v>0</v>
      </c>
      <c r="S31" s="221">
        <f t="shared" si="16"/>
        <v>0</v>
      </c>
      <c r="T31" s="178">
        <v>0</v>
      </c>
      <c r="U31" s="178">
        <v>0</v>
      </c>
      <c r="V31" s="221">
        <f t="shared" si="17"/>
        <v>2.3</v>
      </c>
      <c r="W31" s="178">
        <v>0</v>
      </c>
      <c r="X31" s="178">
        <v>2.3</v>
      </c>
      <c r="Y31" s="222">
        <v>47.3</v>
      </c>
      <c r="Z31" s="223">
        <f t="shared" si="2"/>
        <v>231.60000000000002</v>
      </c>
      <c r="AA31" s="162">
        <f t="shared" si="3"/>
        <v>184.3</v>
      </c>
      <c r="AB31" s="224">
        <f t="shared" si="4"/>
        <v>152.00000000000003</v>
      </c>
      <c r="AC31" s="225">
        <f t="shared" si="5"/>
        <v>32.3</v>
      </c>
      <c r="AD31" s="226">
        <f t="shared" si="6"/>
        <v>590.8187471949734</v>
      </c>
      <c r="AE31" s="227">
        <f t="shared" si="7"/>
        <v>487.2731935628647</v>
      </c>
      <c r="AF31" s="228">
        <f t="shared" si="8"/>
        <v>103.54555363210874</v>
      </c>
      <c r="AG31" s="229">
        <f t="shared" si="9"/>
        <v>742.4504712444701</v>
      </c>
      <c r="AH31" s="230">
        <f t="shared" si="10"/>
        <v>151.63172404949668</v>
      </c>
      <c r="AI31" s="231">
        <f t="shared" si="11"/>
        <v>17.525773195876287</v>
      </c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</row>
    <row r="32" spans="1:112" s="255" customFormat="1" ht="19.5" customHeight="1">
      <c r="A32" s="219">
        <v>27</v>
      </c>
      <c r="B32" s="218" t="s">
        <v>40</v>
      </c>
      <c r="C32" s="217">
        <v>3700</v>
      </c>
      <c r="D32" s="220">
        <f t="shared" si="12"/>
        <v>61</v>
      </c>
      <c r="E32" s="185">
        <f t="shared" si="12"/>
        <v>60.1</v>
      </c>
      <c r="F32" s="185">
        <f t="shared" si="12"/>
        <v>0.9</v>
      </c>
      <c r="G32" s="221">
        <f>SUM(H32:I32)</f>
        <v>0</v>
      </c>
      <c r="H32" s="178">
        <v>0</v>
      </c>
      <c r="I32" s="178">
        <v>0</v>
      </c>
      <c r="J32" s="221">
        <f>SUM(K32:L32)</f>
        <v>47.5</v>
      </c>
      <c r="K32" s="178">
        <v>47</v>
      </c>
      <c r="L32" s="178">
        <v>0.5</v>
      </c>
      <c r="M32" s="221">
        <f>SUM(N32:O32)</f>
        <v>2.2</v>
      </c>
      <c r="N32" s="178">
        <v>2.2</v>
      </c>
      <c r="O32" s="178">
        <v>0</v>
      </c>
      <c r="P32" s="221">
        <f>SUM(Q32:R32)</f>
        <v>10.9</v>
      </c>
      <c r="Q32" s="178">
        <v>10.9</v>
      </c>
      <c r="R32" s="178">
        <v>0</v>
      </c>
      <c r="S32" s="221">
        <f>SUM(T32:U32)</f>
        <v>0</v>
      </c>
      <c r="T32" s="178">
        <v>0</v>
      </c>
      <c r="U32" s="178">
        <v>0</v>
      </c>
      <c r="V32" s="221">
        <f>SUM(W32:X32)</f>
        <v>0.4</v>
      </c>
      <c r="W32" s="178">
        <v>0</v>
      </c>
      <c r="X32" s="178">
        <v>0.4</v>
      </c>
      <c r="Y32" s="222">
        <v>20.3</v>
      </c>
      <c r="Z32" s="223">
        <f>D32+Y32</f>
        <v>81.3</v>
      </c>
      <c r="AA32" s="162">
        <f>SUM(AB32:AC32)</f>
        <v>61</v>
      </c>
      <c r="AB32" s="224">
        <f>G32+J32+M32+S32+V32</f>
        <v>50.1</v>
      </c>
      <c r="AC32" s="225">
        <f>P32</f>
        <v>10.9</v>
      </c>
      <c r="AD32" s="226">
        <f t="shared" si="6"/>
        <v>549.5495495495496</v>
      </c>
      <c r="AE32" s="227">
        <f t="shared" si="7"/>
        <v>451.3513513513514</v>
      </c>
      <c r="AF32" s="228">
        <f t="shared" si="8"/>
        <v>98.1981981981982</v>
      </c>
      <c r="AG32" s="229">
        <f t="shared" si="9"/>
        <v>732.4324324324324</v>
      </c>
      <c r="AH32" s="230">
        <f t="shared" si="10"/>
        <v>182.88288288288288</v>
      </c>
      <c r="AI32" s="231">
        <f>AC32*100/AA32</f>
        <v>17.868852459016395</v>
      </c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</row>
    <row r="33" spans="1:112" s="254" customFormat="1" ht="19.5" customHeight="1">
      <c r="A33" s="215">
        <v>28</v>
      </c>
      <c r="B33" s="218" t="s">
        <v>89</v>
      </c>
      <c r="C33" s="217">
        <v>2933</v>
      </c>
      <c r="D33" s="220">
        <f t="shared" si="12"/>
        <v>70.80000000000001</v>
      </c>
      <c r="E33" s="185">
        <f t="shared" si="12"/>
        <v>64.5</v>
      </c>
      <c r="F33" s="185">
        <f t="shared" si="12"/>
        <v>6.3</v>
      </c>
      <c r="G33" s="221">
        <f t="shared" si="1"/>
        <v>0</v>
      </c>
      <c r="H33" s="178">
        <v>0</v>
      </c>
      <c r="I33" s="178">
        <v>0</v>
      </c>
      <c r="J33" s="221">
        <f t="shared" si="13"/>
        <v>57.2</v>
      </c>
      <c r="K33" s="111">
        <v>53</v>
      </c>
      <c r="L33" s="111">
        <v>4.2</v>
      </c>
      <c r="M33" s="221">
        <f t="shared" si="14"/>
        <v>6.9</v>
      </c>
      <c r="N33" s="111">
        <v>4.9</v>
      </c>
      <c r="O33" s="111">
        <v>2</v>
      </c>
      <c r="P33" s="221">
        <f t="shared" si="15"/>
        <v>6.699999999999999</v>
      </c>
      <c r="Q33" s="111">
        <v>6.6</v>
      </c>
      <c r="R33" s="111">
        <v>0.1</v>
      </c>
      <c r="S33" s="221">
        <f t="shared" si="16"/>
        <v>0</v>
      </c>
      <c r="T33" s="111">
        <v>0</v>
      </c>
      <c r="U33" s="111">
        <v>0</v>
      </c>
      <c r="V33" s="221">
        <f t="shared" si="17"/>
        <v>0</v>
      </c>
      <c r="W33" s="111">
        <v>0</v>
      </c>
      <c r="X33" s="111">
        <v>0</v>
      </c>
      <c r="Y33" s="222">
        <v>17.2</v>
      </c>
      <c r="Z33" s="223">
        <f>D33+Y33</f>
        <v>88.00000000000001</v>
      </c>
      <c r="AA33" s="162">
        <f t="shared" si="3"/>
        <v>70.80000000000001</v>
      </c>
      <c r="AB33" s="224">
        <f t="shared" si="4"/>
        <v>64.10000000000001</v>
      </c>
      <c r="AC33" s="225">
        <f t="shared" si="5"/>
        <v>6.699999999999999</v>
      </c>
      <c r="AD33" s="226">
        <f t="shared" si="6"/>
        <v>804.6368905557451</v>
      </c>
      <c r="AE33" s="227">
        <f t="shared" si="7"/>
        <v>728.4918740765997</v>
      </c>
      <c r="AF33" s="228">
        <f t="shared" si="8"/>
        <v>76.14501647914535</v>
      </c>
      <c r="AG33" s="229">
        <f t="shared" si="9"/>
        <v>1000.1136492783272</v>
      </c>
      <c r="AH33" s="230">
        <f t="shared" si="10"/>
        <v>195.4767587225821</v>
      </c>
      <c r="AI33" s="231">
        <f t="shared" si="11"/>
        <v>9.463276836158188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</row>
    <row r="34" spans="1:112" s="254" customFormat="1" ht="19.5" customHeight="1">
      <c r="A34" s="219">
        <v>29</v>
      </c>
      <c r="B34" s="218" t="s">
        <v>41</v>
      </c>
      <c r="C34" s="217">
        <v>10109</v>
      </c>
      <c r="D34" s="220">
        <f t="shared" si="12"/>
        <v>156.3</v>
      </c>
      <c r="E34" s="185">
        <f t="shared" si="12"/>
        <v>153.7</v>
      </c>
      <c r="F34" s="185">
        <f t="shared" si="12"/>
        <v>2.6</v>
      </c>
      <c r="G34" s="221">
        <f t="shared" si="1"/>
        <v>0</v>
      </c>
      <c r="H34" s="178">
        <v>0</v>
      </c>
      <c r="I34" s="178">
        <v>0</v>
      </c>
      <c r="J34" s="221">
        <f t="shared" si="13"/>
        <v>107.10000000000001</v>
      </c>
      <c r="K34" s="111">
        <v>106.2</v>
      </c>
      <c r="L34" s="111">
        <v>0.9</v>
      </c>
      <c r="M34" s="221">
        <f t="shared" si="14"/>
        <v>9.2</v>
      </c>
      <c r="N34" s="111">
        <v>9.2</v>
      </c>
      <c r="O34" s="178">
        <v>0</v>
      </c>
      <c r="P34" s="221">
        <f t="shared" si="15"/>
        <v>39.199999999999996</v>
      </c>
      <c r="Q34" s="111">
        <v>38.3</v>
      </c>
      <c r="R34" s="111">
        <v>0.9</v>
      </c>
      <c r="S34" s="221">
        <f t="shared" si="16"/>
        <v>0</v>
      </c>
      <c r="T34" s="111">
        <v>0</v>
      </c>
      <c r="U34" s="111">
        <v>0</v>
      </c>
      <c r="V34" s="221">
        <f t="shared" si="17"/>
        <v>0.8</v>
      </c>
      <c r="W34" s="111">
        <v>0</v>
      </c>
      <c r="X34" s="111">
        <v>0.8</v>
      </c>
      <c r="Y34" s="222">
        <v>34.1</v>
      </c>
      <c r="Z34" s="223">
        <f t="shared" si="2"/>
        <v>190.4</v>
      </c>
      <c r="AA34" s="162">
        <f t="shared" si="3"/>
        <v>156.3</v>
      </c>
      <c r="AB34" s="224">
        <f t="shared" si="4"/>
        <v>117.10000000000001</v>
      </c>
      <c r="AC34" s="225">
        <f t="shared" si="5"/>
        <v>39.199999999999996</v>
      </c>
      <c r="AD34" s="226">
        <f t="shared" si="6"/>
        <v>515.3823325749333</v>
      </c>
      <c r="AE34" s="227">
        <f t="shared" si="7"/>
        <v>386.12457546081055</v>
      </c>
      <c r="AF34" s="228">
        <f t="shared" si="8"/>
        <v>129.2577571141227</v>
      </c>
      <c r="AG34" s="229">
        <f t="shared" si="9"/>
        <v>627.8233916971675</v>
      </c>
      <c r="AH34" s="230">
        <f t="shared" si="10"/>
        <v>112.44105912223432</v>
      </c>
      <c r="AI34" s="231">
        <f t="shared" si="11"/>
        <v>25.079974408189376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</row>
    <row r="35" spans="1:112" s="255" customFormat="1" ht="19.5" customHeight="1">
      <c r="A35" s="219">
        <v>30</v>
      </c>
      <c r="B35" s="218" t="s">
        <v>42</v>
      </c>
      <c r="C35" s="217">
        <v>4526</v>
      </c>
      <c r="D35" s="220">
        <f>G35+J35+M35+P35+S35+V35</f>
        <v>98.89999999999999</v>
      </c>
      <c r="E35" s="185">
        <f>H35+K35+N35+Q35+T35+W35</f>
        <v>86.5</v>
      </c>
      <c r="F35" s="185">
        <f>I35+L35+O35+R35+U35+X35</f>
        <v>12.4</v>
      </c>
      <c r="G35" s="221">
        <f>SUM(H35:I35)</f>
        <v>0</v>
      </c>
      <c r="H35" s="178">
        <v>0</v>
      </c>
      <c r="I35" s="178">
        <v>0</v>
      </c>
      <c r="J35" s="221">
        <f>SUM(K35:L35)</f>
        <v>77.6</v>
      </c>
      <c r="K35" s="111">
        <v>67.8</v>
      </c>
      <c r="L35" s="111">
        <v>9.8</v>
      </c>
      <c r="M35" s="221">
        <f>SUM(N35:O35)</f>
        <v>7.6</v>
      </c>
      <c r="N35" s="111">
        <v>5.7</v>
      </c>
      <c r="O35" s="178">
        <v>1.9</v>
      </c>
      <c r="P35" s="221">
        <f>SUM(Q35:R35)</f>
        <v>13.7</v>
      </c>
      <c r="Q35" s="111">
        <v>13</v>
      </c>
      <c r="R35" s="111">
        <v>0.7</v>
      </c>
      <c r="S35" s="221">
        <f>SUM(T35:U35)</f>
        <v>0</v>
      </c>
      <c r="T35" s="111">
        <v>0</v>
      </c>
      <c r="U35" s="111">
        <v>0</v>
      </c>
      <c r="V35" s="221">
        <f>SUM(W35:X35)</f>
        <v>0</v>
      </c>
      <c r="W35" s="111">
        <v>0</v>
      </c>
      <c r="X35" s="111">
        <v>0</v>
      </c>
      <c r="Y35" s="222">
        <v>21.5</v>
      </c>
      <c r="Z35" s="223">
        <f>D35+Y35</f>
        <v>120.39999999999999</v>
      </c>
      <c r="AA35" s="162">
        <f t="shared" si="3"/>
        <v>98.89999999999999</v>
      </c>
      <c r="AB35" s="224">
        <f>G35+J35+M35+S35+V35</f>
        <v>85.19999999999999</v>
      </c>
      <c r="AC35" s="225">
        <f>P35</f>
        <v>13.7</v>
      </c>
      <c r="AD35" s="226">
        <f t="shared" si="6"/>
        <v>728.3841508322286</v>
      </c>
      <c r="AE35" s="227">
        <f t="shared" si="7"/>
        <v>627.4856385329209</v>
      </c>
      <c r="AF35" s="228">
        <f t="shared" si="8"/>
        <v>100.8985122993077</v>
      </c>
      <c r="AG35" s="229">
        <f t="shared" si="9"/>
        <v>886.7285314479304</v>
      </c>
      <c r="AH35" s="230">
        <f t="shared" si="10"/>
        <v>158.34438061570188</v>
      </c>
      <c r="AI35" s="231">
        <f>AC35*100/AA35</f>
        <v>13.85237613751264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s="254" customFormat="1" ht="19.5" customHeight="1">
      <c r="A36" s="219">
        <v>31</v>
      </c>
      <c r="B36" s="218" t="s">
        <v>90</v>
      </c>
      <c r="C36" s="217">
        <v>6309</v>
      </c>
      <c r="D36" s="220">
        <f t="shared" si="12"/>
        <v>118.39999999999998</v>
      </c>
      <c r="E36" s="185">
        <f t="shared" si="12"/>
        <v>110.89999999999999</v>
      </c>
      <c r="F36" s="185">
        <f t="shared" si="12"/>
        <v>7.5</v>
      </c>
      <c r="G36" s="221">
        <f t="shared" si="1"/>
        <v>0</v>
      </c>
      <c r="H36" s="178">
        <v>0</v>
      </c>
      <c r="I36" s="111">
        <v>0</v>
      </c>
      <c r="J36" s="221">
        <f t="shared" si="13"/>
        <v>82.1</v>
      </c>
      <c r="K36" s="111">
        <v>80.5</v>
      </c>
      <c r="L36" s="111">
        <v>1.6</v>
      </c>
      <c r="M36" s="221">
        <f t="shared" si="14"/>
        <v>5.1</v>
      </c>
      <c r="N36" s="111">
        <v>4.3</v>
      </c>
      <c r="O36" s="111">
        <v>0.8</v>
      </c>
      <c r="P36" s="221">
        <f t="shared" si="15"/>
        <v>13.6</v>
      </c>
      <c r="Q36" s="111">
        <v>13.1</v>
      </c>
      <c r="R36" s="111">
        <v>0.5</v>
      </c>
      <c r="S36" s="221">
        <f t="shared" si="16"/>
        <v>0</v>
      </c>
      <c r="T36" s="111">
        <v>0</v>
      </c>
      <c r="U36" s="111">
        <v>0</v>
      </c>
      <c r="V36" s="221">
        <f>SUM(W36:X36)</f>
        <v>17.6</v>
      </c>
      <c r="W36" s="111">
        <v>13</v>
      </c>
      <c r="X36" s="111">
        <v>4.6</v>
      </c>
      <c r="Y36" s="222">
        <v>32.8</v>
      </c>
      <c r="Z36" s="223">
        <f t="shared" si="2"/>
        <v>151.2</v>
      </c>
      <c r="AA36" s="162">
        <f t="shared" si="3"/>
        <v>118.39999999999998</v>
      </c>
      <c r="AB36" s="224">
        <f t="shared" si="4"/>
        <v>104.79999999999998</v>
      </c>
      <c r="AC36" s="225">
        <f t="shared" si="5"/>
        <v>13.6</v>
      </c>
      <c r="AD36" s="226">
        <f t="shared" si="6"/>
        <v>625.5613673587994</v>
      </c>
      <c r="AE36" s="227">
        <f t="shared" si="7"/>
        <v>553.7063454324509</v>
      </c>
      <c r="AF36" s="228">
        <f t="shared" si="8"/>
        <v>71.8550219263486</v>
      </c>
      <c r="AG36" s="229">
        <f t="shared" si="9"/>
        <v>798.8587731811697</v>
      </c>
      <c r="AH36" s="230">
        <f t="shared" si="10"/>
        <v>173.29740582237014</v>
      </c>
      <c r="AI36" s="231">
        <f t="shared" si="11"/>
        <v>11.48648648648649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254" customFormat="1" ht="19.5" customHeight="1">
      <c r="A37" s="219">
        <v>32</v>
      </c>
      <c r="B37" s="218" t="s">
        <v>91</v>
      </c>
      <c r="C37" s="217">
        <v>18274</v>
      </c>
      <c r="D37" s="220">
        <f t="shared" si="12"/>
        <v>353.90000000000003</v>
      </c>
      <c r="E37" s="185">
        <f t="shared" si="12"/>
        <v>289</v>
      </c>
      <c r="F37" s="185">
        <f t="shared" si="12"/>
        <v>64.9</v>
      </c>
      <c r="G37" s="221">
        <f t="shared" si="1"/>
        <v>0</v>
      </c>
      <c r="H37" s="111">
        <v>0</v>
      </c>
      <c r="I37" s="111">
        <v>0</v>
      </c>
      <c r="J37" s="221">
        <f t="shared" si="13"/>
        <v>263.1</v>
      </c>
      <c r="K37" s="111">
        <v>224.5</v>
      </c>
      <c r="L37" s="111">
        <v>38.6</v>
      </c>
      <c r="M37" s="221">
        <f t="shared" si="14"/>
        <v>46</v>
      </c>
      <c r="N37" s="111">
        <v>23.2</v>
      </c>
      <c r="O37" s="111">
        <v>22.8</v>
      </c>
      <c r="P37" s="221">
        <f t="shared" si="15"/>
        <v>44.8</v>
      </c>
      <c r="Q37" s="111">
        <v>41.3</v>
      </c>
      <c r="R37" s="111">
        <v>3.5</v>
      </c>
      <c r="S37" s="221">
        <f t="shared" si="16"/>
        <v>0</v>
      </c>
      <c r="T37" s="111">
        <v>0</v>
      </c>
      <c r="U37" s="111">
        <v>0</v>
      </c>
      <c r="V37" s="221">
        <f t="shared" si="17"/>
        <v>0</v>
      </c>
      <c r="W37" s="111">
        <v>0</v>
      </c>
      <c r="X37" s="111">
        <v>0</v>
      </c>
      <c r="Y37" s="222">
        <v>79.5</v>
      </c>
      <c r="Z37" s="223">
        <f t="shared" si="2"/>
        <v>433.40000000000003</v>
      </c>
      <c r="AA37" s="162">
        <f t="shared" si="3"/>
        <v>353.90000000000003</v>
      </c>
      <c r="AB37" s="224">
        <f t="shared" si="4"/>
        <v>309.1</v>
      </c>
      <c r="AC37" s="225">
        <f t="shared" si="5"/>
        <v>44.8</v>
      </c>
      <c r="AD37" s="226">
        <f t="shared" si="6"/>
        <v>645.5437598044581</v>
      </c>
      <c r="AE37" s="227">
        <f t="shared" si="7"/>
        <v>563.8247418919412</v>
      </c>
      <c r="AF37" s="228">
        <f t="shared" si="8"/>
        <v>81.71901791251688</v>
      </c>
      <c r="AG37" s="229">
        <f t="shared" si="9"/>
        <v>790.5585348947503</v>
      </c>
      <c r="AH37" s="230">
        <f t="shared" si="10"/>
        <v>145.01477509029223</v>
      </c>
      <c r="AI37" s="231">
        <f t="shared" si="11"/>
        <v>12.658943204294998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86" customFormat="1" ht="19.5" customHeight="1" thickBot="1">
      <c r="A38" s="237">
        <v>33</v>
      </c>
      <c r="B38" s="238" t="s">
        <v>44</v>
      </c>
      <c r="C38" s="239">
        <v>13818</v>
      </c>
      <c r="D38" s="240">
        <f t="shared" si="12"/>
        <v>232.99999999999997</v>
      </c>
      <c r="E38" s="241">
        <f t="shared" si="12"/>
        <v>220.29999999999998</v>
      </c>
      <c r="F38" s="241">
        <f t="shared" si="12"/>
        <v>12.7</v>
      </c>
      <c r="G38" s="242">
        <f t="shared" si="1"/>
        <v>0</v>
      </c>
      <c r="H38" s="241">
        <v>0</v>
      </c>
      <c r="I38" s="241">
        <v>0</v>
      </c>
      <c r="J38" s="242">
        <f t="shared" si="13"/>
        <v>160.89999999999998</v>
      </c>
      <c r="K38" s="241">
        <v>156.7</v>
      </c>
      <c r="L38" s="241">
        <v>4.2</v>
      </c>
      <c r="M38" s="242">
        <f t="shared" si="14"/>
        <v>11.1</v>
      </c>
      <c r="N38" s="241">
        <v>10.1</v>
      </c>
      <c r="O38" s="241">
        <v>1</v>
      </c>
      <c r="P38" s="242">
        <f t="shared" si="15"/>
        <v>44.6</v>
      </c>
      <c r="Q38" s="241">
        <v>44</v>
      </c>
      <c r="R38" s="241">
        <v>0.6</v>
      </c>
      <c r="S38" s="242">
        <f t="shared" si="16"/>
        <v>0</v>
      </c>
      <c r="T38" s="241">
        <v>0</v>
      </c>
      <c r="U38" s="241">
        <v>0</v>
      </c>
      <c r="V38" s="242">
        <f t="shared" si="17"/>
        <v>16.4</v>
      </c>
      <c r="W38" s="241">
        <v>9.5</v>
      </c>
      <c r="X38" s="241">
        <v>6.9</v>
      </c>
      <c r="Y38" s="243">
        <v>65.4</v>
      </c>
      <c r="Z38" s="244">
        <f t="shared" si="2"/>
        <v>298.4</v>
      </c>
      <c r="AA38" s="245">
        <f t="shared" si="3"/>
        <v>232.99999999999997</v>
      </c>
      <c r="AB38" s="246">
        <f t="shared" si="4"/>
        <v>188.39999999999998</v>
      </c>
      <c r="AC38" s="247">
        <f t="shared" si="5"/>
        <v>44.6</v>
      </c>
      <c r="AD38" s="248">
        <f t="shared" si="6"/>
        <v>562.0687991508659</v>
      </c>
      <c r="AE38" s="249">
        <f t="shared" si="7"/>
        <v>454.47966420610794</v>
      </c>
      <c r="AF38" s="250">
        <f t="shared" si="8"/>
        <v>107.58913494475804</v>
      </c>
      <c r="AG38" s="251">
        <f t="shared" si="9"/>
        <v>719.8340329039418</v>
      </c>
      <c r="AH38" s="252">
        <f t="shared" si="10"/>
        <v>157.7652337530757</v>
      </c>
      <c r="AI38" s="253">
        <f t="shared" si="11"/>
        <v>19.141630901287556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s="86" customFormat="1" ht="15" customHeight="1">
      <c r="A39" s="122"/>
      <c r="B39" s="115"/>
      <c r="C39" s="122"/>
      <c r="D39" s="123"/>
      <c r="E39" s="124"/>
      <c r="F39" s="12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25"/>
      <c r="AE39" s="125"/>
      <c r="AF39" s="125"/>
      <c r="AG39" s="125"/>
      <c r="AH39" s="12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</row>
    <row r="40" spans="1:34" s="86" customFormat="1" ht="15" customHeight="1">
      <c r="A40" s="107"/>
      <c r="C40" s="107"/>
      <c r="D40" s="18"/>
      <c r="E40" s="108"/>
      <c r="F40" s="108"/>
      <c r="AD40" s="109"/>
      <c r="AE40" s="109"/>
      <c r="AF40" s="109"/>
      <c r="AG40" s="109"/>
      <c r="AH40" s="109"/>
    </row>
    <row r="41" spans="1:34" s="86" customFormat="1" ht="15" customHeight="1">
      <c r="A41" s="107"/>
      <c r="C41" s="107"/>
      <c r="D41" s="110"/>
      <c r="E41" s="108"/>
      <c r="F41" s="108"/>
      <c r="AD41" s="109"/>
      <c r="AE41" s="109"/>
      <c r="AF41" s="109"/>
      <c r="AG41" s="109"/>
      <c r="AH41" s="109"/>
    </row>
    <row r="42" spans="1:34" s="86" customFormat="1" ht="15" customHeight="1">
      <c r="A42" s="107"/>
      <c r="C42" s="107"/>
      <c r="D42" s="110"/>
      <c r="E42" s="108"/>
      <c r="F42" s="108"/>
      <c r="AD42" s="109"/>
      <c r="AE42" s="109"/>
      <c r="AF42" s="109"/>
      <c r="AG42" s="109"/>
      <c r="AH42" s="109"/>
    </row>
    <row r="43" spans="1:34" s="86" customFormat="1" ht="15" customHeight="1">
      <c r="A43" s="107"/>
      <c r="C43" s="107"/>
      <c r="D43" s="110"/>
      <c r="E43" s="108"/>
      <c r="F43" s="108"/>
      <c r="AD43" s="109"/>
      <c r="AE43" s="109"/>
      <c r="AF43" s="109"/>
      <c r="AG43" s="109"/>
      <c r="AH43" s="109"/>
    </row>
    <row r="44" spans="1:34" s="86" customFormat="1" ht="15" customHeight="1">
      <c r="A44" s="107"/>
      <c r="C44" s="107"/>
      <c r="D44" s="110"/>
      <c r="E44" s="108"/>
      <c r="F44" s="108"/>
      <c r="AD44" s="109"/>
      <c r="AE44" s="109"/>
      <c r="AF44" s="109"/>
      <c r="AG44" s="109"/>
      <c r="AH44" s="109"/>
    </row>
    <row r="45" spans="1:34" s="86" customFormat="1" ht="15" customHeight="1">
      <c r="A45" s="107"/>
      <c r="C45" s="107"/>
      <c r="D45" s="110"/>
      <c r="E45" s="108"/>
      <c r="F45" s="108"/>
      <c r="AD45" s="109"/>
      <c r="AE45" s="109"/>
      <c r="AF45" s="109"/>
      <c r="AG45" s="109"/>
      <c r="AH45" s="109"/>
    </row>
    <row r="46" spans="1:34" s="86" customFormat="1" ht="15" customHeight="1">
      <c r="A46" s="107"/>
      <c r="C46" s="107"/>
      <c r="D46" s="110"/>
      <c r="E46" s="108"/>
      <c r="F46" s="108"/>
      <c r="AD46" s="109"/>
      <c r="AE46" s="109"/>
      <c r="AF46" s="109"/>
      <c r="AG46" s="109"/>
      <c r="AH46" s="109"/>
    </row>
    <row r="47" spans="1:34" s="86" customFormat="1" ht="15" customHeight="1">
      <c r="A47" s="107"/>
      <c r="C47" s="107"/>
      <c r="D47" s="110"/>
      <c r="E47" s="108"/>
      <c r="F47" s="108"/>
      <c r="AD47" s="109"/>
      <c r="AE47" s="109"/>
      <c r="AF47" s="109"/>
      <c r="AG47" s="109"/>
      <c r="AH47" s="109"/>
    </row>
    <row r="48" spans="1:34" s="86" customFormat="1" ht="15" customHeight="1">
      <c r="A48" s="107"/>
      <c r="C48" s="107"/>
      <c r="D48" s="110"/>
      <c r="E48" s="108"/>
      <c r="F48" s="108"/>
      <c r="AD48" s="109"/>
      <c r="AE48" s="109"/>
      <c r="AF48" s="109"/>
      <c r="AG48" s="109"/>
      <c r="AH48" s="109"/>
    </row>
    <row r="49" spans="1:34" s="86" customFormat="1" ht="15" customHeight="1">
      <c r="A49" s="107"/>
      <c r="C49" s="107"/>
      <c r="D49" s="110"/>
      <c r="E49" s="108"/>
      <c r="F49" s="108"/>
      <c r="AD49" s="109"/>
      <c r="AE49" s="109"/>
      <c r="AF49" s="109"/>
      <c r="AG49" s="109"/>
      <c r="AH49" s="109"/>
    </row>
    <row r="50" spans="1:34" s="86" customFormat="1" ht="15" customHeight="1">
      <c r="A50" s="107"/>
      <c r="C50" s="107"/>
      <c r="D50" s="110"/>
      <c r="E50" s="108"/>
      <c r="F50" s="108"/>
      <c r="AD50" s="109"/>
      <c r="AE50" s="109"/>
      <c r="AF50" s="109"/>
      <c r="AG50" s="109"/>
      <c r="AH50" s="109"/>
    </row>
    <row r="51" spans="1:34" s="86" customFormat="1" ht="15" customHeight="1">
      <c r="A51" s="107"/>
      <c r="C51" s="107"/>
      <c r="D51" s="110"/>
      <c r="E51" s="108"/>
      <c r="F51" s="108"/>
      <c r="AD51" s="109"/>
      <c r="AE51" s="109"/>
      <c r="AF51" s="109"/>
      <c r="AG51" s="109"/>
      <c r="AH51" s="109"/>
    </row>
    <row r="52" spans="1:34" s="86" customFormat="1" ht="15" customHeight="1">
      <c r="A52" s="107"/>
      <c r="C52" s="107"/>
      <c r="D52" s="110"/>
      <c r="E52" s="108"/>
      <c r="F52" s="108"/>
      <c r="AD52" s="109"/>
      <c r="AE52" s="109"/>
      <c r="AF52" s="109"/>
      <c r="AG52" s="109"/>
      <c r="AH52" s="109"/>
    </row>
    <row r="53" spans="1:34" s="86" customFormat="1" ht="15" customHeight="1">
      <c r="A53" s="107"/>
      <c r="C53" s="107"/>
      <c r="D53" s="110"/>
      <c r="E53" s="108"/>
      <c r="F53" s="108"/>
      <c r="AD53" s="109"/>
      <c r="AE53" s="109"/>
      <c r="AF53" s="109"/>
      <c r="AG53" s="109"/>
      <c r="AH53" s="109"/>
    </row>
    <row r="54" spans="1:34" s="86" customFormat="1" ht="15" customHeight="1">
      <c r="A54" s="107"/>
      <c r="C54" s="107"/>
      <c r="D54" s="110"/>
      <c r="E54" s="108"/>
      <c r="F54" s="108"/>
      <c r="AD54" s="109"/>
      <c r="AE54" s="109"/>
      <c r="AF54" s="109"/>
      <c r="AG54" s="109"/>
      <c r="AH54" s="109"/>
    </row>
    <row r="55" spans="1:34" s="86" customFormat="1" ht="15" customHeight="1">
      <c r="A55" s="107"/>
      <c r="C55" s="107"/>
      <c r="D55" s="110"/>
      <c r="E55" s="108"/>
      <c r="F55" s="108"/>
      <c r="AD55" s="109"/>
      <c r="AE55" s="109"/>
      <c r="AF55" s="109"/>
      <c r="AG55" s="109"/>
      <c r="AH55" s="109"/>
    </row>
    <row r="56" spans="1:34" s="86" customFormat="1" ht="15" customHeight="1">
      <c r="A56" s="107"/>
      <c r="C56" s="107"/>
      <c r="D56" s="110"/>
      <c r="E56" s="108"/>
      <c r="F56" s="108"/>
      <c r="AD56" s="109"/>
      <c r="AE56" s="109"/>
      <c r="AF56" s="109"/>
      <c r="AG56" s="109"/>
      <c r="AH56" s="109"/>
    </row>
    <row r="57" spans="1:34" s="86" customFormat="1" ht="15" customHeight="1">
      <c r="A57" s="107"/>
      <c r="C57" s="107"/>
      <c r="D57" s="110"/>
      <c r="E57" s="108"/>
      <c r="F57" s="108"/>
      <c r="AD57" s="109"/>
      <c r="AE57" s="109"/>
      <c r="AF57" s="109"/>
      <c r="AG57" s="109"/>
      <c r="AH57" s="109"/>
    </row>
    <row r="58" spans="1:34" s="86" customFormat="1" ht="15" customHeight="1">
      <c r="A58" s="107"/>
      <c r="C58" s="107"/>
      <c r="D58" s="110"/>
      <c r="E58" s="108"/>
      <c r="F58" s="108"/>
      <c r="AD58" s="109"/>
      <c r="AE58" s="109"/>
      <c r="AF58" s="109"/>
      <c r="AG58" s="109"/>
      <c r="AH58" s="109"/>
    </row>
    <row r="59" spans="1:34" s="86" customFormat="1" ht="15" customHeight="1">
      <c r="A59" s="107"/>
      <c r="C59" s="107"/>
      <c r="D59" s="110"/>
      <c r="E59" s="108"/>
      <c r="F59" s="108"/>
      <c r="AD59" s="109"/>
      <c r="AE59" s="109"/>
      <c r="AF59" s="109"/>
      <c r="AG59" s="109"/>
      <c r="AH59" s="109"/>
    </row>
    <row r="60" spans="1:34" s="86" customFormat="1" ht="15" customHeight="1">
      <c r="A60" s="107"/>
      <c r="C60" s="107"/>
      <c r="D60" s="110"/>
      <c r="E60" s="108"/>
      <c r="F60" s="108"/>
      <c r="AD60" s="109"/>
      <c r="AE60" s="109"/>
      <c r="AF60" s="109"/>
      <c r="AG60" s="109"/>
      <c r="AH60" s="109"/>
    </row>
  </sheetData>
  <sheetProtection/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60"/>
  <sheetViews>
    <sheetView view="pageBreakPreview" zoomScale="75" zoomScaleSheetLayoutView="75" zoomScalePageLayoutView="0" workbookViewId="0" topLeftCell="A1">
      <selection activeCell="D12" sqref="D12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39" t="s">
        <v>92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</row>
    <row r="3" spans="1:112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</row>
    <row r="4" spans="1:112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</row>
    <row r="5" spans="1:112" s="7" customFormat="1" ht="39.75" customHeight="1" thickBot="1">
      <c r="A5" s="431" t="s">
        <v>19</v>
      </c>
      <c r="B5" s="432"/>
      <c r="C5" s="134">
        <f>SUM(C6:C38)</f>
        <v>1304277</v>
      </c>
      <c r="D5" s="173">
        <f>SUM(E5:F5)</f>
        <v>25317.200000000004</v>
      </c>
      <c r="E5" s="12">
        <f>SUM(E6:E38)</f>
        <v>23680.800000000007</v>
      </c>
      <c r="F5" s="12">
        <f>SUM(F6:F38)</f>
        <v>1636.3999999999996</v>
      </c>
      <c r="G5" s="135">
        <f aca="true" t="shared" si="0" ref="G5:AC5">SUM(G6:G38)</f>
        <v>666.7</v>
      </c>
      <c r="H5" s="13">
        <f t="shared" si="0"/>
        <v>666.7</v>
      </c>
      <c r="I5" s="13">
        <f t="shared" si="0"/>
        <v>0</v>
      </c>
      <c r="J5" s="135">
        <f t="shared" si="0"/>
        <v>18919.5</v>
      </c>
      <c r="K5" s="13">
        <f t="shared" si="0"/>
        <v>17926.5</v>
      </c>
      <c r="L5" s="13">
        <f t="shared" si="0"/>
        <v>993</v>
      </c>
      <c r="M5" s="135">
        <f t="shared" si="0"/>
        <v>1412.6000000000006</v>
      </c>
      <c r="N5" s="13">
        <f t="shared" si="0"/>
        <v>1178.4999999999995</v>
      </c>
      <c r="O5" s="13">
        <f t="shared" si="0"/>
        <v>234.10000000000002</v>
      </c>
      <c r="P5" s="135">
        <f t="shared" si="0"/>
        <v>3717.4000000000005</v>
      </c>
      <c r="Q5" s="13">
        <f t="shared" si="0"/>
        <v>3569.5</v>
      </c>
      <c r="R5" s="13">
        <f t="shared" si="0"/>
        <v>147.9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601.0000000000001</v>
      </c>
      <c r="W5" s="13">
        <f t="shared" si="0"/>
        <v>339.6</v>
      </c>
      <c r="X5" s="13">
        <f t="shared" si="0"/>
        <v>261.4</v>
      </c>
      <c r="Y5" s="136">
        <f t="shared" si="0"/>
        <v>11917.7</v>
      </c>
      <c r="Z5" s="174">
        <f t="shared" si="0"/>
        <v>37234.9</v>
      </c>
      <c r="AA5" s="175">
        <f t="shared" si="0"/>
        <v>25317.2</v>
      </c>
      <c r="AB5" s="14">
        <f t="shared" si="0"/>
        <v>21599.800000000003</v>
      </c>
      <c r="AC5" s="15">
        <f t="shared" si="0"/>
        <v>3717.4000000000005</v>
      </c>
      <c r="AD5" s="137">
        <f>AA5/C5/31*1000000</f>
        <v>626.1583014710387</v>
      </c>
      <c r="AE5" s="16">
        <f>AB5/C5/31*1000000</f>
        <v>534.2176101667698</v>
      </c>
      <c r="AF5" s="17">
        <f>AC5/C5/31*1000000</f>
        <v>91.94069130426901</v>
      </c>
      <c r="AG5" s="176">
        <f>Z5/C5/31*1000000</f>
        <v>920.9131238621957</v>
      </c>
      <c r="AH5" s="138">
        <f>Y5/C5/31*1000000</f>
        <v>294.7548223911569</v>
      </c>
      <c r="AI5" s="177">
        <f>AC5*100/AA5</f>
        <v>14.683298311029658</v>
      </c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</row>
    <row r="6" spans="1:112" s="86" customFormat="1" ht="19.5" customHeight="1" thickTop="1">
      <c r="A6" s="79">
        <v>1</v>
      </c>
      <c r="B6" s="80" t="s">
        <v>20</v>
      </c>
      <c r="C6" s="139">
        <v>295071</v>
      </c>
      <c r="D6" s="140">
        <f>G6+J6+M6+P6+S6+V6</f>
        <v>5811.400000000001</v>
      </c>
      <c r="E6" s="81">
        <f>H6+K6+N6+Q6+T6+W6</f>
        <v>5744.900000000001</v>
      </c>
      <c r="F6" s="81">
        <f>I6+L6+O6+R6+U6+X6</f>
        <v>66.5</v>
      </c>
      <c r="G6" s="141">
        <f aca="true" t="shared" si="1" ref="G6:G38">SUM(H6:I6)</f>
        <v>0</v>
      </c>
      <c r="H6" s="81">
        <v>0</v>
      </c>
      <c r="I6" s="81">
        <v>0</v>
      </c>
      <c r="J6" s="141">
        <f>SUM(K6:L6)</f>
        <v>4416.8</v>
      </c>
      <c r="K6" s="81">
        <v>4372</v>
      </c>
      <c r="L6" s="81">
        <v>44.8</v>
      </c>
      <c r="M6" s="141">
        <f>SUM(N6:O6)</f>
        <v>413.7</v>
      </c>
      <c r="N6" s="81">
        <v>410.8</v>
      </c>
      <c r="O6" s="81">
        <v>2.9</v>
      </c>
      <c r="P6" s="141">
        <f>SUM(Q6:R6)</f>
        <v>868.1</v>
      </c>
      <c r="Q6" s="81">
        <v>865.5</v>
      </c>
      <c r="R6" s="81">
        <v>2.6</v>
      </c>
      <c r="S6" s="141">
        <f>SUM(T6:U6)</f>
        <v>0</v>
      </c>
      <c r="T6" s="81">
        <v>0</v>
      </c>
      <c r="U6" s="81">
        <v>0</v>
      </c>
      <c r="V6" s="141">
        <f>SUM(W6:X6)</f>
        <v>112.8</v>
      </c>
      <c r="W6" s="81">
        <v>96.6</v>
      </c>
      <c r="X6" s="81">
        <v>16.2</v>
      </c>
      <c r="Y6" s="142">
        <v>3830.6</v>
      </c>
      <c r="Z6" s="143">
        <f aca="true" t="shared" si="2" ref="Z6:Z38">D6+Y6</f>
        <v>9642</v>
      </c>
      <c r="AA6" s="144">
        <f aca="true" t="shared" si="3" ref="AA6:AA38">SUM(AB6:AC6)</f>
        <v>5811.400000000001</v>
      </c>
      <c r="AB6" s="82">
        <f aca="true" t="shared" si="4" ref="AB6:AB38">G6+J6+M6+S6+V6</f>
        <v>4943.3</v>
      </c>
      <c r="AC6" s="83">
        <f aca="true" t="shared" si="5" ref="AC6:AC38">P6</f>
        <v>868.1</v>
      </c>
      <c r="AD6" s="145">
        <f aca="true" t="shared" si="6" ref="AD6:AD38">AA6/C6/31*1000000</f>
        <v>635.3200284983352</v>
      </c>
      <c r="AE6" s="84">
        <f aca="true" t="shared" si="7" ref="AE6:AE38">AB6/C6/31*1000000</f>
        <v>540.416680468703</v>
      </c>
      <c r="AF6" s="85">
        <f aca="true" t="shared" si="8" ref="AF6:AF38">AC6/C6/31*1000000</f>
        <v>94.90334802963224</v>
      </c>
      <c r="AG6" s="146">
        <f aca="true" t="shared" si="9" ref="AG6:AG38">Z6/C6/31*1000000</f>
        <v>1054.0929405618176</v>
      </c>
      <c r="AH6" s="147">
        <f aca="true" t="shared" si="10" ref="AH6:AH38">Y6/C6/31*1000000</f>
        <v>418.77291206348264</v>
      </c>
      <c r="AI6" s="148">
        <f aca="true" t="shared" si="11" ref="AI6:AI38">AC6*100/AA6</f>
        <v>14.937880717210998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</row>
    <row r="7" spans="1:112" s="89" customFormat="1" ht="19.5" customHeight="1">
      <c r="A7" s="87">
        <v>2</v>
      </c>
      <c r="B7" s="88" t="s">
        <v>21</v>
      </c>
      <c r="C7" s="149">
        <v>57076</v>
      </c>
      <c r="D7" s="140">
        <f aca="true" t="shared" si="12" ref="D7:F38">G7+J7+M7+P7+S7+V7</f>
        <v>1351.1</v>
      </c>
      <c r="E7" s="81">
        <f t="shared" si="12"/>
        <v>1096.3</v>
      </c>
      <c r="F7" s="81">
        <f t="shared" si="12"/>
        <v>254.79999999999998</v>
      </c>
      <c r="G7" s="141">
        <f>SUM(H7:I7)</f>
        <v>0</v>
      </c>
      <c r="H7" s="81">
        <v>0</v>
      </c>
      <c r="I7" s="81">
        <v>0</v>
      </c>
      <c r="J7" s="141">
        <f>SUM(K7:L7)</f>
        <v>994.7</v>
      </c>
      <c r="K7" s="81">
        <v>880.6</v>
      </c>
      <c r="L7" s="81">
        <v>114.1</v>
      </c>
      <c r="M7" s="141">
        <f>SUM(N7:O7)</f>
        <v>84.1</v>
      </c>
      <c r="N7" s="81">
        <v>46.8</v>
      </c>
      <c r="O7" s="81">
        <v>37.3</v>
      </c>
      <c r="P7" s="141">
        <f>SUM(Q7:R7)</f>
        <v>208.2</v>
      </c>
      <c r="Q7" s="81">
        <v>162.2</v>
      </c>
      <c r="R7" s="81">
        <v>46</v>
      </c>
      <c r="S7" s="141">
        <f>SUM(T7:U7)</f>
        <v>0</v>
      </c>
      <c r="T7" s="81">
        <v>0</v>
      </c>
      <c r="U7" s="81">
        <v>0</v>
      </c>
      <c r="V7" s="141">
        <f>SUM(W7:X7)</f>
        <v>64.1</v>
      </c>
      <c r="W7" s="81">
        <v>6.7</v>
      </c>
      <c r="X7" s="81">
        <v>57.4</v>
      </c>
      <c r="Y7" s="142">
        <v>504.7</v>
      </c>
      <c r="Z7" s="143">
        <f>D7+Y7</f>
        <v>1855.8</v>
      </c>
      <c r="AA7" s="144">
        <f>SUM(AB7:AC7)</f>
        <v>1351.1</v>
      </c>
      <c r="AB7" s="82">
        <f>G7+J7+M7+S7+V7</f>
        <v>1142.8999999999999</v>
      </c>
      <c r="AC7" s="83">
        <f>P7</f>
        <v>208.2</v>
      </c>
      <c r="AD7" s="145">
        <f t="shared" si="6"/>
        <v>763.611167000875</v>
      </c>
      <c r="AE7" s="84">
        <f t="shared" si="7"/>
        <v>645.9412351160533</v>
      </c>
      <c r="AF7" s="85">
        <f t="shared" si="8"/>
        <v>117.66993188482137</v>
      </c>
      <c r="AG7" s="146">
        <f t="shared" si="9"/>
        <v>1048.8561940050504</v>
      </c>
      <c r="AH7" s="147">
        <f t="shared" si="10"/>
        <v>285.2450270041755</v>
      </c>
      <c r="AI7" s="148">
        <f>AC7*100/AA7</f>
        <v>15.409666197912813</v>
      </c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</row>
    <row r="8" spans="1:112" s="89" customFormat="1" ht="19.5" customHeight="1">
      <c r="A8" s="87">
        <v>3</v>
      </c>
      <c r="B8" s="90" t="s">
        <v>22</v>
      </c>
      <c r="C8" s="149">
        <v>38861</v>
      </c>
      <c r="D8" s="140">
        <f t="shared" si="12"/>
        <v>844.3</v>
      </c>
      <c r="E8" s="81">
        <f t="shared" si="12"/>
        <v>777.4</v>
      </c>
      <c r="F8" s="81">
        <f t="shared" si="12"/>
        <v>66.9</v>
      </c>
      <c r="G8" s="141">
        <f>SUM(H8:I8)</f>
        <v>0</v>
      </c>
      <c r="H8" s="81">
        <v>0</v>
      </c>
      <c r="I8" s="81">
        <v>0</v>
      </c>
      <c r="J8" s="141">
        <f>SUM(K8:L8)</f>
        <v>725.6999999999999</v>
      </c>
      <c r="K8" s="81">
        <v>694.9</v>
      </c>
      <c r="L8" s="81">
        <v>30.8</v>
      </c>
      <c r="M8" s="141">
        <f>SUM(N8:O8)</f>
        <v>84.4</v>
      </c>
      <c r="N8" s="81">
        <v>59.8</v>
      </c>
      <c r="O8" s="81">
        <v>24.6</v>
      </c>
      <c r="P8" s="141">
        <f>SUM(Q8:R8)</f>
        <v>34.2</v>
      </c>
      <c r="Q8" s="81">
        <v>22.7</v>
      </c>
      <c r="R8" s="81">
        <v>11.5</v>
      </c>
      <c r="S8" s="141">
        <f>SUM(T8:U8)</f>
        <v>0</v>
      </c>
      <c r="T8" s="81">
        <v>0</v>
      </c>
      <c r="U8" s="81">
        <v>0</v>
      </c>
      <c r="V8" s="141">
        <f>SUM(W8:X8)</f>
        <v>0</v>
      </c>
      <c r="W8" s="81">
        <v>0</v>
      </c>
      <c r="X8" s="81">
        <v>0</v>
      </c>
      <c r="Y8" s="142">
        <v>77.6</v>
      </c>
      <c r="Z8" s="143">
        <f>D8+Y8</f>
        <v>921.9</v>
      </c>
      <c r="AA8" s="144">
        <f>SUM(AB8:AC8)</f>
        <v>844.3</v>
      </c>
      <c r="AB8" s="82">
        <f>G8+J8+M8+S8+V8</f>
        <v>810.0999999999999</v>
      </c>
      <c r="AC8" s="83">
        <f>P8</f>
        <v>34.2</v>
      </c>
      <c r="AD8" s="145">
        <f t="shared" si="6"/>
        <v>700.8436188200957</v>
      </c>
      <c r="AE8" s="84">
        <f t="shared" si="7"/>
        <v>672.4545962408616</v>
      </c>
      <c r="AF8" s="85">
        <f t="shared" si="8"/>
        <v>28.389022579234013</v>
      </c>
      <c r="AG8" s="146">
        <f t="shared" si="9"/>
        <v>765.2584770700537</v>
      </c>
      <c r="AH8" s="147">
        <f t="shared" si="10"/>
        <v>64.41485824995786</v>
      </c>
      <c r="AI8" s="148">
        <f>AC8*100/AA8</f>
        <v>4.05069288167713</v>
      </c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</row>
    <row r="9" spans="1:112" s="86" customFormat="1" ht="19.5" customHeight="1">
      <c r="A9" s="91">
        <v>4</v>
      </c>
      <c r="B9" s="90" t="s">
        <v>23</v>
      </c>
      <c r="C9" s="149">
        <v>100203</v>
      </c>
      <c r="D9" s="150">
        <f t="shared" si="12"/>
        <v>1634.9</v>
      </c>
      <c r="E9" s="81">
        <f t="shared" si="12"/>
        <v>1596.5</v>
      </c>
      <c r="F9" s="81">
        <f t="shared" si="12"/>
        <v>38.4</v>
      </c>
      <c r="G9" s="151">
        <f t="shared" si="1"/>
        <v>0</v>
      </c>
      <c r="H9" s="92">
        <v>0</v>
      </c>
      <c r="I9" s="92">
        <v>0</v>
      </c>
      <c r="J9" s="151">
        <f aca="true" t="shared" si="13" ref="J9:J38">SUM(K9:L9)</f>
        <v>1411.9</v>
      </c>
      <c r="K9" s="92">
        <v>1388</v>
      </c>
      <c r="L9" s="92">
        <v>23.9</v>
      </c>
      <c r="M9" s="151">
        <f aca="true" t="shared" si="14" ref="M9:M38">SUM(N9:O9)</f>
        <v>90.8</v>
      </c>
      <c r="N9" s="92">
        <v>87.6</v>
      </c>
      <c r="O9" s="92">
        <v>3.2</v>
      </c>
      <c r="P9" s="151">
        <f aca="true" t="shared" si="15" ref="P9:P38">SUM(Q9:R9)</f>
        <v>120.9</v>
      </c>
      <c r="Q9" s="92">
        <v>120.9</v>
      </c>
      <c r="R9" s="92">
        <v>0</v>
      </c>
      <c r="S9" s="151">
        <f aca="true" t="shared" si="16" ref="S9:S38">SUM(T9:U9)</f>
        <v>0</v>
      </c>
      <c r="T9" s="92">
        <v>0</v>
      </c>
      <c r="U9" s="92">
        <v>0</v>
      </c>
      <c r="V9" s="151">
        <f aca="true" t="shared" si="17" ref="V9:V38">SUM(W9:X9)</f>
        <v>11.3</v>
      </c>
      <c r="W9" s="92">
        <v>0</v>
      </c>
      <c r="X9" s="92">
        <v>11.3</v>
      </c>
      <c r="Y9" s="152">
        <v>1185.4</v>
      </c>
      <c r="Z9" s="153">
        <f t="shared" si="2"/>
        <v>2820.3</v>
      </c>
      <c r="AA9" s="154">
        <f t="shared" si="3"/>
        <v>1634.9</v>
      </c>
      <c r="AB9" s="93">
        <f t="shared" si="4"/>
        <v>1514</v>
      </c>
      <c r="AC9" s="94">
        <f t="shared" si="5"/>
        <v>120.9</v>
      </c>
      <c r="AD9" s="155">
        <f t="shared" si="6"/>
        <v>526.3186698743486</v>
      </c>
      <c r="AE9" s="95">
        <f t="shared" si="7"/>
        <v>487.39767948483933</v>
      </c>
      <c r="AF9" s="96">
        <f t="shared" si="8"/>
        <v>38.9209903895093</v>
      </c>
      <c r="AG9" s="156">
        <f t="shared" si="9"/>
        <v>907.9310934287269</v>
      </c>
      <c r="AH9" s="157">
        <f t="shared" si="10"/>
        <v>381.6124235543782</v>
      </c>
      <c r="AI9" s="158">
        <f t="shared" si="11"/>
        <v>7.394947703223439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</row>
    <row r="10" spans="1:112" s="86" customFormat="1" ht="19.5" customHeight="1">
      <c r="A10" s="91">
        <v>5</v>
      </c>
      <c r="B10" s="90" t="s">
        <v>76</v>
      </c>
      <c r="C10" s="149">
        <v>93675</v>
      </c>
      <c r="D10" s="150">
        <f t="shared" si="12"/>
        <v>1433.4</v>
      </c>
      <c r="E10" s="81">
        <f t="shared" si="12"/>
        <v>1361.4</v>
      </c>
      <c r="F10" s="81">
        <f t="shared" si="12"/>
        <v>72</v>
      </c>
      <c r="G10" s="151">
        <f t="shared" si="1"/>
        <v>0</v>
      </c>
      <c r="H10" s="92">
        <v>0</v>
      </c>
      <c r="I10" s="92">
        <v>0</v>
      </c>
      <c r="J10" s="151">
        <f t="shared" si="13"/>
        <v>1006.8</v>
      </c>
      <c r="K10" s="92">
        <v>958.8</v>
      </c>
      <c r="L10" s="92">
        <v>48</v>
      </c>
      <c r="M10" s="151">
        <f t="shared" si="14"/>
        <v>87</v>
      </c>
      <c r="N10" s="92">
        <v>63</v>
      </c>
      <c r="O10" s="92">
        <v>24</v>
      </c>
      <c r="P10" s="151">
        <f t="shared" si="15"/>
        <v>339.6</v>
      </c>
      <c r="Q10" s="92">
        <v>339.6</v>
      </c>
      <c r="R10" s="92">
        <v>0</v>
      </c>
      <c r="S10" s="151">
        <f t="shared" si="16"/>
        <v>0</v>
      </c>
      <c r="T10" s="92">
        <v>0</v>
      </c>
      <c r="U10" s="92">
        <v>0</v>
      </c>
      <c r="V10" s="151">
        <f t="shared" si="17"/>
        <v>0</v>
      </c>
      <c r="W10" s="92">
        <v>0</v>
      </c>
      <c r="X10" s="92">
        <v>0</v>
      </c>
      <c r="Y10" s="152">
        <v>761.9</v>
      </c>
      <c r="Z10" s="153">
        <f t="shared" si="2"/>
        <v>2195.3</v>
      </c>
      <c r="AA10" s="154">
        <f t="shared" si="3"/>
        <v>1433.4</v>
      </c>
      <c r="AB10" s="93">
        <f t="shared" si="4"/>
        <v>1093.8</v>
      </c>
      <c r="AC10" s="94">
        <f t="shared" si="5"/>
        <v>339.6</v>
      </c>
      <c r="AD10" s="155">
        <f t="shared" si="6"/>
        <v>493.6077894573724</v>
      </c>
      <c r="AE10" s="95">
        <f t="shared" si="7"/>
        <v>376.66262041891576</v>
      </c>
      <c r="AF10" s="96">
        <f t="shared" si="8"/>
        <v>116.94516903845658</v>
      </c>
      <c r="AG10" s="156">
        <f t="shared" si="9"/>
        <v>755.9768244703289</v>
      </c>
      <c r="AH10" s="157">
        <f t="shared" si="10"/>
        <v>262.3690350129566</v>
      </c>
      <c r="AI10" s="158">
        <f t="shared" si="11"/>
        <v>23.691921305985765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</row>
    <row r="11" spans="1:112" s="86" customFormat="1" ht="19.5" customHeight="1">
      <c r="A11" s="91">
        <v>6</v>
      </c>
      <c r="B11" s="90" t="s">
        <v>77</v>
      </c>
      <c r="C11" s="149">
        <v>37085</v>
      </c>
      <c r="D11" s="150">
        <f t="shared" si="12"/>
        <v>886.5</v>
      </c>
      <c r="E11" s="81">
        <f t="shared" si="12"/>
        <v>744</v>
      </c>
      <c r="F11" s="81">
        <f t="shared" si="12"/>
        <v>142.5</v>
      </c>
      <c r="G11" s="151">
        <f>SUM(H11:I11)</f>
        <v>0</v>
      </c>
      <c r="H11" s="97">
        <v>0</v>
      </c>
      <c r="I11" s="92">
        <v>0</v>
      </c>
      <c r="J11" s="151">
        <f t="shared" si="13"/>
        <v>692.9</v>
      </c>
      <c r="K11" s="92">
        <v>594</v>
      </c>
      <c r="L11" s="92">
        <v>98.9</v>
      </c>
      <c r="M11" s="151">
        <f t="shared" si="14"/>
        <v>79.1</v>
      </c>
      <c r="N11" s="92">
        <v>42.8</v>
      </c>
      <c r="O11" s="92">
        <v>36.3</v>
      </c>
      <c r="P11" s="151">
        <f t="shared" si="15"/>
        <v>114.5</v>
      </c>
      <c r="Q11" s="92">
        <v>107.2</v>
      </c>
      <c r="R11" s="92">
        <v>7.3</v>
      </c>
      <c r="S11" s="151">
        <f t="shared" si="16"/>
        <v>0</v>
      </c>
      <c r="T11" s="92">
        <v>0</v>
      </c>
      <c r="U11" s="92">
        <v>0</v>
      </c>
      <c r="V11" s="151">
        <f t="shared" si="17"/>
        <v>0</v>
      </c>
      <c r="W11" s="92">
        <v>0</v>
      </c>
      <c r="X11" s="92">
        <v>0</v>
      </c>
      <c r="Y11" s="152">
        <v>330.4</v>
      </c>
      <c r="Z11" s="153">
        <f t="shared" si="2"/>
        <v>1216.9</v>
      </c>
      <c r="AA11" s="154">
        <f t="shared" si="3"/>
        <v>886.5</v>
      </c>
      <c r="AB11" s="93">
        <f t="shared" si="4"/>
        <v>772</v>
      </c>
      <c r="AC11" s="94">
        <f t="shared" si="5"/>
        <v>114.5</v>
      </c>
      <c r="AD11" s="155">
        <f t="shared" si="6"/>
        <v>771.1143101941052</v>
      </c>
      <c r="AE11" s="95">
        <f t="shared" si="7"/>
        <v>671.5174816354756</v>
      </c>
      <c r="AF11" s="96">
        <f t="shared" si="8"/>
        <v>99.59682855862948</v>
      </c>
      <c r="AG11" s="156">
        <f t="shared" si="9"/>
        <v>1058.5098748733296</v>
      </c>
      <c r="AH11" s="157">
        <f t="shared" si="10"/>
        <v>287.39556467922426</v>
      </c>
      <c r="AI11" s="158">
        <f t="shared" si="11"/>
        <v>12.915961646926114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</row>
    <row r="12" spans="1:112" s="86" customFormat="1" ht="19.5" customHeight="1">
      <c r="A12" s="91">
        <v>7</v>
      </c>
      <c r="B12" s="90" t="s">
        <v>26</v>
      </c>
      <c r="C12" s="149">
        <v>29226</v>
      </c>
      <c r="D12" s="150">
        <f>G12+J12+M12+P12+S12+V12</f>
        <v>561.1</v>
      </c>
      <c r="E12" s="81">
        <f>H12+K12+N12+Q12+T12+W12</f>
        <v>489.09999999999997</v>
      </c>
      <c r="F12" s="81">
        <f>I12+L12+O12+R12+U12+X12</f>
        <v>72</v>
      </c>
      <c r="G12" s="151">
        <f>SUM(H12:I12)</f>
        <v>0</v>
      </c>
      <c r="H12" s="97">
        <v>0</v>
      </c>
      <c r="I12" s="92">
        <v>0</v>
      </c>
      <c r="J12" s="151">
        <f>SUM(K12:L12)</f>
        <v>370.1</v>
      </c>
      <c r="K12" s="92">
        <v>333.5</v>
      </c>
      <c r="L12" s="92">
        <v>36.6</v>
      </c>
      <c r="M12" s="151">
        <f>SUM(N12:O12)</f>
        <v>41.7</v>
      </c>
      <c r="N12" s="92">
        <v>36</v>
      </c>
      <c r="O12" s="92">
        <v>5.7</v>
      </c>
      <c r="P12" s="151">
        <f>SUM(Q12:R12)</f>
        <v>122.7</v>
      </c>
      <c r="Q12" s="92">
        <v>108.7</v>
      </c>
      <c r="R12" s="92">
        <v>14</v>
      </c>
      <c r="S12" s="151">
        <f>SUM(T12:U12)</f>
        <v>0</v>
      </c>
      <c r="T12" s="92">
        <v>0</v>
      </c>
      <c r="U12" s="92">
        <v>0</v>
      </c>
      <c r="V12" s="151">
        <f>SUM(W12:X12)</f>
        <v>26.6</v>
      </c>
      <c r="W12" s="92">
        <v>10.9</v>
      </c>
      <c r="X12" s="92">
        <v>15.7</v>
      </c>
      <c r="Y12" s="152">
        <v>241.4</v>
      </c>
      <c r="Z12" s="153">
        <f>D12+Y12</f>
        <v>802.5</v>
      </c>
      <c r="AA12" s="154">
        <f>SUM(AB12:AC12)</f>
        <v>561.1</v>
      </c>
      <c r="AB12" s="93">
        <f>G12+J12+M12+S12+V12</f>
        <v>438.40000000000003</v>
      </c>
      <c r="AC12" s="94">
        <f>P12</f>
        <v>122.7</v>
      </c>
      <c r="AD12" s="155">
        <f t="shared" si="6"/>
        <v>619.3115718880449</v>
      </c>
      <c r="AE12" s="95">
        <f t="shared" si="7"/>
        <v>483.8820051964336</v>
      </c>
      <c r="AF12" s="96">
        <f t="shared" si="8"/>
        <v>135.4295666916113</v>
      </c>
      <c r="AG12" s="156">
        <f t="shared" si="9"/>
        <v>885.75572347203</v>
      </c>
      <c r="AH12" s="157">
        <f t="shared" si="10"/>
        <v>266.44415158398505</v>
      </c>
      <c r="AI12" s="158">
        <f>AC12*100/AA12</f>
        <v>21.867759757618963</v>
      </c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</row>
    <row r="13" spans="1:112" s="86" customFormat="1" ht="19.5" customHeight="1">
      <c r="A13" s="91">
        <v>8</v>
      </c>
      <c r="B13" s="90" t="s">
        <v>78</v>
      </c>
      <c r="C13" s="149">
        <v>124994</v>
      </c>
      <c r="D13" s="150">
        <f t="shared" si="12"/>
        <v>2325.1000000000004</v>
      </c>
      <c r="E13" s="81">
        <f t="shared" si="12"/>
        <v>2187.5</v>
      </c>
      <c r="F13" s="81">
        <f t="shared" si="12"/>
        <v>137.6</v>
      </c>
      <c r="G13" s="151">
        <f t="shared" si="1"/>
        <v>0</v>
      </c>
      <c r="H13" s="92">
        <v>0</v>
      </c>
      <c r="I13" s="92">
        <v>0</v>
      </c>
      <c r="J13" s="151">
        <f t="shared" si="13"/>
        <v>1950.2</v>
      </c>
      <c r="K13" s="92">
        <v>1851.9</v>
      </c>
      <c r="L13" s="92">
        <v>98.3</v>
      </c>
      <c r="M13" s="151">
        <f t="shared" si="14"/>
        <v>154.70000000000002</v>
      </c>
      <c r="N13" s="92">
        <v>139.9</v>
      </c>
      <c r="O13" s="92">
        <v>14.8</v>
      </c>
      <c r="P13" s="151">
        <f t="shared" si="15"/>
        <v>196.29999999999998</v>
      </c>
      <c r="Q13" s="92">
        <v>195.7</v>
      </c>
      <c r="R13" s="92">
        <v>0.6</v>
      </c>
      <c r="S13" s="151">
        <f t="shared" si="16"/>
        <v>0</v>
      </c>
      <c r="T13" s="92">
        <v>0</v>
      </c>
      <c r="U13" s="92">
        <v>0</v>
      </c>
      <c r="V13" s="151">
        <f t="shared" si="17"/>
        <v>23.9</v>
      </c>
      <c r="W13" s="92">
        <v>0</v>
      </c>
      <c r="X13" s="92">
        <v>23.9</v>
      </c>
      <c r="Y13" s="152">
        <v>789.6</v>
      </c>
      <c r="Z13" s="153">
        <f t="shared" si="2"/>
        <v>3114.7000000000003</v>
      </c>
      <c r="AA13" s="154">
        <f t="shared" si="3"/>
        <v>2325.1000000000004</v>
      </c>
      <c r="AB13" s="93">
        <f t="shared" si="4"/>
        <v>2128.8</v>
      </c>
      <c r="AC13" s="94">
        <f t="shared" si="5"/>
        <v>196.29999999999998</v>
      </c>
      <c r="AD13" s="155">
        <f t="shared" si="6"/>
        <v>600.0546090728484</v>
      </c>
      <c r="AE13" s="95">
        <f t="shared" si="7"/>
        <v>549.3941128529009</v>
      </c>
      <c r="AF13" s="96">
        <f t="shared" si="8"/>
        <v>50.66049621994758</v>
      </c>
      <c r="AG13" s="156">
        <f t="shared" si="9"/>
        <v>803.8321323294487</v>
      </c>
      <c r="AH13" s="157">
        <f t="shared" si="10"/>
        <v>203.7775232566002</v>
      </c>
      <c r="AI13" s="158">
        <f t="shared" si="11"/>
        <v>8.442647628059007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</row>
    <row r="14" spans="1:112" s="89" customFormat="1" ht="17.25" customHeight="1">
      <c r="A14" s="87">
        <v>9</v>
      </c>
      <c r="B14" s="90" t="s">
        <v>79</v>
      </c>
      <c r="C14" s="149">
        <v>20462</v>
      </c>
      <c r="D14" s="150">
        <f t="shared" si="12"/>
        <v>350</v>
      </c>
      <c r="E14" s="81">
        <f>H14+K14+N14+Q14+T14+W14</f>
        <v>280.7</v>
      </c>
      <c r="F14" s="81">
        <f t="shared" si="12"/>
        <v>69.3</v>
      </c>
      <c r="G14" s="151">
        <f t="shared" si="1"/>
        <v>0</v>
      </c>
      <c r="H14" s="97">
        <v>0</v>
      </c>
      <c r="I14" s="97">
        <v>0</v>
      </c>
      <c r="J14" s="151">
        <f t="shared" si="13"/>
        <v>273.1</v>
      </c>
      <c r="K14" s="97">
        <v>218.1</v>
      </c>
      <c r="L14" s="97">
        <v>55</v>
      </c>
      <c r="M14" s="151">
        <f t="shared" si="14"/>
        <v>5.9</v>
      </c>
      <c r="N14" s="97">
        <v>0</v>
      </c>
      <c r="O14" s="97">
        <v>5.9</v>
      </c>
      <c r="P14" s="151">
        <f t="shared" si="15"/>
        <v>71</v>
      </c>
      <c r="Q14" s="97">
        <v>62.6</v>
      </c>
      <c r="R14" s="97">
        <v>8.4</v>
      </c>
      <c r="S14" s="151">
        <v>0</v>
      </c>
      <c r="T14" s="97">
        <v>0</v>
      </c>
      <c r="U14" s="97">
        <v>0</v>
      </c>
      <c r="V14" s="151">
        <f t="shared" si="17"/>
        <v>0</v>
      </c>
      <c r="W14" s="97">
        <v>0</v>
      </c>
      <c r="X14" s="97">
        <v>0</v>
      </c>
      <c r="Y14" s="152">
        <v>89</v>
      </c>
      <c r="Z14" s="153">
        <f t="shared" si="2"/>
        <v>439</v>
      </c>
      <c r="AA14" s="154">
        <f t="shared" si="3"/>
        <v>350</v>
      </c>
      <c r="AB14" s="93">
        <f>G14+J14+M14+S14+V14</f>
        <v>279</v>
      </c>
      <c r="AC14" s="94">
        <f>P14</f>
        <v>71</v>
      </c>
      <c r="AD14" s="159">
        <f t="shared" si="6"/>
        <v>551.7702365675477</v>
      </c>
      <c r="AE14" s="95">
        <f t="shared" si="7"/>
        <v>439.83970286384516</v>
      </c>
      <c r="AF14" s="96">
        <f t="shared" si="8"/>
        <v>111.93053370370254</v>
      </c>
      <c r="AG14" s="156">
        <f t="shared" si="9"/>
        <v>692.0775252947241</v>
      </c>
      <c r="AH14" s="160">
        <f t="shared" si="10"/>
        <v>140.30728872717646</v>
      </c>
      <c r="AI14" s="158">
        <f>AC14*100/AA14</f>
        <v>20.285714285714285</v>
      </c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</row>
    <row r="15" spans="1:112" s="89" customFormat="1" ht="19.5" customHeight="1">
      <c r="A15" s="87">
        <v>10</v>
      </c>
      <c r="B15" s="90" t="s">
        <v>28</v>
      </c>
      <c r="C15" s="149">
        <v>36613</v>
      </c>
      <c r="D15" s="150">
        <f t="shared" si="12"/>
        <v>899.9000000000001</v>
      </c>
      <c r="E15" s="81">
        <f t="shared" si="12"/>
        <v>807.8</v>
      </c>
      <c r="F15" s="81">
        <f t="shared" si="12"/>
        <v>92.10000000000001</v>
      </c>
      <c r="G15" s="151">
        <f t="shared" si="1"/>
        <v>666.7</v>
      </c>
      <c r="H15" s="97">
        <v>666.7</v>
      </c>
      <c r="I15" s="97">
        <v>0</v>
      </c>
      <c r="J15" s="151">
        <f t="shared" si="13"/>
        <v>83</v>
      </c>
      <c r="K15" s="97">
        <v>0</v>
      </c>
      <c r="L15" s="97">
        <v>83</v>
      </c>
      <c r="M15" s="151">
        <f t="shared" si="14"/>
        <v>2.7</v>
      </c>
      <c r="N15" s="97">
        <v>0</v>
      </c>
      <c r="O15" s="97">
        <v>2.7</v>
      </c>
      <c r="P15" s="151">
        <f t="shared" si="15"/>
        <v>134.3</v>
      </c>
      <c r="Q15" s="97">
        <v>134.3</v>
      </c>
      <c r="R15" s="97">
        <v>0</v>
      </c>
      <c r="S15" s="151">
        <f t="shared" si="16"/>
        <v>0</v>
      </c>
      <c r="T15" s="97">
        <v>0</v>
      </c>
      <c r="U15" s="97">
        <v>0</v>
      </c>
      <c r="V15" s="151">
        <f t="shared" si="17"/>
        <v>13.2</v>
      </c>
      <c r="W15" s="97">
        <v>6.8</v>
      </c>
      <c r="X15" s="97">
        <v>6.4</v>
      </c>
      <c r="Y15" s="152">
        <v>466.4</v>
      </c>
      <c r="Z15" s="153">
        <f t="shared" si="2"/>
        <v>1366.3000000000002</v>
      </c>
      <c r="AA15" s="154">
        <f t="shared" si="3"/>
        <v>899.9000000000001</v>
      </c>
      <c r="AB15" s="93">
        <f>G15+J15+M15+S15+V15</f>
        <v>765.6000000000001</v>
      </c>
      <c r="AC15" s="94">
        <f>P15</f>
        <v>134.3</v>
      </c>
      <c r="AD15" s="155">
        <f t="shared" si="6"/>
        <v>792.8613404546069</v>
      </c>
      <c r="AE15" s="95">
        <f t="shared" si="7"/>
        <v>674.5356620202767</v>
      </c>
      <c r="AF15" s="96">
        <f t="shared" si="8"/>
        <v>118.32567843433014</v>
      </c>
      <c r="AG15" s="156">
        <f t="shared" si="9"/>
        <v>1203.7853644439708</v>
      </c>
      <c r="AH15" s="157">
        <f t="shared" si="10"/>
        <v>410.9240239893639</v>
      </c>
      <c r="AI15" s="158">
        <f>AC15*100/AA15</f>
        <v>14.923880431159018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</row>
    <row r="16" spans="1:112" s="86" customFormat="1" ht="19.5" customHeight="1">
      <c r="A16" s="91">
        <v>11</v>
      </c>
      <c r="B16" s="90" t="s">
        <v>80</v>
      </c>
      <c r="C16" s="149">
        <v>29083</v>
      </c>
      <c r="D16" s="150">
        <f t="shared" si="12"/>
        <v>648.8</v>
      </c>
      <c r="E16" s="81">
        <f t="shared" si="12"/>
        <v>616.6999999999999</v>
      </c>
      <c r="F16" s="81">
        <f t="shared" si="12"/>
        <v>32.1</v>
      </c>
      <c r="G16" s="151">
        <f t="shared" si="1"/>
        <v>0</v>
      </c>
      <c r="H16" s="92">
        <v>0</v>
      </c>
      <c r="I16" s="92">
        <v>0</v>
      </c>
      <c r="J16" s="151">
        <f t="shared" si="13"/>
        <v>496.5</v>
      </c>
      <c r="K16" s="92">
        <v>488.7</v>
      </c>
      <c r="L16" s="92">
        <v>7.8</v>
      </c>
      <c r="M16" s="151">
        <f t="shared" si="14"/>
        <v>31.8</v>
      </c>
      <c r="N16" s="92">
        <v>28.6</v>
      </c>
      <c r="O16" s="92">
        <v>3.2</v>
      </c>
      <c r="P16" s="151">
        <f t="shared" si="15"/>
        <v>79.5</v>
      </c>
      <c r="Q16" s="92">
        <v>78.1</v>
      </c>
      <c r="R16" s="92">
        <v>1.4</v>
      </c>
      <c r="S16" s="151">
        <f t="shared" si="16"/>
        <v>0</v>
      </c>
      <c r="T16" s="92">
        <v>0</v>
      </c>
      <c r="U16" s="92">
        <v>0</v>
      </c>
      <c r="V16" s="151">
        <f t="shared" si="17"/>
        <v>41</v>
      </c>
      <c r="W16" s="92">
        <v>21.3</v>
      </c>
      <c r="X16" s="92">
        <v>19.7</v>
      </c>
      <c r="Y16" s="152">
        <v>223</v>
      </c>
      <c r="Z16" s="153">
        <f t="shared" si="2"/>
        <v>871.8</v>
      </c>
      <c r="AA16" s="154">
        <f t="shared" si="3"/>
        <v>648.8</v>
      </c>
      <c r="AB16" s="93">
        <f t="shared" si="4"/>
        <v>569.3</v>
      </c>
      <c r="AC16" s="94">
        <f t="shared" si="5"/>
        <v>79.5</v>
      </c>
      <c r="AD16" s="155">
        <f t="shared" si="6"/>
        <v>719.6311335854112</v>
      </c>
      <c r="AE16" s="95">
        <f t="shared" si="7"/>
        <v>631.4519179256699</v>
      </c>
      <c r="AF16" s="96">
        <f t="shared" si="8"/>
        <v>88.17921565974136</v>
      </c>
      <c r="AG16" s="156">
        <f t="shared" si="9"/>
        <v>966.9766064422959</v>
      </c>
      <c r="AH16" s="157">
        <f t="shared" si="10"/>
        <v>247.34547285688456</v>
      </c>
      <c r="AI16" s="158">
        <f t="shared" si="11"/>
        <v>12.253390875462394</v>
      </c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</row>
    <row r="17" spans="1:112" s="86" customFormat="1" ht="19.5" customHeight="1">
      <c r="A17" s="91">
        <v>12</v>
      </c>
      <c r="B17" s="90" t="s">
        <v>81</v>
      </c>
      <c r="C17" s="149">
        <v>27853</v>
      </c>
      <c r="D17" s="150">
        <f t="shared" si="12"/>
        <v>652.6999999999999</v>
      </c>
      <c r="E17" s="81">
        <f t="shared" si="12"/>
        <v>541.1</v>
      </c>
      <c r="F17" s="81">
        <f t="shared" si="12"/>
        <v>111.6</v>
      </c>
      <c r="G17" s="151">
        <f t="shared" si="1"/>
        <v>0</v>
      </c>
      <c r="H17" s="92">
        <v>0</v>
      </c>
      <c r="I17" s="92">
        <v>0</v>
      </c>
      <c r="J17" s="151">
        <f t="shared" si="13"/>
        <v>526.9</v>
      </c>
      <c r="K17" s="92">
        <v>444.4</v>
      </c>
      <c r="L17" s="92">
        <v>82.5</v>
      </c>
      <c r="M17" s="151">
        <f t="shared" si="14"/>
        <v>0.3</v>
      </c>
      <c r="N17" s="92">
        <v>0</v>
      </c>
      <c r="O17" s="92">
        <v>0.3</v>
      </c>
      <c r="P17" s="151">
        <f t="shared" si="15"/>
        <v>125.5</v>
      </c>
      <c r="Q17" s="92">
        <v>96.7</v>
      </c>
      <c r="R17" s="92">
        <v>28.8</v>
      </c>
      <c r="S17" s="151">
        <f t="shared" si="16"/>
        <v>0</v>
      </c>
      <c r="T17" s="92">
        <v>0</v>
      </c>
      <c r="U17" s="92">
        <v>0</v>
      </c>
      <c r="V17" s="151">
        <f t="shared" si="17"/>
        <v>0</v>
      </c>
      <c r="W17" s="92">
        <v>0</v>
      </c>
      <c r="X17" s="92">
        <v>0</v>
      </c>
      <c r="Y17" s="152">
        <v>292.2</v>
      </c>
      <c r="Z17" s="153">
        <f t="shared" si="2"/>
        <v>944.8999999999999</v>
      </c>
      <c r="AA17" s="154">
        <f t="shared" si="3"/>
        <v>652.6999999999999</v>
      </c>
      <c r="AB17" s="93">
        <f t="shared" si="4"/>
        <v>527.1999999999999</v>
      </c>
      <c r="AC17" s="94">
        <f t="shared" si="5"/>
        <v>125.5</v>
      </c>
      <c r="AD17" s="155">
        <f t="shared" si="6"/>
        <v>755.9271428455612</v>
      </c>
      <c r="AE17" s="95">
        <f t="shared" si="7"/>
        <v>610.5788106452886</v>
      </c>
      <c r="AF17" s="96">
        <f t="shared" si="8"/>
        <v>145.3483322002726</v>
      </c>
      <c r="AG17" s="156">
        <f t="shared" si="9"/>
        <v>1094.3397537532876</v>
      </c>
      <c r="AH17" s="157">
        <f t="shared" si="10"/>
        <v>338.4126109077264</v>
      </c>
      <c r="AI17" s="158">
        <f t="shared" si="11"/>
        <v>19.227822889535776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</row>
    <row r="18" spans="1:112" s="86" customFormat="1" ht="19.5" customHeight="1">
      <c r="A18" s="91">
        <v>13</v>
      </c>
      <c r="B18" s="90" t="s">
        <v>82</v>
      </c>
      <c r="C18" s="149">
        <v>122941</v>
      </c>
      <c r="D18" s="150">
        <f t="shared" si="12"/>
        <v>2282.1</v>
      </c>
      <c r="E18" s="81">
        <f t="shared" si="12"/>
        <v>2191.5</v>
      </c>
      <c r="F18" s="81">
        <f t="shared" si="12"/>
        <v>90.60000000000001</v>
      </c>
      <c r="G18" s="151">
        <f t="shared" si="1"/>
        <v>0</v>
      </c>
      <c r="H18" s="92">
        <v>0</v>
      </c>
      <c r="I18" s="92">
        <v>0</v>
      </c>
      <c r="J18" s="151">
        <f t="shared" si="13"/>
        <v>1847.6000000000001</v>
      </c>
      <c r="K18" s="92">
        <v>1782.2</v>
      </c>
      <c r="L18" s="92">
        <v>65.4</v>
      </c>
      <c r="M18" s="151">
        <f t="shared" si="14"/>
        <v>137.1</v>
      </c>
      <c r="N18" s="92">
        <v>111.9</v>
      </c>
      <c r="O18" s="92">
        <v>25.2</v>
      </c>
      <c r="P18" s="151">
        <f t="shared" si="15"/>
        <v>297.4</v>
      </c>
      <c r="Q18" s="92">
        <v>297.4</v>
      </c>
      <c r="R18" s="92">
        <v>0</v>
      </c>
      <c r="S18" s="151">
        <f t="shared" si="16"/>
        <v>0</v>
      </c>
      <c r="T18" s="92">
        <v>0</v>
      </c>
      <c r="U18" s="92">
        <v>0</v>
      </c>
      <c r="V18" s="151">
        <v>0</v>
      </c>
      <c r="W18" s="92">
        <v>0</v>
      </c>
      <c r="X18" s="92">
        <v>0</v>
      </c>
      <c r="Y18" s="152">
        <v>1073</v>
      </c>
      <c r="Z18" s="153">
        <f t="shared" si="2"/>
        <v>3355.1</v>
      </c>
      <c r="AA18" s="154">
        <f t="shared" si="3"/>
        <v>2282.1</v>
      </c>
      <c r="AB18" s="93">
        <f t="shared" si="4"/>
        <v>1984.7</v>
      </c>
      <c r="AC18" s="94">
        <f t="shared" si="5"/>
        <v>297.4</v>
      </c>
      <c r="AD18" s="155">
        <f t="shared" si="6"/>
        <v>598.7923396772278</v>
      </c>
      <c r="AE18" s="95">
        <f t="shared" si="7"/>
        <v>520.7585804992743</v>
      </c>
      <c r="AF18" s="96">
        <f t="shared" si="8"/>
        <v>78.03375917795344</v>
      </c>
      <c r="AG18" s="146">
        <f t="shared" si="9"/>
        <v>880.333104969575</v>
      </c>
      <c r="AH18" s="157">
        <f t="shared" si="10"/>
        <v>281.54076529234715</v>
      </c>
      <c r="AI18" s="158">
        <f t="shared" si="11"/>
        <v>13.031856623285568</v>
      </c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</row>
    <row r="19" spans="1:112" s="86" customFormat="1" ht="19.5" customHeight="1">
      <c r="A19" s="91">
        <v>14</v>
      </c>
      <c r="B19" s="90" t="s">
        <v>75</v>
      </c>
      <c r="C19" s="149">
        <v>55137</v>
      </c>
      <c r="D19" s="150">
        <f t="shared" si="12"/>
        <v>1241.3999999999999</v>
      </c>
      <c r="E19" s="81">
        <f t="shared" si="12"/>
        <v>1146.2</v>
      </c>
      <c r="F19" s="81">
        <f t="shared" si="12"/>
        <v>95.19999999999999</v>
      </c>
      <c r="G19" s="151">
        <f t="shared" si="1"/>
        <v>0</v>
      </c>
      <c r="H19" s="92">
        <v>0</v>
      </c>
      <c r="I19" s="92">
        <v>0</v>
      </c>
      <c r="J19" s="151">
        <f t="shared" si="13"/>
        <v>934.8</v>
      </c>
      <c r="K19" s="92">
        <v>902</v>
      </c>
      <c r="L19" s="92">
        <v>32.8</v>
      </c>
      <c r="M19" s="151">
        <f t="shared" si="14"/>
        <v>0</v>
      </c>
      <c r="N19" s="92">
        <v>0</v>
      </c>
      <c r="O19" s="92">
        <v>0</v>
      </c>
      <c r="P19" s="151">
        <f t="shared" si="15"/>
        <v>211.79999999999998</v>
      </c>
      <c r="Q19" s="92">
        <v>200.2</v>
      </c>
      <c r="R19" s="92">
        <v>11.6</v>
      </c>
      <c r="S19" s="151">
        <f t="shared" si="16"/>
        <v>0</v>
      </c>
      <c r="T19" s="92">
        <v>0</v>
      </c>
      <c r="U19" s="92">
        <v>0</v>
      </c>
      <c r="V19" s="151">
        <f t="shared" si="17"/>
        <v>94.8</v>
      </c>
      <c r="W19" s="92">
        <v>44</v>
      </c>
      <c r="X19" s="92">
        <v>50.8</v>
      </c>
      <c r="Y19" s="152">
        <v>322.1</v>
      </c>
      <c r="Z19" s="153">
        <f t="shared" si="2"/>
        <v>1563.5</v>
      </c>
      <c r="AA19" s="154">
        <f t="shared" si="3"/>
        <v>1241.3999999999999</v>
      </c>
      <c r="AB19" s="93">
        <f t="shared" si="4"/>
        <v>1029.6</v>
      </c>
      <c r="AC19" s="94">
        <f t="shared" si="5"/>
        <v>211.79999999999998</v>
      </c>
      <c r="AD19" s="155">
        <f t="shared" si="6"/>
        <v>726.2847323997057</v>
      </c>
      <c r="AE19" s="95">
        <f t="shared" si="7"/>
        <v>602.3705175436903</v>
      </c>
      <c r="AF19" s="96">
        <f t="shared" si="8"/>
        <v>123.91421485601553</v>
      </c>
      <c r="AG19" s="146">
        <f t="shared" si="9"/>
        <v>914.7302876646852</v>
      </c>
      <c r="AH19" s="157">
        <f t="shared" si="10"/>
        <v>188.44555526497928</v>
      </c>
      <c r="AI19" s="158">
        <f t="shared" si="11"/>
        <v>17.06138231029483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</row>
    <row r="20" spans="1:112" s="86" customFormat="1" ht="19.5" customHeight="1">
      <c r="A20" s="91">
        <v>15</v>
      </c>
      <c r="B20" s="90" t="s">
        <v>83</v>
      </c>
      <c r="C20" s="149">
        <v>17629</v>
      </c>
      <c r="D20" s="150">
        <f t="shared" si="12"/>
        <v>394.70000000000005</v>
      </c>
      <c r="E20" s="81">
        <f t="shared" si="12"/>
        <v>381.8</v>
      </c>
      <c r="F20" s="81">
        <f t="shared" si="12"/>
        <v>12.899999999999999</v>
      </c>
      <c r="G20" s="151">
        <f>SUM(H20:I20)</f>
        <v>0</v>
      </c>
      <c r="H20" s="92">
        <v>0</v>
      </c>
      <c r="I20" s="92">
        <v>0</v>
      </c>
      <c r="J20" s="151">
        <f>SUM(K20:L20)</f>
        <v>307.8</v>
      </c>
      <c r="K20" s="92">
        <v>304.1</v>
      </c>
      <c r="L20" s="92">
        <v>3.7</v>
      </c>
      <c r="M20" s="151">
        <f>SUM(N20:O20)</f>
        <v>0</v>
      </c>
      <c r="N20" s="92">
        <v>0</v>
      </c>
      <c r="O20" s="92">
        <v>0</v>
      </c>
      <c r="P20" s="151">
        <f>SUM(Q20:R20)</f>
        <v>68.4</v>
      </c>
      <c r="Q20" s="92">
        <v>68.4</v>
      </c>
      <c r="R20" s="92">
        <v>0</v>
      </c>
      <c r="S20" s="151">
        <f>SUM(T20:U20)</f>
        <v>0</v>
      </c>
      <c r="T20" s="92">
        <v>0</v>
      </c>
      <c r="U20" s="92">
        <v>0</v>
      </c>
      <c r="V20" s="151">
        <f>SUM(W20:X20)</f>
        <v>18.5</v>
      </c>
      <c r="W20" s="92">
        <v>9.3</v>
      </c>
      <c r="X20" s="92">
        <v>9.2</v>
      </c>
      <c r="Y20" s="152">
        <v>142.7</v>
      </c>
      <c r="Z20" s="153">
        <f>D20+Y20</f>
        <v>537.4000000000001</v>
      </c>
      <c r="AA20" s="154">
        <f>SUM(AB20:AC20)</f>
        <v>394.70000000000005</v>
      </c>
      <c r="AB20" s="93">
        <f>G20+J20+M20+S20+V20</f>
        <v>326.3</v>
      </c>
      <c r="AC20" s="94">
        <f>P20</f>
        <v>68.4</v>
      </c>
      <c r="AD20" s="155">
        <f t="shared" si="6"/>
        <v>722.2337094852874</v>
      </c>
      <c r="AE20" s="95">
        <f t="shared" si="7"/>
        <v>597.0733706740543</v>
      </c>
      <c r="AF20" s="96">
        <f t="shared" si="8"/>
        <v>125.16033881123295</v>
      </c>
      <c r="AG20" s="156">
        <f t="shared" si="9"/>
        <v>983.3503812449796</v>
      </c>
      <c r="AH20" s="157">
        <f t="shared" si="10"/>
        <v>261.1166717596921</v>
      </c>
      <c r="AI20" s="158">
        <f>AC20*100/AA20</f>
        <v>17.329617430960223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</row>
    <row r="21" spans="1:112" s="86" customFormat="1" ht="19.5" customHeight="1">
      <c r="A21" s="91">
        <v>16</v>
      </c>
      <c r="B21" s="90" t="s">
        <v>84</v>
      </c>
      <c r="C21" s="149">
        <v>6925</v>
      </c>
      <c r="D21" s="150">
        <f t="shared" si="12"/>
        <v>108.3</v>
      </c>
      <c r="E21" s="81">
        <f t="shared" si="12"/>
        <v>106.1</v>
      </c>
      <c r="F21" s="81">
        <f t="shared" si="12"/>
        <v>2.2</v>
      </c>
      <c r="G21" s="151">
        <f>SUM(H21:I21)</f>
        <v>0</v>
      </c>
      <c r="H21" s="92">
        <v>0</v>
      </c>
      <c r="I21" s="92">
        <v>0</v>
      </c>
      <c r="J21" s="151">
        <f>SUM(K21:L21)</f>
        <v>60.699999999999996</v>
      </c>
      <c r="K21" s="92">
        <v>60.3</v>
      </c>
      <c r="L21" s="92">
        <v>0.4</v>
      </c>
      <c r="M21" s="151">
        <f>SUM(N21:O21)</f>
        <v>10.8</v>
      </c>
      <c r="N21" s="92">
        <v>9</v>
      </c>
      <c r="O21" s="92">
        <v>1.8</v>
      </c>
      <c r="P21" s="151">
        <f>SUM(Q21:R21)</f>
        <v>36.8</v>
      </c>
      <c r="Q21" s="92">
        <v>36.8</v>
      </c>
      <c r="R21" s="92">
        <v>0</v>
      </c>
      <c r="S21" s="151">
        <f>SUM(T21:U21)</f>
        <v>0</v>
      </c>
      <c r="T21" s="92">
        <v>0</v>
      </c>
      <c r="U21" s="92">
        <v>0</v>
      </c>
      <c r="V21" s="151">
        <f>SUM(W21:X21)</f>
        <v>0</v>
      </c>
      <c r="W21" s="92">
        <v>0</v>
      </c>
      <c r="X21" s="92">
        <v>0</v>
      </c>
      <c r="Y21" s="152">
        <v>40.5</v>
      </c>
      <c r="Z21" s="153">
        <f t="shared" si="2"/>
        <v>148.8</v>
      </c>
      <c r="AA21" s="154">
        <f t="shared" si="3"/>
        <v>108.3</v>
      </c>
      <c r="AB21" s="93">
        <f t="shared" si="4"/>
        <v>71.5</v>
      </c>
      <c r="AC21" s="94">
        <f t="shared" si="5"/>
        <v>36.8</v>
      </c>
      <c r="AD21" s="155">
        <f t="shared" si="6"/>
        <v>504.4835216024222</v>
      </c>
      <c r="AE21" s="95">
        <f t="shared" si="7"/>
        <v>333.06160475136835</v>
      </c>
      <c r="AF21" s="96">
        <f t="shared" si="8"/>
        <v>171.4219168510539</v>
      </c>
      <c r="AG21" s="156">
        <f t="shared" si="9"/>
        <v>693.1407942238268</v>
      </c>
      <c r="AH21" s="157">
        <f t="shared" si="10"/>
        <v>188.65727262140447</v>
      </c>
      <c r="AI21" s="158">
        <f t="shared" si="11"/>
        <v>33.97968605724838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</row>
    <row r="22" spans="1:112" s="86" customFormat="1" ht="19.5" customHeight="1">
      <c r="A22" s="91">
        <v>17</v>
      </c>
      <c r="B22" s="90" t="s">
        <v>85</v>
      </c>
      <c r="C22" s="149">
        <v>14736</v>
      </c>
      <c r="D22" s="150">
        <f t="shared" si="12"/>
        <v>309</v>
      </c>
      <c r="E22" s="81">
        <f t="shared" si="12"/>
        <v>292.19999999999993</v>
      </c>
      <c r="F22" s="81">
        <f t="shared" si="12"/>
        <v>16.8</v>
      </c>
      <c r="G22" s="151">
        <f t="shared" si="1"/>
        <v>0</v>
      </c>
      <c r="H22" s="92">
        <v>0</v>
      </c>
      <c r="I22" s="92">
        <v>0</v>
      </c>
      <c r="J22" s="151">
        <f t="shared" si="13"/>
        <v>243.5</v>
      </c>
      <c r="K22" s="92">
        <v>232.2</v>
      </c>
      <c r="L22" s="92">
        <v>11.3</v>
      </c>
      <c r="M22" s="151">
        <f>SUM(N22:O22)</f>
        <v>13.6</v>
      </c>
      <c r="N22" s="92">
        <v>10.6</v>
      </c>
      <c r="O22" s="92">
        <v>3</v>
      </c>
      <c r="P22" s="151">
        <f t="shared" si="15"/>
        <v>45.7</v>
      </c>
      <c r="Q22" s="92">
        <v>44.5</v>
      </c>
      <c r="R22" s="92">
        <v>1.2</v>
      </c>
      <c r="S22" s="151">
        <f t="shared" si="16"/>
        <v>0</v>
      </c>
      <c r="T22" s="92">
        <v>0</v>
      </c>
      <c r="U22" s="92">
        <v>0</v>
      </c>
      <c r="V22" s="151">
        <f t="shared" si="17"/>
        <v>6.2</v>
      </c>
      <c r="W22" s="92">
        <v>4.9</v>
      </c>
      <c r="X22" s="92">
        <v>1.3</v>
      </c>
      <c r="Y22" s="152">
        <v>63</v>
      </c>
      <c r="Z22" s="153">
        <f t="shared" si="2"/>
        <v>372</v>
      </c>
      <c r="AA22" s="154">
        <f t="shared" si="3"/>
        <v>309</v>
      </c>
      <c r="AB22" s="93">
        <f t="shared" si="4"/>
        <v>263.3</v>
      </c>
      <c r="AC22" s="94">
        <f t="shared" si="5"/>
        <v>45.7</v>
      </c>
      <c r="AD22" s="155">
        <f t="shared" si="6"/>
        <v>676.4211411158977</v>
      </c>
      <c r="AE22" s="95">
        <f t="shared" si="7"/>
        <v>576.3808623165564</v>
      </c>
      <c r="AF22" s="96">
        <f t="shared" si="8"/>
        <v>100.04027879934154</v>
      </c>
      <c r="AG22" s="156">
        <f t="shared" si="9"/>
        <v>814.3322475570033</v>
      </c>
      <c r="AH22" s="157">
        <f t="shared" si="10"/>
        <v>137.91110644110537</v>
      </c>
      <c r="AI22" s="158">
        <f>AC22*100/AA22</f>
        <v>14.789644012944985</v>
      </c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</row>
    <row r="23" spans="1:112" s="86" customFormat="1" ht="19.5" customHeight="1">
      <c r="A23" s="91">
        <v>18</v>
      </c>
      <c r="B23" s="90" t="s">
        <v>86</v>
      </c>
      <c r="C23" s="149">
        <v>33818</v>
      </c>
      <c r="D23" s="150">
        <f t="shared" si="12"/>
        <v>583.9000000000001</v>
      </c>
      <c r="E23" s="81">
        <f t="shared" si="12"/>
        <v>542.9</v>
      </c>
      <c r="F23" s="81">
        <f t="shared" si="12"/>
        <v>41</v>
      </c>
      <c r="G23" s="151">
        <v>0</v>
      </c>
      <c r="H23" s="92">
        <v>0</v>
      </c>
      <c r="I23" s="98">
        <v>0</v>
      </c>
      <c r="J23" s="151">
        <f t="shared" si="13"/>
        <v>380.7</v>
      </c>
      <c r="K23" s="92">
        <v>351.4</v>
      </c>
      <c r="L23" s="92">
        <v>29.3</v>
      </c>
      <c r="M23" s="151">
        <f t="shared" si="14"/>
        <v>0</v>
      </c>
      <c r="N23" s="92">
        <v>0</v>
      </c>
      <c r="O23" s="92">
        <v>0</v>
      </c>
      <c r="P23" s="151">
        <f t="shared" si="15"/>
        <v>144</v>
      </c>
      <c r="Q23" s="92">
        <v>142.6</v>
      </c>
      <c r="R23" s="92">
        <v>1.4</v>
      </c>
      <c r="S23" s="151">
        <v>0</v>
      </c>
      <c r="T23" s="92">
        <v>0</v>
      </c>
      <c r="U23" s="92">
        <v>0</v>
      </c>
      <c r="V23" s="151">
        <f t="shared" si="17"/>
        <v>59.2</v>
      </c>
      <c r="W23" s="92">
        <v>48.9</v>
      </c>
      <c r="X23" s="92">
        <v>10.3</v>
      </c>
      <c r="Y23" s="152">
        <v>310.2</v>
      </c>
      <c r="Z23" s="153">
        <f t="shared" si="2"/>
        <v>894.1000000000001</v>
      </c>
      <c r="AA23" s="154">
        <f t="shared" si="3"/>
        <v>583.9</v>
      </c>
      <c r="AB23" s="93">
        <f t="shared" si="4"/>
        <v>439.9</v>
      </c>
      <c r="AC23" s="94">
        <f t="shared" si="5"/>
        <v>144</v>
      </c>
      <c r="AD23" s="155">
        <f t="shared" si="6"/>
        <v>556.9662271857514</v>
      </c>
      <c r="AE23" s="95">
        <f t="shared" si="7"/>
        <v>419.6085688285871</v>
      </c>
      <c r="AF23" s="96">
        <f t="shared" si="8"/>
        <v>137.35765835716427</v>
      </c>
      <c r="AG23" s="156">
        <f t="shared" si="9"/>
        <v>852.8575162301429</v>
      </c>
      <c r="AH23" s="157">
        <f t="shared" si="10"/>
        <v>295.8912890443913</v>
      </c>
      <c r="AI23" s="158">
        <f t="shared" si="11"/>
        <v>24.66175715019695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</row>
    <row r="24" spans="1:112" s="86" customFormat="1" ht="19.5" customHeight="1">
      <c r="A24" s="91">
        <v>19</v>
      </c>
      <c r="B24" s="90" t="s">
        <v>87</v>
      </c>
      <c r="C24" s="149">
        <v>26800</v>
      </c>
      <c r="D24" s="150">
        <f t="shared" si="12"/>
        <v>516.3</v>
      </c>
      <c r="E24" s="81">
        <f t="shared" si="12"/>
        <v>475.1</v>
      </c>
      <c r="F24" s="81">
        <f t="shared" si="12"/>
        <v>41.2</v>
      </c>
      <c r="G24" s="151">
        <v>0</v>
      </c>
      <c r="H24" s="92">
        <v>0</v>
      </c>
      <c r="I24" s="92">
        <v>0</v>
      </c>
      <c r="J24" s="151">
        <f t="shared" si="13"/>
        <v>331.1</v>
      </c>
      <c r="K24" s="92">
        <v>302.1</v>
      </c>
      <c r="L24" s="92">
        <v>29</v>
      </c>
      <c r="M24" s="151">
        <f t="shared" si="14"/>
        <v>0</v>
      </c>
      <c r="N24" s="92">
        <v>0</v>
      </c>
      <c r="O24" s="92">
        <v>0</v>
      </c>
      <c r="P24" s="151">
        <f t="shared" si="15"/>
        <v>126.2</v>
      </c>
      <c r="Q24" s="92">
        <v>124.8</v>
      </c>
      <c r="R24" s="92">
        <v>1.4</v>
      </c>
      <c r="S24" s="151">
        <v>0</v>
      </c>
      <c r="T24" s="92">
        <v>0</v>
      </c>
      <c r="U24" s="92">
        <v>0</v>
      </c>
      <c r="V24" s="151">
        <f t="shared" si="17"/>
        <v>59</v>
      </c>
      <c r="W24" s="92">
        <v>48.2</v>
      </c>
      <c r="X24" s="92">
        <v>10.8</v>
      </c>
      <c r="Y24" s="152">
        <v>387.9</v>
      </c>
      <c r="Z24" s="153">
        <f t="shared" si="2"/>
        <v>904.1999999999999</v>
      </c>
      <c r="AA24" s="154">
        <f t="shared" si="3"/>
        <v>516.3000000000001</v>
      </c>
      <c r="AB24" s="93">
        <f t="shared" si="4"/>
        <v>390.1</v>
      </c>
      <c r="AC24" s="94">
        <f t="shared" si="5"/>
        <v>126.2</v>
      </c>
      <c r="AD24" s="155">
        <f t="shared" si="6"/>
        <v>621.4492055849785</v>
      </c>
      <c r="AE24" s="95">
        <f t="shared" si="7"/>
        <v>469.5474241694752</v>
      </c>
      <c r="AF24" s="96">
        <f t="shared" si="8"/>
        <v>151.90178141550314</v>
      </c>
      <c r="AG24" s="156">
        <f t="shared" si="9"/>
        <v>1088.348579682234</v>
      </c>
      <c r="AH24" s="157">
        <f t="shared" si="10"/>
        <v>466.89937409725565</v>
      </c>
      <c r="AI24" s="158">
        <f t="shared" si="11"/>
        <v>24.443153205500675</v>
      </c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</row>
    <row r="25" spans="1:112" s="86" customFormat="1" ht="19.5" customHeight="1">
      <c r="A25" s="91">
        <v>20</v>
      </c>
      <c r="B25" s="90" t="s">
        <v>34</v>
      </c>
      <c r="C25" s="149">
        <v>6335</v>
      </c>
      <c r="D25" s="150">
        <f t="shared" si="12"/>
        <v>119.3</v>
      </c>
      <c r="E25" s="81">
        <f t="shared" si="12"/>
        <v>116.7</v>
      </c>
      <c r="F25" s="81">
        <f t="shared" si="12"/>
        <v>2.6</v>
      </c>
      <c r="G25" s="151">
        <f t="shared" si="1"/>
        <v>0</v>
      </c>
      <c r="H25" s="92">
        <v>0</v>
      </c>
      <c r="I25" s="92">
        <v>0</v>
      </c>
      <c r="J25" s="151">
        <f t="shared" si="13"/>
        <v>75</v>
      </c>
      <c r="K25" s="92">
        <v>75</v>
      </c>
      <c r="L25" s="92">
        <v>0</v>
      </c>
      <c r="M25" s="151">
        <f t="shared" si="14"/>
        <v>15.2</v>
      </c>
      <c r="N25" s="92">
        <v>12.6</v>
      </c>
      <c r="O25" s="92">
        <v>2.6</v>
      </c>
      <c r="P25" s="151">
        <f t="shared" si="15"/>
        <v>23.9</v>
      </c>
      <c r="Q25" s="92">
        <v>23.9</v>
      </c>
      <c r="R25" s="92">
        <v>0</v>
      </c>
      <c r="S25" s="151">
        <f t="shared" si="16"/>
        <v>0</v>
      </c>
      <c r="T25" s="92">
        <v>0</v>
      </c>
      <c r="U25" s="92">
        <v>0</v>
      </c>
      <c r="V25" s="151">
        <f t="shared" si="17"/>
        <v>5.2</v>
      </c>
      <c r="W25" s="92">
        <v>5.2</v>
      </c>
      <c r="X25" s="92">
        <v>0</v>
      </c>
      <c r="Y25" s="152">
        <v>56.1</v>
      </c>
      <c r="Z25" s="153">
        <f t="shared" si="2"/>
        <v>175.4</v>
      </c>
      <c r="AA25" s="154">
        <f t="shared" si="3"/>
        <v>119.30000000000001</v>
      </c>
      <c r="AB25" s="93">
        <f t="shared" si="4"/>
        <v>95.4</v>
      </c>
      <c r="AC25" s="94">
        <f t="shared" si="5"/>
        <v>23.9</v>
      </c>
      <c r="AD25" s="155">
        <f t="shared" si="6"/>
        <v>607.4802046999517</v>
      </c>
      <c r="AE25" s="95">
        <f t="shared" si="7"/>
        <v>485.78048221605525</v>
      </c>
      <c r="AF25" s="96">
        <f t="shared" si="8"/>
        <v>121.69972248389641</v>
      </c>
      <c r="AG25" s="156">
        <f t="shared" si="9"/>
        <v>893.1435700282608</v>
      </c>
      <c r="AH25" s="157">
        <f t="shared" si="10"/>
        <v>285.66336532830917</v>
      </c>
      <c r="AI25" s="158">
        <f t="shared" si="11"/>
        <v>20.03352891869237</v>
      </c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</row>
    <row r="26" spans="1:112" s="86" customFormat="1" ht="19.5" customHeight="1">
      <c r="A26" s="91">
        <v>21</v>
      </c>
      <c r="B26" s="90" t="s">
        <v>35</v>
      </c>
      <c r="C26" s="149">
        <v>16128</v>
      </c>
      <c r="D26" s="150">
        <f t="shared" si="12"/>
        <v>219.60000000000002</v>
      </c>
      <c r="E26" s="81">
        <f t="shared" si="12"/>
        <v>198.40000000000003</v>
      </c>
      <c r="F26" s="81">
        <f t="shared" si="12"/>
        <v>21.2</v>
      </c>
      <c r="G26" s="151">
        <f t="shared" si="1"/>
        <v>0</v>
      </c>
      <c r="H26" s="92">
        <v>0</v>
      </c>
      <c r="I26" s="92">
        <v>0</v>
      </c>
      <c r="J26" s="151">
        <f t="shared" si="13"/>
        <v>170.9</v>
      </c>
      <c r="K26" s="92">
        <v>155.3</v>
      </c>
      <c r="L26" s="92">
        <v>15.6</v>
      </c>
      <c r="M26" s="151">
        <f t="shared" si="14"/>
        <v>10.399999999999999</v>
      </c>
      <c r="N26" s="92">
        <v>4.8</v>
      </c>
      <c r="O26" s="92">
        <v>5.6</v>
      </c>
      <c r="P26" s="151">
        <f t="shared" si="15"/>
        <v>38.3</v>
      </c>
      <c r="Q26" s="92">
        <v>38.3</v>
      </c>
      <c r="R26" s="92">
        <v>0</v>
      </c>
      <c r="S26" s="151">
        <f t="shared" si="16"/>
        <v>0</v>
      </c>
      <c r="T26" s="92">
        <v>0</v>
      </c>
      <c r="U26" s="92">
        <v>0</v>
      </c>
      <c r="V26" s="151">
        <f t="shared" si="17"/>
        <v>0</v>
      </c>
      <c r="W26" s="92">
        <v>0</v>
      </c>
      <c r="X26" s="92">
        <v>0</v>
      </c>
      <c r="Y26" s="152">
        <v>130.4</v>
      </c>
      <c r="Z26" s="153">
        <f t="shared" si="2"/>
        <v>350</v>
      </c>
      <c r="AA26" s="154">
        <f t="shared" si="3"/>
        <v>219.60000000000002</v>
      </c>
      <c r="AB26" s="93">
        <f t="shared" si="4"/>
        <v>181.3</v>
      </c>
      <c r="AC26" s="94">
        <f t="shared" si="5"/>
        <v>38.3</v>
      </c>
      <c r="AD26" s="155">
        <f t="shared" si="6"/>
        <v>439.2281105990784</v>
      </c>
      <c r="AE26" s="95">
        <f t="shared" si="7"/>
        <v>362.6232078853046</v>
      </c>
      <c r="AF26" s="96">
        <f t="shared" si="8"/>
        <v>76.60490271377367</v>
      </c>
      <c r="AG26" s="156">
        <f t="shared" si="9"/>
        <v>700.0448028673835</v>
      </c>
      <c r="AH26" s="157">
        <f t="shared" si="10"/>
        <v>260.8166922683052</v>
      </c>
      <c r="AI26" s="158">
        <f t="shared" si="11"/>
        <v>17.440801457194897</v>
      </c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</row>
    <row r="27" spans="1:112" s="86" customFormat="1" ht="19.5" customHeight="1">
      <c r="A27" s="87">
        <v>22</v>
      </c>
      <c r="B27" s="90" t="s">
        <v>36</v>
      </c>
      <c r="C27" s="149">
        <v>8144</v>
      </c>
      <c r="D27" s="150">
        <f t="shared" si="12"/>
        <v>145.1</v>
      </c>
      <c r="E27" s="81">
        <f t="shared" si="12"/>
        <v>138</v>
      </c>
      <c r="F27" s="81">
        <f t="shared" si="12"/>
        <v>7.1000000000000005</v>
      </c>
      <c r="G27" s="151">
        <f t="shared" si="1"/>
        <v>0</v>
      </c>
      <c r="H27" s="92">
        <v>0</v>
      </c>
      <c r="I27" s="92">
        <v>0</v>
      </c>
      <c r="J27" s="151">
        <f t="shared" si="13"/>
        <v>121.5</v>
      </c>
      <c r="K27" s="92">
        <v>116.6</v>
      </c>
      <c r="L27" s="92">
        <v>4.9</v>
      </c>
      <c r="M27" s="151">
        <f t="shared" si="14"/>
        <v>9.5</v>
      </c>
      <c r="N27" s="92">
        <v>8.6</v>
      </c>
      <c r="O27" s="92">
        <v>0.9</v>
      </c>
      <c r="P27" s="151">
        <f t="shared" si="15"/>
        <v>12.9</v>
      </c>
      <c r="Q27" s="92">
        <v>12.8</v>
      </c>
      <c r="R27" s="92">
        <v>0.1</v>
      </c>
      <c r="S27" s="151">
        <f t="shared" si="16"/>
        <v>0</v>
      </c>
      <c r="T27" s="92">
        <v>0</v>
      </c>
      <c r="U27" s="92">
        <v>0</v>
      </c>
      <c r="V27" s="151">
        <f t="shared" si="17"/>
        <v>1.2</v>
      </c>
      <c r="W27" s="92">
        <v>0</v>
      </c>
      <c r="X27" s="92">
        <v>1.2</v>
      </c>
      <c r="Y27" s="152">
        <v>50.7</v>
      </c>
      <c r="Z27" s="153">
        <f t="shared" si="2"/>
        <v>195.8</v>
      </c>
      <c r="AA27" s="154">
        <f t="shared" si="3"/>
        <v>145.1</v>
      </c>
      <c r="AB27" s="93">
        <f t="shared" si="4"/>
        <v>132.2</v>
      </c>
      <c r="AC27" s="94">
        <f t="shared" si="5"/>
        <v>12.9</v>
      </c>
      <c r="AD27" s="155">
        <f t="shared" si="6"/>
        <v>574.7354078205209</v>
      </c>
      <c r="AE27" s="95">
        <f t="shared" si="7"/>
        <v>523.6390138792065</v>
      </c>
      <c r="AF27" s="96">
        <f t="shared" si="8"/>
        <v>51.09639394131441</v>
      </c>
      <c r="AG27" s="156">
        <f t="shared" si="9"/>
        <v>775.5561188921986</v>
      </c>
      <c r="AH27" s="157">
        <f t="shared" si="10"/>
        <v>200.82071107167755</v>
      </c>
      <c r="AI27" s="158">
        <f t="shared" si="11"/>
        <v>8.890420399724329</v>
      </c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</row>
    <row r="28" spans="1:112" s="89" customFormat="1" ht="19.5" customHeight="1">
      <c r="A28" s="91">
        <v>23</v>
      </c>
      <c r="B28" s="90" t="s">
        <v>37</v>
      </c>
      <c r="C28" s="149">
        <v>6084</v>
      </c>
      <c r="D28" s="150">
        <f t="shared" si="12"/>
        <v>109.60000000000001</v>
      </c>
      <c r="E28" s="81">
        <f t="shared" si="12"/>
        <v>107.2</v>
      </c>
      <c r="F28" s="81">
        <f t="shared" si="12"/>
        <v>2.4</v>
      </c>
      <c r="G28" s="151">
        <f t="shared" si="1"/>
        <v>0</v>
      </c>
      <c r="H28" s="97">
        <v>0</v>
      </c>
      <c r="I28" s="97">
        <v>0</v>
      </c>
      <c r="J28" s="151">
        <f t="shared" si="13"/>
        <v>88</v>
      </c>
      <c r="K28" s="97">
        <v>86.9</v>
      </c>
      <c r="L28" s="97">
        <v>1.1</v>
      </c>
      <c r="M28" s="151">
        <f t="shared" si="14"/>
        <v>12.9</v>
      </c>
      <c r="N28" s="97">
        <v>12</v>
      </c>
      <c r="O28" s="97">
        <v>0.9</v>
      </c>
      <c r="P28" s="151">
        <f t="shared" si="15"/>
        <v>8.700000000000001</v>
      </c>
      <c r="Q28" s="178">
        <v>8.3</v>
      </c>
      <c r="R28" s="97">
        <v>0.4</v>
      </c>
      <c r="S28" s="151">
        <f t="shared" si="16"/>
        <v>0</v>
      </c>
      <c r="T28" s="97">
        <v>0</v>
      </c>
      <c r="U28" s="97">
        <v>0</v>
      </c>
      <c r="V28" s="151">
        <f t="shared" si="17"/>
        <v>0</v>
      </c>
      <c r="W28" s="97">
        <v>0</v>
      </c>
      <c r="X28" s="97">
        <v>0</v>
      </c>
      <c r="Y28" s="152">
        <v>0</v>
      </c>
      <c r="Z28" s="153">
        <f t="shared" si="2"/>
        <v>109.60000000000001</v>
      </c>
      <c r="AA28" s="154">
        <f t="shared" si="3"/>
        <v>109.60000000000001</v>
      </c>
      <c r="AB28" s="93">
        <f t="shared" si="4"/>
        <v>100.9</v>
      </c>
      <c r="AC28" s="94">
        <f t="shared" si="5"/>
        <v>8.700000000000001</v>
      </c>
      <c r="AD28" s="155">
        <f t="shared" si="6"/>
        <v>581.1117473648492</v>
      </c>
      <c r="AE28" s="95">
        <f t="shared" si="7"/>
        <v>534.9833513605226</v>
      </c>
      <c r="AF28" s="96">
        <f t="shared" si="8"/>
        <v>46.128396004326525</v>
      </c>
      <c r="AG28" s="156">
        <f t="shared" si="9"/>
        <v>581.1117473648492</v>
      </c>
      <c r="AH28" s="157">
        <f t="shared" si="10"/>
        <v>0</v>
      </c>
      <c r="AI28" s="158">
        <f t="shared" si="11"/>
        <v>7.937956204379563</v>
      </c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</row>
    <row r="29" spans="1:112" s="89" customFormat="1" ht="19.5" customHeight="1">
      <c r="A29" s="91">
        <v>24</v>
      </c>
      <c r="B29" s="90" t="s">
        <v>38</v>
      </c>
      <c r="C29" s="149">
        <v>12631</v>
      </c>
      <c r="D29" s="150">
        <f>G29+J29+M29+P29+S29+V29</f>
        <v>276.3</v>
      </c>
      <c r="E29" s="81">
        <f>H29+K29+N29+Q29+T29+W29</f>
        <v>256.8</v>
      </c>
      <c r="F29" s="81">
        <f>L29+I29+O29+R29+U29+X29</f>
        <v>19.5</v>
      </c>
      <c r="G29" s="151">
        <f>SUM(H29:I29)</f>
        <v>0</v>
      </c>
      <c r="H29" s="97">
        <v>0</v>
      </c>
      <c r="I29" s="97">
        <v>0</v>
      </c>
      <c r="J29" s="151">
        <f>SUM(K29:L29)</f>
        <v>190</v>
      </c>
      <c r="K29" s="97">
        <v>180</v>
      </c>
      <c r="L29" s="97">
        <v>10</v>
      </c>
      <c r="M29" s="151">
        <f>SUM(N29:O29)</f>
        <v>11.4</v>
      </c>
      <c r="N29" s="97">
        <v>9</v>
      </c>
      <c r="O29" s="97">
        <v>2.4</v>
      </c>
      <c r="P29" s="151">
        <f>SUM(Q29:R29)</f>
        <v>70.8</v>
      </c>
      <c r="Q29" s="97">
        <v>63.7</v>
      </c>
      <c r="R29" s="97">
        <v>7.1</v>
      </c>
      <c r="S29" s="151">
        <f>SUM(T29:U29)</f>
        <v>0</v>
      </c>
      <c r="T29" s="97">
        <v>0</v>
      </c>
      <c r="U29" s="97">
        <v>0</v>
      </c>
      <c r="V29" s="151">
        <f>SUM(W29:X29)</f>
        <v>4.1</v>
      </c>
      <c r="W29" s="97">
        <v>4.1</v>
      </c>
      <c r="X29" s="97">
        <v>0</v>
      </c>
      <c r="Y29" s="152">
        <v>82</v>
      </c>
      <c r="Z29" s="153">
        <f>D29+Y29</f>
        <v>358.3</v>
      </c>
      <c r="AA29" s="161">
        <f>SUM(AB29:AC29)</f>
        <v>276.3</v>
      </c>
      <c r="AB29" s="92">
        <f>G29+J29+M29+S29+V29</f>
        <v>205.5</v>
      </c>
      <c r="AC29" s="99">
        <f>P29</f>
        <v>70.8</v>
      </c>
      <c r="AD29" s="155">
        <f t="shared" si="6"/>
        <v>705.6371804137798</v>
      </c>
      <c r="AE29" s="95">
        <f t="shared" si="7"/>
        <v>524.8224414586742</v>
      </c>
      <c r="AF29" s="96">
        <f t="shared" si="8"/>
        <v>180.8147389551053</v>
      </c>
      <c r="AG29" s="156">
        <f t="shared" si="9"/>
        <v>915.0553808985062</v>
      </c>
      <c r="AH29" s="157">
        <f t="shared" si="10"/>
        <v>209.4182004847265</v>
      </c>
      <c r="AI29" s="158">
        <f>AC29*100/AA29</f>
        <v>25.6243213897937</v>
      </c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1:112" s="89" customFormat="1" ht="19.5" customHeight="1">
      <c r="A30" s="91">
        <v>25</v>
      </c>
      <c r="B30" s="90" t="s">
        <v>39</v>
      </c>
      <c r="C30" s="149">
        <v>16828</v>
      </c>
      <c r="D30" s="150">
        <f t="shared" si="12"/>
        <v>339.59999999999997</v>
      </c>
      <c r="E30" s="81">
        <f t="shared" si="12"/>
        <v>315.3</v>
      </c>
      <c r="F30" s="81">
        <f t="shared" si="12"/>
        <v>24.299999999999997</v>
      </c>
      <c r="G30" s="151">
        <f t="shared" si="1"/>
        <v>0</v>
      </c>
      <c r="H30" s="97">
        <v>0</v>
      </c>
      <c r="I30" s="97">
        <v>0</v>
      </c>
      <c r="J30" s="151">
        <f t="shared" si="13"/>
        <v>283.3</v>
      </c>
      <c r="K30" s="97">
        <v>273.7</v>
      </c>
      <c r="L30" s="97">
        <v>9.6</v>
      </c>
      <c r="M30" s="151">
        <f t="shared" si="14"/>
        <v>15.4</v>
      </c>
      <c r="N30" s="97">
        <v>11.8</v>
      </c>
      <c r="O30" s="97">
        <v>3.6</v>
      </c>
      <c r="P30" s="151">
        <f t="shared" si="15"/>
        <v>28.7</v>
      </c>
      <c r="Q30" s="97">
        <v>28.7</v>
      </c>
      <c r="R30" s="97">
        <v>0</v>
      </c>
      <c r="S30" s="151">
        <f t="shared" si="16"/>
        <v>0</v>
      </c>
      <c r="T30" s="97">
        <v>0</v>
      </c>
      <c r="U30" s="97">
        <v>0</v>
      </c>
      <c r="V30" s="151">
        <f t="shared" si="17"/>
        <v>12.2</v>
      </c>
      <c r="W30" s="97">
        <v>1.1</v>
      </c>
      <c r="X30" s="97">
        <v>11.1</v>
      </c>
      <c r="Y30" s="152">
        <v>144.3</v>
      </c>
      <c r="Z30" s="153">
        <f t="shared" si="2"/>
        <v>483.9</v>
      </c>
      <c r="AA30" s="154">
        <f t="shared" si="3"/>
        <v>339.59999999999997</v>
      </c>
      <c r="AB30" s="93">
        <f t="shared" si="4"/>
        <v>310.9</v>
      </c>
      <c r="AC30" s="94">
        <f t="shared" si="5"/>
        <v>28.7</v>
      </c>
      <c r="AD30" s="155">
        <f t="shared" si="6"/>
        <v>650.9887514664498</v>
      </c>
      <c r="AE30" s="95">
        <f t="shared" si="7"/>
        <v>595.9729176411051</v>
      </c>
      <c r="AF30" s="96">
        <f t="shared" si="8"/>
        <v>55.01583382534485</v>
      </c>
      <c r="AG30" s="156">
        <f t="shared" si="9"/>
        <v>927.6014629994555</v>
      </c>
      <c r="AH30" s="157">
        <f t="shared" si="10"/>
        <v>276.61271153300567</v>
      </c>
      <c r="AI30" s="158">
        <f t="shared" si="11"/>
        <v>8.451118963486456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</row>
    <row r="31" spans="1:112" s="89" customFormat="1" ht="19.5" customHeight="1">
      <c r="A31" s="91">
        <v>26</v>
      </c>
      <c r="B31" s="90" t="s">
        <v>88</v>
      </c>
      <c r="C31" s="149">
        <v>10365</v>
      </c>
      <c r="D31" s="150">
        <f t="shared" si="12"/>
        <v>189</v>
      </c>
      <c r="E31" s="81">
        <f t="shared" si="12"/>
        <v>185.4</v>
      </c>
      <c r="F31" s="81">
        <f t="shared" si="12"/>
        <v>3.6</v>
      </c>
      <c r="G31" s="151">
        <f t="shared" si="1"/>
        <v>0</v>
      </c>
      <c r="H31" s="97">
        <v>0</v>
      </c>
      <c r="I31" s="97">
        <v>0</v>
      </c>
      <c r="J31" s="151">
        <f t="shared" si="13"/>
        <v>141</v>
      </c>
      <c r="K31" s="97">
        <v>139.8</v>
      </c>
      <c r="L31" s="97">
        <v>1.2</v>
      </c>
      <c r="M31" s="151">
        <f t="shared" si="14"/>
        <v>10.9</v>
      </c>
      <c r="N31" s="97">
        <v>10.1</v>
      </c>
      <c r="O31" s="97">
        <v>0.8</v>
      </c>
      <c r="P31" s="151">
        <f t="shared" si="15"/>
        <v>31.6</v>
      </c>
      <c r="Q31" s="97">
        <v>31.6</v>
      </c>
      <c r="R31" s="97">
        <v>0</v>
      </c>
      <c r="S31" s="151">
        <f t="shared" si="16"/>
        <v>0</v>
      </c>
      <c r="T31" s="97">
        <v>0</v>
      </c>
      <c r="U31" s="97">
        <v>0</v>
      </c>
      <c r="V31" s="151">
        <f t="shared" si="17"/>
        <v>5.5</v>
      </c>
      <c r="W31" s="97">
        <v>3.9</v>
      </c>
      <c r="X31" s="97">
        <v>1.6</v>
      </c>
      <c r="Y31" s="152">
        <v>54.4</v>
      </c>
      <c r="Z31" s="153">
        <f t="shared" si="2"/>
        <v>243.4</v>
      </c>
      <c r="AA31" s="162">
        <f t="shared" si="3"/>
        <v>189</v>
      </c>
      <c r="AB31" s="93">
        <f t="shared" si="4"/>
        <v>157.4</v>
      </c>
      <c r="AC31" s="94">
        <f t="shared" si="5"/>
        <v>31.6</v>
      </c>
      <c r="AD31" s="155">
        <f t="shared" si="6"/>
        <v>588.2078334344802</v>
      </c>
      <c r="AE31" s="95">
        <f t="shared" si="7"/>
        <v>489.8619734528423</v>
      </c>
      <c r="AF31" s="96">
        <f t="shared" si="8"/>
        <v>98.34585998163797</v>
      </c>
      <c r="AG31" s="156">
        <f t="shared" si="9"/>
        <v>757.5120987193253</v>
      </c>
      <c r="AH31" s="157">
        <f t="shared" si="10"/>
        <v>169.30426528484506</v>
      </c>
      <c r="AI31" s="158">
        <f t="shared" si="11"/>
        <v>16.719576719576718</v>
      </c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</row>
    <row r="32" spans="1:112" s="89" customFormat="1" ht="19.5" customHeight="1">
      <c r="A32" s="91">
        <v>27</v>
      </c>
      <c r="B32" s="90" t="s">
        <v>40</v>
      </c>
      <c r="C32" s="149">
        <v>3695</v>
      </c>
      <c r="D32" s="150">
        <f t="shared" si="12"/>
        <v>69.4</v>
      </c>
      <c r="E32" s="81">
        <f t="shared" si="12"/>
        <v>67.4</v>
      </c>
      <c r="F32" s="81">
        <f t="shared" si="12"/>
        <v>2</v>
      </c>
      <c r="G32" s="151">
        <f>SUM(H32:I32)</f>
        <v>0</v>
      </c>
      <c r="H32" s="97">
        <v>0</v>
      </c>
      <c r="I32" s="97">
        <v>0</v>
      </c>
      <c r="J32" s="151">
        <f>SUM(K32:L32)</f>
        <v>49.8</v>
      </c>
      <c r="K32" s="97">
        <v>49.5</v>
      </c>
      <c r="L32" s="97">
        <v>0.3</v>
      </c>
      <c r="M32" s="151">
        <f>SUM(N32:O32)</f>
        <v>4.7</v>
      </c>
      <c r="N32" s="97">
        <v>4.3</v>
      </c>
      <c r="O32" s="97">
        <v>0.4</v>
      </c>
      <c r="P32" s="151">
        <f>SUM(Q32:R32)</f>
        <v>11.9</v>
      </c>
      <c r="Q32" s="97">
        <v>11.9</v>
      </c>
      <c r="R32" s="97">
        <v>0</v>
      </c>
      <c r="S32" s="151">
        <f>SUM(T32:U32)</f>
        <v>0</v>
      </c>
      <c r="T32" s="97">
        <v>0</v>
      </c>
      <c r="U32" s="97">
        <v>0</v>
      </c>
      <c r="V32" s="151">
        <f>SUM(W32:X32)</f>
        <v>3</v>
      </c>
      <c r="W32" s="97">
        <v>1.7</v>
      </c>
      <c r="X32" s="97">
        <v>1.3</v>
      </c>
      <c r="Y32" s="152">
        <v>26.7</v>
      </c>
      <c r="Z32" s="153">
        <f>D32+Y32</f>
        <v>96.10000000000001</v>
      </c>
      <c r="AA32" s="154">
        <f>SUM(AB32:AC32)</f>
        <v>69.4</v>
      </c>
      <c r="AB32" s="93">
        <f>G32+J32+M32+S32+V32</f>
        <v>57.5</v>
      </c>
      <c r="AC32" s="94">
        <f>P32</f>
        <v>11.9</v>
      </c>
      <c r="AD32" s="155">
        <f t="shared" si="6"/>
        <v>605.8754201405562</v>
      </c>
      <c r="AE32" s="95">
        <f t="shared" si="7"/>
        <v>501.9861189925356</v>
      </c>
      <c r="AF32" s="96">
        <f t="shared" si="8"/>
        <v>103.88930114802042</v>
      </c>
      <c r="AG32" s="156">
        <f t="shared" si="9"/>
        <v>838.9715832205685</v>
      </c>
      <c r="AH32" s="157">
        <f t="shared" si="10"/>
        <v>233.09616308001222</v>
      </c>
      <c r="AI32" s="158">
        <f>AC32*100/AA32</f>
        <v>17.146974063400574</v>
      </c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</row>
    <row r="33" spans="1:112" s="86" customFormat="1" ht="19.5" customHeight="1">
      <c r="A33" s="87">
        <v>28</v>
      </c>
      <c r="B33" s="90" t="s">
        <v>89</v>
      </c>
      <c r="C33" s="149">
        <v>2933</v>
      </c>
      <c r="D33" s="150">
        <f t="shared" si="12"/>
        <v>74.5</v>
      </c>
      <c r="E33" s="81">
        <f t="shared" si="12"/>
        <v>70.5</v>
      </c>
      <c r="F33" s="81">
        <f t="shared" si="12"/>
        <v>4</v>
      </c>
      <c r="G33" s="151">
        <f t="shared" si="1"/>
        <v>0</v>
      </c>
      <c r="H33" s="97">
        <v>0</v>
      </c>
      <c r="I33" s="97">
        <v>0</v>
      </c>
      <c r="J33" s="151">
        <f t="shared" si="13"/>
        <v>58.7</v>
      </c>
      <c r="K33" s="92">
        <v>57</v>
      </c>
      <c r="L33" s="92">
        <v>1.7</v>
      </c>
      <c r="M33" s="151">
        <f t="shared" si="14"/>
        <v>8.5</v>
      </c>
      <c r="N33" s="92">
        <v>6.3</v>
      </c>
      <c r="O33" s="92">
        <v>2.2</v>
      </c>
      <c r="P33" s="151">
        <f t="shared" si="15"/>
        <v>7.3</v>
      </c>
      <c r="Q33" s="92">
        <v>7.2</v>
      </c>
      <c r="R33" s="92">
        <v>0.1</v>
      </c>
      <c r="S33" s="151">
        <f t="shared" si="16"/>
        <v>0</v>
      </c>
      <c r="T33" s="92">
        <v>0</v>
      </c>
      <c r="U33" s="92">
        <v>0</v>
      </c>
      <c r="V33" s="151">
        <f t="shared" si="17"/>
        <v>0</v>
      </c>
      <c r="W33" s="92">
        <v>0</v>
      </c>
      <c r="X33" s="92">
        <v>0</v>
      </c>
      <c r="Y33" s="152">
        <v>11.5</v>
      </c>
      <c r="Z33" s="153">
        <f>D33+Y33</f>
        <v>86</v>
      </c>
      <c r="AA33" s="154">
        <f t="shared" si="3"/>
        <v>74.5</v>
      </c>
      <c r="AB33" s="93">
        <f t="shared" si="4"/>
        <v>67.2</v>
      </c>
      <c r="AC33" s="94">
        <f t="shared" si="5"/>
        <v>7.3</v>
      </c>
      <c r="AD33" s="155">
        <f t="shared" si="6"/>
        <v>819.3746356807409</v>
      </c>
      <c r="AE33" s="95">
        <f t="shared" si="7"/>
        <v>739.0869197012858</v>
      </c>
      <c r="AF33" s="96">
        <f t="shared" si="8"/>
        <v>80.28771597945514</v>
      </c>
      <c r="AG33" s="156">
        <f t="shared" si="9"/>
        <v>945.8552841415262</v>
      </c>
      <c r="AH33" s="157">
        <f t="shared" si="10"/>
        <v>126.48064846078553</v>
      </c>
      <c r="AI33" s="158">
        <f t="shared" si="11"/>
        <v>9.798657718120806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</row>
    <row r="34" spans="1:112" s="86" customFormat="1" ht="19.5" customHeight="1">
      <c r="A34" s="91">
        <v>29</v>
      </c>
      <c r="B34" s="90" t="s">
        <v>41</v>
      </c>
      <c r="C34" s="149">
        <v>10082</v>
      </c>
      <c r="D34" s="150">
        <f t="shared" si="12"/>
        <v>145.39999999999998</v>
      </c>
      <c r="E34" s="81">
        <f t="shared" si="12"/>
        <v>143.10000000000002</v>
      </c>
      <c r="F34" s="81">
        <f t="shared" si="12"/>
        <v>2.3</v>
      </c>
      <c r="G34" s="151">
        <f t="shared" si="1"/>
        <v>0</v>
      </c>
      <c r="H34" s="97">
        <v>0</v>
      </c>
      <c r="I34" s="97">
        <v>0</v>
      </c>
      <c r="J34" s="151">
        <f t="shared" si="13"/>
        <v>98.3</v>
      </c>
      <c r="K34" s="92">
        <v>97.7</v>
      </c>
      <c r="L34" s="92">
        <v>0.6</v>
      </c>
      <c r="M34" s="151">
        <f t="shared" si="14"/>
        <v>7.9</v>
      </c>
      <c r="N34" s="92">
        <v>7.7</v>
      </c>
      <c r="O34" s="97">
        <v>0.2</v>
      </c>
      <c r="P34" s="151">
        <f t="shared" si="15"/>
        <v>38.5</v>
      </c>
      <c r="Q34" s="92">
        <v>37.7</v>
      </c>
      <c r="R34" s="92">
        <v>0.8</v>
      </c>
      <c r="S34" s="151">
        <f t="shared" si="16"/>
        <v>0</v>
      </c>
      <c r="T34" s="92">
        <v>0</v>
      </c>
      <c r="U34" s="92">
        <v>0</v>
      </c>
      <c r="V34" s="151">
        <f t="shared" si="17"/>
        <v>0.7</v>
      </c>
      <c r="W34" s="92">
        <v>0</v>
      </c>
      <c r="X34" s="92">
        <v>0.7</v>
      </c>
      <c r="Y34" s="152">
        <v>33.2</v>
      </c>
      <c r="Z34" s="153">
        <f t="shared" si="2"/>
        <v>178.59999999999997</v>
      </c>
      <c r="AA34" s="154">
        <f t="shared" si="3"/>
        <v>145.4</v>
      </c>
      <c r="AB34" s="93">
        <f t="shared" si="4"/>
        <v>106.9</v>
      </c>
      <c r="AC34" s="94">
        <f t="shared" si="5"/>
        <v>38.5</v>
      </c>
      <c r="AD34" s="155">
        <f t="shared" si="6"/>
        <v>465.21747477139075</v>
      </c>
      <c r="AE34" s="95">
        <f t="shared" si="7"/>
        <v>342.0340306262839</v>
      </c>
      <c r="AF34" s="96">
        <f t="shared" si="8"/>
        <v>123.18344414510692</v>
      </c>
      <c r="AG34" s="156">
        <f t="shared" si="9"/>
        <v>571.4431980341841</v>
      </c>
      <c r="AH34" s="157">
        <f t="shared" si="10"/>
        <v>106.2257232627935</v>
      </c>
      <c r="AI34" s="158">
        <f t="shared" si="11"/>
        <v>26.478679504814306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</row>
    <row r="35" spans="1:112" s="89" customFormat="1" ht="19.5" customHeight="1">
      <c r="A35" s="91">
        <v>30</v>
      </c>
      <c r="B35" s="90" t="s">
        <v>42</v>
      </c>
      <c r="C35" s="149">
        <v>4517</v>
      </c>
      <c r="D35" s="150">
        <f>G35+J35+M35+P35+S35+V35</f>
        <v>92.2</v>
      </c>
      <c r="E35" s="81">
        <f>H35+K35+N35+Q35+T35+W35</f>
        <v>80.9</v>
      </c>
      <c r="F35" s="81">
        <f>I35+L35+O35+R35+U35+X35</f>
        <v>11.299999999999999</v>
      </c>
      <c r="G35" s="151">
        <f>SUM(H35:I35)</f>
        <v>0</v>
      </c>
      <c r="H35" s="97">
        <v>0</v>
      </c>
      <c r="I35" s="97">
        <v>0</v>
      </c>
      <c r="J35" s="151">
        <f>SUM(K35:L35)</f>
        <v>72.7</v>
      </c>
      <c r="K35" s="92">
        <v>64.3</v>
      </c>
      <c r="L35" s="92">
        <v>8.4</v>
      </c>
      <c r="M35" s="151">
        <f>SUM(N35:O35)</f>
        <v>9</v>
      </c>
      <c r="N35" s="92">
        <v>6.2</v>
      </c>
      <c r="O35" s="97">
        <v>2.8</v>
      </c>
      <c r="P35" s="151">
        <f>SUM(Q35:R35)</f>
        <v>10.5</v>
      </c>
      <c r="Q35" s="92">
        <v>10.4</v>
      </c>
      <c r="R35" s="92">
        <v>0.1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23.3</v>
      </c>
      <c r="Z35" s="153">
        <f>D35+Y35</f>
        <v>115.5</v>
      </c>
      <c r="AA35" s="154">
        <f t="shared" si="3"/>
        <v>92.2</v>
      </c>
      <c r="AB35" s="93">
        <f>G35+J35+M35+S35+V35</f>
        <v>81.7</v>
      </c>
      <c r="AC35" s="94">
        <f>P35</f>
        <v>10.5</v>
      </c>
      <c r="AD35" s="155">
        <f t="shared" si="6"/>
        <v>658.444442857449</v>
      </c>
      <c r="AE35" s="95">
        <f t="shared" si="7"/>
        <v>583.4589043541603</v>
      </c>
      <c r="AF35" s="96">
        <f t="shared" si="8"/>
        <v>74.98553850328865</v>
      </c>
      <c r="AG35" s="156">
        <f t="shared" si="9"/>
        <v>824.8409235361752</v>
      </c>
      <c r="AH35" s="157">
        <f t="shared" si="10"/>
        <v>166.39648067872625</v>
      </c>
      <c r="AI35" s="158">
        <f>AC35*100/AA35</f>
        <v>11.3882863340564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s="86" customFormat="1" ht="19.5" customHeight="1">
      <c r="A36" s="91">
        <v>31</v>
      </c>
      <c r="B36" s="90" t="s">
        <v>90</v>
      </c>
      <c r="C36" s="149">
        <v>6310</v>
      </c>
      <c r="D36" s="150">
        <f t="shared" si="12"/>
        <v>119.39999999999999</v>
      </c>
      <c r="E36" s="81">
        <f t="shared" si="12"/>
        <v>114.5</v>
      </c>
      <c r="F36" s="81">
        <f t="shared" si="12"/>
        <v>4.8999999999999995</v>
      </c>
      <c r="G36" s="151">
        <f t="shared" si="1"/>
        <v>0</v>
      </c>
      <c r="H36" s="97">
        <v>0</v>
      </c>
      <c r="I36" s="92">
        <v>0</v>
      </c>
      <c r="J36" s="151">
        <f t="shared" si="13"/>
        <v>86.2</v>
      </c>
      <c r="K36" s="92">
        <v>85.7</v>
      </c>
      <c r="L36" s="92">
        <v>0.5</v>
      </c>
      <c r="M36" s="151">
        <f t="shared" si="14"/>
        <v>6</v>
      </c>
      <c r="N36" s="92">
        <v>5.7</v>
      </c>
      <c r="O36" s="92">
        <v>0.3</v>
      </c>
      <c r="P36" s="151">
        <f t="shared" si="15"/>
        <v>14.6</v>
      </c>
      <c r="Q36" s="92">
        <v>14.6</v>
      </c>
      <c r="R36" s="92">
        <v>0</v>
      </c>
      <c r="S36" s="151">
        <f t="shared" si="16"/>
        <v>0</v>
      </c>
      <c r="T36" s="92">
        <v>0</v>
      </c>
      <c r="U36" s="92">
        <v>0</v>
      </c>
      <c r="V36" s="151">
        <f>SUM(W36:X36)</f>
        <v>12.6</v>
      </c>
      <c r="W36" s="92">
        <v>8.5</v>
      </c>
      <c r="X36" s="92">
        <v>4.1</v>
      </c>
      <c r="Y36" s="152">
        <v>32.8</v>
      </c>
      <c r="Z36" s="153">
        <f t="shared" si="2"/>
        <v>152.2</v>
      </c>
      <c r="AA36" s="154">
        <f t="shared" si="3"/>
        <v>119.39999999999999</v>
      </c>
      <c r="AB36" s="93">
        <f t="shared" si="4"/>
        <v>104.8</v>
      </c>
      <c r="AC36" s="94">
        <f t="shared" si="5"/>
        <v>14.6</v>
      </c>
      <c r="AD36" s="155">
        <f t="shared" si="6"/>
        <v>610.3982413987014</v>
      </c>
      <c r="AE36" s="95">
        <f t="shared" si="7"/>
        <v>535.7599304739022</v>
      </c>
      <c r="AF36" s="96">
        <f t="shared" si="8"/>
        <v>74.63831092479934</v>
      </c>
      <c r="AG36" s="156">
        <f t="shared" si="9"/>
        <v>778.0788303256478</v>
      </c>
      <c r="AH36" s="157">
        <f t="shared" si="10"/>
        <v>167.68058892694646</v>
      </c>
      <c r="AI36" s="158">
        <f t="shared" si="11"/>
        <v>12.22780569514238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86" customFormat="1" ht="19.5" customHeight="1">
      <c r="A37" s="91">
        <v>32</v>
      </c>
      <c r="B37" s="90" t="s">
        <v>91</v>
      </c>
      <c r="C37" s="149">
        <v>18238</v>
      </c>
      <c r="D37" s="150">
        <f t="shared" si="12"/>
        <v>335.7</v>
      </c>
      <c r="E37" s="81">
        <f t="shared" si="12"/>
        <v>274.5</v>
      </c>
      <c r="F37" s="81">
        <f t="shared" si="12"/>
        <v>61.199999999999996</v>
      </c>
      <c r="G37" s="151">
        <f t="shared" si="1"/>
        <v>0</v>
      </c>
      <c r="H37" s="92">
        <v>0</v>
      </c>
      <c r="I37" s="92">
        <v>0</v>
      </c>
      <c r="J37" s="151">
        <f t="shared" si="13"/>
        <v>254.5</v>
      </c>
      <c r="K37" s="92">
        <v>214.6</v>
      </c>
      <c r="L37" s="92">
        <v>39.9</v>
      </c>
      <c r="M37" s="151">
        <f t="shared" si="14"/>
        <v>44.2</v>
      </c>
      <c r="N37" s="92">
        <v>25.5</v>
      </c>
      <c r="O37" s="92">
        <v>18.7</v>
      </c>
      <c r="P37" s="151">
        <f t="shared" si="15"/>
        <v>37</v>
      </c>
      <c r="Q37" s="92">
        <v>34.4</v>
      </c>
      <c r="R37" s="92">
        <v>2.6</v>
      </c>
      <c r="S37" s="151">
        <f t="shared" si="16"/>
        <v>0</v>
      </c>
      <c r="T37" s="92">
        <v>0</v>
      </c>
      <c r="U37" s="92">
        <v>0</v>
      </c>
      <c r="V37" s="151">
        <f t="shared" si="17"/>
        <v>0</v>
      </c>
      <c r="W37" s="92">
        <v>0</v>
      </c>
      <c r="X37" s="92">
        <v>0</v>
      </c>
      <c r="Y37" s="152">
        <v>81.9</v>
      </c>
      <c r="Z37" s="153">
        <f t="shared" si="2"/>
        <v>417.6</v>
      </c>
      <c r="AA37" s="154">
        <f t="shared" si="3"/>
        <v>335.7</v>
      </c>
      <c r="AB37" s="93">
        <f t="shared" si="4"/>
        <v>298.7</v>
      </c>
      <c r="AC37" s="94">
        <f t="shared" si="5"/>
        <v>37</v>
      </c>
      <c r="AD37" s="155">
        <f t="shared" si="6"/>
        <v>593.7620494607148</v>
      </c>
      <c r="AE37" s="95">
        <f t="shared" si="7"/>
        <v>528.3191068630191</v>
      </c>
      <c r="AF37" s="96">
        <f t="shared" si="8"/>
        <v>65.4429425976957</v>
      </c>
      <c r="AG37" s="156">
        <f t="shared" si="9"/>
        <v>738.6208872648034</v>
      </c>
      <c r="AH37" s="157">
        <f t="shared" si="10"/>
        <v>144.8588378040886</v>
      </c>
      <c r="AI37" s="158">
        <f t="shared" si="11"/>
        <v>11.021745606196008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86" customFormat="1" ht="19.5" customHeight="1" thickBot="1">
      <c r="A38" s="100">
        <v>33</v>
      </c>
      <c r="B38" s="101" t="s">
        <v>44</v>
      </c>
      <c r="C38" s="163">
        <v>13799</v>
      </c>
      <c r="D38" s="164">
        <f t="shared" si="12"/>
        <v>247.2</v>
      </c>
      <c r="E38" s="102">
        <f t="shared" si="12"/>
        <v>232.89999999999998</v>
      </c>
      <c r="F38" s="102">
        <f t="shared" si="12"/>
        <v>14.3</v>
      </c>
      <c r="G38" s="165">
        <f t="shared" si="1"/>
        <v>0</v>
      </c>
      <c r="H38" s="102">
        <v>0</v>
      </c>
      <c r="I38" s="102">
        <v>0</v>
      </c>
      <c r="J38" s="165">
        <f t="shared" si="13"/>
        <v>174.79999999999998</v>
      </c>
      <c r="K38" s="102">
        <v>171.2</v>
      </c>
      <c r="L38" s="102">
        <v>3.6</v>
      </c>
      <c r="M38" s="165">
        <f t="shared" si="14"/>
        <v>8.9</v>
      </c>
      <c r="N38" s="102">
        <v>7.1</v>
      </c>
      <c r="O38" s="102">
        <v>1.8</v>
      </c>
      <c r="P38" s="165">
        <f t="shared" si="15"/>
        <v>37.6</v>
      </c>
      <c r="Q38" s="102">
        <v>37.1</v>
      </c>
      <c r="R38" s="102">
        <v>0.5</v>
      </c>
      <c r="S38" s="165">
        <f t="shared" si="16"/>
        <v>0</v>
      </c>
      <c r="T38" s="102">
        <v>0</v>
      </c>
      <c r="U38" s="102">
        <v>0</v>
      </c>
      <c r="V38" s="165">
        <f t="shared" si="17"/>
        <v>25.9</v>
      </c>
      <c r="W38" s="102">
        <v>17.5</v>
      </c>
      <c r="X38" s="102">
        <v>8.4</v>
      </c>
      <c r="Y38" s="166">
        <v>58.8</v>
      </c>
      <c r="Z38" s="167">
        <f t="shared" si="2"/>
        <v>306</v>
      </c>
      <c r="AA38" s="168">
        <f t="shared" si="3"/>
        <v>247.2</v>
      </c>
      <c r="AB38" s="103">
        <f t="shared" si="4"/>
        <v>209.6</v>
      </c>
      <c r="AC38" s="104">
        <f t="shared" si="5"/>
        <v>37.6</v>
      </c>
      <c r="AD38" s="169">
        <f t="shared" si="6"/>
        <v>577.8819877083192</v>
      </c>
      <c r="AE38" s="105">
        <f t="shared" si="7"/>
        <v>489.98408019281436</v>
      </c>
      <c r="AF38" s="106">
        <f t="shared" si="8"/>
        <v>87.89790751550487</v>
      </c>
      <c r="AG38" s="170">
        <f t="shared" si="9"/>
        <v>715.3393537166088</v>
      </c>
      <c r="AH38" s="171">
        <f t="shared" si="10"/>
        <v>137.4573660082895</v>
      </c>
      <c r="AI38" s="172">
        <f t="shared" si="11"/>
        <v>15.210355987055017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s="86" customFormat="1" ht="15" customHeight="1">
      <c r="A39" s="122"/>
      <c r="B39" s="115"/>
      <c r="C39" s="122"/>
      <c r="D39" s="123"/>
      <c r="E39" s="124"/>
      <c r="F39" s="12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25"/>
      <c r="AE39" s="125"/>
      <c r="AF39" s="125"/>
      <c r="AG39" s="125"/>
      <c r="AH39" s="12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</row>
    <row r="40" spans="1:34" s="86" customFormat="1" ht="15" customHeight="1">
      <c r="A40" s="107"/>
      <c r="C40" s="107"/>
      <c r="D40" s="18"/>
      <c r="E40" s="108"/>
      <c r="F40" s="108"/>
      <c r="AD40" s="109"/>
      <c r="AE40" s="109"/>
      <c r="AF40" s="109"/>
      <c r="AG40" s="109"/>
      <c r="AH40" s="109"/>
    </row>
    <row r="41" spans="1:34" s="86" customFormat="1" ht="15" customHeight="1">
      <c r="A41" s="107"/>
      <c r="C41" s="107"/>
      <c r="D41" s="110"/>
      <c r="E41" s="108"/>
      <c r="F41" s="108"/>
      <c r="AD41" s="109"/>
      <c r="AE41" s="109"/>
      <c r="AF41" s="109"/>
      <c r="AG41" s="109"/>
      <c r="AH41" s="109"/>
    </row>
    <row r="42" spans="1:34" s="86" customFormat="1" ht="15" customHeight="1">
      <c r="A42" s="107"/>
      <c r="C42" s="107"/>
      <c r="D42" s="110"/>
      <c r="E42" s="108"/>
      <c r="F42" s="108"/>
      <c r="AD42" s="109"/>
      <c r="AE42" s="109"/>
      <c r="AF42" s="109"/>
      <c r="AG42" s="109"/>
      <c r="AH42" s="109"/>
    </row>
    <row r="43" spans="1:34" s="86" customFormat="1" ht="15" customHeight="1">
      <c r="A43" s="107"/>
      <c r="C43" s="107"/>
      <c r="D43" s="110"/>
      <c r="E43" s="108"/>
      <c r="F43" s="108"/>
      <c r="AD43" s="109"/>
      <c r="AE43" s="109"/>
      <c r="AF43" s="109"/>
      <c r="AG43" s="109"/>
      <c r="AH43" s="109"/>
    </row>
    <row r="44" spans="1:34" s="86" customFormat="1" ht="15" customHeight="1">
      <c r="A44" s="107"/>
      <c r="C44" s="107"/>
      <c r="D44" s="110"/>
      <c r="E44" s="108"/>
      <c r="F44" s="108"/>
      <c r="AD44" s="109"/>
      <c r="AE44" s="109"/>
      <c r="AF44" s="109"/>
      <c r="AG44" s="109"/>
      <c r="AH44" s="109"/>
    </row>
    <row r="45" spans="1:34" s="86" customFormat="1" ht="15" customHeight="1">
      <c r="A45" s="107"/>
      <c r="C45" s="107"/>
      <c r="D45" s="110"/>
      <c r="E45" s="108"/>
      <c r="F45" s="108"/>
      <c r="AD45" s="109"/>
      <c r="AE45" s="109"/>
      <c r="AF45" s="109"/>
      <c r="AG45" s="109"/>
      <c r="AH45" s="109"/>
    </row>
    <row r="46" spans="1:34" s="86" customFormat="1" ht="15" customHeight="1">
      <c r="A46" s="107"/>
      <c r="C46" s="107"/>
      <c r="D46" s="110"/>
      <c r="E46" s="108"/>
      <c r="F46" s="108"/>
      <c r="AD46" s="109"/>
      <c r="AE46" s="109"/>
      <c r="AF46" s="109"/>
      <c r="AG46" s="109"/>
      <c r="AH46" s="109"/>
    </row>
    <row r="47" spans="1:34" s="86" customFormat="1" ht="15" customHeight="1">
      <c r="A47" s="107"/>
      <c r="C47" s="107"/>
      <c r="D47" s="110"/>
      <c r="E47" s="108"/>
      <c r="F47" s="108"/>
      <c r="AD47" s="109"/>
      <c r="AE47" s="109"/>
      <c r="AF47" s="109"/>
      <c r="AG47" s="109"/>
      <c r="AH47" s="109"/>
    </row>
    <row r="48" spans="1:34" s="86" customFormat="1" ht="15" customHeight="1">
      <c r="A48" s="107"/>
      <c r="C48" s="107"/>
      <c r="D48" s="110"/>
      <c r="E48" s="108"/>
      <c r="F48" s="108"/>
      <c r="AD48" s="109"/>
      <c r="AE48" s="109"/>
      <c r="AF48" s="109"/>
      <c r="AG48" s="109"/>
      <c r="AH48" s="109"/>
    </row>
    <row r="49" spans="1:34" s="86" customFormat="1" ht="15" customHeight="1">
      <c r="A49" s="107"/>
      <c r="C49" s="107"/>
      <c r="D49" s="110"/>
      <c r="E49" s="108"/>
      <c r="F49" s="108"/>
      <c r="AD49" s="109"/>
      <c r="AE49" s="109"/>
      <c r="AF49" s="109"/>
      <c r="AG49" s="109"/>
      <c r="AH49" s="109"/>
    </row>
    <row r="50" spans="1:34" s="86" customFormat="1" ht="15" customHeight="1">
      <c r="A50" s="107"/>
      <c r="C50" s="107"/>
      <c r="D50" s="110"/>
      <c r="E50" s="108"/>
      <c r="F50" s="108"/>
      <c r="AD50" s="109"/>
      <c r="AE50" s="109"/>
      <c r="AF50" s="109"/>
      <c r="AG50" s="109"/>
      <c r="AH50" s="109"/>
    </row>
    <row r="51" spans="1:34" s="86" customFormat="1" ht="15" customHeight="1">
      <c r="A51" s="107"/>
      <c r="C51" s="107"/>
      <c r="D51" s="110"/>
      <c r="E51" s="108"/>
      <c r="F51" s="108"/>
      <c r="AD51" s="109"/>
      <c r="AE51" s="109"/>
      <c r="AF51" s="109"/>
      <c r="AG51" s="109"/>
      <c r="AH51" s="109"/>
    </row>
    <row r="52" spans="1:34" s="86" customFormat="1" ht="15" customHeight="1">
      <c r="A52" s="107"/>
      <c r="C52" s="107"/>
      <c r="D52" s="110"/>
      <c r="E52" s="108"/>
      <c r="F52" s="108"/>
      <c r="AD52" s="109"/>
      <c r="AE52" s="109"/>
      <c r="AF52" s="109"/>
      <c r="AG52" s="109"/>
      <c r="AH52" s="109"/>
    </row>
    <row r="53" spans="1:34" s="86" customFormat="1" ht="15" customHeight="1">
      <c r="A53" s="107"/>
      <c r="C53" s="107"/>
      <c r="D53" s="110"/>
      <c r="E53" s="108"/>
      <c r="F53" s="108"/>
      <c r="AD53" s="109"/>
      <c r="AE53" s="109"/>
      <c r="AF53" s="109"/>
      <c r="AG53" s="109"/>
      <c r="AH53" s="109"/>
    </row>
    <row r="54" spans="1:34" s="86" customFormat="1" ht="15" customHeight="1">
      <c r="A54" s="107"/>
      <c r="C54" s="107"/>
      <c r="D54" s="110"/>
      <c r="E54" s="108"/>
      <c r="F54" s="108"/>
      <c r="AD54" s="109"/>
      <c r="AE54" s="109"/>
      <c r="AF54" s="109"/>
      <c r="AG54" s="109"/>
      <c r="AH54" s="109"/>
    </row>
    <row r="55" spans="1:34" s="86" customFormat="1" ht="15" customHeight="1">
      <c r="A55" s="107"/>
      <c r="C55" s="107"/>
      <c r="D55" s="110"/>
      <c r="E55" s="108"/>
      <c r="F55" s="108"/>
      <c r="AD55" s="109"/>
      <c r="AE55" s="109"/>
      <c r="AF55" s="109"/>
      <c r="AG55" s="109"/>
      <c r="AH55" s="109"/>
    </row>
    <row r="56" spans="1:34" s="86" customFormat="1" ht="15" customHeight="1">
      <c r="A56" s="107"/>
      <c r="C56" s="107"/>
      <c r="D56" s="110"/>
      <c r="E56" s="108"/>
      <c r="F56" s="108"/>
      <c r="AD56" s="109"/>
      <c r="AE56" s="109"/>
      <c r="AF56" s="109"/>
      <c r="AG56" s="109"/>
      <c r="AH56" s="109"/>
    </row>
    <row r="57" spans="1:34" s="86" customFormat="1" ht="15" customHeight="1">
      <c r="A57" s="107"/>
      <c r="C57" s="107"/>
      <c r="D57" s="110"/>
      <c r="E57" s="108"/>
      <c r="F57" s="108"/>
      <c r="AD57" s="109"/>
      <c r="AE57" s="109"/>
      <c r="AF57" s="109"/>
      <c r="AG57" s="109"/>
      <c r="AH57" s="109"/>
    </row>
    <row r="58" spans="1:34" s="86" customFormat="1" ht="15" customHeight="1">
      <c r="A58" s="107"/>
      <c r="C58" s="107"/>
      <c r="D58" s="110"/>
      <c r="E58" s="108"/>
      <c r="F58" s="108"/>
      <c r="AD58" s="109"/>
      <c r="AE58" s="109"/>
      <c r="AF58" s="109"/>
      <c r="AG58" s="109"/>
      <c r="AH58" s="109"/>
    </row>
    <row r="59" spans="1:34" s="86" customFormat="1" ht="15" customHeight="1">
      <c r="A59" s="107"/>
      <c r="C59" s="107"/>
      <c r="D59" s="110"/>
      <c r="E59" s="108"/>
      <c r="F59" s="108"/>
      <c r="AD59" s="109"/>
      <c r="AE59" s="109"/>
      <c r="AF59" s="109"/>
      <c r="AG59" s="109"/>
      <c r="AH59" s="109"/>
    </row>
    <row r="60" spans="1:34" s="86" customFormat="1" ht="15" customHeight="1">
      <c r="A60" s="107"/>
      <c r="C60" s="107"/>
      <c r="D60" s="110"/>
      <c r="E60" s="108"/>
      <c r="F60" s="108"/>
      <c r="AD60" s="109"/>
      <c r="AE60" s="109"/>
      <c r="AF60" s="109"/>
      <c r="AG60" s="109"/>
      <c r="AH60" s="109"/>
    </row>
  </sheetData>
  <sheetProtection/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60"/>
  <sheetViews>
    <sheetView view="pageBreakPreview" zoomScale="75" zoomScaleSheetLayoutView="75" zoomScalePageLayoutView="0" workbookViewId="0" topLeftCell="M1">
      <selection activeCell="P36" sqref="P36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39" t="s">
        <v>186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</row>
    <row r="3" spans="1:112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</row>
    <row r="4" spans="1:112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</row>
    <row r="5" spans="1:35" s="7" customFormat="1" ht="39.75" customHeight="1" thickBot="1">
      <c r="A5" s="431" t="s">
        <v>19</v>
      </c>
      <c r="B5" s="432"/>
      <c r="C5" s="134">
        <f>SUM(C6:C38)</f>
        <v>1303944</v>
      </c>
      <c r="D5" s="173">
        <f>SUM(E5:F5)</f>
        <v>24047.700000000004</v>
      </c>
      <c r="E5" s="12">
        <f>SUM(E6:E38)</f>
        <v>22602.300000000003</v>
      </c>
      <c r="F5" s="12">
        <f>SUM(F6:F38)</f>
        <v>1445.3999999999999</v>
      </c>
      <c r="G5" s="135">
        <f aca="true" t="shared" si="0" ref="G5:AC5">SUM(G6:G38)</f>
        <v>615.3</v>
      </c>
      <c r="H5" s="13">
        <f t="shared" si="0"/>
        <v>615.3</v>
      </c>
      <c r="I5" s="13">
        <f t="shared" si="0"/>
        <v>0</v>
      </c>
      <c r="J5" s="135">
        <f t="shared" si="0"/>
        <v>18177.399999999998</v>
      </c>
      <c r="K5" s="13">
        <f t="shared" si="0"/>
        <v>17256.300000000003</v>
      </c>
      <c r="L5" s="13">
        <f t="shared" si="0"/>
        <v>921.1000000000004</v>
      </c>
      <c r="M5" s="135">
        <f t="shared" si="0"/>
        <v>1147.5000000000005</v>
      </c>
      <c r="N5" s="13">
        <f t="shared" si="0"/>
        <v>929.4000000000002</v>
      </c>
      <c r="O5" s="13">
        <f t="shared" si="0"/>
        <v>218.09999999999997</v>
      </c>
      <c r="P5" s="135">
        <f t="shared" si="0"/>
        <v>3593.1</v>
      </c>
      <c r="Q5" s="13">
        <f t="shared" si="0"/>
        <v>3487.199999999999</v>
      </c>
      <c r="R5" s="13">
        <f t="shared" si="0"/>
        <v>105.89999999999999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514.4000000000001</v>
      </c>
      <c r="W5" s="13">
        <f t="shared" si="0"/>
        <v>314.1</v>
      </c>
      <c r="X5" s="13">
        <f t="shared" si="0"/>
        <v>200.30000000000004</v>
      </c>
      <c r="Y5" s="136">
        <f t="shared" si="0"/>
        <v>11931.099999999997</v>
      </c>
      <c r="Z5" s="174">
        <f t="shared" si="0"/>
        <v>35978.80000000001</v>
      </c>
      <c r="AA5" s="175">
        <f t="shared" si="0"/>
        <v>24047.7</v>
      </c>
      <c r="AB5" s="14">
        <f t="shared" si="0"/>
        <v>20454.599999999995</v>
      </c>
      <c r="AC5" s="15">
        <f t="shared" si="0"/>
        <v>3593.1</v>
      </c>
      <c r="AD5" s="137">
        <f>AA5/C5/30*1000000</f>
        <v>614.7426576601449</v>
      </c>
      <c r="AE5" s="16">
        <f>AB5/C5/30*1000000</f>
        <v>522.8905535820555</v>
      </c>
      <c r="AF5" s="17">
        <f>AC5/C5/30*1000000</f>
        <v>91.85210407808923</v>
      </c>
      <c r="AG5" s="176">
        <f>Z5/C5/30*1000000</f>
        <v>919.7429746471732</v>
      </c>
      <c r="AH5" s="138">
        <f>Y5/C5/30*1000000</f>
        <v>305.00031698702804</v>
      </c>
      <c r="AI5" s="177">
        <f>AC5*100/AA5</f>
        <v>14.941553662096583</v>
      </c>
    </row>
    <row r="6" spans="1:35" s="254" customFormat="1" ht="19.5" customHeight="1" thickTop="1">
      <c r="A6" s="199">
        <v>1</v>
      </c>
      <c r="B6" s="200" t="s">
        <v>20</v>
      </c>
      <c r="C6" s="201">
        <v>295041</v>
      </c>
      <c r="D6" s="202">
        <f aca="true" t="shared" si="1" ref="D6:D38">SUM(E6:F6)</f>
        <v>5642.5</v>
      </c>
      <c r="E6" s="185">
        <f>H6+K6+N6+Q6+T6+W6</f>
        <v>5591.3</v>
      </c>
      <c r="F6" s="185">
        <f>I6+L6+O6+R6+U6+X6</f>
        <v>51.2</v>
      </c>
      <c r="G6" s="203">
        <f aca="true" t="shared" si="2" ref="G6:G38">SUM(H6:I6)</f>
        <v>0</v>
      </c>
      <c r="H6" s="185">
        <v>0</v>
      </c>
      <c r="I6" s="185">
        <v>0</v>
      </c>
      <c r="J6" s="203">
        <f>SUM(K6:L6)</f>
        <v>4426.5</v>
      </c>
      <c r="K6" s="185">
        <v>4392.3</v>
      </c>
      <c r="L6" s="185">
        <v>34.2</v>
      </c>
      <c r="M6" s="203">
        <f>SUM(N6:O6)</f>
        <v>304.90000000000003</v>
      </c>
      <c r="N6" s="185">
        <v>303.8</v>
      </c>
      <c r="O6" s="185">
        <v>1.1</v>
      </c>
      <c r="P6" s="203">
        <f>SUM(Q6:R6)</f>
        <v>812.8000000000001</v>
      </c>
      <c r="Q6" s="185">
        <v>810.7</v>
      </c>
      <c r="R6" s="185">
        <v>2.1</v>
      </c>
      <c r="S6" s="203">
        <f>SUM(T6:U6)</f>
        <v>0</v>
      </c>
      <c r="T6" s="185">
        <v>0</v>
      </c>
      <c r="U6" s="185">
        <v>0</v>
      </c>
      <c r="V6" s="203">
        <f>SUM(W6:X6)</f>
        <v>98.3</v>
      </c>
      <c r="W6" s="185">
        <v>84.5</v>
      </c>
      <c r="X6" s="185">
        <v>13.8</v>
      </c>
      <c r="Y6" s="204">
        <v>3786.5</v>
      </c>
      <c r="Z6" s="205">
        <f aca="true" t="shared" si="3" ref="Z6:Z38">D6+Y6</f>
        <v>9429</v>
      </c>
      <c r="AA6" s="206">
        <f aca="true" t="shared" si="4" ref="AA6:AA38">SUM(AB6:AC6)</f>
        <v>5642.5</v>
      </c>
      <c r="AB6" s="207">
        <f aca="true" t="shared" si="5" ref="AB6:AB38">G6+J6+M6+S6+V6</f>
        <v>4829.7</v>
      </c>
      <c r="AC6" s="208">
        <f aca="true" t="shared" si="6" ref="AC6:AC38">P6</f>
        <v>812.8000000000001</v>
      </c>
      <c r="AD6" s="209">
        <f aca="true" t="shared" si="7" ref="AD6:AD38">AA6/C6/30*1000000</f>
        <v>637.4820222726107</v>
      </c>
      <c r="AE6" s="210">
        <f aca="true" t="shared" si="8" ref="AE6:AE38">AB6/C6/30*1000000</f>
        <v>545.6529770438684</v>
      </c>
      <c r="AF6" s="211">
        <f aca="true" t="shared" si="9" ref="AF6:AF38">AC6/C6/30*1000000</f>
        <v>91.82904522874223</v>
      </c>
      <c r="AG6" s="212">
        <f aca="true" t="shared" si="10" ref="AG6:AG38">Z6/C6/30*1000000</f>
        <v>1065.2756735504556</v>
      </c>
      <c r="AH6" s="213">
        <f aca="true" t="shared" si="11" ref="AH6:AH38">Y6/C6/30*1000000</f>
        <v>427.793651277845</v>
      </c>
      <c r="AI6" s="214">
        <f aca="true" t="shared" si="12" ref="AI6:AI38">AC6*100/AA6</f>
        <v>14.404962339388568</v>
      </c>
    </row>
    <row r="7" spans="1:35" s="255" customFormat="1" ht="19.5" customHeight="1">
      <c r="A7" s="215">
        <v>2</v>
      </c>
      <c r="B7" s="216" t="s">
        <v>21</v>
      </c>
      <c r="C7" s="217">
        <v>57029</v>
      </c>
      <c r="D7" s="202">
        <f t="shared" si="1"/>
        <v>1236.7</v>
      </c>
      <c r="E7" s="185">
        <f aca="true" t="shared" si="13" ref="E7:F38">H7+K7+N7+Q7+T7+W7</f>
        <v>1038.4</v>
      </c>
      <c r="F7" s="185">
        <f t="shared" si="13"/>
        <v>198.29999999999998</v>
      </c>
      <c r="G7" s="203">
        <f>SUM(H7:I7)</f>
        <v>0</v>
      </c>
      <c r="H7" s="185">
        <v>0</v>
      </c>
      <c r="I7" s="185">
        <v>0</v>
      </c>
      <c r="J7" s="203">
        <f>SUM(K7:L7)</f>
        <v>935.5</v>
      </c>
      <c r="K7" s="185">
        <v>843.7</v>
      </c>
      <c r="L7" s="185">
        <v>91.8</v>
      </c>
      <c r="M7" s="203">
        <f>SUM(N7:O7)</f>
        <v>57.4</v>
      </c>
      <c r="N7" s="185">
        <v>33</v>
      </c>
      <c r="O7" s="185">
        <v>24.4</v>
      </c>
      <c r="P7" s="203">
        <f>SUM(Q7:R7)</f>
        <v>195.7</v>
      </c>
      <c r="Q7" s="185">
        <v>160.7</v>
      </c>
      <c r="R7" s="185">
        <v>35</v>
      </c>
      <c r="S7" s="203">
        <f>SUM(T7:U7)</f>
        <v>0</v>
      </c>
      <c r="T7" s="185">
        <v>0</v>
      </c>
      <c r="U7" s="185">
        <v>0</v>
      </c>
      <c r="V7" s="203">
        <f>SUM(W7:X7)</f>
        <v>48.1</v>
      </c>
      <c r="W7" s="185">
        <v>1</v>
      </c>
      <c r="X7" s="185">
        <v>47.1</v>
      </c>
      <c r="Y7" s="204">
        <v>558.3</v>
      </c>
      <c r="Z7" s="205">
        <f>D7+Y7</f>
        <v>1795</v>
      </c>
      <c r="AA7" s="206">
        <f>SUM(AB7:AC7)</f>
        <v>1236.7</v>
      </c>
      <c r="AB7" s="207">
        <f>G7+J7+M7+S7+V7</f>
        <v>1041</v>
      </c>
      <c r="AC7" s="208">
        <f>P7</f>
        <v>195.7</v>
      </c>
      <c r="AD7" s="209">
        <f t="shared" si="7"/>
        <v>722.8486091871387</v>
      </c>
      <c r="AE7" s="210">
        <f t="shared" si="8"/>
        <v>608.4623612548002</v>
      </c>
      <c r="AF7" s="211">
        <f t="shared" si="9"/>
        <v>114.3862479323385</v>
      </c>
      <c r="AG7" s="212">
        <f t="shared" si="10"/>
        <v>1049.1738121540502</v>
      </c>
      <c r="AH7" s="213">
        <f t="shared" si="11"/>
        <v>326.32520296691155</v>
      </c>
      <c r="AI7" s="214">
        <f>AC7*100/AA7</f>
        <v>15.82437131074634</v>
      </c>
    </row>
    <row r="8" spans="1:35" s="255" customFormat="1" ht="19.5" customHeight="1">
      <c r="A8" s="215">
        <v>3</v>
      </c>
      <c r="B8" s="218" t="s">
        <v>22</v>
      </c>
      <c r="C8" s="217">
        <v>38856</v>
      </c>
      <c r="D8" s="202">
        <f t="shared" si="1"/>
        <v>798.2</v>
      </c>
      <c r="E8" s="185">
        <f t="shared" si="13"/>
        <v>728.5</v>
      </c>
      <c r="F8" s="185">
        <f t="shared" si="13"/>
        <v>69.7</v>
      </c>
      <c r="G8" s="203">
        <f>SUM(H8:I8)</f>
        <v>0</v>
      </c>
      <c r="H8" s="185">
        <v>0</v>
      </c>
      <c r="I8" s="185">
        <v>0</v>
      </c>
      <c r="J8" s="203">
        <f>SUM(K8:L8)</f>
        <v>688.7</v>
      </c>
      <c r="K8" s="185">
        <v>648.5</v>
      </c>
      <c r="L8" s="185">
        <v>40.2</v>
      </c>
      <c r="M8" s="203">
        <f>SUM(N8:O8)</f>
        <v>84.4</v>
      </c>
      <c r="N8" s="185">
        <v>63.2</v>
      </c>
      <c r="O8" s="185">
        <v>21.2</v>
      </c>
      <c r="P8" s="203">
        <f>SUM(Q8:R8)</f>
        <v>25.1</v>
      </c>
      <c r="Q8" s="185">
        <v>16.8</v>
      </c>
      <c r="R8" s="185">
        <v>8.3</v>
      </c>
      <c r="S8" s="203">
        <f>SUM(T8:U8)</f>
        <v>0</v>
      </c>
      <c r="T8" s="185">
        <v>0</v>
      </c>
      <c r="U8" s="185">
        <v>0</v>
      </c>
      <c r="V8" s="203">
        <f>SUM(W8:X8)</f>
        <v>0</v>
      </c>
      <c r="W8" s="185">
        <v>0</v>
      </c>
      <c r="X8" s="185">
        <v>0</v>
      </c>
      <c r="Y8" s="204">
        <v>83.2</v>
      </c>
      <c r="Z8" s="205">
        <f>D8+Y8</f>
        <v>881.4000000000001</v>
      </c>
      <c r="AA8" s="206">
        <f>SUM(AB8:AC8)</f>
        <v>798.2</v>
      </c>
      <c r="AB8" s="207">
        <f>G8+J8+M8+S8+V8</f>
        <v>773.1</v>
      </c>
      <c r="AC8" s="208">
        <f>P8</f>
        <v>25.1</v>
      </c>
      <c r="AD8" s="209">
        <f t="shared" si="7"/>
        <v>684.7505318783885</v>
      </c>
      <c r="AE8" s="210">
        <f t="shared" si="8"/>
        <v>663.2180358245831</v>
      </c>
      <c r="AF8" s="211">
        <f t="shared" si="9"/>
        <v>21.532496053805506</v>
      </c>
      <c r="AG8" s="212">
        <f t="shared" si="10"/>
        <v>756.1251801523575</v>
      </c>
      <c r="AH8" s="213">
        <f t="shared" si="11"/>
        <v>71.37464827396884</v>
      </c>
      <c r="AI8" s="214">
        <f>AC8*100/AA8</f>
        <v>3.144575294412428</v>
      </c>
    </row>
    <row r="9" spans="1:35" s="254" customFormat="1" ht="19.5" customHeight="1">
      <c r="A9" s="219">
        <v>4</v>
      </c>
      <c r="B9" s="218" t="s">
        <v>23</v>
      </c>
      <c r="C9" s="217">
        <v>100156</v>
      </c>
      <c r="D9" s="220">
        <f t="shared" si="1"/>
        <v>1599.1</v>
      </c>
      <c r="E9" s="185">
        <f t="shared" si="13"/>
        <v>1549.6</v>
      </c>
      <c r="F9" s="185">
        <f t="shared" si="13"/>
        <v>49.5</v>
      </c>
      <c r="G9" s="221">
        <f t="shared" si="2"/>
        <v>0</v>
      </c>
      <c r="H9" s="111">
        <v>0</v>
      </c>
      <c r="I9" s="111">
        <v>0</v>
      </c>
      <c r="J9" s="221">
        <f aca="true" t="shared" si="14" ref="J9:J38">SUM(K9:L9)</f>
        <v>1391.1000000000001</v>
      </c>
      <c r="K9" s="111">
        <v>1360.2</v>
      </c>
      <c r="L9" s="111">
        <v>30.9</v>
      </c>
      <c r="M9" s="221">
        <f aca="true" t="shared" si="15" ref="M9:M38">SUM(N9:O9)</f>
        <v>80.5</v>
      </c>
      <c r="N9" s="111">
        <v>75.6</v>
      </c>
      <c r="O9" s="111">
        <v>4.9</v>
      </c>
      <c r="P9" s="221">
        <f aca="true" t="shared" si="16" ref="P9:P38">SUM(Q9:R9)</f>
        <v>113.8</v>
      </c>
      <c r="Q9" s="111">
        <v>113.8</v>
      </c>
      <c r="R9" s="111">
        <v>0</v>
      </c>
      <c r="S9" s="221">
        <f aca="true" t="shared" si="17" ref="S9:S38">SUM(T9:U9)</f>
        <v>0</v>
      </c>
      <c r="T9" s="111">
        <v>0</v>
      </c>
      <c r="U9" s="111">
        <v>0</v>
      </c>
      <c r="V9" s="221">
        <f aca="true" t="shared" si="18" ref="V9:V38">SUM(W9:X9)</f>
        <v>13.7</v>
      </c>
      <c r="W9" s="111">
        <v>0</v>
      </c>
      <c r="X9" s="111">
        <v>13.7</v>
      </c>
      <c r="Y9" s="222">
        <v>1192.4</v>
      </c>
      <c r="Z9" s="223">
        <f t="shared" si="3"/>
        <v>2791.5</v>
      </c>
      <c r="AA9" s="162">
        <f t="shared" si="4"/>
        <v>1599.1000000000001</v>
      </c>
      <c r="AB9" s="224">
        <f t="shared" si="5"/>
        <v>1485.3000000000002</v>
      </c>
      <c r="AC9" s="225">
        <f t="shared" si="6"/>
        <v>113.8</v>
      </c>
      <c r="AD9" s="226">
        <f t="shared" si="7"/>
        <v>532.203096502789</v>
      </c>
      <c r="AE9" s="227">
        <f t="shared" si="8"/>
        <v>494.3288469986822</v>
      </c>
      <c r="AF9" s="228">
        <f t="shared" si="9"/>
        <v>37.87424950410693</v>
      </c>
      <c r="AG9" s="229">
        <f t="shared" si="10"/>
        <v>929.0506809377372</v>
      </c>
      <c r="AH9" s="230">
        <f t="shared" si="11"/>
        <v>396.84758443494815</v>
      </c>
      <c r="AI9" s="231">
        <f t="shared" si="12"/>
        <v>7.116503032956037</v>
      </c>
    </row>
    <row r="10" spans="1:35" s="254" customFormat="1" ht="19.5" customHeight="1">
      <c r="A10" s="219">
        <v>5</v>
      </c>
      <c r="B10" s="218" t="s">
        <v>76</v>
      </c>
      <c r="C10" s="217">
        <v>93704</v>
      </c>
      <c r="D10" s="220">
        <f t="shared" si="1"/>
        <v>1372.7</v>
      </c>
      <c r="E10" s="185">
        <f t="shared" si="13"/>
        <v>1313.7</v>
      </c>
      <c r="F10" s="185">
        <f t="shared" si="13"/>
        <v>59</v>
      </c>
      <c r="G10" s="221">
        <f t="shared" si="2"/>
        <v>0</v>
      </c>
      <c r="H10" s="111">
        <v>0</v>
      </c>
      <c r="I10" s="111">
        <v>0</v>
      </c>
      <c r="J10" s="221">
        <f t="shared" si="14"/>
        <v>972.5</v>
      </c>
      <c r="K10" s="111">
        <v>931.5</v>
      </c>
      <c r="L10" s="111">
        <v>41</v>
      </c>
      <c r="M10" s="221">
        <f t="shared" si="15"/>
        <v>69.5</v>
      </c>
      <c r="N10" s="111">
        <v>51.5</v>
      </c>
      <c r="O10" s="111">
        <v>18</v>
      </c>
      <c r="P10" s="221">
        <f t="shared" si="16"/>
        <v>330.7</v>
      </c>
      <c r="Q10" s="111">
        <v>330.7</v>
      </c>
      <c r="R10" s="111">
        <v>0</v>
      </c>
      <c r="S10" s="221">
        <f t="shared" si="17"/>
        <v>0</v>
      </c>
      <c r="T10" s="111">
        <v>0</v>
      </c>
      <c r="U10" s="111">
        <v>0</v>
      </c>
      <c r="V10" s="221">
        <f t="shared" si="18"/>
        <v>0</v>
      </c>
      <c r="W10" s="111">
        <v>0</v>
      </c>
      <c r="X10" s="111">
        <v>0</v>
      </c>
      <c r="Y10" s="222">
        <v>721.3</v>
      </c>
      <c r="Z10" s="223">
        <f t="shared" si="3"/>
        <v>2094</v>
      </c>
      <c r="AA10" s="162">
        <f t="shared" si="4"/>
        <v>1372.7</v>
      </c>
      <c r="AB10" s="224">
        <f t="shared" si="5"/>
        <v>1042</v>
      </c>
      <c r="AC10" s="225">
        <f t="shared" si="6"/>
        <v>330.7</v>
      </c>
      <c r="AD10" s="226">
        <f t="shared" si="7"/>
        <v>488.31070889894414</v>
      </c>
      <c r="AE10" s="227">
        <f t="shared" si="8"/>
        <v>370.67076467742396</v>
      </c>
      <c r="AF10" s="228">
        <f t="shared" si="9"/>
        <v>117.63994422152024</v>
      </c>
      <c r="AG10" s="229">
        <f t="shared" si="10"/>
        <v>744.8988303594297</v>
      </c>
      <c r="AH10" s="230">
        <f t="shared" si="11"/>
        <v>256.58812146048547</v>
      </c>
      <c r="AI10" s="231">
        <f t="shared" si="12"/>
        <v>24.091207110075032</v>
      </c>
    </row>
    <row r="11" spans="1:35" s="254" customFormat="1" ht="19.5" customHeight="1">
      <c r="A11" s="219">
        <v>6</v>
      </c>
      <c r="B11" s="218" t="s">
        <v>77</v>
      </c>
      <c r="C11" s="217">
        <v>37093</v>
      </c>
      <c r="D11" s="220">
        <f t="shared" si="1"/>
        <v>816.6</v>
      </c>
      <c r="E11" s="185">
        <f t="shared" si="13"/>
        <v>700.6</v>
      </c>
      <c r="F11" s="185">
        <f t="shared" si="13"/>
        <v>116</v>
      </c>
      <c r="G11" s="221">
        <f>SUM(H11:I11)</f>
        <v>0</v>
      </c>
      <c r="H11" s="178">
        <v>0</v>
      </c>
      <c r="I11" s="111">
        <v>0</v>
      </c>
      <c r="J11" s="221">
        <f t="shared" si="14"/>
        <v>645.4</v>
      </c>
      <c r="K11" s="111">
        <v>562.4</v>
      </c>
      <c r="L11" s="111">
        <v>83</v>
      </c>
      <c r="M11" s="221">
        <f t="shared" si="15"/>
        <v>65.80000000000001</v>
      </c>
      <c r="N11" s="111">
        <v>39.2</v>
      </c>
      <c r="O11" s="111">
        <v>26.6</v>
      </c>
      <c r="P11" s="221">
        <f t="shared" si="16"/>
        <v>105.4</v>
      </c>
      <c r="Q11" s="111">
        <v>99</v>
      </c>
      <c r="R11" s="111">
        <v>6.4</v>
      </c>
      <c r="S11" s="221">
        <f t="shared" si="17"/>
        <v>0</v>
      </c>
      <c r="T11" s="111">
        <v>0</v>
      </c>
      <c r="U11" s="111">
        <v>0</v>
      </c>
      <c r="V11" s="221">
        <f t="shared" si="18"/>
        <v>0</v>
      </c>
      <c r="W11" s="111">
        <v>0</v>
      </c>
      <c r="X11" s="111">
        <v>0</v>
      </c>
      <c r="Y11" s="222">
        <v>330.5</v>
      </c>
      <c r="Z11" s="223">
        <f t="shared" si="3"/>
        <v>1147.1</v>
      </c>
      <c r="AA11" s="162">
        <f t="shared" si="4"/>
        <v>816.6</v>
      </c>
      <c r="AB11" s="224">
        <f t="shared" si="5"/>
        <v>711.2</v>
      </c>
      <c r="AC11" s="225">
        <f t="shared" si="6"/>
        <v>105.4</v>
      </c>
      <c r="AD11" s="226">
        <f t="shared" si="7"/>
        <v>733.83118108538</v>
      </c>
      <c r="AE11" s="227">
        <f t="shared" si="8"/>
        <v>639.1142982952758</v>
      </c>
      <c r="AF11" s="228">
        <f t="shared" si="9"/>
        <v>94.71688279010415</v>
      </c>
      <c r="AG11" s="229">
        <f t="shared" si="10"/>
        <v>1030.8324122251277</v>
      </c>
      <c r="AH11" s="230">
        <f t="shared" si="11"/>
        <v>297.0012311397478</v>
      </c>
      <c r="AI11" s="231">
        <f t="shared" si="12"/>
        <v>12.907176096007838</v>
      </c>
    </row>
    <row r="12" spans="1:35" s="254" customFormat="1" ht="19.5" customHeight="1">
      <c r="A12" s="219">
        <v>7</v>
      </c>
      <c r="B12" s="218" t="s">
        <v>26</v>
      </c>
      <c r="C12" s="217">
        <v>29219</v>
      </c>
      <c r="D12" s="220">
        <f t="shared" si="1"/>
        <v>538.3</v>
      </c>
      <c r="E12" s="185">
        <f>H12+K12+N12+Q12+T12+W12</f>
        <v>488.49999999999994</v>
      </c>
      <c r="F12" s="185">
        <f>I12+L12+O12+R12+U12+X12</f>
        <v>49.8</v>
      </c>
      <c r="G12" s="221">
        <f>SUM(H12:I12)</f>
        <v>0</v>
      </c>
      <c r="H12" s="178">
        <v>0</v>
      </c>
      <c r="I12" s="111">
        <v>0</v>
      </c>
      <c r="J12" s="221">
        <f>SUM(K12:L12)</f>
        <v>374.59999999999997</v>
      </c>
      <c r="K12" s="111">
        <v>346.9</v>
      </c>
      <c r="L12" s="111">
        <v>27.7</v>
      </c>
      <c r="M12" s="221">
        <f>SUM(N12:O12)</f>
        <v>34.3</v>
      </c>
      <c r="N12" s="111">
        <v>30.7</v>
      </c>
      <c r="O12" s="111">
        <v>3.6</v>
      </c>
      <c r="P12" s="221">
        <f>SUM(Q12:R12)</f>
        <v>112.6</v>
      </c>
      <c r="Q12" s="111">
        <v>104.1</v>
      </c>
      <c r="R12" s="111">
        <v>8.5</v>
      </c>
      <c r="S12" s="221">
        <f>SUM(T12:U12)</f>
        <v>0</v>
      </c>
      <c r="T12" s="111">
        <v>0</v>
      </c>
      <c r="U12" s="111">
        <v>0</v>
      </c>
      <c r="V12" s="221">
        <f>SUM(W12:X12)</f>
        <v>16.8</v>
      </c>
      <c r="W12" s="111">
        <v>6.8</v>
      </c>
      <c r="X12" s="111">
        <v>10</v>
      </c>
      <c r="Y12" s="222">
        <v>253.4</v>
      </c>
      <c r="Z12" s="223">
        <f>D12+Y12</f>
        <v>791.6999999999999</v>
      </c>
      <c r="AA12" s="162">
        <f>SUM(AB12:AC12)</f>
        <v>538.3</v>
      </c>
      <c r="AB12" s="224">
        <f>G12+J12+M12+S12+V12</f>
        <v>425.7</v>
      </c>
      <c r="AC12" s="225">
        <f>P12</f>
        <v>112.6</v>
      </c>
      <c r="AD12" s="226">
        <f t="shared" si="7"/>
        <v>614.098132493697</v>
      </c>
      <c r="AE12" s="227">
        <f t="shared" si="8"/>
        <v>485.64290359012966</v>
      </c>
      <c r="AF12" s="228">
        <f t="shared" si="9"/>
        <v>128.4552289035673</v>
      </c>
      <c r="AG12" s="229">
        <f t="shared" si="10"/>
        <v>903.1794380368937</v>
      </c>
      <c r="AH12" s="230">
        <f t="shared" si="11"/>
        <v>289.0813055431968</v>
      </c>
      <c r="AI12" s="231">
        <f>AC12*100/AA12</f>
        <v>20.91770388259335</v>
      </c>
    </row>
    <row r="13" spans="1:35" s="254" customFormat="1" ht="19.5" customHeight="1">
      <c r="A13" s="219">
        <v>8</v>
      </c>
      <c r="B13" s="218" t="s">
        <v>78</v>
      </c>
      <c r="C13" s="217">
        <v>124891</v>
      </c>
      <c r="D13" s="220">
        <f t="shared" si="1"/>
        <v>2230.9</v>
      </c>
      <c r="E13" s="185">
        <f t="shared" si="13"/>
        <v>2094.6</v>
      </c>
      <c r="F13" s="185">
        <f t="shared" si="13"/>
        <v>136.3</v>
      </c>
      <c r="G13" s="221">
        <f t="shared" si="2"/>
        <v>0</v>
      </c>
      <c r="H13" s="111">
        <v>0</v>
      </c>
      <c r="I13" s="111">
        <v>0</v>
      </c>
      <c r="J13" s="221">
        <f t="shared" si="14"/>
        <v>1793.7</v>
      </c>
      <c r="K13" s="111">
        <v>1695.7</v>
      </c>
      <c r="L13" s="111">
        <v>98</v>
      </c>
      <c r="M13" s="221">
        <f t="shared" si="15"/>
        <v>125.1</v>
      </c>
      <c r="N13" s="111">
        <v>107.2</v>
      </c>
      <c r="O13" s="111">
        <v>17.9</v>
      </c>
      <c r="P13" s="221">
        <f t="shared" si="16"/>
        <v>292.09999999999997</v>
      </c>
      <c r="Q13" s="111">
        <v>291.7</v>
      </c>
      <c r="R13" s="111">
        <v>0.4</v>
      </c>
      <c r="S13" s="221">
        <f t="shared" si="17"/>
        <v>0</v>
      </c>
      <c r="T13" s="111">
        <v>0</v>
      </c>
      <c r="U13" s="111">
        <v>0</v>
      </c>
      <c r="V13" s="221">
        <f t="shared" si="18"/>
        <v>20</v>
      </c>
      <c r="W13" s="111">
        <v>0</v>
      </c>
      <c r="X13" s="111">
        <v>20</v>
      </c>
      <c r="Y13" s="222">
        <v>781</v>
      </c>
      <c r="Z13" s="223">
        <f t="shared" si="3"/>
        <v>3011.9</v>
      </c>
      <c r="AA13" s="162">
        <f t="shared" si="4"/>
        <v>2230.9</v>
      </c>
      <c r="AB13" s="224">
        <f t="shared" si="5"/>
        <v>1938.8</v>
      </c>
      <c r="AC13" s="225">
        <f t="shared" si="6"/>
        <v>292.09999999999997</v>
      </c>
      <c r="AD13" s="226">
        <f t="shared" si="7"/>
        <v>595.4258780323108</v>
      </c>
      <c r="AE13" s="227">
        <f t="shared" si="8"/>
        <v>517.4645624317739</v>
      </c>
      <c r="AF13" s="228">
        <f t="shared" si="9"/>
        <v>77.96131560053699</v>
      </c>
      <c r="AG13" s="229">
        <f t="shared" si="10"/>
        <v>803.8743117331646</v>
      </c>
      <c r="AH13" s="230">
        <f t="shared" si="11"/>
        <v>208.44843370085383</v>
      </c>
      <c r="AI13" s="231">
        <f t="shared" si="12"/>
        <v>13.093370388632389</v>
      </c>
    </row>
    <row r="14" spans="1:35" s="255" customFormat="1" ht="17.25" customHeight="1">
      <c r="A14" s="215">
        <v>9</v>
      </c>
      <c r="B14" s="218" t="s">
        <v>79</v>
      </c>
      <c r="C14" s="217">
        <v>20473</v>
      </c>
      <c r="D14" s="220">
        <f t="shared" si="1"/>
        <v>332.4</v>
      </c>
      <c r="E14" s="185">
        <f>H14+K14+N14+Q14+T14+W14</f>
        <v>270.4</v>
      </c>
      <c r="F14" s="185">
        <f t="shared" si="13"/>
        <v>62</v>
      </c>
      <c r="G14" s="221">
        <f t="shared" si="2"/>
        <v>0</v>
      </c>
      <c r="H14" s="178">
        <v>0</v>
      </c>
      <c r="I14" s="178">
        <v>0</v>
      </c>
      <c r="J14" s="221">
        <f t="shared" si="14"/>
        <v>256.8</v>
      </c>
      <c r="K14" s="178">
        <v>207.1</v>
      </c>
      <c r="L14" s="178">
        <v>49.7</v>
      </c>
      <c r="M14" s="221">
        <f t="shared" si="15"/>
        <v>5.4</v>
      </c>
      <c r="N14" s="178">
        <v>0</v>
      </c>
      <c r="O14" s="178">
        <v>5.4</v>
      </c>
      <c r="P14" s="221">
        <f t="shared" si="16"/>
        <v>70.2</v>
      </c>
      <c r="Q14" s="178">
        <v>63.3</v>
      </c>
      <c r="R14" s="178">
        <v>6.9</v>
      </c>
      <c r="S14" s="221">
        <v>0</v>
      </c>
      <c r="T14" s="178">
        <v>0</v>
      </c>
      <c r="U14" s="178">
        <v>0</v>
      </c>
      <c r="V14" s="221">
        <f t="shared" si="18"/>
        <v>0</v>
      </c>
      <c r="W14" s="178">
        <v>0</v>
      </c>
      <c r="X14" s="178">
        <v>0</v>
      </c>
      <c r="Y14" s="222">
        <v>83.2</v>
      </c>
      <c r="Z14" s="223">
        <f t="shared" si="3"/>
        <v>415.59999999999997</v>
      </c>
      <c r="AA14" s="162">
        <f t="shared" si="4"/>
        <v>332.4</v>
      </c>
      <c r="AB14" s="224">
        <f>G14+J14+M14+S14+V14</f>
        <v>262.2</v>
      </c>
      <c r="AC14" s="225">
        <f>P14</f>
        <v>70.2</v>
      </c>
      <c r="AD14" s="232">
        <f t="shared" si="7"/>
        <v>541.2006056757681</v>
      </c>
      <c r="AE14" s="227">
        <f t="shared" si="8"/>
        <v>426.90372685976644</v>
      </c>
      <c r="AF14" s="228">
        <f t="shared" si="9"/>
        <v>114.29687881600157</v>
      </c>
      <c r="AG14" s="229">
        <f t="shared" si="10"/>
        <v>676.6635731613995</v>
      </c>
      <c r="AH14" s="233">
        <f t="shared" si="11"/>
        <v>135.46296748563148</v>
      </c>
      <c r="AI14" s="231">
        <f>AC14*100/AA14</f>
        <v>21.119133574007222</v>
      </c>
    </row>
    <row r="15" spans="1:35" s="255" customFormat="1" ht="19.5" customHeight="1">
      <c r="A15" s="215">
        <v>10</v>
      </c>
      <c r="B15" s="218" t="s">
        <v>28</v>
      </c>
      <c r="C15" s="217">
        <v>36595</v>
      </c>
      <c r="D15" s="220">
        <f t="shared" si="1"/>
        <v>824.5999999999999</v>
      </c>
      <c r="E15" s="185">
        <f t="shared" si="13"/>
        <v>751.8</v>
      </c>
      <c r="F15" s="185">
        <f t="shared" si="13"/>
        <v>72.8</v>
      </c>
      <c r="G15" s="221">
        <f t="shared" si="2"/>
        <v>615.3</v>
      </c>
      <c r="H15" s="178">
        <v>615.3</v>
      </c>
      <c r="I15" s="178">
        <v>0</v>
      </c>
      <c r="J15" s="221">
        <f t="shared" si="14"/>
        <v>67</v>
      </c>
      <c r="K15" s="178">
        <v>0</v>
      </c>
      <c r="L15" s="178">
        <v>67</v>
      </c>
      <c r="M15" s="221">
        <f t="shared" si="15"/>
        <v>2.1</v>
      </c>
      <c r="N15" s="178">
        <v>0</v>
      </c>
      <c r="O15" s="178">
        <v>2.1</v>
      </c>
      <c r="P15" s="221">
        <f t="shared" si="16"/>
        <v>129.9</v>
      </c>
      <c r="Q15" s="178">
        <v>129.9</v>
      </c>
      <c r="R15" s="178">
        <v>0</v>
      </c>
      <c r="S15" s="221">
        <f t="shared" si="17"/>
        <v>0</v>
      </c>
      <c r="T15" s="178">
        <v>0</v>
      </c>
      <c r="U15" s="178">
        <v>0</v>
      </c>
      <c r="V15" s="221">
        <f t="shared" si="18"/>
        <v>10.3</v>
      </c>
      <c r="W15" s="178">
        <v>6.6</v>
      </c>
      <c r="X15" s="178">
        <v>3.7</v>
      </c>
      <c r="Y15" s="222">
        <v>484.3</v>
      </c>
      <c r="Z15" s="223">
        <f t="shared" si="3"/>
        <v>1308.8999999999999</v>
      </c>
      <c r="AA15" s="162">
        <f t="shared" si="4"/>
        <v>824.5999999999999</v>
      </c>
      <c r="AB15" s="224">
        <f>G15+J15+M15+S15+V15</f>
        <v>694.6999999999999</v>
      </c>
      <c r="AC15" s="225">
        <f>P15</f>
        <v>129.9</v>
      </c>
      <c r="AD15" s="226">
        <f t="shared" si="7"/>
        <v>751.1044313886231</v>
      </c>
      <c r="AE15" s="227">
        <f t="shared" si="8"/>
        <v>632.782256228082</v>
      </c>
      <c r="AF15" s="228">
        <f t="shared" si="9"/>
        <v>118.32217516054106</v>
      </c>
      <c r="AG15" s="229">
        <f t="shared" si="10"/>
        <v>1192.239376964066</v>
      </c>
      <c r="AH15" s="230">
        <f t="shared" si="11"/>
        <v>441.1349455754429</v>
      </c>
      <c r="AI15" s="231">
        <f>AC15*100/AA15</f>
        <v>15.753092408440457</v>
      </c>
    </row>
    <row r="16" spans="1:35" s="254" customFormat="1" ht="19.5" customHeight="1">
      <c r="A16" s="219">
        <v>11</v>
      </c>
      <c r="B16" s="218" t="s">
        <v>80</v>
      </c>
      <c r="C16" s="217">
        <v>29073</v>
      </c>
      <c r="D16" s="220">
        <f t="shared" si="1"/>
        <v>598</v>
      </c>
      <c r="E16" s="185">
        <f t="shared" si="13"/>
        <v>574.4</v>
      </c>
      <c r="F16" s="185">
        <f t="shared" si="13"/>
        <v>23.6</v>
      </c>
      <c r="G16" s="221">
        <f t="shared" si="2"/>
        <v>0</v>
      </c>
      <c r="H16" s="111">
        <v>0</v>
      </c>
      <c r="I16" s="111">
        <v>0</v>
      </c>
      <c r="J16" s="221">
        <f t="shared" si="14"/>
        <v>464.7</v>
      </c>
      <c r="K16" s="111">
        <v>456.9</v>
      </c>
      <c r="L16" s="111">
        <v>7.8</v>
      </c>
      <c r="M16" s="221">
        <f t="shared" si="15"/>
        <v>25.3</v>
      </c>
      <c r="N16" s="111">
        <v>22.6</v>
      </c>
      <c r="O16" s="111">
        <v>2.7</v>
      </c>
      <c r="P16" s="221">
        <f t="shared" si="16"/>
        <v>73.1</v>
      </c>
      <c r="Q16" s="111">
        <v>72.6</v>
      </c>
      <c r="R16" s="111">
        <v>0.5</v>
      </c>
      <c r="S16" s="221">
        <f t="shared" si="17"/>
        <v>0</v>
      </c>
      <c r="T16" s="111">
        <v>0</v>
      </c>
      <c r="U16" s="111">
        <v>0</v>
      </c>
      <c r="V16" s="221">
        <f t="shared" si="18"/>
        <v>34.9</v>
      </c>
      <c r="W16" s="111">
        <v>22.3</v>
      </c>
      <c r="X16" s="111">
        <v>12.6</v>
      </c>
      <c r="Y16" s="222">
        <v>220.7</v>
      </c>
      <c r="Z16" s="223">
        <f t="shared" si="3"/>
        <v>818.7</v>
      </c>
      <c r="AA16" s="162">
        <f t="shared" si="4"/>
        <v>598</v>
      </c>
      <c r="AB16" s="224">
        <f t="shared" si="5"/>
        <v>524.9</v>
      </c>
      <c r="AC16" s="225">
        <f t="shared" si="6"/>
        <v>73.1</v>
      </c>
      <c r="AD16" s="226">
        <f t="shared" si="7"/>
        <v>685.6304245634552</v>
      </c>
      <c r="AE16" s="227">
        <f t="shared" si="8"/>
        <v>601.8184111260161</v>
      </c>
      <c r="AF16" s="228">
        <f t="shared" si="9"/>
        <v>83.81201343743909</v>
      </c>
      <c r="AG16" s="229">
        <f t="shared" si="10"/>
        <v>938.6716197158877</v>
      </c>
      <c r="AH16" s="230">
        <f t="shared" si="11"/>
        <v>253.04119515243238</v>
      </c>
      <c r="AI16" s="231">
        <f t="shared" si="12"/>
        <v>12.224080267558527</v>
      </c>
    </row>
    <row r="17" spans="1:35" s="254" customFormat="1" ht="19.5" customHeight="1">
      <c r="A17" s="219">
        <v>12</v>
      </c>
      <c r="B17" s="218" t="s">
        <v>81</v>
      </c>
      <c r="C17" s="217">
        <v>27828</v>
      </c>
      <c r="D17" s="220">
        <f t="shared" si="1"/>
        <v>640.6999999999999</v>
      </c>
      <c r="E17" s="185">
        <f t="shared" si="13"/>
        <v>502.79999999999995</v>
      </c>
      <c r="F17" s="185">
        <f t="shared" si="13"/>
        <v>137.9</v>
      </c>
      <c r="G17" s="221">
        <f t="shared" si="2"/>
        <v>0</v>
      </c>
      <c r="H17" s="111">
        <v>0</v>
      </c>
      <c r="I17" s="111">
        <v>0</v>
      </c>
      <c r="J17" s="221">
        <f t="shared" si="14"/>
        <v>511.9</v>
      </c>
      <c r="K17" s="111">
        <v>414.2</v>
      </c>
      <c r="L17" s="111">
        <v>97.7</v>
      </c>
      <c r="M17" s="221">
        <f t="shared" si="15"/>
        <v>20</v>
      </c>
      <c r="N17" s="111">
        <v>0</v>
      </c>
      <c r="O17" s="111">
        <v>20</v>
      </c>
      <c r="P17" s="221">
        <f t="shared" si="16"/>
        <v>108.8</v>
      </c>
      <c r="Q17" s="111">
        <v>88.6</v>
      </c>
      <c r="R17" s="111">
        <v>20.2</v>
      </c>
      <c r="S17" s="221">
        <f t="shared" si="17"/>
        <v>0</v>
      </c>
      <c r="T17" s="111">
        <v>0</v>
      </c>
      <c r="U17" s="111">
        <v>0</v>
      </c>
      <c r="V17" s="221">
        <f t="shared" si="18"/>
        <v>0</v>
      </c>
      <c r="W17" s="111">
        <v>0</v>
      </c>
      <c r="X17" s="111">
        <v>0</v>
      </c>
      <c r="Y17" s="222">
        <v>272.1</v>
      </c>
      <c r="Z17" s="223">
        <f t="shared" si="3"/>
        <v>912.8</v>
      </c>
      <c r="AA17" s="162">
        <f t="shared" si="4"/>
        <v>640.6999999999999</v>
      </c>
      <c r="AB17" s="224">
        <f t="shared" si="5"/>
        <v>531.9</v>
      </c>
      <c r="AC17" s="225">
        <f t="shared" si="6"/>
        <v>108.8</v>
      </c>
      <c r="AD17" s="226">
        <f t="shared" si="7"/>
        <v>767.4524459776723</v>
      </c>
      <c r="AE17" s="227">
        <f t="shared" si="8"/>
        <v>637.1280724450195</v>
      </c>
      <c r="AF17" s="228">
        <f t="shared" si="9"/>
        <v>130.32437353265297</v>
      </c>
      <c r="AG17" s="229">
        <f t="shared" si="10"/>
        <v>1093.3831632408605</v>
      </c>
      <c r="AH17" s="230">
        <f t="shared" si="11"/>
        <v>325.93071726318817</v>
      </c>
      <c r="AI17" s="231">
        <f t="shared" si="12"/>
        <v>16.981426564694868</v>
      </c>
    </row>
    <row r="18" spans="1:35" s="254" customFormat="1" ht="19.5" customHeight="1">
      <c r="A18" s="219">
        <v>13</v>
      </c>
      <c r="B18" s="218" t="s">
        <v>82</v>
      </c>
      <c r="C18" s="217">
        <v>122857</v>
      </c>
      <c r="D18" s="220">
        <f t="shared" si="1"/>
        <v>2151.3999999999996</v>
      </c>
      <c r="E18" s="185">
        <f t="shared" si="13"/>
        <v>2057.2</v>
      </c>
      <c r="F18" s="185">
        <f t="shared" si="13"/>
        <v>94.2</v>
      </c>
      <c r="G18" s="221">
        <f t="shared" si="2"/>
        <v>0</v>
      </c>
      <c r="H18" s="111">
        <v>0</v>
      </c>
      <c r="I18" s="111">
        <v>0</v>
      </c>
      <c r="J18" s="221">
        <f t="shared" si="14"/>
        <v>1743</v>
      </c>
      <c r="K18" s="111">
        <v>1673.8</v>
      </c>
      <c r="L18" s="111">
        <v>69.2</v>
      </c>
      <c r="M18" s="221">
        <f t="shared" si="15"/>
        <v>108</v>
      </c>
      <c r="N18" s="111">
        <v>83</v>
      </c>
      <c r="O18" s="111">
        <v>25</v>
      </c>
      <c r="P18" s="221">
        <f t="shared" si="16"/>
        <v>300.4</v>
      </c>
      <c r="Q18" s="111">
        <v>300.4</v>
      </c>
      <c r="R18" s="111">
        <v>0</v>
      </c>
      <c r="S18" s="221">
        <f t="shared" si="17"/>
        <v>0</v>
      </c>
      <c r="T18" s="111">
        <v>0</v>
      </c>
      <c r="U18" s="111">
        <v>0</v>
      </c>
      <c r="V18" s="221">
        <v>0</v>
      </c>
      <c r="W18" s="111">
        <v>0</v>
      </c>
      <c r="X18" s="111">
        <v>0</v>
      </c>
      <c r="Y18" s="222">
        <v>1113.4</v>
      </c>
      <c r="Z18" s="223">
        <f t="shared" si="3"/>
        <v>3264.7999999999997</v>
      </c>
      <c r="AA18" s="162">
        <f t="shared" si="4"/>
        <v>2151.4</v>
      </c>
      <c r="AB18" s="224">
        <f t="shared" si="5"/>
        <v>1851</v>
      </c>
      <c r="AC18" s="225">
        <f t="shared" si="6"/>
        <v>300.4</v>
      </c>
      <c r="AD18" s="226">
        <f t="shared" si="7"/>
        <v>583.7138570316167</v>
      </c>
      <c r="AE18" s="227">
        <f t="shared" si="8"/>
        <v>502.20988629056546</v>
      </c>
      <c r="AF18" s="228">
        <f t="shared" si="9"/>
        <v>81.50397074105125</v>
      </c>
      <c r="AG18" s="212">
        <f t="shared" si="10"/>
        <v>885.7994796117979</v>
      </c>
      <c r="AH18" s="230">
        <f t="shared" si="11"/>
        <v>302.08562258018134</v>
      </c>
      <c r="AI18" s="231">
        <f t="shared" si="12"/>
        <v>13.963000836664495</v>
      </c>
    </row>
    <row r="19" spans="1:35" s="254" customFormat="1" ht="19.5" customHeight="1">
      <c r="A19" s="219">
        <v>14</v>
      </c>
      <c r="B19" s="218" t="s">
        <v>75</v>
      </c>
      <c r="C19" s="217">
        <v>55227</v>
      </c>
      <c r="D19" s="220">
        <f t="shared" si="1"/>
        <v>1160</v>
      </c>
      <c r="E19" s="185">
        <f t="shared" si="13"/>
        <v>1090.3</v>
      </c>
      <c r="F19" s="185">
        <f t="shared" si="13"/>
        <v>69.7</v>
      </c>
      <c r="G19" s="221">
        <f t="shared" si="2"/>
        <v>0</v>
      </c>
      <c r="H19" s="111">
        <v>0</v>
      </c>
      <c r="I19" s="111">
        <v>0</v>
      </c>
      <c r="J19" s="221">
        <f t="shared" si="14"/>
        <v>920.6</v>
      </c>
      <c r="K19" s="111">
        <v>895.6</v>
      </c>
      <c r="L19" s="111">
        <v>25</v>
      </c>
      <c r="M19" s="221">
        <f t="shared" si="15"/>
        <v>0</v>
      </c>
      <c r="N19" s="111">
        <v>0</v>
      </c>
      <c r="O19" s="111">
        <v>0</v>
      </c>
      <c r="P19" s="221">
        <f t="shared" si="16"/>
        <v>166.79999999999998</v>
      </c>
      <c r="Q19" s="111">
        <v>159.1</v>
      </c>
      <c r="R19" s="111">
        <v>7.7</v>
      </c>
      <c r="S19" s="221">
        <f t="shared" si="17"/>
        <v>0</v>
      </c>
      <c r="T19" s="111">
        <v>0</v>
      </c>
      <c r="U19" s="111">
        <v>0</v>
      </c>
      <c r="V19" s="221">
        <f t="shared" si="18"/>
        <v>72.6</v>
      </c>
      <c r="W19" s="111">
        <v>35.6</v>
      </c>
      <c r="X19" s="111">
        <v>37</v>
      </c>
      <c r="Y19" s="222">
        <v>353.9</v>
      </c>
      <c r="Z19" s="223">
        <f t="shared" si="3"/>
        <v>1513.9</v>
      </c>
      <c r="AA19" s="162">
        <f t="shared" si="4"/>
        <v>1160</v>
      </c>
      <c r="AB19" s="224">
        <f t="shared" si="5"/>
        <v>993.2</v>
      </c>
      <c r="AC19" s="225">
        <f t="shared" si="6"/>
        <v>166.79999999999998</v>
      </c>
      <c r="AD19" s="226">
        <f t="shared" si="7"/>
        <v>700.1406316958492</v>
      </c>
      <c r="AE19" s="227">
        <f t="shared" si="8"/>
        <v>599.4652374140668</v>
      </c>
      <c r="AF19" s="228">
        <f t="shared" si="9"/>
        <v>100.67539428178246</v>
      </c>
      <c r="AG19" s="212">
        <f t="shared" si="10"/>
        <v>913.7438813140916</v>
      </c>
      <c r="AH19" s="230">
        <f t="shared" si="11"/>
        <v>213.6032496182423</v>
      </c>
      <c r="AI19" s="231">
        <f t="shared" si="12"/>
        <v>14.379310344827585</v>
      </c>
    </row>
    <row r="20" spans="1:35" s="254" customFormat="1" ht="19.5" customHeight="1">
      <c r="A20" s="219">
        <v>15</v>
      </c>
      <c r="B20" s="218" t="s">
        <v>83</v>
      </c>
      <c r="C20" s="217">
        <v>17621</v>
      </c>
      <c r="D20" s="220">
        <f t="shared" si="1"/>
        <v>369.30000000000007</v>
      </c>
      <c r="E20" s="185">
        <f>H20+K20+N20+Q20+T20+W20</f>
        <v>359.20000000000005</v>
      </c>
      <c r="F20" s="185">
        <f>I20+L20+O20+R20+U20+X20</f>
        <v>10.1</v>
      </c>
      <c r="G20" s="221">
        <f>SUM(H20:I20)</f>
        <v>0</v>
      </c>
      <c r="H20" s="111">
        <v>0</v>
      </c>
      <c r="I20" s="111">
        <v>0</v>
      </c>
      <c r="J20" s="221">
        <f>SUM(K20:L20)</f>
        <v>291.70000000000005</v>
      </c>
      <c r="K20" s="111">
        <v>286.6</v>
      </c>
      <c r="L20" s="111">
        <v>5.1</v>
      </c>
      <c r="M20" s="221">
        <f>SUM(N20:O20)</f>
        <v>0</v>
      </c>
      <c r="N20" s="111">
        <v>0</v>
      </c>
      <c r="O20" s="111">
        <v>0</v>
      </c>
      <c r="P20" s="221">
        <f>SUM(Q20:R20)</f>
        <v>63</v>
      </c>
      <c r="Q20" s="111">
        <v>63</v>
      </c>
      <c r="R20" s="111">
        <v>0</v>
      </c>
      <c r="S20" s="221">
        <f>SUM(T20:U20)</f>
        <v>0</v>
      </c>
      <c r="T20" s="111">
        <v>0</v>
      </c>
      <c r="U20" s="111">
        <v>0</v>
      </c>
      <c r="V20" s="221">
        <f>SUM(W20:X20)</f>
        <v>14.6</v>
      </c>
      <c r="W20" s="111">
        <v>9.6</v>
      </c>
      <c r="X20" s="111">
        <v>5</v>
      </c>
      <c r="Y20" s="222">
        <v>121.1</v>
      </c>
      <c r="Z20" s="223">
        <f>D20+Y20</f>
        <v>490.4000000000001</v>
      </c>
      <c r="AA20" s="162">
        <f>SUM(AB20:AC20)</f>
        <v>369.30000000000007</v>
      </c>
      <c r="AB20" s="224">
        <f>G20+J20+M20+S20+V20</f>
        <v>306.30000000000007</v>
      </c>
      <c r="AC20" s="225">
        <f>P20</f>
        <v>63</v>
      </c>
      <c r="AD20" s="226">
        <f t="shared" si="7"/>
        <v>698.5982634356735</v>
      </c>
      <c r="AE20" s="227">
        <f t="shared" si="8"/>
        <v>579.422280233812</v>
      </c>
      <c r="AF20" s="228">
        <f t="shared" si="9"/>
        <v>119.17598320186143</v>
      </c>
      <c r="AG20" s="229">
        <f t="shared" si="10"/>
        <v>927.6809867014739</v>
      </c>
      <c r="AH20" s="230">
        <f t="shared" si="11"/>
        <v>229.08272326580027</v>
      </c>
      <c r="AI20" s="231">
        <f>AC20*100/AA20</f>
        <v>17.059301380991062</v>
      </c>
    </row>
    <row r="21" spans="1:35" s="254" customFormat="1" ht="19.5" customHeight="1">
      <c r="A21" s="219">
        <v>16</v>
      </c>
      <c r="B21" s="218" t="s">
        <v>84</v>
      </c>
      <c r="C21" s="217">
        <v>6922</v>
      </c>
      <c r="D21" s="220">
        <f t="shared" si="1"/>
        <v>104.3</v>
      </c>
      <c r="E21" s="185">
        <f>H21+K21+N21+Q21+T21+W21</f>
        <v>103.6</v>
      </c>
      <c r="F21" s="185">
        <f>I21+L21+O21+R21+U21+X21</f>
        <v>0.7</v>
      </c>
      <c r="G21" s="221">
        <f>SUM(H21:I21)</f>
        <v>0</v>
      </c>
      <c r="H21" s="111">
        <v>0</v>
      </c>
      <c r="I21" s="111">
        <v>0</v>
      </c>
      <c r="J21" s="221">
        <f>SUM(K21:L21)</f>
        <v>56.300000000000004</v>
      </c>
      <c r="K21" s="111">
        <v>55.6</v>
      </c>
      <c r="L21" s="111">
        <v>0.7</v>
      </c>
      <c r="M21" s="221">
        <f>SUM(N21:O21)</f>
        <v>9.2</v>
      </c>
      <c r="N21" s="111">
        <v>9.2</v>
      </c>
      <c r="O21" s="111">
        <v>0</v>
      </c>
      <c r="P21" s="221">
        <f>SUM(Q21:R21)</f>
        <v>38.8</v>
      </c>
      <c r="Q21" s="111">
        <v>38.8</v>
      </c>
      <c r="R21" s="111">
        <v>0</v>
      </c>
      <c r="S21" s="221">
        <f>SUM(T21:U21)</f>
        <v>0</v>
      </c>
      <c r="T21" s="111">
        <v>0</v>
      </c>
      <c r="U21" s="111">
        <v>0</v>
      </c>
      <c r="V21" s="221">
        <f>SUM(W21:X21)</f>
        <v>0</v>
      </c>
      <c r="W21" s="111">
        <v>0</v>
      </c>
      <c r="X21" s="111">
        <v>0</v>
      </c>
      <c r="Y21" s="222">
        <v>37.8</v>
      </c>
      <c r="Z21" s="223">
        <f t="shared" si="3"/>
        <v>142.1</v>
      </c>
      <c r="AA21" s="162">
        <f t="shared" si="4"/>
        <v>104.3</v>
      </c>
      <c r="AB21" s="224">
        <f t="shared" si="5"/>
        <v>65.5</v>
      </c>
      <c r="AC21" s="225">
        <f t="shared" si="6"/>
        <v>38.8</v>
      </c>
      <c r="AD21" s="226">
        <f t="shared" si="7"/>
        <v>502.26331503419044</v>
      </c>
      <c r="AE21" s="227">
        <f t="shared" si="8"/>
        <v>315.41943561591063</v>
      </c>
      <c r="AF21" s="228">
        <f t="shared" si="9"/>
        <v>186.84387941827987</v>
      </c>
      <c r="AG21" s="229">
        <f t="shared" si="10"/>
        <v>684.2916305499373</v>
      </c>
      <c r="AH21" s="230">
        <f t="shared" si="11"/>
        <v>182.0283155157469</v>
      </c>
      <c r="AI21" s="231">
        <f t="shared" si="12"/>
        <v>37.200383509108335</v>
      </c>
    </row>
    <row r="22" spans="1:35" s="254" customFormat="1" ht="19.5" customHeight="1">
      <c r="A22" s="219">
        <v>17</v>
      </c>
      <c r="B22" s="218" t="s">
        <v>85</v>
      </c>
      <c r="C22" s="217">
        <v>14726</v>
      </c>
      <c r="D22" s="220">
        <f t="shared" si="1"/>
        <v>278.70000000000005</v>
      </c>
      <c r="E22" s="185">
        <f t="shared" si="13"/>
        <v>267.90000000000003</v>
      </c>
      <c r="F22" s="185">
        <f t="shared" si="13"/>
        <v>10.8</v>
      </c>
      <c r="G22" s="221">
        <f t="shared" si="2"/>
        <v>0</v>
      </c>
      <c r="H22" s="111">
        <v>0</v>
      </c>
      <c r="I22" s="111">
        <v>0</v>
      </c>
      <c r="J22" s="221">
        <f t="shared" si="14"/>
        <v>215.79999999999998</v>
      </c>
      <c r="K22" s="111">
        <v>208.6</v>
      </c>
      <c r="L22" s="111">
        <v>7.2</v>
      </c>
      <c r="M22" s="221">
        <f>SUM(N22:O22)</f>
        <v>14.100000000000001</v>
      </c>
      <c r="N22" s="111">
        <v>11.4</v>
      </c>
      <c r="O22" s="111">
        <v>2.7</v>
      </c>
      <c r="P22" s="221">
        <f t="shared" si="16"/>
        <v>41.4</v>
      </c>
      <c r="Q22" s="111">
        <v>40.8</v>
      </c>
      <c r="R22" s="111">
        <v>0.6</v>
      </c>
      <c r="S22" s="221">
        <f t="shared" si="17"/>
        <v>0</v>
      </c>
      <c r="T22" s="111">
        <v>0</v>
      </c>
      <c r="U22" s="111">
        <v>0</v>
      </c>
      <c r="V22" s="221">
        <f t="shared" si="18"/>
        <v>7.3999999999999995</v>
      </c>
      <c r="W22" s="111">
        <v>7.1</v>
      </c>
      <c r="X22" s="111">
        <v>0.3</v>
      </c>
      <c r="Y22" s="222">
        <v>69.4</v>
      </c>
      <c r="Z22" s="223">
        <f t="shared" si="3"/>
        <v>348.1</v>
      </c>
      <c r="AA22" s="162">
        <f t="shared" si="4"/>
        <v>278.7</v>
      </c>
      <c r="AB22" s="224">
        <f t="shared" si="5"/>
        <v>237.29999999999998</v>
      </c>
      <c r="AC22" s="225">
        <f t="shared" si="6"/>
        <v>41.4</v>
      </c>
      <c r="AD22" s="226">
        <f t="shared" si="7"/>
        <v>630.8569876409073</v>
      </c>
      <c r="AE22" s="227">
        <f t="shared" si="8"/>
        <v>537.1451853863914</v>
      </c>
      <c r="AF22" s="228">
        <f t="shared" si="9"/>
        <v>93.71180225451583</v>
      </c>
      <c r="AG22" s="229">
        <f t="shared" si="10"/>
        <v>787.9487527728735</v>
      </c>
      <c r="AH22" s="230">
        <f t="shared" si="11"/>
        <v>157.09176513196616</v>
      </c>
      <c r="AI22" s="231">
        <f>AC22*100/AA22</f>
        <v>14.854682454251884</v>
      </c>
    </row>
    <row r="23" spans="1:35" s="254" customFormat="1" ht="19.5" customHeight="1">
      <c r="A23" s="219">
        <v>18</v>
      </c>
      <c r="B23" s="218" t="s">
        <v>86</v>
      </c>
      <c r="C23" s="217">
        <v>33797</v>
      </c>
      <c r="D23" s="220">
        <f t="shared" si="1"/>
        <v>566.3</v>
      </c>
      <c r="E23" s="185">
        <f t="shared" si="13"/>
        <v>518.3</v>
      </c>
      <c r="F23" s="185">
        <f t="shared" si="13"/>
        <v>47.99999999999999</v>
      </c>
      <c r="G23" s="221">
        <v>0</v>
      </c>
      <c r="H23" s="111">
        <v>0</v>
      </c>
      <c r="I23" s="234">
        <v>0</v>
      </c>
      <c r="J23" s="221">
        <f t="shared" si="14"/>
        <v>384.5</v>
      </c>
      <c r="K23" s="111">
        <v>346.7</v>
      </c>
      <c r="L23" s="111">
        <v>37.8</v>
      </c>
      <c r="M23" s="221">
        <f t="shared" si="15"/>
        <v>0</v>
      </c>
      <c r="N23" s="111">
        <v>0</v>
      </c>
      <c r="O23" s="111">
        <v>0</v>
      </c>
      <c r="P23" s="221">
        <f t="shared" si="16"/>
        <v>135</v>
      </c>
      <c r="Q23" s="111">
        <v>133.7</v>
      </c>
      <c r="R23" s="111">
        <v>1.3</v>
      </c>
      <c r="S23" s="221">
        <v>0</v>
      </c>
      <c r="T23" s="111">
        <v>0</v>
      </c>
      <c r="U23" s="111">
        <v>0</v>
      </c>
      <c r="V23" s="221">
        <f t="shared" si="18"/>
        <v>46.8</v>
      </c>
      <c r="W23" s="111">
        <v>37.9</v>
      </c>
      <c r="X23" s="111">
        <v>8.9</v>
      </c>
      <c r="Y23" s="222">
        <v>306</v>
      </c>
      <c r="Z23" s="223">
        <f t="shared" si="3"/>
        <v>872.3</v>
      </c>
      <c r="AA23" s="162">
        <f t="shared" si="4"/>
        <v>566.3</v>
      </c>
      <c r="AB23" s="224">
        <f t="shared" si="5"/>
        <v>431.3</v>
      </c>
      <c r="AC23" s="225">
        <f t="shared" si="6"/>
        <v>135</v>
      </c>
      <c r="AD23" s="226">
        <f t="shared" si="7"/>
        <v>558.5308360702626</v>
      </c>
      <c r="AE23" s="227">
        <f t="shared" si="8"/>
        <v>425.382923533647</v>
      </c>
      <c r="AF23" s="228">
        <f t="shared" si="9"/>
        <v>133.14791253661568</v>
      </c>
      <c r="AG23" s="229">
        <f t="shared" si="10"/>
        <v>860.3327711532581</v>
      </c>
      <c r="AH23" s="230">
        <f t="shared" si="11"/>
        <v>301.8019350829955</v>
      </c>
      <c r="AI23" s="231">
        <f t="shared" si="12"/>
        <v>23.838954617693805</v>
      </c>
    </row>
    <row r="24" spans="1:35" s="254" customFormat="1" ht="19.5" customHeight="1">
      <c r="A24" s="219">
        <v>19</v>
      </c>
      <c r="B24" s="218" t="s">
        <v>87</v>
      </c>
      <c r="C24" s="217">
        <v>26831</v>
      </c>
      <c r="D24" s="220">
        <f t="shared" si="1"/>
        <v>472.4</v>
      </c>
      <c r="E24" s="185">
        <f t="shared" si="13"/>
        <v>439.5</v>
      </c>
      <c r="F24" s="185">
        <f t="shared" si="13"/>
        <v>32.900000000000006</v>
      </c>
      <c r="G24" s="221">
        <v>0</v>
      </c>
      <c r="H24" s="111">
        <v>0</v>
      </c>
      <c r="I24" s="111">
        <v>0</v>
      </c>
      <c r="J24" s="221">
        <f t="shared" si="14"/>
        <v>318.1</v>
      </c>
      <c r="K24" s="111">
        <v>294</v>
      </c>
      <c r="L24" s="111">
        <v>24.1</v>
      </c>
      <c r="M24" s="221">
        <f t="shared" si="15"/>
        <v>0</v>
      </c>
      <c r="N24" s="111">
        <v>0</v>
      </c>
      <c r="O24" s="111">
        <v>0</v>
      </c>
      <c r="P24" s="221">
        <f t="shared" si="16"/>
        <v>115.3</v>
      </c>
      <c r="Q24" s="111">
        <v>114.2</v>
      </c>
      <c r="R24" s="111">
        <v>1.1</v>
      </c>
      <c r="S24" s="221">
        <v>0</v>
      </c>
      <c r="T24" s="111">
        <v>0</v>
      </c>
      <c r="U24" s="111">
        <v>0</v>
      </c>
      <c r="V24" s="221">
        <f t="shared" si="18"/>
        <v>39</v>
      </c>
      <c r="W24" s="111">
        <v>31.3</v>
      </c>
      <c r="X24" s="111">
        <v>7.7</v>
      </c>
      <c r="Y24" s="222">
        <v>418.8</v>
      </c>
      <c r="Z24" s="223">
        <f t="shared" si="3"/>
        <v>891.2</v>
      </c>
      <c r="AA24" s="162">
        <f t="shared" si="4"/>
        <v>472.40000000000003</v>
      </c>
      <c r="AB24" s="224">
        <f t="shared" si="5"/>
        <v>357.1</v>
      </c>
      <c r="AC24" s="225">
        <f t="shared" si="6"/>
        <v>115.3</v>
      </c>
      <c r="AD24" s="226">
        <f t="shared" si="7"/>
        <v>586.8833314698172</v>
      </c>
      <c r="AE24" s="227">
        <f t="shared" si="8"/>
        <v>443.64106195569804</v>
      </c>
      <c r="AF24" s="228">
        <f t="shared" si="9"/>
        <v>143.24226951411924</v>
      </c>
      <c r="AG24" s="229">
        <f t="shared" si="10"/>
        <v>1107.177021604363</v>
      </c>
      <c r="AH24" s="230">
        <f t="shared" si="11"/>
        <v>520.2936901345458</v>
      </c>
      <c r="AI24" s="231">
        <f t="shared" si="12"/>
        <v>24.407281964436915</v>
      </c>
    </row>
    <row r="25" spans="1:35" s="254" customFormat="1" ht="19.5" customHeight="1">
      <c r="A25" s="219">
        <v>20</v>
      </c>
      <c r="B25" s="218" t="s">
        <v>34</v>
      </c>
      <c r="C25" s="217">
        <v>6333</v>
      </c>
      <c r="D25" s="220">
        <f t="shared" si="1"/>
        <v>85.19999999999999</v>
      </c>
      <c r="E25" s="185">
        <f t="shared" si="13"/>
        <v>84.6</v>
      </c>
      <c r="F25" s="185">
        <f t="shared" si="13"/>
        <v>0.6</v>
      </c>
      <c r="G25" s="221">
        <f t="shared" si="2"/>
        <v>0</v>
      </c>
      <c r="H25" s="111">
        <v>0</v>
      </c>
      <c r="I25" s="111">
        <v>0</v>
      </c>
      <c r="J25" s="221">
        <f t="shared" si="14"/>
        <v>61.6</v>
      </c>
      <c r="K25" s="111">
        <v>61.6</v>
      </c>
      <c r="L25" s="111">
        <v>0</v>
      </c>
      <c r="M25" s="221">
        <f t="shared" si="15"/>
        <v>6.1</v>
      </c>
      <c r="N25" s="111">
        <v>5.5</v>
      </c>
      <c r="O25" s="111">
        <v>0.6</v>
      </c>
      <c r="P25" s="221">
        <f t="shared" si="16"/>
        <v>16.2</v>
      </c>
      <c r="Q25" s="111">
        <v>16.2</v>
      </c>
      <c r="R25" s="111">
        <v>0</v>
      </c>
      <c r="S25" s="221">
        <f t="shared" si="17"/>
        <v>0</v>
      </c>
      <c r="T25" s="111">
        <v>0</v>
      </c>
      <c r="U25" s="111">
        <v>0</v>
      </c>
      <c r="V25" s="221">
        <f t="shared" si="18"/>
        <v>1.3</v>
      </c>
      <c r="W25" s="111">
        <v>1.3</v>
      </c>
      <c r="X25" s="111">
        <v>0</v>
      </c>
      <c r="Y25" s="222">
        <v>51.9</v>
      </c>
      <c r="Z25" s="223">
        <f t="shared" si="3"/>
        <v>137.1</v>
      </c>
      <c r="AA25" s="162">
        <f t="shared" si="4"/>
        <v>85.2</v>
      </c>
      <c r="AB25" s="224">
        <f t="shared" si="5"/>
        <v>69</v>
      </c>
      <c r="AC25" s="225">
        <f t="shared" si="6"/>
        <v>16.2</v>
      </c>
      <c r="AD25" s="226">
        <f t="shared" si="7"/>
        <v>448.44465498184115</v>
      </c>
      <c r="AE25" s="227">
        <f t="shared" si="8"/>
        <v>363.1770093162798</v>
      </c>
      <c r="AF25" s="228">
        <f t="shared" si="9"/>
        <v>85.26764566556135</v>
      </c>
      <c r="AG25" s="229">
        <f t="shared" si="10"/>
        <v>721.616927206695</v>
      </c>
      <c r="AH25" s="230">
        <f t="shared" si="11"/>
        <v>273.17227222485394</v>
      </c>
      <c r="AI25" s="231">
        <f t="shared" si="12"/>
        <v>19.014084507042252</v>
      </c>
    </row>
    <row r="26" spans="1:35" s="254" customFormat="1" ht="19.5" customHeight="1">
      <c r="A26" s="219">
        <v>21</v>
      </c>
      <c r="B26" s="218" t="s">
        <v>35</v>
      </c>
      <c r="C26" s="217">
        <v>16135</v>
      </c>
      <c r="D26" s="220">
        <f t="shared" si="1"/>
        <v>212.1</v>
      </c>
      <c r="E26" s="185">
        <f t="shared" si="13"/>
        <v>193.9</v>
      </c>
      <c r="F26" s="185">
        <f t="shared" si="13"/>
        <v>18.2</v>
      </c>
      <c r="G26" s="221">
        <f t="shared" si="2"/>
        <v>0</v>
      </c>
      <c r="H26" s="111">
        <v>0</v>
      </c>
      <c r="I26" s="111">
        <v>0</v>
      </c>
      <c r="J26" s="221">
        <f t="shared" si="14"/>
        <v>163.6</v>
      </c>
      <c r="K26" s="111">
        <v>149.4</v>
      </c>
      <c r="L26" s="111">
        <v>14.2</v>
      </c>
      <c r="M26" s="221">
        <f t="shared" si="15"/>
        <v>7.4</v>
      </c>
      <c r="N26" s="111">
        <v>3.4</v>
      </c>
      <c r="O26" s="111">
        <v>4</v>
      </c>
      <c r="P26" s="221">
        <f t="shared" si="16"/>
        <v>41.1</v>
      </c>
      <c r="Q26" s="111">
        <v>41.1</v>
      </c>
      <c r="R26" s="111">
        <v>0</v>
      </c>
      <c r="S26" s="221">
        <f t="shared" si="17"/>
        <v>0</v>
      </c>
      <c r="T26" s="111">
        <v>0</v>
      </c>
      <c r="U26" s="111">
        <v>0</v>
      </c>
      <c r="V26" s="221">
        <f t="shared" si="18"/>
        <v>0</v>
      </c>
      <c r="W26" s="111">
        <v>0</v>
      </c>
      <c r="X26" s="111">
        <v>0</v>
      </c>
      <c r="Y26" s="222">
        <v>133.4</v>
      </c>
      <c r="Z26" s="223">
        <f t="shared" si="3"/>
        <v>345.5</v>
      </c>
      <c r="AA26" s="162">
        <f t="shared" si="4"/>
        <v>212.1</v>
      </c>
      <c r="AB26" s="224">
        <f t="shared" si="5"/>
        <v>171</v>
      </c>
      <c r="AC26" s="225">
        <f t="shared" si="6"/>
        <v>41.1</v>
      </c>
      <c r="AD26" s="226">
        <f t="shared" si="7"/>
        <v>438.1778741865509</v>
      </c>
      <c r="AE26" s="227">
        <f t="shared" si="8"/>
        <v>353.26929036256587</v>
      </c>
      <c r="AF26" s="228">
        <f t="shared" si="9"/>
        <v>84.90858382398513</v>
      </c>
      <c r="AG26" s="229">
        <f t="shared" si="10"/>
        <v>713.7692387150088</v>
      </c>
      <c r="AH26" s="230">
        <f t="shared" si="11"/>
        <v>275.5913645284578</v>
      </c>
      <c r="AI26" s="231">
        <f t="shared" si="12"/>
        <v>19.377652050919377</v>
      </c>
    </row>
    <row r="27" spans="1:35" s="254" customFormat="1" ht="19.5" customHeight="1">
      <c r="A27" s="215">
        <v>22</v>
      </c>
      <c r="B27" s="218" t="s">
        <v>36</v>
      </c>
      <c r="C27" s="217">
        <v>8140</v>
      </c>
      <c r="D27" s="220">
        <f t="shared" si="1"/>
        <v>148</v>
      </c>
      <c r="E27" s="185">
        <f t="shared" si="13"/>
        <v>132.8</v>
      </c>
      <c r="F27" s="185">
        <f t="shared" si="13"/>
        <v>15.2</v>
      </c>
      <c r="G27" s="221">
        <f t="shared" si="2"/>
        <v>0</v>
      </c>
      <c r="H27" s="111">
        <v>0</v>
      </c>
      <c r="I27" s="111">
        <v>0</v>
      </c>
      <c r="J27" s="221">
        <f t="shared" si="14"/>
        <v>109.9</v>
      </c>
      <c r="K27" s="111">
        <v>106.7</v>
      </c>
      <c r="L27" s="111">
        <v>3.2</v>
      </c>
      <c r="M27" s="221">
        <f t="shared" si="15"/>
        <v>16.7</v>
      </c>
      <c r="N27" s="111">
        <v>6</v>
      </c>
      <c r="O27" s="111">
        <v>10.7</v>
      </c>
      <c r="P27" s="221">
        <f t="shared" si="16"/>
        <v>20.1</v>
      </c>
      <c r="Q27" s="111">
        <v>20.1</v>
      </c>
      <c r="R27" s="111">
        <v>0</v>
      </c>
      <c r="S27" s="221">
        <f t="shared" si="17"/>
        <v>0</v>
      </c>
      <c r="T27" s="111">
        <v>0</v>
      </c>
      <c r="U27" s="111">
        <v>0</v>
      </c>
      <c r="V27" s="221">
        <f t="shared" si="18"/>
        <v>1.3</v>
      </c>
      <c r="W27" s="111">
        <v>0</v>
      </c>
      <c r="X27" s="111">
        <v>1.3</v>
      </c>
      <c r="Y27" s="222">
        <v>51.3</v>
      </c>
      <c r="Z27" s="223">
        <f t="shared" si="3"/>
        <v>199.3</v>
      </c>
      <c r="AA27" s="162">
        <f t="shared" si="4"/>
        <v>148</v>
      </c>
      <c r="AB27" s="224">
        <f t="shared" si="5"/>
        <v>127.9</v>
      </c>
      <c r="AC27" s="225">
        <f t="shared" si="6"/>
        <v>20.1</v>
      </c>
      <c r="AD27" s="226">
        <f t="shared" si="7"/>
        <v>606.060606060606</v>
      </c>
      <c r="AE27" s="227">
        <f t="shared" si="8"/>
        <v>523.7510237510237</v>
      </c>
      <c r="AF27" s="228">
        <f t="shared" si="9"/>
        <v>82.30958230958231</v>
      </c>
      <c r="AG27" s="229">
        <f t="shared" si="10"/>
        <v>816.1343161343161</v>
      </c>
      <c r="AH27" s="230">
        <f t="shared" si="11"/>
        <v>210.0737100737101</v>
      </c>
      <c r="AI27" s="231">
        <f t="shared" si="12"/>
        <v>13.581081081081082</v>
      </c>
    </row>
    <row r="28" spans="1:35" s="255" customFormat="1" ht="19.5" customHeight="1">
      <c r="A28" s="219">
        <v>23</v>
      </c>
      <c r="B28" s="218" t="s">
        <v>37</v>
      </c>
      <c r="C28" s="217">
        <v>6078</v>
      </c>
      <c r="D28" s="220">
        <f t="shared" si="1"/>
        <v>102.80000000000001</v>
      </c>
      <c r="E28" s="185">
        <f t="shared" si="13"/>
        <v>99.9</v>
      </c>
      <c r="F28" s="185">
        <f t="shared" si="13"/>
        <v>2.9</v>
      </c>
      <c r="G28" s="221">
        <f t="shared" si="2"/>
        <v>0</v>
      </c>
      <c r="H28" s="178">
        <v>0</v>
      </c>
      <c r="I28" s="178">
        <v>0</v>
      </c>
      <c r="J28" s="221">
        <f t="shared" si="14"/>
        <v>83.8</v>
      </c>
      <c r="K28" s="178">
        <v>82.1</v>
      </c>
      <c r="L28" s="178">
        <v>1.7</v>
      </c>
      <c r="M28" s="221">
        <f t="shared" si="15"/>
        <v>13.3</v>
      </c>
      <c r="N28" s="178">
        <v>12.4</v>
      </c>
      <c r="O28" s="178">
        <v>0.9</v>
      </c>
      <c r="P28" s="221">
        <f t="shared" si="16"/>
        <v>5.7</v>
      </c>
      <c r="Q28" s="178">
        <v>5.4</v>
      </c>
      <c r="R28" s="178">
        <v>0.3</v>
      </c>
      <c r="S28" s="221">
        <f t="shared" si="17"/>
        <v>0</v>
      </c>
      <c r="T28" s="178">
        <v>0</v>
      </c>
      <c r="U28" s="178">
        <v>0</v>
      </c>
      <c r="V28" s="221">
        <f t="shared" si="18"/>
        <v>0</v>
      </c>
      <c r="W28" s="178">
        <v>0</v>
      </c>
      <c r="X28" s="178">
        <v>0</v>
      </c>
      <c r="Y28" s="222">
        <v>0</v>
      </c>
      <c r="Z28" s="223">
        <f t="shared" si="3"/>
        <v>102.80000000000001</v>
      </c>
      <c r="AA28" s="162">
        <f t="shared" si="4"/>
        <v>102.8</v>
      </c>
      <c r="AB28" s="224">
        <f t="shared" si="5"/>
        <v>97.1</v>
      </c>
      <c r="AC28" s="225">
        <f t="shared" si="6"/>
        <v>5.7</v>
      </c>
      <c r="AD28" s="226">
        <f t="shared" si="7"/>
        <v>563.7819458155095</v>
      </c>
      <c r="AE28" s="227">
        <f t="shared" si="8"/>
        <v>532.5216628276845</v>
      </c>
      <c r="AF28" s="228">
        <f t="shared" si="9"/>
        <v>31.26028298782494</v>
      </c>
      <c r="AG28" s="229">
        <f t="shared" si="10"/>
        <v>563.7819458155096</v>
      </c>
      <c r="AH28" s="230">
        <f t="shared" si="11"/>
        <v>0</v>
      </c>
      <c r="AI28" s="231">
        <f t="shared" si="12"/>
        <v>5.544747081712062</v>
      </c>
    </row>
    <row r="29" spans="1:35" s="255" customFormat="1" ht="19.5" customHeight="1">
      <c r="A29" s="219">
        <v>24</v>
      </c>
      <c r="B29" s="218" t="s">
        <v>38</v>
      </c>
      <c r="C29" s="217">
        <v>12638</v>
      </c>
      <c r="D29" s="220">
        <f t="shared" si="1"/>
        <v>263.6</v>
      </c>
      <c r="E29" s="185">
        <f>H29+K29+N29+Q29+T29+W29</f>
        <v>247.4</v>
      </c>
      <c r="F29" s="185">
        <f>L29+I29+O29+R29+U29+X29</f>
        <v>16.2</v>
      </c>
      <c r="G29" s="221">
        <f>SUM(H29:I29)</f>
        <v>0</v>
      </c>
      <c r="H29" s="178">
        <v>0</v>
      </c>
      <c r="I29" s="178">
        <v>0</v>
      </c>
      <c r="J29" s="221">
        <f>SUM(K29:L29)</f>
        <v>177.39999999999998</v>
      </c>
      <c r="K29" s="178">
        <v>167.2</v>
      </c>
      <c r="L29" s="178">
        <v>10.2</v>
      </c>
      <c r="M29" s="221">
        <f>SUM(N29:O29)</f>
        <v>10.5</v>
      </c>
      <c r="N29" s="178">
        <v>6.1</v>
      </c>
      <c r="O29" s="178">
        <v>4.4</v>
      </c>
      <c r="P29" s="221">
        <f>SUM(Q29:R29)</f>
        <v>71.3</v>
      </c>
      <c r="Q29" s="178">
        <v>69.7</v>
      </c>
      <c r="R29" s="178">
        <v>1.6</v>
      </c>
      <c r="S29" s="221">
        <f>SUM(T29:U29)</f>
        <v>0</v>
      </c>
      <c r="T29" s="178">
        <v>0</v>
      </c>
      <c r="U29" s="178">
        <v>0</v>
      </c>
      <c r="V29" s="221">
        <f>SUM(W29:X29)</f>
        <v>4.4</v>
      </c>
      <c r="W29" s="178">
        <v>4.4</v>
      </c>
      <c r="X29" s="178">
        <v>0</v>
      </c>
      <c r="Y29" s="222">
        <v>83</v>
      </c>
      <c r="Z29" s="223">
        <f>D29+Y29</f>
        <v>346.6</v>
      </c>
      <c r="AA29" s="235">
        <f>SUM(AB29:AC29)</f>
        <v>263.59999999999997</v>
      </c>
      <c r="AB29" s="111">
        <f>G29+J29+M29+S29+V29</f>
        <v>192.29999999999998</v>
      </c>
      <c r="AC29" s="236">
        <f>P29</f>
        <v>71.3</v>
      </c>
      <c r="AD29" s="226">
        <f t="shared" si="7"/>
        <v>695.2576884528141</v>
      </c>
      <c r="AE29" s="227">
        <f t="shared" si="8"/>
        <v>507.2005064092419</v>
      </c>
      <c r="AF29" s="228">
        <f t="shared" si="9"/>
        <v>188.05718204357228</v>
      </c>
      <c r="AG29" s="229">
        <f t="shared" si="10"/>
        <v>914.1741836788522</v>
      </c>
      <c r="AH29" s="230">
        <f t="shared" si="11"/>
        <v>218.91649522603788</v>
      </c>
      <c r="AI29" s="231">
        <f>AC29*100/AA29</f>
        <v>27.048558421851293</v>
      </c>
    </row>
    <row r="30" spans="1:35" s="255" customFormat="1" ht="19.5" customHeight="1">
      <c r="A30" s="219">
        <v>25</v>
      </c>
      <c r="B30" s="218" t="s">
        <v>39</v>
      </c>
      <c r="C30" s="217">
        <v>16829</v>
      </c>
      <c r="D30" s="220">
        <f t="shared" si="1"/>
        <v>321</v>
      </c>
      <c r="E30" s="185">
        <f t="shared" si="13"/>
        <v>301.9</v>
      </c>
      <c r="F30" s="185">
        <f t="shared" si="13"/>
        <v>19.1</v>
      </c>
      <c r="G30" s="221">
        <f t="shared" si="2"/>
        <v>0</v>
      </c>
      <c r="H30" s="178">
        <v>0</v>
      </c>
      <c r="I30" s="178">
        <v>0</v>
      </c>
      <c r="J30" s="221">
        <f t="shared" si="14"/>
        <v>270.2</v>
      </c>
      <c r="K30" s="178">
        <v>260</v>
      </c>
      <c r="L30" s="178">
        <v>10.2</v>
      </c>
      <c r="M30" s="221">
        <f t="shared" si="15"/>
        <v>13.4</v>
      </c>
      <c r="N30" s="178">
        <v>10.9</v>
      </c>
      <c r="O30" s="178">
        <v>2.5</v>
      </c>
      <c r="P30" s="221">
        <f t="shared" si="16"/>
        <v>30.2</v>
      </c>
      <c r="Q30" s="178">
        <v>30.2</v>
      </c>
      <c r="R30" s="178">
        <v>0</v>
      </c>
      <c r="S30" s="221">
        <f t="shared" si="17"/>
        <v>0</v>
      </c>
      <c r="T30" s="178">
        <v>0</v>
      </c>
      <c r="U30" s="178">
        <v>0</v>
      </c>
      <c r="V30" s="221">
        <f t="shared" si="18"/>
        <v>7.2</v>
      </c>
      <c r="W30" s="178">
        <v>0.8</v>
      </c>
      <c r="X30" s="178">
        <v>6.4</v>
      </c>
      <c r="Y30" s="222">
        <v>119.7</v>
      </c>
      <c r="Z30" s="223">
        <f t="shared" si="3"/>
        <v>440.7</v>
      </c>
      <c r="AA30" s="162">
        <f t="shared" si="4"/>
        <v>320.99999999999994</v>
      </c>
      <c r="AB30" s="224">
        <f t="shared" si="5"/>
        <v>290.79999999999995</v>
      </c>
      <c r="AC30" s="225">
        <f t="shared" si="6"/>
        <v>30.2</v>
      </c>
      <c r="AD30" s="226">
        <f t="shared" si="7"/>
        <v>635.8072375066847</v>
      </c>
      <c r="AE30" s="227">
        <f t="shared" si="8"/>
        <v>575.9898587755264</v>
      </c>
      <c r="AF30" s="228">
        <f t="shared" si="9"/>
        <v>59.81737873115851</v>
      </c>
      <c r="AG30" s="229">
        <f t="shared" si="10"/>
        <v>872.8979737358133</v>
      </c>
      <c r="AH30" s="230">
        <f t="shared" si="11"/>
        <v>237.09073622912828</v>
      </c>
      <c r="AI30" s="231">
        <f t="shared" si="12"/>
        <v>9.408099688473522</v>
      </c>
    </row>
    <row r="31" spans="1:35" s="255" customFormat="1" ht="19.5" customHeight="1">
      <c r="A31" s="219">
        <v>26</v>
      </c>
      <c r="B31" s="218" t="s">
        <v>88</v>
      </c>
      <c r="C31" s="217">
        <v>10370</v>
      </c>
      <c r="D31" s="220">
        <f t="shared" si="1"/>
        <v>171.6</v>
      </c>
      <c r="E31" s="185">
        <f t="shared" si="13"/>
        <v>164.6</v>
      </c>
      <c r="F31" s="185">
        <f t="shared" si="13"/>
        <v>7</v>
      </c>
      <c r="G31" s="221">
        <f t="shared" si="2"/>
        <v>0</v>
      </c>
      <c r="H31" s="178">
        <v>0</v>
      </c>
      <c r="I31" s="178">
        <v>0</v>
      </c>
      <c r="J31" s="221">
        <f t="shared" si="14"/>
        <v>122.60000000000001</v>
      </c>
      <c r="K31" s="178">
        <v>121.2</v>
      </c>
      <c r="L31" s="178">
        <v>1.4</v>
      </c>
      <c r="M31" s="221">
        <f t="shared" si="15"/>
        <v>10.4</v>
      </c>
      <c r="N31" s="178">
        <v>8.3</v>
      </c>
      <c r="O31" s="178">
        <v>2.1</v>
      </c>
      <c r="P31" s="221">
        <f t="shared" si="16"/>
        <v>34.1</v>
      </c>
      <c r="Q31" s="178">
        <v>34.1</v>
      </c>
      <c r="R31" s="178">
        <v>0</v>
      </c>
      <c r="S31" s="221">
        <f t="shared" si="17"/>
        <v>0</v>
      </c>
      <c r="T31" s="178">
        <v>0</v>
      </c>
      <c r="U31" s="178">
        <v>0</v>
      </c>
      <c r="V31" s="221">
        <f t="shared" si="18"/>
        <v>4.5</v>
      </c>
      <c r="W31" s="178">
        <v>1</v>
      </c>
      <c r="X31" s="178">
        <v>3.5</v>
      </c>
      <c r="Y31" s="222">
        <v>50.2</v>
      </c>
      <c r="Z31" s="223">
        <f t="shared" si="3"/>
        <v>221.8</v>
      </c>
      <c r="AA31" s="162">
        <f t="shared" si="4"/>
        <v>171.6</v>
      </c>
      <c r="AB31" s="224">
        <f t="shared" si="5"/>
        <v>137.5</v>
      </c>
      <c r="AC31" s="225">
        <f t="shared" si="6"/>
        <v>34.1</v>
      </c>
      <c r="AD31" s="226">
        <f t="shared" si="7"/>
        <v>551.5911282545806</v>
      </c>
      <c r="AE31" s="227">
        <f t="shared" si="8"/>
        <v>441.9800707168113</v>
      </c>
      <c r="AF31" s="228">
        <f t="shared" si="9"/>
        <v>109.6110575377692</v>
      </c>
      <c r="AG31" s="229">
        <f t="shared" si="10"/>
        <v>712.9540340726455</v>
      </c>
      <c r="AH31" s="230">
        <f t="shared" si="11"/>
        <v>161.36290581806495</v>
      </c>
      <c r="AI31" s="231">
        <f t="shared" si="12"/>
        <v>19.871794871794872</v>
      </c>
    </row>
    <row r="32" spans="1:35" s="255" customFormat="1" ht="19.5" customHeight="1">
      <c r="A32" s="219">
        <v>27</v>
      </c>
      <c r="B32" s="218" t="s">
        <v>40</v>
      </c>
      <c r="C32" s="217">
        <v>3688</v>
      </c>
      <c r="D32" s="220">
        <f t="shared" si="1"/>
        <v>62.2</v>
      </c>
      <c r="E32" s="185">
        <f t="shared" si="13"/>
        <v>61</v>
      </c>
      <c r="F32" s="185">
        <f t="shared" si="13"/>
        <v>1.2</v>
      </c>
      <c r="G32" s="221">
        <f>SUM(H32:I32)</f>
        <v>0</v>
      </c>
      <c r="H32" s="178">
        <v>0</v>
      </c>
      <c r="I32" s="178">
        <v>0</v>
      </c>
      <c r="J32" s="221">
        <f>SUM(K32:L32)</f>
        <v>48.5</v>
      </c>
      <c r="K32" s="178">
        <v>48.4</v>
      </c>
      <c r="L32" s="178">
        <v>0.1</v>
      </c>
      <c r="M32" s="221">
        <f>SUM(N32:O32)</f>
        <v>2.9</v>
      </c>
      <c r="N32" s="178">
        <v>2.8</v>
      </c>
      <c r="O32" s="178">
        <v>0.1</v>
      </c>
      <c r="P32" s="221">
        <f>SUM(Q32:R32)</f>
        <v>9.8</v>
      </c>
      <c r="Q32" s="178">
        <v>9.8</v>
      </c>
      <c r="R32" s="178">
        <v>0</v>
      </c>
      <c r="S32" s="221">
        <f>SUM(T32:U32)</f>
        <v>0</v>
      </c>
      <c r="T32" s="178">
        <v>0</v>
      </c>
      <c r="U32" s="178">
        <v>0</v>
      </c>
      <c r="V32" s="221">
        <f>SUM(W32:X32)</f>
        <v>1</v>
      </c>
      <c r="W32" s="178">
        <v>0</v>
      </c>
      <c r="X32" s="178">
        <v>1</v>
      </c>
      <c r="Y32" s="222">
        <v>21.3</v>
      </c>
      <c r="Z32" s="223">
        <f>D32+Y32</f>
        <v>83.5</v>
      </c>
      <c r="AA32" s="162">
        <f>SUM(AB32:AC32)</f>
        <v>62.2</v>
      </c>
      <c r="AB32" s="224">
        <f>G32+J32+M32+S32+V32</f>
        <v>52.4</v>
      </c>
      <c r="AC32" s="225">
        <f>P32</f>
        <v>9.8</v>
      </c>
      <c r="AD32" s="226">
        <f t="shared" si="7"/>
        <v>562.1836587129428</v>
      </c>
      <c r="AE32" s="227">
        <f t="shared" si="8"/>
        <v>473.6080983369487</v>
      </c>
      <c r="AF32" s="228">
        <f t="shared" si="9"/>
        <v>88.57556037599421</v>
      </c>
      <c r="AG32" s="229">
        <f t="shared" si="10"/>
        <v>754.6999276934201</v>
      </c>
      <c r="AH32" s="230">
        <f t="shared" si="11"/>
        <v>192.51626898047724</v>
      </c>
      <c r="AI32" s="231">
        <f>AC32*100/AA32</f>
        <v>15.755627009646304</v>
      </c>
    </row>
    <row r="33" spans="1:35" s="254" customFormat="1" ht="19.5" customHeight="1">
      <c r="A33" s="215">
        <v>28</v>
      </c>
      <c r="B33" s="218" t="s">
        <v>89</v>
      </c>
      <c r="C33" s="217">
        <v>2932</v>
      </c>
      <c r="D33" s="220">
        <f t="shared" si="1"/>
        <v>64.4</v>
      </c>
      <c r="E33" s="185">
        <f t="shared" si="13"/>
        <v>61.800000000000004</v>
      </c>
      <c r="F33" s="185">
        <f t="shared" si="13"/>
        <v>2.6</v>
      </c>
      <c r="G33" s="221">
        <f t="shared" si="2"/>
        <v>0</v>
      </c>
      <c r="H33" s="178">
        <v>0</v>
      </c>
      <c r="I33" s="178">
        <v>0</v>
      </c>
      <c r="J33" s="221">
        <f t="shared" si="14"/>
        <v>53.699999999999996</v>
      </c>
      <c r="K33" s="111">
        <v>51.9</v>
      </c>
      <c r="L33" s="111">
        <v>1.8</v>
      </c>
      <c r="M33" s="221">
        <f t="shared" si="15"/>
        <v>5</v>
      </c>
      <c r="N33" s="111">
        <v>4.2</v>
      </c>
      <c r="O33" s="111">
        <v>0.8</v>
      </c>
      <c r="P33" s="221">
        <f t="shared" si="16"/>
        <v>5.7</v>
      </c>
      <c r="Q33" s="111">
        <v>5.7</v>
      </c>
      <c r="R33" s="111">
        <v>0</v>
      </c>
      <c r="S33" s="221">
        <f t="shared" si="17"/>
        <v>0</v>
      </c>
      <c r="T33" s="111">
        <v>0</v>
      </c>
      <c r="U33" s="111">
        <v>0</v>
      </c>
      <c r="V33" s="221">
        <f t="shared" si="18"/>
        <v>0</v>
      </c>
      <c r="W33" s="111">
        <v>0</v>
      </c>
      <c r="X33" s="111">
        <v>0</v>
      </c>
      <c r="Y33" s="222">
        <v>13.4</v>
      </c>
      <c r="Z33" s="223">
        <f>D33+Y33</f>
        <v>77.80000000000001</v>
      </c>
      <c r="AA33" s="162">
        <f t="shared" si="4"/>
        <v>64.39999999999999</v>
      </c>
      <c r="AB33" s="224">
        <f t="shared" si="5"/>
        <v>58.699999999999996</v>
      </c>
      <c r="AC33" s="225">
        <f t="shared" si="6"/>
        <v>5.7</v>
      </c>
      <c r="AD33" s="226">
        <f t="shared" si="7"/>
        <v>732.1509777171441</v>
      </c>
      <c r="AE33" s="227">
        <f t="shared" si="8"/>
        <v>667.3487949067758</v>
      </c>
      <c r="AF33" s="228">
        <f t="shared" si="9"/>
        <v>64.80218281036835</v>
      </c>
      <c r="AG33" s="229">
        <f t="shared" si="10"/>
        <v>884.492951341519</v>
      </c>
      <c r="AH33" s="230">
        <f t="shared" si="11"/>
        <v>152.3419736243747</v>
      </c>
      <c r="AI33" s="231">
        <f t="shared" si="12"/>
        <v>8.850931677018634</v>
      </c>
    </row>
    <row r="34" spans="1:112" s="86" customFormat="1" ht="19.5" customHeight="1">
      <c r="A34" s="91">
        <v>29</v>
      </c>
      <c r="B34" s="90" t="s">
        <v>41</v>
      </c>
      <c r="C34" s="149">
        <v>10060</v>
      </c>
      <c r="D34" s="150">
        <f t="shared" si="1"/>
        <v>174.6</v>
      </c>
      <c r="E34" s="81">
        <f t="shared" si="13"/>
        <v>170.4</v>
      </c>
      <c r="F34" s="81">
        <f t="shared" si="13"/>
        <v>4.2</v>
      </c>
      <c r="G34" s="151">
        <f t="shared" si="2"/>
        <v>0</v>
      </c>
      <c r="H34" s="97">
        <v>0</v>
      </c>
      <c r="I34" s="97">
        <v>0</v>
      </c>
      <c r="J34" s="151">
        <f t="shared" si="14"/>
        <v>95.9</v>
      </c>
      <c r="K34" s="92">
        <v>93.5</v>
      </c>
      <c r="L34" s="92">
        <v>2.4</v>
      </c>
      <c r="M34" s="151">
        <f t="shared" si="15"/>
        <v>6.9</v>
      </c>
      <c r="N34" s="92">
        <v>6.7</v>
      </c>
      <c r="O34" s="97">
        <v>0.2</v>
      </c>
      <c r="P34" s="151">
        <f t="shared" si="16"/>
        <v>34.099999999999994</v>
      </c>
      <c r="Q34" s="92">
        <v>33.3</v>
      </c>
      <c r="R34" s="92">
        <v>0.8</v>
      </c>
      <c r="S34" s="151">
        <f t="shared" si="17"/>
        <v>0</v>
      </c>
      <c r="T34" s="92">
        <v>0</v>
      </c>
      <c r="U34" s="92">
        <v>0</v>
      </c>
      <c r="V34" s="151">
        <f t="shared" si="18"/>
        <v>37.699999999999996</v>
      </c>
      <c r="W34" s="92">
        <v>36.9</v>
      </c>
      <c r="X34" s="92">
        <v>0.8</v>
      </c>
      <c r="Y34" s="152">
        <v>29.4</v>
      </c>
      <c r="Z34" s="153">
        <f t="shared" si="3"/>
        <v>204</v>
      </c>
      <c r="AA34" s="154">
        <f t="shared" si="4"/>
        <v>174.6</v>
      </c>
      <c r="AB34" s="93">
        <f t="shared" si="5"/>
        <v>140.5</v>
      </c>
      <c r="AC34" s="94">
        <f t="shared" si="6"/>
        <v>34.099999999999994</v>
      </c>
      <c r="AD34" s="155">
        <f t="shared" si="7"/>
        <v>578.5288270377733</v>
      </c>
      <c r="AE34" s="95">
        <f t="shared" si="8"/>
        <v>465.5400927766733</v>
      </c>
      <c r="AF34" s="96">
        <f t="shared" si="9"/>
        <v>112.98873426110005</v>
      </c>
      <c r="AG34" s="156">
        <f t="shared" si="10"/>
        <v>675.9443339960238</v>
      </c>
      <c r="AH34" s="157">
        <f t="shared" si="11"/>
        <v>97.4155069582505</v>
      </c>
      <c r="AI34" s="158">
        <f t="shared" si="12"/>
        <v>19.530355097365405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</row>
    <row r="35" spans="1:112" s="89" customFormat="1" ht="19.5" customHeight="1">
      <c r="A35" s="91">
        <v>30</v>
      </c>
      <c r="B35" s="90" t="s">
        <v>42</v>
      </c>
      <c r="C35" s="149">
        <v>4515</v>
      </c>
      <c r="D35" s="150">
        <f t="shared" si="1"/>
        <v>89.6</v>
      </c>
      <c r="E35" s="81">
        <f>H35+K35+N35+Q35+T35+W35</f>
        <v>80.3</v>
      </c>
      <c r="F35" s="81">
        <f>I35+L35+O35+R35+U35+X35</f>
        <v>9.3</v>
      </c>
      <c r="G35" s="151">
        <f>SUM(H35:I35)</f>
        <v>0</v>
      </c>
      <c r="H35" s="97">
        <v>0</v>
      </c>
      <c r="I35" s="97">
        <v>0</v>
      </c>
      <c r="J35" s="151">
        <f>SUM(K35:L35)</f>
        <v>72</v>
      </c>
      <c r="K35" s="92">
        <v>64.6</v>
      </c>
      <c r="L35" s="92">
        <v>7.4</v>
      </c>
      <c r="M35" s="151">
        <f>SUM(N35:O35)</f>
        <v>6.3</v>
      </c>
      <c r="N35" s="92">
        <v>4.5</v>
      </c>
      <c r="O35" s="97">
        <v>1.8</v>
      </c>
      <c r="P35" s="151">
        <f>SUM(Q35:R35)</f>
        <v>11.299999999999999</v>
      </c>
      <c r="Q35" s="92">
        <v>11.2</v>
      </c>
      <c r="R35" s="92">
        <v>0.1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21</v>
      </c>
      <c r="Z35" s="153">
        <f>D35+Y35</f>
        <v>110.6</v>
      </c>
      <c r="AA35" s="154">
        <f t="shared" si="4"/>
        <v>89.6</v>
      </c>
      <c r="AB35" s="93">
        <f>G35+J35+M35+S35+V35</f>
        <v>78.3</v>
      </c>
      <c r="AC35" s="94">
        <f>P35</f>
        <v>11.299999999999999</v>
      </c>
      <c r="AD35" s="155">
        <f t="shared" si="7"/>
        <v>661.4987080103358</v>
      </c>
      <c r="AE35" s="95">
        <f t="shared" si="8"/>
        <v>578.0730897009967</v>
      </c>
      <c r="AF35" s="96">
        <f t="shared" si="9"/>
        <v>83.42561830933924</v>
      </c>
      <c r="AG35" s="156">
        <f t="shared" si="10"/>
        <v>816.5374677002583</v>
      </c>
      <c r="AH35" s="157">
        <f t="shared" si="11"/>
        <v>155.0387596899225</v>
      </c>
      <c r="AI35" s="158">
        <f>AC35*100/AA35</f>
        <v>12.611607142857144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s="86" customFormat="1" ht="19.5" customHeight="1">
      <c r="A36" s="91">
        <v>31</v>
      </c>
      <c r="B36" s="90" t="s">
        <v>90</v>
      </c>
      <c r="C36" s="149">
        <v>6298</v>
      </c>
      <c r="D36" s="150">
        <f t="shared" si="1"/>
        <v>96.89999999999999</v>
      </c>
      <c r="E36" s="81">
        <f t="shared" si="13"/>
        <v>94.3</v>
      </c>
      <c r="F36" s="81">
        <f t="shared" si="13"/>
        <v>2.6</v>
      </c>
      <c r="G36" s="151">
        <f t="shared" si="2"/>
        <v>0</v>
      </c>
      <c r="H36" s="97">
        <v>0</v>
      </c>
      <c r="I36" s="92">
        <v>0</v>
      </c>
      <c r="J36" s="151">
        <f t="shared" si="14"/>
        <v>71.3</v>
      </c>
      <c r="K36" s="92">
        <v>70.6</v>
      </c>
      <c r="L36" s="92">
        <v>0.7</v>
      </c>
      <c r="M36" s="151">
        <f t="shared" si="15"/>
        <v>2.9</v>
      </c>
      <c r="N36" s="92">
        <v>2.9</v>
      </c>
      <c r="O36" s="92">
        <v>0</v>
      </c>
      <c r="P36" s="151">
        <f t="shared" si="16"/>
        <v>10.1</v>
      </c>
      <c r="Q36" s="92">
        <v>9.7</v>
      </c>
      <c r="R36" s="92">
        <v>0.4</v>
      </c>
      <c r="S36" s="151">
        <f t="shared" si="17"/>
        <v>0</v>
      </c>
      <c r="T36" s="92">
        <v>0</v>
      </c>
      <c r="U36" s="92">
        <v>0</v>
      </c>
      <c r="V36" s="151">
        <f>SUM(W36:X36)</f>
        <v>12.6</v>
      </c>
      <c r="W36" s="92">
        <v>11.1</v>
      </c>
      <c r="X36" s="92">
        <v>1.5</v>
      </c>
      <c r="Y36" s="152">
        <v>27.4</v>
      </c>
      <c r="Z36" s="153">
        <f t="shared" si="3"/>
        <v>124.29999999999998</v>
      </c>
      <c r="AA36" s="154">
        <f t="shared" si="4"/>
        <v>96.89999999999999</v>
      </c>
      <c r="AB36" s="93">
        <f t="shared" si="5"/>
        <v>86.8</v>
      </c>
      <c r="AC36" s="94">
        <f t="shared" si="6"/>
        <v>10.1</v>
      </c>
      <c r="AD36" s="155">
        <f t="shared" si="7"/>
        <v>512.8612257859638</v>
      </c>
      <c r="AE36" s="95">
        <f t="shared" si="8"/>
        <v>459.40510214883034</v>
      </c>
      <c r="AF36" s="96">
        <f t="shared" si="9"/>
        <v>53.45612363713348</v>
      </c>
      <c r="AG36" s="156">
        <f t="shared" si="10"/>
        <v>657.8808087223456</v>
      </c>
      <c r="AH36" s="157">
        <f t="shared" si="11"/>
        <v>145.0195829363819</v>
      </c>
      <c r="AI36" s="158">
        <f t="shared" si="12"/>
        <v>10.42311661506708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86" customFormat="1" ht="19.5" customHeight="1">
      <c r="A37" s="91">
        <v>32</v>
      </c>
      <c r="B37" s="90" t="s">
        <v>91</v>
      </c>
      <c r="C37" s="149">
        <v>18214</v>
      </c>
      <c r="D37" s="150">
        <f t="shared" si="1"/>
        <v>298.4</v>
      </c>
      <c r="E37" s="81">
        <f t="shared" si="13"/>
        <v>255.9</v>
      </c>
      <c r="F37" s="81">
        <f t="shared" si="13"/>
        <v>42.5</v>
      </c>
      <c r="G37" s="151">
        <f t="shared" si="2"/>
        <v>0</v>
      </c>
      <c r="H37" s="92">
        <v>0</v>
      </c>
      <c r="I37" s="92">
        <v>0</v>
      </c>
      <c r="J37" s="151">
        <f t="shared" si="14"/>
        <v>229.8</v>
      </c>
      <c r="K37" s="92">
        <v>203.8</v>
      </c>
      <c r="L37" s="92">
        <v>26</v>
      </c>
      <c r="M37" s="151">
        <f t="shared" si="15"/>
        <v>33.2</v>
      </c>
      <c r="N37" s="92">
        <v>19.6</v>
      </c>
      <c r="O37" s="92">
        <v>13.6</v>
      </c>
      <c r="P37" s="151">
        <f t="shared" si="16"/>
        <v>35.4</v>
      </c>
      <c r="Q37" s="92">
        <v>32.5</v>
      </c>
      <c r="R37" s="92">
        <v>2.9</v>
      </c>
      <c r="S37" s="151">
        <f t="shared" si="17"/>
        <v>0</v>
      </c>
      <c r="T37" s="92">
        <v>0</v>
      </c>
      <c r="U37" s="92">
        <v>0</v>
      </c>
      <c r="V37" s="151">
        <f t="shared" si="18"/>
        <v>0</v>
      </c>
      <c r="W37" s="92">
        <v>0</v>
      </c>
      <c r="X37" s="92">
        <v>0</v>
      </c>
      <c r="Y37" s="152">
        <v>69.2</v>
      </c>
      <c r="Z37" s="153">
        <f t="shared" si="3"/>
        <v>367.59999999999997</v>
      </c>
      <c r="AA37" s="154">
        <f t="shared" si="4"/>
        <v>298.4</v>
      </c>
      <c r="AB37" s="93">
        <f t="shared" si="5"/>
        <v>263</v>
      </c>
      <c r="AC37" s="94">
        <f t="shared" si="6"/>
        <v>35.4</v>
      </c>
      <c r="AD37" s="155">
        <f t="shared" si="7"/>
        <v>546.1000695435746</v>
      </c>
      <c r="AE37" s="95">
        <f t="shared" si="8"/>
        <v>481.3147395776143</v>
      </c>
      <c r="AF37" s="96">
        <f t="shared" si="9"/>
        <v>64.78532996596024</v>
      </c>
      <c r="AG37" s="156">
        <f t="shared" si="10"/>
        <v>672.7425789685589</v>
      </c>
      <c r="AH37" s="157">
        <f t="shared" si="11"/>
        <v>126.64250942498445</v>
      </c>
      <c r="AI37" s="158">
        <f t="shared" si="12"/>
        <v>11.863270777479894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86" customFormat="1" ht="19.5" customHeight="1" thickBot="1">
      <c r="A38" s="100">
        <v>33</v>
      </c>
      <c r="B38" s="101" t="s">
        <v>44</v>
      </c>
      <c r="C38" s="163">
        <v>13775</v>
      </c>
      <c r="D38" s="164">
        <f t="shared" si="1"/>
        <v>224.20000000000002</v>
      </c>
      <c r="E38" s="102">
        <f t="shared" si="13"/>
        <v>212.9</v>
      </c>
      <c r="F38" s="102">
        <f t="shared" si="13"/>
        <v>11.3</v>
      </c>
      <c r="G38" s="165">
        <f t="shared" si="2"/>
        <v>0</v>
      </c>
      <c r="H38" s="102">
        <v>0</v>
      </c>
      <c r="I38" s="102">
        <v>0</v>
      </c>
      <c r="J38" s="165">
        <f t="shared" si="14"/>
        <v>158.7</v>
      </c>
      <c r="K38" s="102">
        <v>155</v>
      </c>
      <c r="L38" s="102">
        <v>3.7</v>
      </c>
      <c r="M38" s="165">
        <f t="shared" si="15"/>
        <v>6.5</v>
      </c>
      <c r="N38" s="102">
        <v>5.7</v>
      </c>
      <c r="O38" s="102">
        <v>0.8</v>
      </c>
      <c r="P38" s="165">
        <f t="shared" si="16"/>
        <v>37.099999999999994</v>
      </c>
      <c r="Q38" s="102">
        <v>36.3</v>
      </c>
      <c r="R38" s="102">
        <v>0.8</v>
      </c>
      <c r="S38" s="165">
        <f t="shared" si="17"/>
        <v>0</v>
      </c>
      <c r="T38" s="102">
        <v>0</v>
      </c>
      <c r="U38" s="102">
        <v>0</v>
      </c>
      <c r="V38" s="165">
        <f t="shared" si="18"/>
        <v>21.9</v>
      </c>
      <c r="W38" s="102">
        <v>15.9</v>
      </c>
      <c r="X38" s="102">
        <v>6</v>
      </c>
      <c r="Y38" s="166">
        <v>72.6</v>
      </c>
      <c r="Z38" s="167">
        <f t="shared" si="3"/>
        <v>296.8</v>
      </c>
      <c r="AA38" s="168">
        <f t="shared" si="4"/>
        <v>224.2</v>
      </c>
      <c r="AB38" s="103">
        <f t="shared" si="5"/>
        <v>187.1</v>
      </c>
      <c r="AC38" s="104">
        <f t="shared" si="6"/>
        <v>37.099999999999994</v>
      </c>
      <c r="AD38" s="169">
        <f t="shared" si="7"/>
        <v>542.5287356321838</v>
      </c>
      <c r="AE38" s="105">
        <f t="shared" si="8"/>
        <v>452.7525710828796</v>
      </c>
      <c r="AF38" s="106">
        <f t="shared" si="9"/>
        <v>89.77616454930428</v>
      </c>
      <c r="AG38" s="170">
        <f t="shared" si="10"/>
        <v>718.2093163944344</v>
      </c>
      <c r="AH38" s="171">
        <f t="shared" si="11"/>
        <v>175.68058076225043</v>
      </c>
      <c r="AI38" s="172">
        <f t="shared" si="12"/>
        <v>16.54772524531668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s="86" customFormat="1" ht="15" customHeight="1">
      <c r="A39" s="122"/>
      <c r="B39" s="115"/>
      <c r="C39" s="122"/>
      <c r="D39" s="123"/>
      <c r="E39" s="124"/>
      <c r="F39" s="12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25"/>
      <c r="AE39" s="125"/>
      <c r="AF39" s="125"/>
      <c r="AG39" s="125"/>
      <c r="AH39" s="12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</row>
    <row r="40" spans="1:34" s="86" customFormat="1" ht="15" customHeight="1">
      <c r="A40" s="107"/>
      <c r="C40" s="107"/>
      <c r="D40" s="18"/>
      <c r="E40" s="108"/>
      <c r="F40" s="108"/>
      <c r="AD40" s="109"/>
      <c r="AE40" s="109"/>
      <c r="AF40" s="109"/>
      <c r="AG40" s="109"/>
      <c r="AH40" s="109"/>
    </row>
    <row r="41" spans="1:34" s="86" customFormat="1" ht="15" customHeight="1">
      <c r="A41" s="107"/>
      <c r="C41" s="107"/>
      <c r="D41" s="110"/>
      <c r="E41" s="108"/>
      <c r="F41" s="108"/>
      <c r="AD41" s="109"/>
      <c r="AE41" s="109"/>
      <c r="AF41" s="109"/>
      <c r="AG41" s="109"/>
      <c r="AH41" s="109"/>
    </row>
    <row r="42" spans="1:34" s="86" customFormat="1" ht="15" customHeight="1">
      <c r="A42" s="107"/>
      <c r="C42" s="107"/>
      <c r="D42" s="110"/>
      <c r="E42" s="108"/>
      <c r="F42" s="108"/>
      <c r="AD42" s="109"/>
      <c r="AE42" s="109"/>
      <c r="AF42" s="109"/>
      <c r="AG42" s="109"/>
      <c r="AH42" s="109"/>
    </row>
    <row r="43" spans="1:34" s="86" customFormat="1" ht="15" customHeight="1">
      <c r="A43" s="107"/>
      <c r="C43" s="107"/>
      <c r="D43" s="110"/>
      <c r="E43" s="108"/>
      <c r="F43" s="108"/>
      <c r="AD43" s="109"/>
      <c r="AE43" s="109"/>
      <c r="AF43" s="109"/>
      <c r="AG43" s="109"/>
      <c r="AH43" s="109"/>
    </row>
    <row r="44" spans="1:34" s="86" customFormat="1" ht="15" customHeight="1">
      <c r="A44" s="107"/>
      <c r="C44" s="107"/>
      <c r="D44" s="110"/>
      <c r="E44" s="108"/>
      <c r="F44" s="108"/>
      <c r="AD44" s="109"/>
      <c r="AE44" s="109"/>
      <c r="AF44" s="109"/>
      <c r="AG44" s="109"/>
      <c r="AH44" s="109"/>
    </row>
    <row r="45" spans="1:34" s="86" customFormat="1" ht="15" customHeight="1">
      <c r="A45" s="107"/>
      <c r="C45" s="107"/>
      <c r="D45" s="110"/>
      <c r="E45" s="108"/>
      <c r="F45" s="108"/>
      <c r="AD45" s="109"/>
      <c r="AE45" s="109"/>
      <c r="AF45" s="109"/>
      <c r="AG45" s="109"/>
      <c r="AH45" s="109"/>
    </row>
    <row r="46" spans="1:34" s="86" customFormat="1" ht="15" customHeight="1">
      <c r="A46" s="107"/>
      <c r="C46" s="107"/>
      <c r="D46" s="110"/>
      <c r="E46" s="108"/>
      <c r="F46" s="108"/>
      <c r="AD46" s="109"/>
      <c r="AE46" s="109"/>
      <c r="AF46" s="109"/>
      <c r="AG46" s="109"/>
      <c r="AH46" s="109"/>
    </row>
    <row r="47" spans="1:34" s="86" customFormat="1" ht="15" customHeight="1">
      <c r="A47" s="107"/>
      <c r="C47" s="107"/>
      <c r="D47" s="110"/>
      <c r="E47" s="108"/>
      <c r="F47" s="108"/>
      <c r="AD47" s="109"/>
      <c r="AE47" s="109"/>
      <c r="AF47" s="109"/>
      <c r="AG47" s="109"/>
      <c r="AH47" s="109"/>
    </row>
    <row r="48" spans="1:34" s="86" customFormat="1" ht="15" customHeight="1">
      <c r="A48" s="107"/>
      <c r="C48" s="107"/>
      <c r="D48" s="110"/>
      <c r="E48" s="108"/>
      <c r="F48" s="108"/>
      <c r="AD48" s="109"/>
      <c r="AE48" s="109"/>
      <c r="AF48" s="109"/>
      <c r="AG48" s="109"/>
      <c r="AH48" s="109"/>
    </row>
    <row r="49" spans="1:34" s="86" customFormat="1" ht="15" customHeight="1">
      <c r="A49" s="107"/>
      <c r="C49" s="107"/>
      <c r="D49" s="110"/>
      <c r="E49" s="108"/>
      <c r="F49" s="108"/>
      <c r="AD49" s="109"/>
      <c r="AE49" s="109"/>
      <c r="AF49" s="109"/>
      <c r="AG49" s="109"/>
      <c r="AH49" s="109"/>
    </row>
    <row r="50" spans="1:34" s="86" customFormat="1" ht="15" customHeight="1">
      <c r="A50" s="107"/>
      <c r="C50" s="107"/>
      <c r="D50" s="110"/>
      <c r="E50" s="108"/>
      <c r="F50" s="108"/>
      <c r="AD50" s="109"/>
      <c r="AE50" s="109"/>
      <c r="AF50" s="109"/>
      <c r="AG50" s="109"/>
      <c r="AH50" s="109"/>
    </row>
    <row r="51" spans="1:34" s="86" customFormat="1" ht="15" customHeight="1">
      <c r="A51" s="107"/>
      <c r="C51" s="107"/>
      <c r="D51" s="110"/>
      <c r="E51" s="108"/>
      <c r="F51" s="108"/>
      <c r="AD51" s="109"/>
      <c r="AE51" s="109"/>
      <c r="AF51" s="109"/>
      <c r="AG51" s="109"/>
      <c r="AH51" s="109"/>
    </row>
    <row r="52" spans="1:34" s="86" customFormat="1" ht="15" customHeight="1">
      <c r="A52" s="107"/>
      <c r="C52" s="107"/>
      <c r="D52" s="110"/>
      <c r="E52" s="108"/>
      <c r="F52" s="108"/>
      <c r="AD52" s="109"/>
      <c r="AE52" s="109"/>
      <c r="AF52" s="109"/>
      <c r="AG52" s="109"/>
      <c r="AH52" s="109"/>
    </row>
    <row r="53" spans="1:34" s="86" customFormat="1" ht="15" customHeight="1">
      <c r="A53" s="107"/>
      <c r="C53" s="107"/>
      <c r="D53" s="110"/>
      <c r="E53" s="108"/>
      <c r="F53" s="108"/>
      <c r="AD53" s="109"/>
      <c r="AE53" s="109"/>
      <c r="AF53" s="109"/>
      <c r="AG53" s="109"/>
      <c r="AH53" s="109"/>
    </row>
    <row r="54" spans="1:34" s="86" customFormat="1" ht="15" customHeight="1">
      <c r="A54" s="107"/>
      <c r="C54" s="107"/>
      <c r="D54" s="110"/>
      <c r="E54" s="108"/>
      <c r="F54" s="108"/>
      <c r="AD54" s="109"/>
      <c r="AE54" s="109"/>
      <c r="AF54" s="109"/>
      <c r="AG54" s="109"/>
      <c r="AH54" s="109"/>
    </row>
    <row r="55" spans="1:34" s="86" customFormat="1" ht="15" customHeight="1">
      <c r="A55" s="107"/>
      <c r="C55" s="107"/>
      <c r="D55" s="110"/>
      <c r="E55" s="108"/>
      <c r="F55" s="108"/>
      <c r="AD55" s="109"/>
      <c r="AE55" s="109"/>
      <c r="AF55" s="109"/>
      <c r="AG55" s="109"/>
      <c r="AH55" s="109"/>
    </row>
    <row r="56" spans="1:34" s="86" customFormat="1" ht="15" customHeight="1">
      <c r="A56" s="107"/>
      <c r="C56" s="107"/>
      <c r="D56" s="110"/>
      <c r="E56" s="108"/>
      <c r="F56" s="108"/>
      <c r="AD56" s="109"/>
      <c r="AE56" s="109"/>
      <c r="AF56" s="109"/>
      <c r="AG56" s="109"/>
      <c r="AH56" s="109"/>
    </row>
    <row r="57" spans="1:34" s="86" customFormat="1" ht="15" customHeight="1">
      <c r="A57" s="107"/>
      <c r="C57" s="107"/>
      <c r="D57" s="110"/>
      <c r="E57" s="108"/>
      <c r="F57" s="108"/>
      <c r="AD57" s="109"/>
      <c r="AE57" s="109"/>
      <c r="AF57" s="109"/>
      <c r="AG57" s="109"/>
      <c r="AH57" s="109"/>
    </row>
    <row r="58" spans="1:34" s="86" customFormat="1" ht="15" customHeight="1">
      <c r="A58" s="107"/>
      <c r="C58" s="107"/>
      <c r="D58" s="110"/>
      <c r="E58" s="108"/>
      <c r="F58" s="108"/>
      <c r="AD58" s="109"/>
      <c r="AE58" s="109"/>
      <c r="AF58" s="109"/>
      <c r="AG58" s="109"/>
      <c r="AH58" s="109"/>
    </row>
    <row r="59" spans="1:34" s="86" customFormat="1" ht="15" customHeight="1">
      <c r="A59" s="107"/>
      <c r="C59" s="107"/>
      <c r="D59" s="110"/>
      <c r="E59" s="108"/>
      <c r="F59" s="108"/>
      <c r="AD59" s="109"/>
      <c r="AE59" s="109"/>
      <c r="AF59" s="109"/>
      <c r="AG59" s="109"/>
      <c r="AH59" s="109"/>
    </row>
    <row r="60" spans="1:34" s="86" customFormat="1" ht="15" customHeight="1">
      <c r="A60" s="107"/>
      <c r="C60" s="107"/>
      <c r="D60" s="110"/>
      <c r="E60" s="108"/>
      <c r="F60" s="108"/>
      <c r="AD60" s="109"/>
      <c r="AE60" s="109"/>
      <c r="AF60" s="109"/>
      <c r="AG60" s="109"/>
      <c r="AH60" s="109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39"/>
  <sheetViews>
    <sheetView view="pageBreakPreview" zoomScale="75" zoomScaleSheetLayoutView="75" zoomScalePageLayoutView="0" workbookViewId="0" topLeftCell="A1">
      <selection activeCell="A16" sqref="A16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39" t="s">
        <v>187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</row>
    <row r="3" spans="1:112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</row>
    <row r="4" spans="1:112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</row>
    <row r="5" spans="1:35" s="7" customFormat="1" ht="39.75" customHeight="1" thickBot="1">
      <c r="A5" s="431" t="s">
        <v>19</v>
      </c>
      <c r="B5" s="432"/>
      <c r="C5" s="134">
        <f>SUM(C6:C38)</f>
        <v>1303792</v>
      </c>
      <c r="D5" s="173">
        <f>SUM(E5:F5)</f>
        <v>25603.1</v>
      </c>
      <c r="E5" s="12">
        <f>SUM(E6:E38)</f>
        <v>24094.899999999998</v>
      </c>
      <c r="F5" s="12">
        <f>SUM(F6:F38)</f>
        <v>1508.1999999999998</v>
      </c>
      <c r="G5" s="135">
        <f aca="true" t="shared" si="0" ref="G5:AC5">SUM(G6:G38)</f>
        <v>663</v>
      </c>
      <c r="H5" s="13">
        <f t="shared" si="0"/>
        <v>663</v>
      </c>
      <c r="I5" s="13">
        <f t="shared" si="0"/>
        <v>0</v>
      </c>
      <c r="J5" s="135">
        <f t="shared" si="0"/>
        <v>19677.40000000001</v>
      </c>
      <c r="K5" s="13">
        <f t="shared" si="0"/>
        <v>18722.899999999998</v>
      </c>
      <c r="L5" s="13">
        <f t="shared" si="0"/>
        <v>954.5000000000001</v>
      </c>
      <c r="M5" s="135">
        <f t="shared" si="0"/>
        <v>1074.3000000000004</v>
      </c>
      <c r="N5" s="13">
        <f t="shared" si="0"/>
        <v>863.4000000000001</v>
      </c>
      <c r="O5" s="13">
        <f t="shared" si="0"/>
        <v>210.89999999999992</v>
      </c>
      <c r="P5" s="135">
        <f t="shared" si="0"/>
        <v>3698.1</v>
      </c>
      <c r="Q5" s="13">
        <f t="shared" si="0"/>
        <v>3579.3</v>
      </c>
      <c r="R5" s="13">
        <f t="shared" si="0"/>
        <v>118.79999999999998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490.3</v>
      </c>
      <c r="W5" s="13">
        <f t="shared" si="0"/>
        <v>266.29999999999995</v>
      </c>
      <c r="X5" s="13">
        <f t="shared" si="0"/>
        <v>224</v>
      </c>
      <c r="Y5" s="136">
        <f t="shared" si="0"/>
        <v>12535.400000000001</v>
      </c>
      <c r="Z5" s="174">
        <f t="shared" si="0"/>
        <v>38138.50000000001</v>
      </c>
      <c r="AA5" s="175">
        <f t="shared" si="0"/>
        <v>25603.1</v>
      </c>
      <c r="AB5" s="14">
        <f t="shared" si="0"/>
        <v>21905.000000000004</v>
      </c>
      <c r="AC5" s="15">
        <f t="shared" si="0"/>
        <v>3698.1</v>
      </c>
      <c r="AD5" s="137">
        <f>AA5/C5/31*1000000</f>
        <v>633.4648867402954</v>
      </c>
      <c r="AE5" s="16">
        <f>AB5/C5/31*1000000</f>
        <v>541.9675095611927</v>
      </c>
      <c r="AF5" s="17">
        <f>AC5/C5/31*1000000</f>
        <v>91.49737717910278</v>
      </c>
      <c r="AG5" s="176">
        <f>Z5/C5/31*1000000</f>
        <v>943.612319716939</v>
      </c>
      <c r="AH5" s="138">
        <f>Y5/C5/31*1000000</f>
        <v>310.1474329766434</v>
      </c>
      <c r="AI5" s="177">
        <f>AC5*100/AA5</f>
        <v>14.443954052438963</v>
      </c>
    </row>
    <row r="6" spans="1:35" s="254" customFormat="1" ht="19.5" customHeight="1" thickTop="1">
      <c r="A6" s="199">
        <v>1</v>
      </c>
      <c r="B6" s="200" t="s">
        <v>20</v>
      </c>
      <c r="C6" s="201">
        <v>295083</v>
      </c>
      <c r="D6" s="202">
        <f aca="true" t="shared" si="1" ref="D6:D38">SUM(E6:F6)</f>
        <v>5987.299999999999</v>
      </c>
      <c r="E6" s="185">
        <f>H6+K6+N6+Q6+T6+W6</f>
        <v>5936.9</v>
      </c>
      <c r="F6" s="185">
        <f>I6+L6+O6+R6+U6+X6</f>
        <v>50.4</v>
      </c>
      <c r="G6" s="203">
        <f aca="true" t="shared" si="2" ref="G6:G38">SUM(H6:I6)</f>
        <v>0</v>
      </c>
      <c r="H6" s="185">
        <v>0</v>
      </c>
      <c r="I6" s="185">
        <v>0</v>
      </c>
      <c r="J6" s="203">
        <f>SUM(K6:L6)</f>
        <v>4703.7</v>
      </c>
      <c r="K6" s="185">
        <v>4666.7</v>
      </c>
      <c r="L6" s="185">
        <v>37</v>
      </c>
      <c r="M6" s="203">
        <f>SUM(N6:O6)</f>
        <v>299.8</v>
      </c>
      <c r="N6" s="185">
        <v>298.5</v>
      </c>
      <c r="O6" s="185">
        <v>1.3</v>
      </c>
      <c r="P6" s="203">
        <f>SUM(Q6:R6)</f>
        <v>901</v>
      </c>
      <c r="Q6" s="185">
        <v>899.3</v>
      </c>
      <c r="R6" s="185">
        <v>1.7</v>
      </c>
      <c r="S6" s="203">
        <f>SUM(T6:U6)</f>
        <v>0</v>
      </c>
      <c r="T6" s="185">
        <v>0</v>
      </c>
      <c r="U6" s="185">
        <v>0</v>
      </c>
      <c r="V6" s="203">
        <f>SUM(W6:X6)</f>
        <v>82.80000000000001</v>
      </c>
      <c r="W6" s="185">
        <v>72.4</v>
      </c>
      <c r="X6" s="185">
        <v>10.4</v>
      </c>
      <c r="Y6" s="204">
        <v>3969.5</v>
      </c>
      <c r="Z6" s="205">
        <f aca="true" t="shared" si="3" ref="Z6:Z38">D6+Y6</f>
        <v>9956.8</v>
      </c>
      <c r="AA6" s="206">
        <f aca="true" t="shared" si="4" ref="AA6:AA38">SUM(AB6:AC6)</f>
        <v>5987.3</v>
      </c>
      <c r="AB6" s="207">
        <f aca="true" t="shared" si="5" ref="AB6:AB38">G6+J6+M6+S6+V6</f>
        <v>5086.3</v>
      </c>
      <c r="AC6" s="208">
        <f aca="true" t="shared" si="6" ref="AC6:AC38">P6</f>
        <v>901</v>
      </c>
      <c r="AD6" s="209">
        <f aca="true" t="shared" si="7" ref="AD6:AD38">AA6/C6/31*1000000</f>
        <v>654.523336408466</v>
      </c>
      <c r="AE6" s="210">
        <f aca="true" t="shared" si="8" ref="AE6:AE38">AB6/C6/31*1000000</f>
        <v>556.0272653741052</v>
      </c>
      <c r="AF6" s="211">
        <f aca="true" t="shared" si="9" ref="AF6:AF38">AC6/C6/31*1000000</f>
        <v>98.4960710343607</v>
      </c>
      <c r="AG6" s="212">
        <f aca="true" t="shared" si="10" ref="AG6:AG38">Z6/C6/31*1000000</f>
        <v>1088.4635738900363</v>
      </c>
      <c r="AH6" s="213">
        <f aca="true" t="shared" si="11" ref="AH6:AH38">Y6/C6/31*1000000</f>
        <v>433.94023748157025</v>
      </c>
      <c r="AI6" s="214">
        <f aca="true" t="shared" si="12" ref="AI6:AI38">AC6*100/AA6</f>
        <v>15.048519365991348</v>
      </c>
    </row>
    <row r="7" spans="1:35" s="255" customFormat="1" ht="19.5" customHeight="1">
      <c r="A7" s="215">
        <v>2</v>
      </c>
      <c r="B7" s="216" t="s">
        <v>21</v>
      </c>
      <c r="C7" s="217">
        <v>57012</v>
      </c>
      <c r="D7" s="202">
        <f t="shared" si="1"/>
        <v>1333.1</v>
      </c>
      <c r="E7" s="185">
        <f aca="true" t="shared" si="13" ref="E7:F38">H7+K7+N7+Q7+T7+W7</f>
        <v>1109</v>
      </c>
      <c r="F7" s="185">
        <f t="shared" si="13"/>
        <v>224.1</v>
      </c>
      <c r="G7" s="203">
        <f>SUM(H7:I7)</f>
        <v>0</v>
      </c>
      <c r="H7" s="185">
        <v>0</v>
      </c>
      <c r="I7" s="185">
        <v>0</v>
      </c>
      <c r="J7" s="203">
        <f>SUM(K7:L7)</f>
        <v>1017.9</v>
      </c>
      <c r="K7" s="185">
        <v>916.3</v>
      </c>
      <c r="L7" s="185">
        <v>101.6</v>
      </c>
      <c r="M7" s="203">
        <f>SUM(N7:O7)</f>
        <v>61.9</v>
      </c>
      <c r="N7" s="185">
        <v>30.4</v>
      </c>
      <c r="O7" s="185">
        <v>31.5</v>
      </c>
      <c r="P7" s="203">
        <f>SUM(Q7:R7)</f>
        <v>192.5</v>
      </c>
      <c r="Q7" s="185">
        <v>151.4</v>
      </c>
      <c r="R7" s="185">
        <v>41.1</v>
      </c>
      <c r="S7" s="203">
        <f>SUM(T7:U7)</f>
        <v>0</v>
      </c>
      <c r="T7" s="185">
        <v>0</v>
      </c>
      <c r="U7" s="185">
        <v>0</v>
      </c>
      <c r="V7" s="203">
        <f>SUM(W7:X7)</f>
        <v>60.8</v>
      </c>
      <c r="W7" s="185">
        <v>10.9</v>
      </c>
      <c r="X7" s="185">
        <v>49.9</v>
      </c>
      <c r="Y7" s="204">
        <v>593.7</v>
      </c>
      <c r="Z7" s="205">
        <f>D7+Y7</f>
        <v>1926.8</v>
      </c>
      <c r="AA7" s="206">
        <f>SUM(AB7:AC7)</f>
        <v>1333.1</v>
      </c>
      <c r="AB7" s="207">
        <f>G7+J7+M7+S7+V7</f>
        <v>1140.6</v>
      </c>
      <c r="AC7" s="208">
        <f>P7</f>
        <v>192.5</v>
      </c>
      <c r="AD7" s="209">
        <f t="shared" si="7"/>
        <v>754.28376142657</v>
      </c>
      <c r="AE7" s="210">
        <f t="shared" si="8"/>
        <v>645.3649825843116</v>
      </c>
      <c r="AF7" s="211">
        <f t="shared" si="9"/>
        <v>108.91877884225845</v>
      </c>
      <c r="AG7" s="212">
        <f t="shared" si="10"/>
        <v>1090.2062497312395</v>
      </c>
      <c r="AH7" s="213">
        <f t="shared" si="11"/>
        <v>335.92248830466934</v>
      </c>
      <c r="AI7" s="214">
        <f>AC7*100/AA7</f>
        <v>14.440027004725827</v>
      </c>
    </row>
    <row r="8" spans="1:35" s="255" customFormat="1" ht="19.5" customHeight="1">
      <c r="A8" s="215">
        <v>3</v>
      </c>
      <c r="B8" s="218" t="s">
        <v>22</v>
      </c>
      <c r="C8" s="217">
        <v>38901</v>
      </c>
      <c r="D8" s="202">
        <f t="shared" si="1"/>
        <v>864.3000000000001</v>
      </c>
      <c r="E8" s="185">
        <f t="shared" si="13"/>
        <v>770.7</v>
      </c>
      <c r="F8" s="185">
        <f t="shared" si="13"/>
        <v>93.6</v>
      </c>
      <c r="G8" s="203">
        <f>SUM(H8:I8)</f>
        <v>0</v>
      </c>
      <c r="H8" s="185">
        <v>0</v>
      </c>
      <c r="I8" s="185">
        <v>0</v>
      </c>
      <c r="J8" s="203">
        <f>SUM(K8:L8)</f>
        <v>753.4000000000001</v>
      </c>
      <c r="K8" s="185">
        <v>693.7</v>
      </c>
      <c r="L8" s="185">
        <v>59.7</v>
      </c>
      <c r="M8" s="203">
        <f>SUM(N8:O8)</f>
        <v>83.9</v>
      </c>
      <c r="N8" s="185">
        <v>58.5</v>
      </c>
      <c r="O8" s="185">
        <v>25.4</v>
      </c>
      <c r="P8" s="203">
        <f>SUM(Q8:R8)</f>
        <v>27</v>
      </c>
      <c r="Q8" s="185">
        <v>18.5</v>
      </c>
      <c r="R8" s="185">
        <v>8.5</v>
      </c>
      <c r="S8" s="203">
        <f>SUM(T8:U8)</f>
        <v>0</v>
      </c>
      <c r="T8" s="185">
        <v>0</v>
      </c>
      <c r="U8" s="185">
        <v>0</v>
      </c>
      <c r="V8" s="203">
        <f>SUM(W8:X8)</f>
        <v>0</v>
      </c>
      <c r="W8" s="185">
        <v>0</v>
      </c>
      <c r="X8" s="185">
        <v>0</v>
      </c>
      <c r="Y8" s="204">
        <v>84.7</v>
      </c>
      <c r="Z8" s="205">
        <f>D8+Y8</f>
        <v>949.0000000000001</v>
      </c>
      <c r="AA8" s="206">
        <f>SUM(AB8:AC8)</f>
        <v>864.3000000000001</v>
      </c>
      <c r="AB8" s="207">
        <f>G8+J8+M8+S8+V8</f>
        <v>837.3000000000001</v>
      </c>
      <c r="AC8" s="208">
        <f>P8</f>
        <v>27</v>
      </c>
      <c r="AD8" s="209">
        <f t="shared" si="7"/>
        <v>716.7076723295114</v>
      </c>
      <c r="AE8" s="210">
        <f t="shared" si="8"/>
        <v>694.3183316458405</v>
      </c>
      <c r="AF8" s="211">
        <f t="shared" si="9"/>
        <v>22.389340683670955</v>
      </c>
      <c r="AG8" s="212">
        <f t="shared" si="10"/>
        <v>786.9438632890274</v>
      </c>
      <c r="AH8" s="213">
        <f t="shared" si="11"/>
        <v>70.23619095951592</v>
      </c>
      <c r="AI8" s="214">
        <f>AC8*100/AA8</f>
        <v>3.1239153071850048</v>
      </c>
    </row>
    <row r="9" spans="1:35" s="254" customFormat="1" ht="19.5" customHeight="1">
      <c r="A9" s="219">
        <v>4</v>
      </c>
      <c r="B9" s="218" t="s">
        <v>23</v>
      </c>
      <c r="C9" s="217">
        <v>100082</v>
      </c>
      <c r="D9" s="220">
        <f t="shared" si="1"/>
        <v>1700.6000000000001</v>
      </c>
      <c r="E9" s="185">
        <f t="shared" si="13"/>
        <v>1659.7</v>
      </c>
      <c r="F9" s="185">
        <f t="shared" si="13"/>
        <v>40.9</v>
      </c>
      <c r="G9" s="221">
        <f t="shared" si="2"/>
        <v>0</v>
      </c>
      <c r="H9" s="111">
        <v>0</v>
      </c>
      <c r="I9" s="111">
        <v>0</v>
      </c>
      <c r="J9" s="221">
        <f aca="true" t="shared" si="14" ref="J9:J38">SUM(K9:L9)</f>
        <v>1498.8</v>
      </c>
      <c r="K9" s="111">
        <v>1475</v>
      </c>
      <c r="L9" s="111">
        <v>23.8</v>
      </c>
      <c r="M9" s="221">
        <f aca="true" t="shared" si="15" ref="M9:M38">SUM(N9:O9)</f>
        <v>69.7</v>
      </c>
      <c r="N9" s="111">
        <v>67.5</v>
      </c>
      <c r="O9" s="111">
        <v>2.2</v>
      </c>
      <c r="P9" s="221">
        <f aca="true" t="shared" si="16" ref="P9:P38">SUM(Q9:R9)</f>
        <v>117.2</v>
      </c>
      <c r="Q9" s="111">
        <v>117.2</v>
      </c>
      <c r="R9" s="111">
        <v>0</v>
      </c>
      <c r="S9" s="221">
        <f aca="true" t="shared" si="17" ref="S9:S38">SUM(T9:U9)</f>
        <v>0</v>
      </c>
      <c r="T9" s="111">
        <v>0</v>
      </c>
      <c r="U9" s="111">
        <v>0</v>
      </c>
      <c r="V9" s="221">
        <f aca="true" t="shared" si="18" ref="V9:V38">SUM(W9:X9)</f>
        <v>14.9</v>
      </c>
      <c r="W9" s="111">
        <v>0</v>
      </c>
      <c r="X9" s="111">
        <v>14.9</v>
      </c>
      <c r="Y9" s="222">
        <v>1203.4</v>
      </c>
      <c r="Z9" s="223">
        <f t="shared" si="3"/>
        <v>2904</v>
      </c>
      <c r="AA9" s="162">
        <f t="shared" si="4"/>
        <v>1700.6000000000001</v>
      </c>
      <c r="AB9" s="224">
        <f t="shared" si="5"/>
        <v>1583.4</v>
      </c>
      <c r="AC9" s="225">
        <f t="shared" si="6"/>
        <v>117.2</v>
      </c>
      <c r="AD9" s="226">
        <f t="shared" si="7"/>
        <v>548.1311775956619</v>
      </c>
      <c r="AE9" s="227">
        <f t="shared" si="8"/>
        <v>510.3557018728514</v>
      </c>
      <c r="AF9" s="228">
        <f t="shared" si="9"/>
        <v>37.775475722810526</v>
      </c>
      <c r="AG9" s="229">
        <f t="shared" si="10"/>
        <v>936.0066680805611</v>
      </c>
      <c r="AH9" s="230">
        <f t="shared" si="11"/>
        <v>387.87549048489916</v>
      </c>
      <c r="AI9" s="231">
        <f t="shared" si="12"/>
        <v>6.891685287545571</v>
      </c>
    </row>
    <row r="10" spans="1:35" s="254" customFormat="1" ht="19.5" customHeight="1">
      <c r="A10" s="219">
        <v>5</v>
      </c>
      <c r="B10" s="218" t="s">
        <v>76</v>
      </c>
      <c r="C10" s="217">
        <v>93728</v>
      </c>
      <c r="D10" s="220">
        <f t="shared" si="1"/>
        <v>1460.3000000000002</v>
      </c>
      <c r="E10" s="185">
        <f t="shared" si="13"/>
        <v>1397.3000000000002</v>
      </c>
      <c r="F10" s="185">
        <f t="shared" si="13"/>
        <v>63</v>
      </c>
      <c r="G10" s="221">
        <f t="shared" si="2"/>
        <v>0</v>
      </c>
      <c r="H10" s="111">
        <v>0</v>
      </c>
      <c r="I10" s="111">
        <v>0</v>
      </c>
      <c r="J10" s="221">
        <f t="shared" si="14"/>
        <v>1079.2</v>
      </c>
      <c r="K10" s="111">
        <v>1035.2</v>
      </c>
      <c r="L10" s="111">
        <v>44</v>
      </c>
      <c r="M10" s="221">
        <f t="shared" si="15"/>
        <v>64.5</v>
      </c>
      <c r="N10" s="111">
        <v>45.5</v>
      </c>
      <c r="O10" s="111">
        <v>19</v>
      </c>
      <c r="P10" s="221">
        <f t="shared" si="16"/>
        <v>316.6</v>
      </c>
      <c r="Q10" s="111">
        <v>316.6</v>
      </c>
      <c r="R10" s="111">
        <v>0</v>
      </c>
      <c r="S10" s="221">
        <f t="shared" si="17"/>
        <v>0</v>
      </c>
      <c r="T10" s="111">
        <v>0</v>
      </c>
      <c r="U10" s="111">
        <v>0</v>
      </c>
      <c r="V10" s="221">
        <f t="shared" si="18"/>
        <v>0</v>
      </c>
      <c r="W10" s="111">
        <v>0</v>
      </c>
      <c r="X10" s="111">
        <v>0</v>
      </c>
      <c r="Y10" s="222">
        <v>783.6</v>
      </c>
      <c r="Z10" s="223">
        <f t="shared" si="3"/>
        <v>2243.9</v>
      </c>
      <c r="AA10" s="162">
        <f t="shared" si="4"/>
        <v>1460.3000000000002</v>
      </c>
      <c r="AB10" s="224">
        <f t="shared" si="5"/>
        <v>1143.7</v>
      </c>
      <c r="AC10" s="225">
        <f t="shared" si="6"/>
        <v>316.6</v>
      </c>
      <c r="AD10" s="226">
        <f t="shared" si="7"/>
        <v>502.5867575634093</v>
      </c>
      <c r="AE10" s="227">
        <f t="shared" si="8"/>
        <v>393.62355312283177</v>
      </c>
      <c r="AF10" s="228">
        <f t="shared" si="9"/>
        <v>108.96320444057754</v>
      </c>
      <c r="AG10" s="229">
        <f t="shared" si="10"/>
        <v>772.2758510556284</v>
      </c>
      <c r="AH10" s="230">
        <f t="shared" si="11"/>
        <v>269.6890934922191</v>
      </c>
      <c r="AI10" s="231">
        <f t="shared" si="12"/>
        <v>21.6804766143943</v>
      </c>
    </row>
    <row r="11" spans="1:35" s="254" customFormat="1" ht="19.5" customHeight="1">
      <c r="A11" s="219">
        <v>6</v>
      </c>
      <c r="B11" s="218" t="s">
        <v>77</v>
      </c>
      <c r="C11" s="217">
        <v>37138</v>
      </c>
      <c r="D11" s="220">
        <f t="shared" si="1"/>
        <v>872.0000000000001</v>
      </c>
      <c r="E11" s="185">
        <f t="shared" si="13"/>
        <v>746.5000000000001</v>
      </c>
      <c r="F11" s="185">
        <f t="shared" si="13"/>
        <v>125.50000000000001</v>
      </c>
      <c r="G11" s="221">
        <f>SUM(H11:I11)</f>
        <v>0</v>
      </c>
      <c r="H11" s="178">
        <v>0</v>
      </c>
      <c r="I11" s="111">
        <v>0</v>
      </c>
      <c r="J11" s="221">
        <f t="shared" si="14"/>
        <v>709.5</v>
      </c>
      <c r="K11" s="111">
        <v>620.6</v>
      </c>
      <c r="L11" s="111">
        <v>88.9</v>
      </c>
      <c r="M11" s="221">
        <f t="shared" si="15"/>
        <v>60.4</v>
      </c>
      <c r="N11" s="111">
        <v>30.2</v>
      </c>
      <c r="O11" s="111">
        <v>30.2</v>
      </c>
      <c r="P11" s="221">
        <f t="shared" si="16"/>
        <v>102.10000000000001</v>
      </c>
      <c r="Q11" s="111">
        <v>95.7</v>
      </c>
      <c r="R11" s="111">
        <v>6.4</v>
      </c>
      <c r="S11" s="221">
        <f t="shared" si="17"/>
        <v>0</v>
      </c>
      <c r="T11" s="111">
        <v>0</v>
      </c>
      <c r="U11" s="111">
        <v>0</v>
      </c>
      <c r="V11" s="221">
        <f t="shared" si="18"/>
        <v>0</v>
      </c>
      <c r="W11" s="111">
        <v>0</v>
      </c>
      <c r="X11" s="111">
        <v>0</v>
      </c>
      <c r="Y11" s="222">
        <v>338.4</v>
      </c>
      <c r="Z11" s="223">
        <f t="shared" si="3"/>
        <v>1210.4</v>
      </c>
      <c r="AA11" s="162">
        <f t="shared" si="4"/>
        <v>872</v>
      </c>
      <c r="AB11" s="224">
        <f t="shared" si="5"/>
        <v>769.9</v>
      </c>
      <c r="AC11" s="225">
        <f t="shared" si="6"/>
        <v>102.10000000000001</v>
      </c>
      <c r="AD11" s="226">
        <f t="shared" si="7"/>
        <v>757.4191463747244</v>
      </c>
      <c r="AE11" s="227">
        <f t="shared" si="8"/>
        <v>668.7350926535555</v>
      </c>
      <c r="AF11" s="228">
        <f t="shared" si="9"/>
        <v>88.684053721169</v>
      </c>
      <c r="AG11" s="229">
        <f t="shared" si="10"/>
        <v>1051.3533655641816</v>
      </c>
      <c r="AH11" s="230">
        <f t="shared" si="11"/>
        <v>293.9342191894573</v>
      </c>
      <c r="AI11" s="231">
        <f t="shared" si="12"/>
        <v>11.708715596330276</v>
      </c>
    </row>
    <row r="12" spans="1:35" s="254" customFormat="1" ht="19.5" customHeight="1">
      <c r="A12" s="219">
        <v>7</v>
      </c>
      <c r="B12" s="218" t="s">
        <v>26</v>
      </c>
      <c r="C12" s="217">
        <v>29217</v>
      </c>
      <c r="D12" s="220">
        <f t="shared" si="1"/>
        <v>575.5</v>
      </c>
      <c r="E12" s="185">
        <f>H12+K12+N12+Q12+T12+W12</f>
        <v>513.9</v>
      </c>
      <c r="F12" s="185">
        <f>I12+L12+O12+R12+U12+X12</f>
        <v>61.6</v>
      </c>
      <c r="G12" s="221">
        <f>SUM(H12:I12)</f>
        <v>0</v>
      </c>
      <c r="H12" s="178">
        <v>0</v>
      </c>
      <c r="I12" s="111">
        <v>0</v>
      </c>
      <c r="J12" s="221">
        <f>SUM(K12:L12)</f>
        <v>425.2</v>
      </c>
      <c r="K12" s="111">
        <v>387.5</v>
      </c>
      <c r="L12" s="111">
        <v>37.7</v>
      </c>
      <c r="M12" s="221">
        <f>SUM(N12:O12)</f>
        <v>30.099999999999998</v>
      </c>
      <c r="N12" s="111">
        <v>26.2</v>
      </c>
      <c r="O12" s="111">
        <v>3.9</v>
      </c>
      <c r="P12" s="221">
        <f>SUM(Q12:R12)</f>
        <v>105.8</v>
      </c>
      <c r="Q12" s="111">
        <v>94.7</v>
      </c>
      <c r="R12" s="111">
        <v>11.1</v>
      </c>
      <c r="S12" s="221">
        <f>SUM(T12:U12)</f>
        <v>0</v>
      </c>
      <c r="T12" s="111">
        <v>0</v>
      </c>
      <c r="U12" s="111">
        <v>0</v>
      </c>
      <c r="V12" s="221">
        <f>SUM(W12:X12)</f>
        <v>14.4</v>
      </c>
      <c r="W12" s="111">
        <v>5.5</v>
      </c>
      <c r="X12" s="111">
        <v>8.9</v>
      </c>
      <c r="Y12" s="222">
        <v>243.3</v>
      </c>
      <c r="Z12" s="223">
        <f>D12+Y12</f>
        <v>818.8</v>
      </c>
      <c r="AA12" s="162">
        <f>SUM(AB12:AC12)</f>
        <v>575.5</v>
      </c>
      <c r="AB12" s="224">
        <f>G12+J12+M12+S12+V12</f>
        <v>469.7</v>
      </c>
      <c r="AC12" s="225">
        <f>P12</f>
        <v>105.8</v>
      </c>
      <c r="AD12" s="226">
        <f t="shared" si="7"/>
        <v>635.401174967733</v>
      </c>
      <c r="AE12" s="227">
        <f t="shared" si="8"/>
        <v>518.5889346348292</v>
      </c>
      <c r="AF12" s="228">
        <f t="shared" si="9"/>
        <v>116.81224033290384</v>
      </c>
      <c r="AG12" s="229">
        <f t="shared" si="10"/>
        <v>904.0251643155166</v>
      </c>
      <c r="AH12" s="230">
        <f t="shared" si="11"/>
        <v>268.6239893477836</v>
      </c>
      <c r="AI12" s="231">
        <f>AC12*100/AA12</f>
        <v>18.38401390095569</v>
      </c>
    </row>
    <row r="13" spans="1:35" s="254" customFormat="1" ht="19.5" customHeight="1">
      <c r="A13" s="219">
        <v>8</v>
      </c>
      <c r="B13" s="218" t="s">
        <v>78</v>
      </c>
      <c r="C13" s="217">
        <v>124843</v>
      </c>
      <c r="D13" s="220">
        <f t="shared" si="1"/>
        <v>2383</v>
      </c>
      <c r="E13" s="185">
        <f t="shared" si="13"/>
        <v>2257.3</v>
      </c>
      <c r="F13" s="185">
        <f t="shared" si="13"/>
        <v>125.69999999999999</v>
      </c>
      <c r="G13" s="221">
        <f t="shared" si="2"/>
        <v>0</v>
      </c>
      <c r="H13" s="111">
        <v>0</v>
      </c>
      <c r="I13" s="111">
        <v>0</v>
      </c>
      <c r="J13" s="221">
        <f t="shared" si="14"/>
        <v>1983.5</v>
      </c>
      <c r="K13" s="111">
        <v>1891.3</v>
      </c>
      <c r="L13" s="111">
        <v>92.2</v>
      </c>
      <c r="M13" s="221">
        <f t="shared" si="15"/>
        <v>112.8</v>
      </c>
      <c r="N13" s="111">
        <v>97</v>
      </c>
      <c r="O13" s="111">
        <v>15.8</v>
      </c>
      <c r="P13" s="221">
        <f t="shared" si="16"/>
        <v>269.3</v>
      </c>
      <c r="Q13" s="111">
        <v>269</v>
      </c>
      <c r="R13" s="111">
        <v>0.3</v>
      </c>
      <c r="S13" s="221">
        <f t="shared" si="17"/>
        <v>0</v>
      </c>
      <c r="T13" s="111">
        <v>0</v>
      </c>
      <c r="U13" s="111">
        <v>0</v>
      </c>
      <c r="V13" s="221">
        <f t="shared" si="18"/>
        <v>17.4</v>
      </c>
      <c r="W13" s="111">
        <v>0</v>
      </c>
      <c r="X13" s="111">
        <v>17.4</v>
      </c>
      <c r="Y13" s="222">
        <v>825.7</v>
      </c>
      <c r="Z13" s="223">
        <f t="shared" si="3"/>
        <v>3208.7</v>
      </c>
      <c r="AA13" s="162">
        <f t="shared" si="4"/>
        <v>2383.0000000000005</v>
      </c>
      <c r="AB13" s="224">
        <f t="shared" si="5"/>
        <v>2113.7000000000003</v>
      </c>
      <c r="AC13" s="225">
        <f t="shared" si="6"/>
        <v>269.3</v>
      </c>
      <c r="AD13" s="226">
        <f t="shared" si="7"/>
        <v>615.741112773127</v>
      </c>
      <c r="AE13" s="227">
        <f t="shared" si="8"/>
        <v>546.1569408596553</v>
      </c>
      <c r="AF13" s="228">
        <f t="shared" si="9"/>
        <v>69.58417191347172</v>
      </c>
      <c r="AG13" s="229">
        <f t="shared" si="10"/>
        <v>829.092953653014</v>
      </c>
      <c r="AH13" s="230">
        <f t="shared" si="11"/>
        <v>213.3518408798871</v>
      </c>
      <c r="AI13" s="231">
        <f t="shared" si="12"/>
        <v>11.300881242131764</v>
      </c>
    </row>
    <row r="14" spans="1:35" s="255" customFormat="1" ht="17.25" customHeight="1">
      <c r="A14" s="215">
        <v>9</v>
      </c>
      <c r="B14" s="218" t="s">
        <v>79</v>
      </c>
      <c r="C14" s="217">
        <v>20476</v>
      </c>
      <c r="D14" s="220">
        <f t="shared" si="1"/>
        <v>383.59999999999997</v>
      </c>
      <c r="E14" s="185">
        <f>H14+K14+N14+Q14+T14+W14</f>
        <v>319.59999999999997</v>
      </c>
      <c r="F14" s="185">
        <f t="shared" si="13"/>
        <v>64</v>
      </c>
      <c r="G14" s="221">
        <f t="shared" si="2"/>
        <v>0</v>
      </c>
      <c r="H14" s="178">
        <v>0</v>
      </c>
      <c r="I14" s="178">
        <v>0</v>
      </c>
      <c r="J14" s="221">
        <f t="shared" si="14"/>
        <v>311.09999999999997</v>
      </c>
      <c r="K14" s="178">
        <v>258.7</v>
      </c>
      <c r="L14" s="178">
        <v>52.4</v>
      </c>
      <c r="M14" s="221">
        <f t="shared" si="15"/>
        <v>5.7</v>
      </c>
      <c r="N14" s="178">
        <v>0</v>
      </c>
      <c r="O14" s="178">
        <v>5.7</v>
      </c>
      <c r="P14" s="221">
        <f t="shared" si="16"/>
        <v>66.8</v>
      </c>
      <c r="Q14" s="178">
        <v>60.9</v>
      </c>
      <c r="R14" s="178">
        <v>5.9</v>
      </c>
      <c r="S14" s="221">
        <v>0</v>
      </c>
      <c r="T14" s="178">
        <v>0</v>
      </c>
      <c r="U14" s="178">
        <v>0</v>
      </c>
      <c r="V14" s="221">
        <f t="shared" si="18"/>
        <v>0</v>
      </c>
      <c r="W14" s="178">
        <v>0</v>
      </c>
      <c r="X14" s="178">
        <v>0</v>
      </c>
      <c r="Y14" s="222">
        <v>102.6</v>
      </c>
      <c r="Z14" s="223">
        <f t="shared" si="3"/>
        <v>486.19999999999993</v>
      </c>
      <c r="AA14" s="162">
        <f t="shared" si="4"/>
        <v>383.59999999999997</v>
      </c>
      <c r="AB14" s="224">
        <f>G14+J14+M14+S14+V14</f>
        <v>316.79999999999995</v>
      </c>
      <c r="AC14" s="225">
        <f>P14</f>
        <v>66.8</v>
      </c>
      <c r="AD14" s="232">
        <f t="shared" si="7"/>
        <v>604.3267019138062</v>
      </c>
      <c r="AE14" s="227">
        <f t="shared" si="8"/>
        <v>499.0894138850203</v>
      </c>
      <c r="AF14" s="228">
        <f t="shared" si="9"/>
        <v>105.23728802878587</v>
      </c>
      <c r="AG14" s="229">
        <f t="shared" si="10"/>
        <v>765.9636143652048</v>
      </c>
      <c r="AH14" s="233">
        <f t="shared" si="11"/>
        <v>161.63691245139864</v>
      </c>
      <c r="AI14" s="231">
        <f>AC14*100/AA14</f>
        <v>17.413972888425445</v>
      </c>
    </row>
    <row r="15" spans="1:35" s="255" customFormat="1" ht="19.5" customHeight="1">
      <c r="A15" s="215">
        <v>10</v>
      </c>
      <c r="B15" s="218" t="s">
        <v>28</v>
      </c>
      <c r="C15" s="217">
        <v>36598</v>
      </c>
      <c r="D15" s="220">
        <f t="shared" si="1"/>
        <v>884.5</v>
      </c>
      <c r="E15" s="185">
        <f t="shared" si="13"/>
        <v>791.5</v>
      </c>
      <c r="F15" s="185">
        <f t="shared" si="13"/>
        <v>93</v>
      </c>
      <c r="G15" s="221">
        <f t="shared" si="2"/>
        <v>663</v>
      </c>
      <c r="H15" s="178">
        <v>663</v>
      </c>
      <c r="I15" s="178">
        <v>0</v>
      </c>
      <c r="J15" s="221">
        <f t="shared" si="14"/>
        <v>80.9</v>
      </c>
      <c r="K15" s="178">
        <v>0</v>
      </c>
      <c r="L15" s="178">
        <v>80.9</v>
      </c>
      <c r="M15" s="221">
        <f t="shared" si="15"/>
        <v>3.1</v>
      </c>
      <c r="N15" s="178">
        <v>0</v>
      </c>
      <c r="O15" s="178">
        <v>3.1</v>
      </c>
      <c r="P15" s="221">
        <f t="shared" si="16"/>
        <v>119.8</v>
      </c>
      <c r="Q15" s="178">
        <v>119.8</v>
      </c>
      <c r="R15" s="178">
        <v>0</v>
      </c>
      <c r="S15" s="221">
        <f t="shared" si="17"/>
        <v>0</v>
      </c>
      <c r="T15" s="178">
        <v>0</v>
      </c>
      <c r="U15" s="178">
        <v>0</v>
      </c>
      <c r="V15" s="221">
        <f t="shared" si="18"/>
        <v>17.7</v>
      </c>
      <c r="W15" s="178">
        <v>8.7</v>
      </c>
      <c r="X15" s="178">
        <v>9</v>
      </c>
      <c r="Y15" s="222">
        <v>498.8</v>
      </c>
      <c r="Z15" s="223">
        <f t="shared" si="3"/>
        <v>1383.3</v>
      </c>
      <c r="AA15" s="162">
        <f t="shared" si="4"/>
        <v>884.5</v>
      </c>
      <c r="AB15" s="224">
        <f>G15+J15+M15+S15+V15</f>
        <v>764.7</v>
      </c>
      <c r="AC15" s="225">
        <f>P15</f>
        <v>119.8</v>
      </c>
      <c r="AD15" s="226">
        <f t="shared" si="7"/>
        <v>779.6124942487603</v>
      </c>
      <c r="AE15" s="227">
        <f t="shared" si="8"/>
        <v>674.0188517264297</v>
      </c>
      <c r="AF15" s="228">
        <f t="shared" si="9"/>
        <v>105.59364252233067</v>
      </c>
      <c r="AG15" s="229">
        <f t="shared" si="10"/>
        <v>1219.2628188742906</v>
      </c>
      <c r="AH15" s="230">
        <f t="shared" si="11"/>
        <v>439.6503246255304</v>
      </c>
      <c r="AI15" s="231">
        <f>AC15*100/AA15</f>
        <v>13.544375353306954</v>
      </c>
    </row>
    <row r="16" spans="1:35" s="254" customFormat="1" ht="19.5" customHeight="1">
      <c r="A16" s="219">
        <v>11</v>
      </c>
      <c r="B16" s="218" t="s">
        <v>80</v>
      </c>
      <c r="C16" s="217">
        <v>29023</v>
      </c>
      <c r="D16" s="220">
        <f t="shared" si="1"/>
        <v>634</v>
      </c>
      <c r="E16" s="185">
        <f t="shared" si="13"/>
        <v>602</v>
      </c>
      <c r="F16" s="185">
        <f t="shared" si="13"/>
        <v>32</v>
      </c>
      <c r="G16" s="221">
        <f t="shared" si="2"/>
        <v>0</v>
      </c>
      <c r="H16" s="111">
        <v>0</v>
      </c>
      <c r="I16" s="111">
        <v>0</v>
      </c>
      <c r="J16" s="221">
        <f t="shared" si="14"/>
        <v>500.6</v>
      </c>
      <c r="K16" s="111">
        <v>491.3</v>
      </c>
      <c r="L16" s="111">
        <v>9.3</v>
      </c>
      <c r="M16" s="221">
        <f t="shared" si="15"/>
        <v>22.900000000000002</v>
      </c>
      <c r="N16" s="111">
        <v>19.3</v>
      </c>
      <c r="O16" s="111">
        <v>3.6</v>
      </c>
      <c r="P16" s="221">
        <f t="shared" si="16"/>
        <v>74</v>
      </c>
      <c r="Q16" s="111">
        <v>72.4</v>
      </c>
      <c r="R16" s="111">
        <v>1.6</v>
      </c>
      <c r="S16" s="221">
        <f t="shared" si="17"/>
        <v>0</v>
      </c>
      <c r="T16" s="111">
        <v>0</v>
      </c>
      <c r="U16" s="111">
        <v>0</v>
      </c>
      <c r="V16" s="221">
        <f t="shared" si="18"/>
        <v>36.5</v>
      </c>
      <c r="W16" s="111">
        <v>19</v>
      </c>
      <c r="X16" s="111">
        <v>17.5</v>
      </c>
      <c r="Y16" s="222">
        <v>212.3</v>
      </c>
      <c r="Z16" s="223">
        <f t="shared" si="3"/>
        <v>846.3</v>
      </c>
      <c r="AA16" s="162">
        <f t="shared" si="4"/>
        <v>634</v>
      </c>
      <c r="AB16" s="224">
        <f t="shared" si="5"/>
        <v>560</v>
      </c>
      <c r="AC16" s="225">
        <f t="shared" si="6"/>
        <v>74</v>
      </c>
      <c r="AD16" s="226">
        <f t="shared" si="7"/>
        <v>704.6691556085107</v>
      </c>
      <c r="AE16" s="227">
        <f t="shared" si="8"/>
        <v>622.4207052693471</v>
      </c>
      <c r="AF16" s="228">
        <f t="shared" si="9"/>
        <v>82.24845033916371</v>
      </c>
      <c r="AG16" s="229">
        <f t="shared" si="10"/>
        <v>940.6332908383007</v>
      </c>
      <c r="AH16" s="230">
        <f t="shared" si="11"/>
        <v>235.96413522978995</v>
      </c>
      <c r="AI16" s="231">
        <f t="shared" si="12"/>
        <v>11.67192429022082</v>
      </c>
    </row>
    <row r="17" spans="1:35" s="254" customFormat="1" ht="19.5" customHeight="1">
      <c r="A17" s="219">
        <v>12</v>
      </c>
      <c r="B17" s="218" t="s">
        <v>81</v>
      </c>
      <c r="C17" s="217">
        <v>27805</v>
      </c>
      <c r="D17" s="220">
        <f t="shared" si="1"/>
        <v>632.8</v>
      </c>
      <c r="E17" s="185">
        <f t="shared" si="13"/>
        <v>540.8</v>
      </c>
      <c r="F17" s="185">
        <f t="shared" si="13"/>
        <v>92</v>
      </c>
      <c r="G17" s="221">
        <f t="shared" si="2"/>
        <v>0</v>
      </c>
      <c r="H17" s="111">
        <v>0</v>
      </c>
      <c r="I17" s="111">
        <v>0</v>
      </c>
      <c r="J17" s="221">
        <f t="shared" si="14"/>
        <v>506.5</v>
      </c>
      <c r="K17" s="111">
        <v>441.3</v>
      </c>
      <c r="L17" s="111">
        <v>65.2</v>
      </c>
      <c r="M17" s="221">
        <f t="shared" si="15"/>
        <v>4.3</v>
      </c>
      <c r="N17" s="111">
        <v>0</v>
      </c>
      <c r="O17" s="111">
        <v>4.3</v>
      </c>
      <c r="P17" s="221">
        <f t="shared" si="16"/>
        <v>122</v>
      </c>
      <c r="Q17" s="111">
        <v>99.5</v>
      </c>
      <c r="R17" s="111">
        <v>22.5</v>
      </c>
      <c r="S17" s="221">
        <f t="shared" si="17"/>
        <v>0</v>
      </c>
      <c r="T17" s="111">
        <v>0</v>
      </c>
      <c r="U17" s="111">
        <v>0</v>
      </c>
      <c r="V17" s="221">
        <f t="shared" si="18"/>
        <v>0</v>
      </c>
      <c r="W17" s="111">
        <v>0</v>
      </c>
      <c r="X17" s="111">
        <v>0</v>
      </c>
      <c r="Y17" s="222">
        <v>301.2</v>
      </c>
      <c r="Z17" s="223">
        <f t="shared" si="3"/>
        <v>934</v>
      </c>
      <c r="AA17" s="162">
        <f t="shared" si="4"/>
        <v>632.8</v>
      </c>
      <c r="AB17" s="224">
        <f t="shared" si="5"/>
        <v>510.8</v>
      </c>
      <c r="AC17" s="225">
        <f t="shared" si="6"/>
        <v>122</v>
      </c>
      <c r="AD17" s="226">
        <f t="shared" si="7"/>
        <v>734.1450539761356</v>
      </c>
      <c r="AE17" s="227">
        <f t="shared" si="8"/>
        <v>592.6063425584863</v>
      </c>
      <c r="AF17" s="228">
        <f t="shared" si="9"/>
        <v>141.53871141764944</v>
      </c>
      <c r="AG17" s="229">
        <f t="shared" si="10"/>
        <v>1083.583249705611</v>
      </c>
      <c r="AH17" s="230">
        <f t="shared" si="11"/>
        <v>349.4381957294754</v>
      </c>
      <c r="AI17" s="231">
        <f t="shared" si="12"/>
        <v>19.279393173198486</v>
      </c>
    </row>
    <row r="18" spans="1:35" s="254" customFormat="1" ht="19.5" customHeight="1">
      <c r="A18" s="219">
        <v>13</v>
      </c>
      <c r="B18" s="218" t="s">
        <v>82</v>
      </c>
      <c r="C18" s="217">
        <v>122810</v>
      </c>
      <c r="D18" s="220">
        <f t="shared" si="1"/>
        <v>2258.1000000000004</v>
      </c>
      <c r="E18" s="185">
        <f t="shared" si="13"/>
        <v>2152.8</v>
      </c>
      <c r="F18" s="185">
        <f t="shared" si="13"/>
        <v>105.30000000000001</v>
      </c>
      <c r="G18" s="221">
        <f t="shared" si="2"/>
        <v>0</v>
      </c>
      <c r="H18" s="111">
        <v>0</v>
      </c>
      <c r="I18" s="111">
        <v>0</v>
      </c>
      <c r="J18" s="221">
        <f t="shared" si="14"/>
        <v>1876.4</v>
      </c>
      <c r="K18" s="111">
        <v>1801</v>
      </c>
      <c r="L18" s="111">
        <v>75.4</v>
      </c>
      <c r="M18" s="221">
        <f t="shared" si="15"/>
        <v>105.1</v>
      </c>
      <c r="N18" s="111">
        <v>75.2</v>
      </c>
      <c r="O18" s="111">
        <v>29.9</v>
      </c>
      <c r="P18" s="221">
        <f t="shared" si="16"/>
        <v>276.6</v>
      </c>
      <c r="Q18" s="111">
        <v>276.6</v>
      </c>
      <c r="R18" s="111">
        <v>0</v>
      </c>
      <c r="S18" s="221">
        <f t="shared" si="17"/>
        <v>0</v>
      </c>
      <c r="T18" s="111">
        <v>0</v>
      </c>
      <c r="U18" s="111">
        <v>0</v>
      </c>
      <c r="V18" s="221">
        <v>0</v>
      </c>
      <c r="W18" s="111">
        <v>0</v>
      </c>
      <c r="X18" s="111">
        <v>0</v>
      </c>
      <c r="Y18" s="222">
        <v>1168.9</v>
      </c>
      <c r="Z18" s="223">
        <f t="shared" si="3"/>
        <v>3427.0000000000005</v>
      </c>
      <c r="AA18" s="162">
        <f t="shared" si="4"/>
        <v>2258.1</v>
      </c>
      <c r="AB18" s="224">
        <f t="shared" si="5"/>
        <v>1981.5</v>
      </c>
      <c r="AC18" s="225">
        <f t="shared" si="6"/>
        <v>276.6</v>
      </c>
      <c r="AD18" s="226">
        <f t="shared" si="7"/>
        <v>593.1270701398173</v>
      </c>
      <c r="AE18" s="227">
        <f t="shared" si="8"/>
        <v>520.4735350436421</v>
      </c>
      <c r="AF18" s="228">
        <f t="shared" si="9"/>
        <v>72.65353509617532</v>
      </c>
      <c r="AG18" s="212">
        <f t="shared" si="10"/>
        <v>900.1578625256429</v>
      </c>
      <c r="AH18" s="230">
        <f t="shared" si="11"/>
        <v>307.03079238582546</v>
      </c>
      <c r="AI18" s="231">
        <f t="shared" si="12"/>
        <v>12.249236083432976</v>
      </c>
    </row>
    <row r="19" spans="1:35" s="254" customFormat="1" ht="19.5" customHeight="1">
      <c r="A19" s="219">
        <v>14</v>
      </c>
      <c r="B19" s="218" t="s">
        <v>75</v>
      </c>
      <c r="C19" s="217">
        <v>55155</v>
      </c>
      <c r="D19" s="220">
        <f t="shared" si="1"/>
        <v>1282</v>
      </c>
      <c r="E19" s="185">
        <f t="shared" si="13"/>
        <v>1204.5</v>
      </c>
      <c r="F19" s="185">
        <f t="shared" si="13"/>
        <v>77.5</v>
      </c>
      <c r="G19" s="221">
        <f t="shared" si="2"/>
        <v>0</v>
      </c>
      <c r="H19" s="111">
        <v>0</v>
      </c>
      <c r="I19" s="111">
        <v>0</v>
      </c>
      <c r="J19" s="221">
        <f t="shared" si="14"/>
        <v>1005.9</v>
      </c>
      <c r="K19" s="111">
        <v>982.8</v>
      </c>
      <c r="L19" s="111">
        <v>23.1</v>
      </c>
      <c r="M19" s="221">
        <f t="shared" si="15"/>
        <v>0</v>
      </c>
      <c r="N19" s="111">
        <v>0</v>
      </c>
      <c r="O19" s="111">
        <v>0</v>
      </c>
      <c r="P19" s="221">
        <f t="shared" si="16"/>
        <v>186.60000000000002</v>
      </c>
      <c r="Q19" s="111">
        <v>177.8</v>
      </c>
      <c r="R19" s="111">
        <v>8.8</v>
      </c>
      <c r="S19" s="221">
        <f t="shared" si="17"/>
        <v>0</v>
      </c>
      <c r="T19" s="111">
        <v>0</v>
      </c>
      <c r="U19" s="111">
        <v>0</v>
      </c>
      <c r="V19" s="221">
        <f t="shared" si="18"/>
        <v>89.5</v>
      </c>
      <c r="W19" s="111">
        <v>43.9</v>
      </c>
      <c r="X19" s="111">
        <v>45.6</v>
      </c>
      <c r="Y19" s="222">
        <v>355.6</v>
      </c>
      <c r="Z19" s="223">
        <f t="shared" si="3"/>
        <v>1637.6</v>
      </c>
      <c r="AA19" s="162">
        <f t="shared" si="4"/>
        <v>1282</v>
      </c>
      <c r="AB19" s="224">
        <f t="shared" si="5"/>
        <v>1095.4</v>
      </c>
      <c r="AC19" s="225">
        <f t="shared" si="6"/>
        <v>186.60000000000002</v>
      </c>
      <c r="AD19" s="226">
        <f t="shared" si="7"/>
        <v>749.7931050616883</v>
      </c>
      <c r="AE19" s="227">
        <f t="shared" si="8"/>
        <v>640.6578527960792</v>
      </c>
      <c r="AF19" s="228">
        <f t="shared" si="9"/>
        <v>109.13525226560924</v>
      </c>
      <c r="AG19" s="212">
        <f t="shared" si="10"/>
        <v>957.7700381037603</v>
      </c>
      <c r="AH19" s="230">
        <f t="shared" si="11"/>
        <v>207.97693304207206</v>
      </c>
      <c r="AI19" s="231">
        <f t="shared" si="12"/>
        <v>14.555382215288615</v>
      </c>
    </row>
    <row r="20" spans="1:35" s="254" customFormat="1" ht="19.5" customHeight="1">
      <c r="A20" s="219">
        <v>15</v>
      </c>
      <c r="B20" s="218" t="s">
        <v>83</v>
      </c>
      <c r="C20" s="217">
        <v>17634</v>
      </c>
      <c r="D20" s="220">
        <f t="shared" si="1"/>
        <v>399.4</v>
      </c>
      <c r="E20" s="185">
        <f>H20+K20+N20+Q20+T20+W20</f>
        <v>387.7</v>
      </c>
      <c r="F20" s="185">
        <f>I20+L20+O20+R20+U20+X20</f>
        <v>11.7</v>
      </c>
      <c r="G20" s="221">
        <f>SUM(H20:I20)</f>
        <v>0</v>
      </c>
      <c r="H20" s="111">
        <v>0</v>
      </c>
      <c r="I20" s="111">
        <v>0</v>
      </c>
      <c r="J20" s="221">
        <f>SUM(K20:L20)</f>
        <v>321.59999999999997</v>
      </c>
      <c r="K20" s="111">
        <v>316.4</v>
      </c>
      <c r="L20" s="111">
        <v>5.2</v>
      </c>
      <c r="M20" s="221">
        <f>SUM(N20:O20)</f>
        <v>0</v>
      </c>
      <c r="N20" s="111">
        <v>0</v>
      </c>
      <c r="O20" s="111">
        <v>0</v>
      </c>
      <c r="P20" s="221">
        <f>SUM(Q20:R20)</f>
        <v>61.6</v>
      </c>
      <c r="Q20" s="111">
        <v>61.6</v>
      </c>
      <c r="R20" s="111">
        <v>0</v>
      </c>
      <c r="S20" s="221">
        <f>SUM(T20:U20)</f>
        <v>0</v>
      </c>
      <c r="T20" s="111">
        <v>0</v>
      </c>
      <c r="U20" s="111">
        <v>0</v>
      </c>
      <c r="V20" s="221">
        <f>SUM(W20:X20)</f>
        <v>16.2</v>
      </c>
      <c r="W20" s="111">
        <v>9.7</v>
      </c>
      <c r="X20" s="111">
        <v>6.5</v>
      </c>
      <c r="Y20" s="222">
        <v>124</v>
      </c>
      <c r="Z20" s="223">
        <f>D20+Y20</f>
        <v>523.4</v>
      </c>
      <c r="AA20" s="162">
        <f>SUM(AB20:AC20)</f>
        <v>399.4</v>
      </c>
      <c r="AB20" s="224">
        <f>G20+J20+M20+S20+V20</f>
        <v>337.79999999999995</v>
      </c>
      <c r="AC20" s="225">
        <f>P20</f>
        <v>61.6</v>
      </c>
      <c r="AD20" s="226">
        <f t="shared" si="7"/>
        <v>730.6266852524632</v>
      </c>
      <c r="AE20" s="227">
        <f t="shared" si="8"/>
        <v>617.9411474168303</v>
      </c>
      <c r="AF20" s="228">
        <f t="shared" si="9"/>
        <v>112.68553783563279</v>
      </c>
      <c r="AG20" s="229">
        <f t="shared" si="10"/>
        <v>957.4612094670485</v>
      </c>
      <c r="AH20" s="230">
        <f t="shared" si="11"/>
        <v>226.83452421458546</v>
      </c>
      <c r="AI20" s="231">
        <f>AC20*100/AA20</f>
        <v>15.42313470205308</v>
      </c>
    </row>
    <row r="21" spans="1:35" s="254" customFormat="1" ht="19.5" customHeight="1">
      <c r="A21" s="219">
        <v>16</v>
      </c>
      <c r="B21" s="218" t="s">
        <v>84</v>
      </c>
      <c r="C21" s="217">
        <v>6906</v>
      </c>
      <c r="D21" s="220">
        <f t="shared" si="1"/>
        <v>109.39999999999999</v>
      </c>
      <c r="E21" s="185">
        <f>H21+K21+N21+Q21+T21+W21</f>
        <v>108.1</v>
      </c>
      <c r="F21" s="185">
        <f>I21+L21+O21+R21+U21+X21</f>
        <v>1.3</v>
      </c>
      <c r="G21" s="221">
        <f>SUM(H21:I21)</f>
        <v>0</v>
      </c>
      <c r="H21" s="111">
        <v>0</v>
      </c>
      <c r="I21" s="111">
        <v>0</v>
      </c>
      <c r="J21" s="221">
        <f>SUM(K21:L21)</f>
        <v>60.7</v>
      </c>
      <c r="K21" s="111">
        <v>59.6</v>
      </c>
      <c r="L21" s="111">
        <v>1.1</v>
      </c>
      <c r="M21" s="221">
        <f>SUM(N21:O21)</f>
        <v>7.1000000000000005</v>
      </c>
      <c r="N21" s="111">
        <v>6.9</v>
      </c>
      <c r="O21" s="111">
        <v>0.2</v>
      </c>
      <c r="P21" s="221">
        <f>SUM(Q21:R21)</f>
        <v>41.6</v>
      </c>
      <c r="Q21" s="111">
        <v>41.6</v>
      </c>
      <c r="R21" s="111">
        <v>0</v>
      </c>
      <c r="S21" s="221">
        <f>SUM(T21:U21)</f>
        <v>0</v>
      </c>
      <c r="T21" s="111">
        <v>0</v>
      </c>
      <c r="U21" s="111">
        <v>0</v>
      </c>
      <c r="V21" s="221">
        <f>SUM(W21:X21)</f>
        <v>0</v>
      </c>
      <c r="W21" s="111">
        <v>0</v>
      </c>
      <c r="X21" s="111">
        <v>0</v>
      </c>
      <c r="Y21" s="222">
        <v>46.2</v>
      </c>
      <c r="Z21" s="223">
        <f t="shared" si="3"/>
        <v>155.6</v>
      </c>
      <c r="AA21" s="162">
        <f t="shared" si="4"/>
        <v>109.4</v>
      </c>
      <c r="AB21" s="224">
        <f t="shared" si="5"/>
        <v>67.8</v>
      </c>
      <c r="AC21" s="225">
        <f t="shared" si="6"/>
        <v>41.6</v>
      </c>
      <c r="AD21" s="226">
        <f t="shared" si="7"/>
        <v>511.00959427519786</v>
      </c>
      <c r="AE21" s="227">
        <f t="shared" si="8"/>
        <v>316.6951598890165</v>
      </c>
      <c r="AF21" s="228">
        <f t="shared" si="9"/>
        <v>194.3144343861813</v>
      </c>
      <c r="AG21" s="229">
        <f t="shared" si="10"/>
        <v>726.8107209252356</v>
      </c>
      <c r="AH21" s="230">
        <f t="shared" si="11"/>
        <v>215.80112665003784</v>
      </c>
      <c r="AI21" s="231">
        <f t="shared" si="12"/>
        <v>38.02559414990859</v>
      </c>
    </row>
    <row r="22" spans="1:35" s="254" customFormat="1" ht="19.5" customHeight="1">
      <c r="A22" s="219">
        <v>17</v>
      </c>
      <c r="B22" s="218" t="s">
        <v>85</v>
      </c>
      <c r="C22" s="217">
        <v>14725</v>
      </c>
      <c r="D22" s="220">
        <f t="shared" si="1"/>
        <v>294.90000000000003</v>
      </c>
      <c r="E22" s="185">
        <f t="shared" si="13"/>
        <v>278.90000000000003</v>
      </c>
      <c r="F22" s="185">
        <f t="shared" si="13"/>
        <v>16</v>
      </c>
      <c r="G22" s="221">
        <f t="shared" si="2"/>
        <v>0</v>
      </c>
      <c r="H22" s="111">
        <v>0</v>
      </c>
      <c r="I22" s="111">
        <v>0</v>
      </c>
      <c r="J22" s="221">
        <f t="shared" si="14"/>
        <v>234.9</v>
      </c>
      <c r="K22" s="111">
        <v>224</v>
      </c>
      <c r="L22" s="111">
        <v>10.9</v>
      </c>
      <c r="M22" s="221">
        <f>SUM(N22:O22)</f>
        <v>10</v>
      </c>
      <c r="N22" s="111">
        <v>7.1</v>
      </c>
      <c r="O22" s="111">
        <v>2.9</v>
      </c>
      <c r="P22" s="221">
        <f t="shared" si="16"/>
        <v>43.5</v>
      </c>
      <c r="Q22" s="111">
        <v>42.2</v>
      </c>
      <c r="R22" s="111">
        <v>1.3</v>
      </c>
      <c r="S22" s="221">
        <f t="shared" si="17"/>
        <v>0</v>
      </c>
      <c r="T22" s="111">
        <v>0</v>
      </c>
      <c r="U22" s="111">
        <v>0</v>
      </c>
      <c r="V22" s="221">
        <f t="shared" si="18"/>
        <v>6.5</v>
      </c>
      <c r="W22" s="111">
        <v>5.6</v>
      </c>
      <c r="X22" s="111">
        <v>0.9</v>
      </c>
      <c r="Y22" s="222">
        <v>70.8</v>
      </c>
      <c r="Z22" s="223">
        <f t="shared" si="3"/>
        <v>365.70000000000005</v>
      </c>
      <c r="AA22" s="162">
        <f t="shared" si="4"/>
        <v>294.9</v>
      </c>
      <c r="AB22" s="224">
        <f t="shared" si="5"/>
        <v>251.4</v>
      </c>
      <c r="AC22" s="225">
        <f t="shared" si="6"/>
        <v>43.5</v>
      </c>
      <c r="AD22" s="226">
        <f t="shared" si="7"/>
        <v>646.0375705131714</v>
      </c>
      <c r="AE22" s="227">
        <f t="shared" si="8"/>
        <v>550.7420997864068</v>
      </c>
      <c r="AF22" s="228">
        <f t="shared" si="9"/>
        <v>95.29547072676489</v>
      </c>
      <c r="AG22" s="229">
        <f t="shared" si="10"/>
        <v>801.1391642477682</v>
      </c>
      <c r="AH22" s="230">
        <f t="shared" si="11"/>
        <v>155.10159373459663</v>
      </c>
      <c r="AI22" s="231">
        <f>AC22*100/AA22</f>
        <v>14.750762970498474</v>
      </c>
    </row>
    <row r="23" spans="1:35" s="254" customFormat="1" ht="19.5" customHeight="1">
      <c r="A23" s="219">
        <v>18</v>
      </c>
      <c r="B23" s="218" t="s">
        <v>86</v>
      </c>
      <c r="C23" s="217">
        <v>33830</v>
      </c>
      <c r="D23" s="220">
        <f t="shared" si="1"/>
        <v>590.0999999999999</v>
      </c>
      <c r="E23" s="185">
        <f t="shared" si="13"/>
        <v>546.5999999999999</v>
      </c>
      <c r="F23" s="185">
        <f t="shared" si="13"/>
        <v>43.50000000000001</v>
      </c>
      <c r="G23" s="221">
        <v>0</v>
      </c>
      <c r="H23" s="111">
        <v>0</v>
      </c>
      <c r="I23" s="234">
        <v>0</v>
      </c>
      <c r="J23" s="221">
        <f t="shared" si="14"/>
        <v>392.2</v>
      </c>
      <c r="K23" s="111">
        <v>360</v>
      </c>
      <c r="L23" s="111">
        <v>32.2</v>
      </c>
      <c r="M23" s="221">
        <f t="shared" si="15"/>
        <v>0</v>
      </c>
      <c r="N23" s="111">
        <v>0</v>
      </c>
      <c r="O23" s="111">
        <v>0</v>
      </c>
      <c r="P23" s="221">
        <f t="shared" si="16"/>
        <v>157</v>
      </c>
      <c r="Q23" s="111">
        <v>155.3</v>
      </c>
      <c r="R23" s="111">
        <v>1.7</v>
      </c>
      <c r="S23" s="221">
        <v>0</v>
      </c>
      <c r="T23" s="111">
        <v>0</v>
      </c>
      <c r="U23" s="111">
        <v>0</v>
      </c>
      <c r="V23" s="221">
        <f t="shared" si="18"/>
        <v>40.9</v>
      </c>
      <c r="W23" s="111">
        <v>31.3</v>
      </c>
      <c r="X23" s="111">
        <v>9.6</v>
      </c>
      <c r="Y23" s="222">
        <v>344.7</v>
      </c>
      <c r="Z23" s="223">
        <f t="shared" si="3"/>
        <v>934.8</v>
      </c>
      <c r="AA23" s="162">
        <f t="shared" si="4"/>
        <v>590.0999999999999</v>
      </c>
      <c r="AB23" s="224">
        <f t="shared" si="5"/>
        <v>433.09999999999997</v>
      </c>
      <c r="AC23" s="225">
        <f t="shared" si="6"/>
        <v>157</v>
      </c>
      <c r="AD23" s="226">
        <f t="shared" si="7"/>
        <v>562.6805755532881</v>
      </c>
      <c r="AE23" s="227">
        <f t="shared" si="8"/>
        <v>412.97569441133555</v>
      </c>
      <c r="AF23" s="228">
        <f t="shared" si="9"/>
        <v>149.70488114195263</v>
      </c>
      <c r="AG23" s="229">
        <f t="shared" si="10"/>
        <v>891.3638400732314</v>
      </c>
      <c r="AH23" s="230">
        <f t="shared" si="11"/>
        <v>328.6832645199432</v>
      </c>
      <c r="AI23" s="231">
        <f t="shared" si="12"/>
        <v>26.605660057617357</v>
      </c>
    </row>
    <row r="24" spans="1:35" s="254" customFormat="1" ht="19.5" customHeight="1">
      <c r="A24" s="219">
        <v>19</v>
      </c>
      <c r="B24" s="218" t="s">
        <v>87</v>
      </c>
      <c r="C24" s="217">
        <v>26851</v>
      </c>
      <c r="D24" s="220">
        <f t="shared" si="1"/>
        <v>527.1</v>
      </c>
      <c r="E24" s="185">
        <f t="shared" si="13"/>
        <v>483.5</v>
      </c>
      <c r="F24" s="185">
        <f t="shared" si="13"/>
        <v>43.6</v>
      </c>
      <c r="G24" s="221">
        <v>0</v>
      </c>
      <c r="H24" s="111">
        <v>0</v>
      </c>
      <c r="I24" s="111">
        <v>0</v>
      </c>
      <c r="J24" s="221">
        <f t="shared" si="14"/>
        <v>350.9</v>
      </c>
      <c r="K24" s="111">
        <v>319.2</v>
      </c>
      <c r="L24" s="111">
        <v>31.7</v>
      </c>
      <c r="M24" s="221">
        <f t="shared" si="15"/>
        <v>0</v>
      </c>
      <c r="N24" s="111">
        <v>0</v>
      </c>
      <c r="O24" s="111">
        <v>0</v>
      </c>
      <c r="P24" s="221">
        <f t="shared" si="16"/>
        <v>138.6</v>
      </c>
      <c r="Q24" s="111">
        <v>137.7</v>
      </c>
      <c r="R24" s="111">
        <v>0.9</v>
      </c>
      <c r="S24" s="221">
        <v>0</v>
      </c>
      <c r="T24" s="111">
        <v>0</v>
      </c>
      <c r="U24" s="111">
        <v>0</v>
      </c>
      <c r="V24" s="221">
        <f t="shared" si="18"/>
        <v>37.6</v>
      </c>
      <c r="W24" s="111">
        <v>26.6</v>
      </c>
      <c r="X24" s="111">
        <v>11</v>
      </c>
      <c r="Y24" s="222">
        <v>508.7</v>
      </c>
      <c r="Z24" s="223">
        <f t="shared" si="3"/>
        <v>1035.8</v>
      </c>
      <c r="AA24" s="162">
        <f t="shared" si="4"/>
        <v>527.1</v>
      </c>
      <c r="AB24" s="224">
        <f t="shared" si="5"/>
        <v>388.5</v>
      </c>
      <c r="AC24" s="225">
        <f t="shared" si="6"/>
        <v>138.6</v>
      </c>
      <c r="AD24" s="226">
        <f t="shared" si="7"/>
        <v>633.2436708670668</v>
      </c>
      <c r="AE24" s="227">
        <f t="shared" si="8"/>
        <v>466.73338290998953</v>
      </c>
      <c r="AF24" s="228">
        <f t="shared" si="9"/>
        <v>166.51028795707734</v>
      </c>
      <c r="AG24" s="229">
        <f t="shared" si="10"/>
        <v>1244.3820798408422</v>
      </c>
      <c r="AH24" s="230">
        <f t="shared" si="11"/>
        <v>611.1384089737752</v>
      </c>
      <c r="AI24" s="231">
        <f t="shared" si="12"/>
        <v>26.294820717131472</v>
      </c>
    </row>
    <row r="25" spans="1:35" s="254" customFormat="1" ht="19.5" customHeight="1">
      <c r="A25" s="219">
        <v>20</v>
      </c>
      <c r="B25" s="218" t="s">
        <v>34</v>
      </c>
      <c r="C25" s="217">
        <v>6321</v>
      </c>
      <c r="D25" s="220">
        <f t="shared" si="1"/>
        <v>102.5</v>
      </c>
      <c r="E25" s="185">
        <f t="shared" si="13"/>
        <v>102.4</v>
      </c>
      <c r="F25" s="185">
        <f t="shared" si="13"/>
        <v>0.1</v>
      </c>
      <c r="G25" s="221">
        <f t="shared" si="2"/>
        <v>0</v>
      </c>
      <c r="H25" s="111">
        <v>0</v>
      </c>
      <c r="I25" s="111">
        <v>0</v>
      </c>
      <c r="J25" s="221">
        <f t="shared" si="14"/>
        <v>64.7</v>
      </c>
      <c r="K25" s="111">
        <v>64.7</v>
      </c>
      <c r="L25" s="111">
        <v>0</v>
      </c>
      <c r="M25" s="221">
        <f t="shared" si="15"/>
        <v>11.1</v>
      </c>
      <c r="N25" s="111">
        <v>11</v>
      </c>
      <c r="O25" s="111">
        <v>0.1</v>
      </c>
      <c r="P25" s="221">
        <f t="shared" si="16"/>
        <v>25.1</v>
      </c>
      <c r="Q25" s="111">
        <v>25.1</v>
      </c>
      <c r="R25" s="111">
        <v>0</v>
      </c>
      <c r="S25" s="221">
        <f t="shared" si="17"/>
        <v>0</v>
      </c>
      <c r="T25" s="111">
        <v>0</v>
      </c>
      <c r="U25" s="111">
        <v>0</v>
      </c>
      <c r="V25" s="221">
        <f t="shared" si="18"/>
        <v>1.6</v>
      </c>
      <c r="W25" s="111">
        <v>1.6</v>
      </c>
      <c r="X25" s="111">
        <v>0</v>
      </c>
      <c r="Y25" s="222">
        <v>55.7</v>
      </c>
      <c r="Z25" s="223">
        <f t="shared" si="3"/>
        <v>158.2</v>
      </c>
      <c r="AA25" s="162">
        <f t="shared" si="4"/>
        <v>102.5</v>
      </c>
      <c r="AB25" s="224">
        <f t="shared" si="5"/>
        <v>77.39999999999999</v>
      </c>
      <c r="AC25" s="225">
        <f t="shared" si="6"/>
        <v>25.1</v>
      </c>
      <c r="AD25" s="226">
        <f t="shared" si="7"/>
        <v>523.0899561625101</v>
      </c>
      <c r="AE25" s="227">
        <f t="shared" si="8"/>
        <v>394.99670836076365</v>
      </c>
      <c r="AF25" s="228">
        <f t="shared" si="9"/>
        <v>128.09324780174634</v>
      </c>
      <c r="AG25" s="229">
        <f t="shared" si="10"/>
        <v>807.3446933161862</v>
      </c>
      <c r="AH25" s="230">
        <f t="shared" si="11"/>
        <v>284.25473715367616</v>
      </c>
      <c r="AI25" s="231">
        <f t="shared" si="12"/>
        <v>24.48780487804878</v>
      </c>
    </row>
    <row r="26" spans="1:35" s="254" customFormat="1" ht="19.5" customHeight="1">
      <c r="A26" s="219">
        <v>21</v>
      </c>
      <c r="B26" s="218" t="s">
        <v>35</v>
      </c>
      <c r="C26" s="217">
        <v>16130</v>
      </c>
      <c r="D26" s="220">
        <f t="shared" si="1"/>
        <v>223.4</v>
      </c>
      <c r="E26" s="185">
        <f t="shared" si="13"/>
        <v>206</v>
      </c>
      <c r="F26" s="185">
        <f t="shared" si="13"/>
        <v>17.4</v>
      </c>
      <c r="G26" s="221">
        <f t="shared" si="2"/>
        <v>0</v>
      </c>
      <c r="H26" s="111">
        <v>0</v>
      </c>
      <c r="I26" s="111">
        <v>0</v>
      </c>
      <c r="J26" s="221">
        <f t="shared" si="14"/>
        <v>166.89999999999998</v>
      </c>
      <c r="K26" s="111">
        <v>154.7</v>
      </c>
      <c r="L26" s="111">
        <v>12.2</v>
      </c>
      <c r="M26" s="221">
        <f t="shared" si="15"/>
        <v>8.7</v>
      </c>
      <c r="N26" s="111">
        <v>3.5</v>
      </c>
      <c r="O26" s="111">
        <v>5.2</v>
      </c>
      <c r="P26" s="221">
        <f t="shared" si="16"/>
        <v>47.8</v>
      </c>
      <c r="Q26" s="111">
        <v>47.8</v>
      </c>
      <c r="R26" s="111">
        <v>0</v>
      </c>
      <c r="S26" s="221">
        <f t="shared" si="17"/>
        <v>0</v>
      </c>
      <c r="T26" s="111">
        <v>0</v>
      </c>
      <c r="U26" s="111">
        <v>0</v>
      </c>
      <c r="V26" s="221">
        <f t="shared" si="18"/>
        <v>0</v>
      </c>
      <c r="W26" s="111">
        <v>0</v>
      </c>
      <c r="X26" s="111">
        <v>0</v>
      </c>
      <c r="Y26" s="222">
        <v>140.9</v>
      </c>
      <c r="Z26" s="223">
        <f t="shared" si="3"/>
        <v>364.3</v>
      </c>
      <c r="AA26" s="162">
        <f t="shared" si="4"/>
        <v>223.39999999999998</v>
      </c>
      <c r="AB26" s="224">
        <f t="shared" si="5"/>
        <v>175.59999999999997</v>
      </c>
      <c r="AC26" s="225">
        <f t="shared" si="6"/>
        <v>47.8</v>
      </c>
      <c r="AD26" s="226">
        <f t="shared" si="7"/>
        <v>446.77319360838345</v>
      </c>
      <c r="AE26" s="227">
        <f t="shared" si="8"/>
        <v>351.17892926424406</v>
      </c>
      <c r="AF26" s="228">
        <f t="shared" si="9"/>
        <v>95.59426434413936</v>
      </c>
      <c r="AG26" s="229">
        <f t="shared" si="10"/>
        <v>728.5562866228026</v>
      </c>
      <c r="AH26" s="230">
        <f t="shared" si="11"/>
        <v>281.78309301441914</v>
      </c>
      <c r="AI26" s="231">
        <f t="shared" si="12"/>
        <v>21.39659803043868</v>
      </c>
    </row>
    <row r="27" spans="1:112" s="86" customFormat="1" ht="19.5" customHeight="1">
      <c r="A27" s="87">
        <v>22</v>
      </c>
      <c r="B27" s="90" t="s">
        <v>36</v>
      </c>
      <c r="C27" s="149">
        <v>8135</v>
      </c>
      <c r="D27" s="150">
        <f t="shared" si="1"/>
        <v>148</v>
      </c>
      <c r="E27" s="81">
        <f t="shared" si="13"/>
        <v>141</v>
      </c>
      <c r="F27" s="81">
        <f t="shared" si="13"/>
        <v>6.999999999999999</v>
      </c>
      <c r="G27" s="151">
        <f t="shared" si="2"/>
        <v>0</v>
      </c>
      <c r="H27" s="92">
        <v>0</v>
      </c>
      <c r="I27" s="92">
        <v>0</v>
      </c>
      <c r="J27" s="151">
        <f t="shared" si="14"/>
        <v>124.8</v>
      </c>
      <c r="K27" s="92">
        <v>119</v>
      </c>
      <c r="L27" s="92">
        <v>5.8</v>
      </c>
      <c r="M27" s="151">
        <f t="shared" si="15"/>
        <v>6.5</v>
      </c>
      <c r="N27" s="92">
        <v>5.9</v>
      </c>
      <c r="O27" s="92">
        <v>0.6</v>
      </c>
      <c r="P27" s="151">
        <f t="shared" si="16"/>
        <v>16.1</v>
      </c>
      <c r="Q27" s="92">
        <v>16.1</v>
      </c>
      <c r="R27" s="92">
        <v>0</v>
      </c>
      <c r="S27" s="151">
        <f t="shared" si="17"/>
        <v>0</v>
      </c>
      <c r="T27" s="92">
        <v>0</v>
      </c>
      <c r="U27" s="92">
        <v>0</v>
      </c>
      <c r="V27" s="151">
        <f t="shared" si="18"/>
        <v>0.6</v>
      </c>
      <c r="W27" s="92">
        <v>0</v>
      </c>
      <c r="X27" s="92">
        <v>0.6</v>
      </c>
      <c r="Y27" s="152">
        <v>53.9</v>
      </c>
      <c r="Z27" s="153">
        <f t="shared" si="3"/>
        <v>201.9</v>
      </c>
      <c r="AA27" s="154">
        <f t="shared" si="4"/>
        <v>148</v>
      </c>
      <c r="AB27" s="93">
        <f t="shared" si="5"/>
        <v>131.9</v>
      </c>
      <c r="AC27" s="94">
        <f t="shared" si="6"/>
        <v>16.1</v>
      </c>
      <c r="AD27" s="155">
        <f t="shared" si="7"/>
        <v>586.8707496480758</v>
      </c>
      <c r="AE27" s="95">
        <f t="shared" si="8"/>
        <v>523.0287289093326</v>
      </c>
      <c r="AF27" s="96">
        <f t="shared" si="9"/>
        <v>63.84202073874338</v>
      </c>
      <c r="AG27" s="156">
        <f t="shared" si="10"/>
        <v>800.6027321212601</v>
      </c>
      <c r="AH27" s="157">
        <f t="shared" si="11"/>
        <v>213.73198247318436</v>
      </c>
      <c r="AI27" s="158">
        <f t="shared" si="12"/>
        <v>10.87837837837838</v>
      </c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</row>
    <row r="28" spans="1:112" s="89" customFormat="1" ht="19.5" customHeight="1">
      <c r="A28" s="91">
        <v>23</v>
      </c>
      <c r="B28" s="90" t="s">
        <v>37</v>
      </c>
      <c r="C28" s="149">
        <v>6062</v>
      </c>
      <c r="D28" s="150">
        <f t="shared" si="1"/>
        <v>110.2</v>
      </c>
      <c r="E28" s="81">
        <f t="shared" si="13"/>
        <v>106.3</v>
      </c>
      <c r="F28" s="81">
        <f t="shared" si="13"/>
        <v>3.9</v>
      </c>
      <c r="G28" s="151">
        <f t="shared" si="2"/>
        <v>0</v>
      </c>
      <c r="H28" s="97">
        <v>0</v>
      </c>
      <c r="I28" s="97">
        <v>0</v>
      </c>
      <c r="J28" s="151">
        <f t="shared" si="14"/>
        <v>92.3</v>
      </c>
      <c r="K28" s="97">
        <v>89.8</v>
      </c>
      <c r="L28" s="97">
        <v>2.5</v>
      </c>
      <c r="M28" s="151">
        <f t="shared" si="15"/>
        <v>12.5</v>
      </c>
      <c r="N28" s="97">
        <v>11.4</v>
      </c>
      <c r="O28" s="97">
        <v>1.1</v>
      </c>
      <c r="P28" s="151">
        <f t="shared" si="16"/>
        <v>5.3999999999999995</v>
      </c>
      <c r="Q28" s="97">
        <v>5.1</v>
      </c>
      <c r="R28" s="97">
        <v>0.3</v>
      </c>
      <c r="S28" s="151">
        <f t="shared" si="17"/>
        <v>0</v>
      </c>
      <c r="T28" s="97">
        <v>0</v>
      </c>
      <c r="U28" s="97">
        <v>0</v>
      </c>
      <c r="V28" s="151">
        <f t="shared" si="18"/>
        <v>0</v>
      </c>
      <c r="W28" s="97">
        <v>0</v>
      </c>
      <c r="X28" s="97">
        <v>0</v>
      </c>
      <c r="Y28" s="152">
        <v>0</v>
      </c>
      <c r="Z28" s="153">
        <f t="shared" si="3"/>
        <v>110.2</v>
      </c>
      <c r="AA28" s="154">
        <f t="shared" si="4"/>
        <v>110.2</v>
      </c>
      <c r="AB28" s="93">
        <f t="shared" si="5"/>
        <v>104.8</v>
      </c>
      <c r="AC28" s="94">
        <f t="shared" si="6"/>
        <v>5.3999999999999995</v>
      </c>
      <c r="AD28" s="155">
        <f t="shared" si="7"/>
        <v>586.4135119890168</v>
      </c>
      <c r="AE28" s="95">
        <f t="shared" si="8"/>
        <v>557.6781856302083</v>
      </c>
      <c r="AF28" s="96">
        <f t="shared" si="9"/>
        <v>28.73532635880844</v>
      </c>
      <c r="AG28" s="156">
        <f t="shared" si="10"/>
        <v>586.4135119890168</v>
      </c>
      <c r="AH28" s="157">
        <f t="shared" si="11"/>
        <v>0</v>
      </c>
      <c r="AI28" s="158">
        <f t="shared" si="12"/>
        <v>4.900181488203267</v>
      </c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7"/>
      <c r="BF28" s="116"/>
      <c r="BG28" s="116"/>
      <c r="BH28" s="117"/>
      <c r="BI28" s="117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</row>
    <row r="29" spans="1:112" s="89" customFormat="1" ht="19.5" customHeight="1">
      <c r="A29" s="91">
        <v>24</v>
      </c>
      <c r="B29" s="90" t="s">
        <v>38</v>
      </c>
      <c r="C29" s="149">
        <v>12615</v>
      </c>
      <c r="D29" s="150">
        <f t="shared" si="1"/>
        <v>285.4</v>
      </c>
      <c r="E29" s="81">
        <f>H29+K29+N29+Q29+T29+W29</f>
        <v>272.5</v>
      </c>
      <c r="F29" s="81">
        <f>L29+I29+O29+R29+U29+X29</f>
        <v>12.900000000000002</v>
      </c>
      <c r="G29" s="151">
        <f>SUM(H29:I29)</f>
        <v>0</v>
      </c>
      <c r="H29" s="97">
        <v>0</v>
      </c>
      <c r="I29" s="97">
        <v>0</v>
      </c>
      <c r="J29" s="151">
        <f>SUM(K29:L29)</f>
        <v>190.3</v>
      </c>
      <c r="K29" s="97">
        <v>181.5</v>
      </c>
      <c r="L29" s="97">
        <v>8.8</v>
      </c>
      <c r="M29" s="151">
        <f>SUM(N29:O29)</f>
        <v>9.2</v>
      </c>
      <c r="N29" s="97">
        <v>6.9</v>
      </c>
      <c r="O29" s="97">
        <v>2.3</v>
      </c>
      <c r="P29" s="151">
        <f>SUM(Q29:R29)</f>
        <v>82.2</v>
      </c>
      <c r="Q29" s="97">
        <v>80.4</v>
      </c>
      <c r="R29" s="97">
        <v>1.8</v>
      </c>
      <c r="S29" s="151">
        <f>SUM(T29:U29)</f>
        <v>0</v>
      </c>
      <c r="T29" s="97">
        <v>0</v>
      </c>
      <c r="U29" s="97">
        <v>0</v>
      </c>
      <c r="V29" s="151">
        <f>SUM(W29:X29)</f>
        <v>3.7</v>
      </c>
      <c r="W29" s="97">
        <v>3.7</v>
      </c>
      <c r="X29" s="97">
        <v>0</v>
      </c>
      <c r="Y29" s="152">
        <v>97.6</v>
      </c>
      <c r="Z29" s="153">
        <f>D29+Y29</f>
        <v>383</v>
      </c>
      <c r="AA29" s="161">
        <f>SUM(AB29:AC29)</f>
        <v>285.4</v>
      </c>
      <c r="AB29" s="92">
        <f>G29+J29+M29+S29+V29</f>
        <v>203.2</v>
      </c>
      <c r="AC29" s="99">
        <f>P29</f>
        <v>82.2</v>
      </c>
      <c r="AD29" s="155">
        <f t="shared" si="7"/>
        <v>729.8019510823009</v>
      </c>
      <c r="AE29" s="95">
        <f t="shared" si="8"/>
        <v>519.6067149962282</v>
      </c>
      <c r="AF29" s="96">
        <f t="shared" si="9"/>
        <v>210.19523608607264</v>
      </c>
      <c r="AG29" s="156">
        <f t="shared" si="10"/>
        <v>979.3768299387569</v>
      </c>
      <c r="AH29" s="157">
        <f t="shared" si="11"/>
        <v>249.57487885645605</v>
      </c>
      <c r="AI29" s="158">
        <f>AC29*100/AA29</f>
        <v>28.801681850035042</v>
      </c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1:112" s="89" customFormat="1" ht="19.5" customHeight="1">
      <c r="A30" s="91">
        <v>25</v>
      </c>
      <c r="B30" s="90" t="s">
        <v>39</v>
      </c>
      <c r="C30" s="149">
        <v>16931</v>
      </c>
      <c r="D30" s="150">
        <f t="shared" si="1"/>
        <v>358.5</v>
      </c>
      <c r="E30" s="81">
        <f t="shared" si="13"/>
        <v>333.4</v>
      </c>
      <c r="F30" s="81">
        <f t="shared" si="13"/>
        <v>25.1</v>
      </c>
      <c r="G30" s="151">
        <f t="shared" si="2"/>
        <v>0</v>
      </c>
      <c r="H30" s="97">
        <v>0</v>
      </c>
      <c r="I30" s="97">
        <v>0</v>
      </c>
      <c r="J30" s="151">
        <f t="shared" si="14"/>
        <v>306.2</v>
      </c>
      <c r="K30" s="97">
        <v>295</v>
      </c>
      <c r="L30" s="97">
        <v>11.2</v>
      </c>
      <c r="M30" s="151">
        <f t="shared" si="15"/>
        <v>13.4</v>
      </c>
      <c r="N30" s="97">
        <v>9.9</v>
      </c>
      <c r="O30" s="97">
        <v>3.5</v>
      </c>
      <c r="P30" s="151">
        <f t="shared" si="16"/>
        <v>27.8</v>
      </c>
      <c r="Q30" s="97">
        <v>27.8</v>
      </c>
      <c r="R30" s="97">
        <v>0</v>
      </c>
      <c r="S30" s="151">
        <f t="shared" si="17"/>
        <v>0</v>
      </c>
      <c r="T30" s="97">
        <v>0</v>
      </c>
      <c r="U30" s="97">
        <v>0</v>
      </c>
      <c r="V30" s="151">
        <f t="shared" si="18"/>
        <v>11.1</v>
      </c>
      <c r="W30" s="97">
        <v>0.7</v>
      </c>
      <c r="X30" s="97">
        <v>10.4</v>
      </c>
      <c r="Y30" s="152">
        <v>87.8</v>
      </c>
      <c r="Z30" s="153">
        <f t="shared" si="3"/>
        <v>446.3</v>
      </c>
      <c r="AA30" s="154">
        <f t="shared" si="4"/>
        <v>358.5</v>
      </c>
      <c r="AB30" s="93">
        <f t="shared" si="5"/>
        <v>330.7</v>
      </c>
      <c r="AC30" s="94">
        <f t="shared" si="6"/>
        <v>27.8</v>
      </c>
      <c r="AD30" s="155">
        <f t="shared" si="7"/>
        <v>683.0379852951544</v>
      </c>
      <c r="AE30" s="95">
        <f t="shared" si="8"/>
        <v>630.0715808566458</v>
      </c>
      <c r="AF30" s="96">
        <f t="shared" si="9"/>
        <v>52.966404438508484</v>
      </c>
      <c r="AG30" s="156">
        <f t="shared" si="10"/>
        <v>850.3203705361992</v>
      </c>
      <c r="AH30" s="157">
        <f t="shared" si="11"/>
        <v>167.28238524104478</v>
      </c>
      <c r="AI30" s="158">
        <f t="shared" si="12"/>
        <v>7.754532775453278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</row>
    <row r="31" spans="1:112" s="89" customFormat="1" ht="19.5" customHeight="1">
      <c r="A31" s="91">
        <v>26</v>
      </c>
      <c r="B31" s="90" t="s">
        <v>88</v>
      </c>
      <c r="C31" s="149">
        <v>10351</v>
      </c>
      <c r="D31" s="150">
        <f t="shared" si="1"/>
        <v>179.1</v>
      </c>
      <c r="E31" s="81">
        <f t="shared" si="13"/>
        <v>174.5</v>
      </c>
      <c r="F31" s="81">
        <f t="shared" si="13"/>
        <v>4.6</v>
      </c>
      <c r="G31" s="151">
        <f t="shared" si="2"/>
        <v>0</v>
      </c>
      <c r="H31" s="97">
        <v>0</v>
      </c>
      <c r="I31" s="97">
        <v>0</v>
      </c>
      <c r="J31" s="151">
        <f t="shared" si="14"/>
        <v>133.39999999999998</v>
      </c>
      <c r="K31" s="97">
        <v>132.7</v>
      </c>
      <c r="L31" s="97">
        <v>0.7</v>
      </c>
      <c r="M31" s="151">
        <f t="shared" si="15"/>
        <v>9.1</v>
      </c>
      <c r="N31" s="97">
        <v>7.9</v>
      </c>
      <c r="O31" s="97">
        <v>1.2</v>
      </c>
      <c r="P31" s="151">
        <f t="shared" si="16"/>
        <v>29</v>
      </c>
      <c r="Q31" s="97">
        <v>29</v>
      </c>
      <c r="R31" s="97">
        <v>0</v>
      </c>
      <c r="S31" s="151">
        <f t="shared" si="17"/>
        <v>0</v>
      </c>
      <c r="T31" s="97">
        <v>0</v>
      </c>
      <c r="U31" s="97">
        <v>0</v>
      </c>
      <c r="V31" s="151">
        <f t="shared" si="18"/>
        <v>7.6000000000000005</v>
      </c>
      <c r="W31" s="97">
        <v>4.9</v>
      </c>
      <c r="X31" s="97">
        <v>2.7</v>
      </c>
      <c r="Y31" s="152">
        <v>64.7</v>
      </c>
      <c r="Z31" s="153">
        <f t="shared" si="3"/>
        <v>243.8</v>
      </c>
      <c r="AA31" s="162">
        <f t="shared" si="4"/>
        <v>179.09999999999997</v>
      </c>
      <c r="AB31" s="93">
        <f t="shared" si="5"/>
        <v>150.09999999999997</v>
      </c>
      <c r="AC31" s="94">
        <f t="shared" si="6"/>
        <v>29</v>
      </c>
      <c r="AD31" s="155">
        <f t="shared" si="7"/>
        <v>558.1508409659655</v>
      </c>
      <c r="AE31" s="95">
        <f t="shared" si="8"/>
        <v>467.77465789498274</v>
      </c>
      <c r="AF31" s="96">
        <f t="shared" si="9"/>
        <v>90.37618307098269</v>
      </c>
      <c r="AG31" s="156">
        <f t="shared" si="10"/>
        <v>759.7832218174339</v>
      </c>
      <c r="AH31" s="157">
        <f t="shared" si="11"/>
        <v>201.63238085146833</v>
      </c>
      <c r="AI31" s="158">
        <f t="shared" si="12"/>
        <v>16.19207146845338</v>
      </c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</row>
    <row r="32" spans="1:112" s="89" customFormat="1" ht="19.5" customHeight="1">
      <c r="A32" s="91">
        <v>27</v>
      </c>
      <c r="B32" s="90" t="s">
        <v>40</v>
      </c>
      <c r="C32" s="149">
        <v>3693</v>
      </c>
      <c r="D32" s="150">
        <f t="shared" si="1"/>
        <v>60.6</v>
      </c>
      <c r="E32" s="81">
        <f t="shared" si="13"/>
        <v>60</v>
      </c>
      <c r="F32" s="81">
        <f t="shared" si="13"/>
        <v>0.6000000000000001</v>
      </c>
      <c r="G32" s="151">
        <f>SUM(H32:I32)</f>
        <v>0</v>
      </c>
      <c r="H32" s="97">
        <v>0</v>
      </c>
      <c r="I32" s="97">
        <v>0</v>
      </c>
      <c r="J32" s="151">
        <f>SUM(K32:L32)</f>
        <v>48.4</v>
      </c>
      <c r="K32" s="97">
        <v>48.3</v>
      </c>
      <c r="L32" s="97">
        <v>0.1</v>
      </c>
      <c r="M32" s="151">
        <f>SUM(N32:O32)</f>
        <v>3.2</v>
      </c>
      <c r="N32" s="97">
        <v>3.1</v>
      </c>
      <c r="O32" s="97">
        <v>0.1</v>
      </c>
      <c r="P32" s="151">
        <f>SUM(Q32:R32)</f>
        <v>8.6</v>
      </c>
      <c r="Q32" s="97">
        <v>8.6</v>
      </c>
      <c r="R32" s="97">
        <v>0</v>
      </c>
      <c r="S32" s="151">
        <f>SUM(T32:U32)</f>
        <v>0</v>
      </c>
      <c r="T32" s="97">
        <v>0</v>
      </c>
      <c r="U32" s="97">
        <v>0</v>
      </c>
      <c r="V32" s="151">
        <f>SUM(W32:X32)</f>
        <v>0.4</v>
      </c>
      <c r="W32" s="97">
        <v>0</v>
      </c>
      <c r="X32" s="97">
        <v>0.4</v>
      </c>
      <c r="Y32" s="152">
        <v>19.8</v>
      </c>
      <c r="Z32" s="153">
        <f>D32+Y32</f>
        <v>80.4</v>
      </c>
      <c r="AA32" s="154">
        <f>SUM(AB32:AC32)</f>
        <v>60.6</v>
      </c>
      <c r="AB32" s="93">
        <f>G32+J32+M32+S32+V32</f>
        <v>52</v>
      </c>
      <c r="AC32" s="94">
        <f>P32</f>
        <v>8.6</v>
      </c>
      <c r="AD32" s="155">
        <f t="shared" si="7"/>
        <v>529.3362333272189</v>
      </c>
      <c r="AE32" s="95">
        <f t="shared" si="8"/>
        <v>454.2159097857324</v>
      </c>
      <c r="AF32" s="96">
        <f t="shared" si="9"/>
        <v>75.12032354148651</v>
      </c>
      <c r="AG32" s="156">
        <f t="shared" si="10"/>
        <v>702.2876758994786</v>
      </c>
      <c r="AH32" s="157">
        <f t="shared" si="11"/>
        <v>172.95144257225965</v>
      </c>
      <c r="AI32" s="158">
        <f>AC32*100/AA32</f>
        <v>14.19141914191419</v>
      </c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</row>
    <row r="33" spans="1:112" s="86" customFormat="1" ht="19.5" customHeight="1">
      <c r="A33" s="87">
        <v>28</v>
      </c>
      <c r="B33" s="90" t="s">
        <v>89</v>
      </c>
      <c r="C33" s="149">
        <v>2929</v>
      </c>
      <c r="D33" s="150">
        <f t="shared" si="1"/>
        <v>67</v>
      </c>
      <c r="E33" s="81">
        <f t="shared" si="13"/>
        <v>62.6</v>
      </c>
      <c r="F33" s="81">
        <f t="shared" si="13"/>
        <v>4.4</v>
      </c>
      <c r="G33" s="151">
        <f t="shared" si="2"/>
        <v>0</v>
      </c>
      <c r="H33" s="97">
        <v>0</v>
      </c>
      <c r="I33" s="97">
        <v>0</v>
      </c>
      <c r="J33" s="151">
        <f t="shared" si="14"/>
        <v>56.300000000000004</v>
      </c>
      <c r="K33" s="92">
        <v>53.6</v>
      </c>
      <c r="L33" s="92">
        <v>2.7</v>
      </c>
      <c r="M33" s="151">
        <f t="shared" si="15"/>
        <v>5.5</v>
      </c>
      <c r="N33" s="92">
        <v>3.9</v>
      </c>
      <c r="O33" s="92">
        <v>1.6</v>
      </c>
      <c r="P33" s="151">
        <f t="shared" si="16"/>
        <v>5.199999999999999</v>
      </c>
      <c r="Q33" s="92">
        <v>5.1</v>
      </c>
      <c r="R33" s="92">
        <v>0.1</v>
      </c>
      <c r="S33" s="151">
        <f t="shared" si="17"/>
        <v>0</v>
      </c>
      <c r="T33" s="92">
        <v>0</v>
      </c>
      <c r="U33" s="92">
        <v>0</v>
      </c>
      <c r="V33" s="151">
        <f t="shared" si="18"/>
        <v>0</v>
      </c>
      <c r="W33" s="92">
        <v>0</v>
      </c>
      <c r="X33" s="92">
        <v>0</v>
      </c>
      <c r="Y33" s="152">
        <v>16</v>
      </c>
      <c r="Z33" s="153">
        <f>D33+Y33</f>
        <v>83</v>
      </c>
      <c r="AA33" s="154">
        <f t="shared" si="4"/>
        <v>67</v>
      </c>
      <c r="AB33" s="93">
        <f t="shared" si="5"/>
        <v>61.800000000000004</v>
      </c>
      <c r="AC33" s="94">
        <f t="shared" si="6"/>
        <v>5.199999999999999</v>
      </c>
      <c r="AD33" s="155">
        <f t="shared" si="7"/>
        <v>737.8935891364442</v>
      </c>
      <c r="AE33" s="95">
        <f t="shared" si="8"/>
        <v>680.6242359497352</v>
      </c>
      <c r="AF33" s="96">
        <f t="shared" si="9"/>
        <v>57.2693531867091</v>
      </c>
      <c r="AG33" s="156">
        <f t="shared" si="10"/>
        <v>914.1069835570876</v>
      </c>
      <c r="AH33" s="157">
        <f t="shared" si="11"/>
        <v>176.2133944206434</v>
      </c>
      <c r="AI33" s="158">
        <f t="shared" si="12"/>
        <v>7.761194029850745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</row>
    <row r="34" spans="1:112" s="86" customFormat="1" ht="19.5" customHeight="1">
      <c r="A34" s="91">
        <v>29</v>
      </c>
      <c r="B34" s="90" t="s">
        <v>41</v>
      </c>
      <c r="C34" s="149">
        <v>10047</v>
      </c>
      <c r="D34" s="150">
        <f t="shared" si="1"/>
        <v>144.20000000000002</v>
      </c>
      <c r="E34" s="81">
        <f t="shared" si="13"/>
        <v>141.8</v>
      </c>
      <c r="F34" s="81">
        <f t="shared" si="13"/>
        <v>2.4000000000000004</v>
      </c>
      <c r="G34" s="151">
        <f t="shared" si="2"/>
        <v>0</v>
      </c>
      <c r="H34" s="97">
        <v>0</v>
      </c>
      <c r="I34" s="97">
        <v>0</v>
      </c>
      <c r="J34" s="151">
        <f t="shared" si="14"/>
        <v>102.2</v>
      </c>
      <c r="K34" s="92">
        <v>101.9</v>
      </c>
      <c r="L34" s="92">
        <v>0.3</v>
      </c>
      <c r="M34" s="151">
        <f t="shared" si="15"/>
        <v>6.4</v>
      </c>
      <c r="N34" s="92">
        <v>6.2</v>
      </c>
      <c r="O34" s="97">
        <v>0.2</v>
      </c>
      <c r="P34" s="151">
        <f t="shared" si="16"/>
        <v>34.300000000000004</v>
      </c>
      <c r="Q34" s="92">
        <v>33.7</v>
      </c>
      <c r="R34" s="92">
        <v>0.6</v>
      </c>
      <c r="S34" s="151">
        <f t="shared" si="17"/>
        <v>0</v>
      </c>
      <c r="T34" s="92">
        <v>0</v>
      </c>
      <c r="U34" s="92">
        <v>0</v>
      </c>
      <c r="V34" s="151">
        <f t="shared" si="18"/>
        <v>1.3</v>
      </c>
      <c r="W34" s="92">
        <v>0</v>
      </c>
      <c r="X34" s="92">
        <v>1.3</v>
      </c>
      <c r="Y34" s="152">
        <v>33</v>
      </c>
      <c r="Z34" s="153">
        <f t="shared" si="3"/>
        <v>177.20000000000002</v>
      </c>
      <c r="AA34" s="154">
        <f t="shared" si="4"/>
        <v>144.20000000000002</v>
      </c>
      <c r="AB34" s="93">
        <f t="shared" si="5"/>
        <v>109.9</v>
      </c>
      <c r="AC34" s="94">
        <f t="shared" si="6"/>
        <v>34.300000000000004</v>
      </c>
      <c r="AD34" s="155">
        <f t="shared" si="7"/>
        <v>462.9852596024492</v>
      </c>
      <c r="AE34" s="95">
        <f t="shared" si="8"/>
        <v>352.85769785235203</v>
      </c>
      <c r="AF34" s="96">
        <f t="shared" si="9"/>
        <v>110.12756175009713</v>
      </c>
      <c r="AG34" s="156">
        <f t="shared" si="10"/>
        <v>568.9388904407351</v>
      </c>
      <c r="AH34" s="157">
        <f t="shared" si="11"/>
        <v>105.95363083828586</v>
      </c>
      <c r="AI34" s="158">
        <f t="shared" si="12"/>
        <v>23.78640776699029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</row>
    <row r="35" spans="1:112" s="89" customFormat="1" ht="19.5" customHeight="1">
      <c r="A35" s="91">
        <v>30</v>
      </c>
      <c r="B35" s="90" t="s">
        <v>42</v>
      </c>
      <c r="C35" s="149">
        <v>4514</v>
      </c>
      <c r="D35" s="150">
        <f t="shared" si="1"/>
        <v>87.89999999999999</v>
      </c>
      <c r="E35" s="81">
        <f>H35+K35+N35+Q35+T35+W35</f>
        <v>81.8</v>
      </c>
      <c r="F35" s="81">
        <f>I35+L35+O35+R35+U35+X35</f>
        <v>6.1000000000000005</v>
      </c>
      <c r="G35" s="151">
        <f>SUM(H35:I35)</f>
        <v>0</v>
      </c>
      <c r="H35" s="97">
        <v>0</v>
      </c>
      <c r="I35" s="97">
        <v>0</v>
      </c>
      <c r="J35" s="151">
        <f>SUM(K35:L35)</f>
        <v>73.3</v>
      </c>
      <c r="K35" s="92">
        <v>69</v>
      </c>
      <c r="L35" s="92">
        <v>4.3</v>
      </c>
      <c r="M35" s="151">
        <f>SUM(N35:O35)</f>
        <v>5.6</v>
      </c>
      <c r="N35" s="92">
        <v>4</v>
      </c>
      <c r="O35" s="97">
        <v>1.6</v>
      </c>
      <c r="P35" s="151">
        <f>SUM(Q35:R35)</f>
        <v>9</v>
      </c>
      <c r="Q35" s="92">
        <v>8.8</v>
      </c>
      <c r="R35" s="92">
        <v>0.2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26.2</v>
      </c>
      <c r="Z35" s="153">
        <f>D35+Y35</f>
        <v>114.1</v>
      </c>
      <c r="AA35" s="154">
        <f t="shared" si="4"/>
        <v>87.89999999999999</v>
      </c>
      <c r="AB35" s="93">
        <f>G35+J35+M35+S35+V35</f>
        <v>78.89999999999999</v>
      </c>
      <c r="AC35" s="94">
        <f>P35</f>
        <v>9</v>
      </c>
      <c r="AD35" s="155">
        <f t="shared" si="7"/>
        <v>628.1532722569211</v>
      </c>
      <c r="AE35" s="95">
        <f t="shared" si="8"/>
        <v>563.8372375548473</v>
      </c>
      <c r="AF35" s="96">
        <f t="shared" si="9"/>
        <v>64.31603470207382</v>
      </c>
      <c r="AG35" s="156">
        <f t="shared" si="10"/>
        <v>815.384395500736</v>
      </c>
      <c r="AH35" s="157">
        <f t="shared" si="11"/>
        <v>187.23112324381495</v>
      </c>
      <c r="AI35" s="158">
        <f>AC35*100/AA35</f>
        <v>10.238907849829353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s="86" customFormat="1" ht="19.5" customHeight="1">
      <c r="A36" s="91">
        <v>31</v>
      </c>
      <c r="B36" s="90" t="s">
        <v>90</v>
      </c>
      <c r="C36" s="149">
        <v>6294</v>
      </c>
      <c r="D36" s="150">
        <f t="shared" si="1"/>
        <v>107.5</v>
      </c>
      <c r="E36" s="81">
        <f t="shared" si="13"/>
        <v>105.7</v>
      </c>
      <c r="F36" s="81">
        <f t="shared" si="13"/>
        <v>1.7999999999999998</v>
      </c>
      <c r="G36" s="151">
        <f t="shared" si="2"/>
        <v>0</v>
      </c>
      <c r="H36" s="97">
        <v>0</v>
      </c>
      <c r="I36" s="92">
        <v>0</v>
      </c>
      <c r="J36" s="151">
        <f t="shared" si="14"/>
        <v>83</v>
      </c>
      <c r="K36" s="92">
        <v>82.4</v>
      </c>
      <c r="L36" s="92">
        <v>0.6</v>
      </c>
      <c r="M36" s="151">
        <f t="shared" si="15"/>
        <v>3.2</v>
      </c>
      <c r="N36" s="92">
        <v>3.2</v>
      </c>
      <c r="O36" s="92">
        <v>0</v>
      </c>
      <c r="P36" s="151">
        <f t="shared" si="16"/>
        <v>12.9</v>
      </c>
      <c r="Q36" s="92">
        <v>12.3</v>
      </c>
      <c r="R36" s="92">
        <v>0.6</v>
      </c>
      <c r="S36" s="151">
        <f t="shared" si="17"/>
        <v>0</v>
      </c>
      <c r="T36" s="92">
        <v>0</v>
      </c>
      <c r="U36" s="92">
        <v>0</v>
      </c>
      <c r="V36" s="151">
        <f>SUM(W36:X36)</f>
        <v>8.4</v>
      </c>
      <c r="W36" s="92">
        <v>7.8</v>
      </c>
      <c r="X36" s="92">
        <v>0.6</v>
      </c>
      <c r="Y36" s="152">
        <v>31.5</v>
      </c>
      <c r="Z36" s="153">
        <f t="shared" si="3"/>
        <v>139</v>
      </c>
      <c r="AA36" s="154">
        <f t="shared" si="4"/>
        <v>107.50000000000001</v>
      </c>
      <c r="AB36" s="93">
        <f t="shared" si="5"/>
        <v>94.60000000000001</v>
      </c>
      <c r="AC36" s="94">
        <f t="shared" si="6"/>
        <v>12.9</v>
      </c>
      <c r="AD36" s="155">
        <f t="shared" si="7"/>
        <v>550.9599516180285</v>
      </c>
      <c r="AE36" s="95">
        <f t="shared" si="8"/>
        <v>484.8447574238651</v>
      </c>
      <c r="AF36" s="96">
        <f t="shared" si="9"/>
        <v>66.11519419416342</v>
      </c>
      <c r="AG36" s="156">
        <f t="shared" si="10"/>
        <v>712.4040304642414</v>
      </c>
      <c r="AH36" s="157">
        <f t="shared" si="11"/>
        <v>161.444078846213</v>
      </c>
      <c r="AI36" s="158">
        <f t="shared" si="12"/>
        <v>11.999999999999998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86" customFormat="1" ht="19.5" customHeight="1">
      <c r="A37" s="91">
        <v>32</v>
      </c>
      <c r="B37" s="90" t="s">
        <v>91</v>
      </c>
      <c r="C37" s="149">
        <v>18184</v>
      </c>
      <c r="D37" s="150">
        <f t="shared" si="1"/>
        <v>324.6</v>
      </c>
      <c r="E37" s="81">
        <f t="shared" si="13"/>
        <v>277.8</v>
      </c>
      <c r="F37" s="81">
        <f t="shared" si="13"/>
        <v>46.8</v>
      </c>
      <c r="G37" s="151">
        <f t="shared" si="2"/>
        <v>0</v>
      </c>
      <c r="H37" s="92">
        <v>0</v>
      </c>
      <c r="I37" s="92">
        <v>0</v>
      </c>
      <c r="J37" s="151">
        <f t="shared" si="14"/>
        <v>257.7</v>
      </c>
      <c r="K37" s="92">
        <v>227.6</v>
      </c>
      <c r="L37" s="92">
        <v>30.1</v>
      </c>
      <c r="M37" s="151">
        <f t="shared" si="15"/>
        <v>31.2</v>
      </c>
      <c r="N37" s="92">
        <v>17.5</v>
      </c>
      <c r="O37" s="92">
        <v>13.7</v>
      </c>
      <c r="P37" s="151">
        <f t="shared" si="16"/>
        <v>35.7</v>
      </c>
      <c r="Q37" s="92">
        <v>32.7</v>
      </c>
      <c r="R37" s="92">
        <v>3</v>
      </c>
      <c r="S37" s="151">
        <f t="shared" si="17"/>
        <v>0</v>
      </c>
      <c r="T37" s="92">
        <v>0</v>
      </c>
      <c r="U37" s="92">
        <v>0</v>
      </c>
      <c r="V37" s="151">
        <f t="shared" si="18"/>
        <v>0</v>
      </c>
      <c r="W37" s="92">
        <v>0</v>
      </c>
      <c r="X37" s="92">
        <v>0</v>
      </c>
      <c r="Y37" s="152">
        <v>67.2</v>
      </c>
      <c r="Z37" s="153">
        <f t="shared" si="3"/>
        <v>391.8</v>
      </c>
      <c r="AA37" s="154">
        <f t="shared" si="4"/>
        <v>324.59999999999997</v>
      </c>
      <c r="AB37" s="93">
        <f t="shared" si="5"/>
        <v>288.9</v>
      </c>
      <c r="AC37" s="94">
        <f t="shared" si="6"/>
        <v>35.7</v>
      </c>
      <c r="AD37" s="155">
        <f t="shared" si="7"/>
        <v>575.8341257113661</v>
      </c>
      <c r="AE37" s="95">
        <f t="shared" si="8"/>
        <v>512.50301576714</v>
      </c>
      <c r="AF37" s="96">
        <f t="shared" si="9"/>
        <v>63.33110994422604</v>
      </c>
      <c r="AG37" s="156">
        <f t="shared" si="10"/>
        <v>695.0456267828506</v>
      </c>
      <c r="AH37" s="157">
        <f t="shared" si="11"/>
        <v>119.21150107148434</v>
      </c>
      <c r="AI37" s="158">
        <f t="shared" si="12"/>
        <v>10.998151571164513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86" customFormat="1" ht="19.5" customHeight="1" thickBot="1">
      <c r="A38" s="100">
        <v>33</v>
      </c>
      <c r="B38" s="101" t="s">
        <v>44</v>
      </c>
      <c r="C38" s="163">
        <v>13769</v>
      </c>
      <c r="D38" s="164">
        <f t="shared" si="1"/>
        <v>232.2</v>
      </c>
      <c r="E38" s="102">
        <f t="shared" si="13"/>
        <v>221.79999999999998</v>
      </c>
      <c r="F38" s="102">
        <f t="shared" si="13"/>
        <v>10.4</v>
      </c>
      <c r="G38" s="165">
        <f t="shared" si="2"/>
        <v>0</v>
      </c>
      <c r="H38" s="102">
        <v>0</v>
      </c>
      <c r="I38" s="102">
        <v>0</v>
      </c>
      <c r="J38" s="165">
        <f t="shared" si="14"/>
        <v>165</v>
      </c>
      <c r="K38" s="102">
        <v>162.1</v>
      </c>
      <c r="L38" s="102">
        <v>2.9</v>
      </c>
      <c r="M38" s="165">
        <f t="shared" si="15"/>
        <v>7.4</v>
      </c>
      <c r="N38" s="102">
        <v>6.7</v>
      </c>
      <c r="O38" s="102">
        <v>0.7</v>
      </c>
      <c r="P38" s="165">
        <f t="shared" si="16"/>
        <v>39.4</v>
      </c>
      <c r="Q38" s="102">
        <v>39</v>
      </c>
      <c r="R38" s="102">
        <v>0.4</v>
      </c>
      <c r="S38" s="165">
        <f t="shared" si="17"/>
        <v>0</v>
      </c>
      <c r="T38" s="102">
        <v>0</v>
      </c>
      <c r="U38" s="102">
        <v>0</v>
      </c>
      <c r="V38" s="165">
        <f t="shared" si="18"/>
        <v>20.4</v>
      </c>
      <c r="W38" s="102">
        <v>14</v>
      </c>
      <c r="X38" s="102">
        <v>6.4</v>
      </c>
      <c r="Y38" s="166">
        <v>65</v>
      </c>
      <c r="Z38" s="167">
        <f t="shared" si="3"/>
        <v>297.2</v>
      </c>
      <c r="AA38" s="168">
        <f t="shared" si="4"/>
        <v>232.20000000000002</v>
      </c>
      <c r="AB38" s="103">
        <f t="shared" si="5"/>
        <v>192.8</v>
      </c>
      <c r="AC38" s="104">
        <f t="shared" si="6"/>
        <v>39.4</v>
      </c>
      <c r="AD38" s="169">
        <f t="shared" si="7"/>
        <v>543.9990253936496</v>
      </c>
      <c r="AE38" s="105">
        <f t="shared" si="8"/>
        <v>451.69255855252214</v>
      </c>
      <c r="AF38" s="106">
        <f t="shared" si="9"/>
        <v>92.30646684112745</v>
      </c>
      <c r="AG38" s="170">
        <f t="shared" si="10"/>
        <v>696.2812676442405</v>
      </c>
      <c r="AH38" s="171">
        <f t="shared" si="11"/>
        <v>152.28224225059097</v>
      </c>
      <c r="AI38" s="172">
        <f t="shared" si="12"/>
        <v>16.96813092161929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ht="15" customHeight="1">
      <c r="A39" s="112"/>
      <c r="B39" s="113"/>
      <c r="C39" s="112"/>
      <c r="D39" s="119"/>
      <c r="E39" s="120"/>
      <c r="F39" s="120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21"/>
      <c r="AE39" s="121"/>
      <c r="AF39" s="121"/>
      <c r="AG39" s="121"/>
      <c r="AH39" s="121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rowBreaks count="1" manualBreakCount="1">
    <brk id="38" max="255" man="1"/>
  </rowBreaks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zoomScalePageLayoutView="0" workbookViewId="0" topLeftCell="A1">
      <selection activeCell="A16" sqref="A16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39" t="s">
        <v>188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</row>
    <row r="2" spans="1:35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</row>
    <row r="3" spans="1:35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</row>
    <row r="4" spans="1:35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</row>
    <row r="5" spans="1:35" s="7" customFormat="1" ht="39.75" customHeight="1" thickBot="1">
      <c r="A5" s="431" t="s">
        <v>19</v>
      </c>
      <c r="B5" s="432"/>
      <c r="C5" s="134">
        <f>SUM(C6:C38)</f>
        <v>1303245</v>
      </c>
      <c r="D5" s="173">
        <f>SUM(E5:F5)</f>
        <v>27463.4</v>
      </c>
      <c r="E5" s="12">
        <f>SUM(E6:E38)</f>
        <v>25907.300000000003</v>
      </c>
      <c r="F5" s="12">
        <f>SUM(F6:F38)</f>
        <v>1556.1</v>
      </c>
      <c r="G5" s="135">
        <f aca="true" t="shared" si="0" ref="G5:AC5">SUM(G6:G38)</f>
        <v>722.8</v>
      </c>
      <c r="H5" s="13">
        <f t="shared" si="0"/>
        <v>722.8</v>
      </c>
      <c r="I5" s="13">
        <f t="shared" si="0"/>
        <v>0</v>
      </c>
      <c r="J5" s="135">
        <f t="shared" si="0"/>
        <v>21148.999999999996</v>
      </c>
      <c r="K5" s="13">
        <f t="shared" si="0"/>
        <v>20158.69999999999</v>
      </c>
      <c r="L5" s="13">
        <f t="shared" si="0"/>
        <v>990.3000000000001</v>
      </c>
      <c r="M5" s="135">
        <f t="shared" si="0"/>
        <v>1106.0000000000002</v>
      </c>
      <c r="N5" s="13">
        <f t="shared" si="0"/>
        <v>904.3999999999999</v>
      </c>
      <c r="O5" s="13">
        <f t="shared" si="0"/>
        <v>201.59999999999997</v>
      </c>
      <c r="P5" s="135">
        <f t="shared" si="0"/>
        <v>4049.3999999999987</v>
      </c>
      <c r="Q5" s="13">
        <f t="shared" si="0"/>
        <v>3899.8</v>
      </c>
      <c r="R5" s="13">
        <f t="shared" si="0"/>
        <v>149.60000000000002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436.2</v>
      </c>
      <c r="W5" s="13">
        <f t="shared" si="0"/>
        <v>221.6</v>
      </c>
      <c r="X5" s="13">
        <f t="shared" si="0"/>
        <v>214.60000000000002</v>
      </c>
      <c r="Y5" s="136">
        <f t="shared" si="0"/>
        <v>12330.799999999997</v>
      </c>
      <c r="Z5" s="174">
        <f t="shared" si="0"/>
        <v>39794.20000000002</v>
      </c>
      <c r="AA5" s="175">
        <f t="shared" si="0"/>
        <v>27463.400000000005</v>
      </c>
      <c r="AB5" s="14">
        <f t="shared" si="0"/>
        <v>23414.000000000004</v>
      </c>
      <c r="AC5" s="15">
        <f t="shared" si="0"/>
        <v>4049.3999999999987</v>
      </c>
      <c r="AD5" s="137">
        <f>AA5/C5/31*1000000</f>
        <v>679.7771171439432</v>
      </c>
      <c r="AE5" s="16">
        <f>AB5/C5/31*1000000</f>
        <v>579.5459200539003</v>
      </c>
      <c r="AF5" s="17">
        <f>AC5/C5/31*1000000</f>
        <v>100.23119709004283</v>
      </c>
      <c r="AG5" s="176">
        <f>Z5/C5/31*1000000</f>
        <v>984.99044382886</v>
      </c>
      <c r="AH5" s="138">
        <f>Y5/C5/31*1000000</f>
        <v>305.2133266849163</v>
      </c>
      <c r="AI5" s="177">
        <f>AC5*100/AA5</f>
        <v>14.744714784039843</v>
      </c>
    </row>
    <row r="6" spans="1:35" s="254" customFormat="1" ht="19.5" customHeight="1" thickTop="1">
      <c r="A6" s="199">
        <v>1</v>
      </c>
      <c r="B6" s="200" t="s">
        <v>20</v>
      </c>
      <c r="C6" s="201">
        <v>295112</v>
      </c>
      <c r="D6" s="202">
        <f aca="true" t="shared" si="1" ref="D6:D38">SUM(E6:F6)</f>
        <v>6109.800000000001</v>
      </c>
      <c r="E6" s="185">
        <f>H6+K6+N6+Q6+T6+W6</f>
        <v>6056.700000000001</v>
      </c>
      <c r="F6" s="185">
        <f>I6+L6+O6+R6+U6+X6</f>
        <v>53.1</v>
      </c>
      <c r="G6" s="203">
        <f aca="true" t="shared" si="2" ref="G6:G38">SUM(H6:I6)</f>
        <v>0</v>
      </c>
      <c r="H6" s="185">
        <v>0</v>
      </c>
      <c r="I6" s="185">
        <v>0</v>
      </c>
      <c r="J6" s="203">
        <f>SUM(K6:L6)</f>
        <v>4806.400000000001</v>
      </c>
      <c r="K6" s="185">
        <v>4769.3</v>
      </c>
      <c r="L6" s="185">
        <v>37.1</v>
      </c>
      <c r="M6" s="203">
        <f>SUM(N6:O6)</f>
        <v>290.3</v>
      </c>
      <c r="N6" s="185">
        <v>288.8</v>
      </c>
      <c r="O6" s="185">
        <v>1.5</v>
      </c>
      <c r="P6" s="203">
        <f>SUM(Q6:R6)</f>
        <v>931.6</v>
      </c>
      <c r="Q6" s="185">
        <v>930</v>
      </c>
      <c r="R6" s="185">
        <v>1.6</v>
      </c>
      <c r="S6" s="203">
        <f>SUM(T6:U6)</f>
        <v>0</v>
      </c>
      <c r="T6" s="185">
        <v>0</v>
      </c>
      <c r="U6" s="185">
        <v>0</v>
      </c>
      <c r="V6" s="203">
        <f>SUM(W6:X6)</f>
        <v>81.5</v>
      </c>
      <c r="W6" s="185">
        <v>68.6</v>
      </c>
      <c r="X6" s="185">
        <v>12.9</v>
      </c>
      <c r="Y6" s="204">
        <v>3820.3</v>
      </c>
      <c r="Z6" s="205">
        <f aca="true" t="shared" si="3" ref="Z6:Z38">D6+Y6</f>
        <v>9930.100000000002</v>
      </c>
      <c r="AA6" s="206">
        <f aca="true" t="shared" si="4" ref="AA6:AA38">SUM(AB6:AC6)</f>
        <v>6109.800000000001</v>
      </c>
      <c r="AB6" s="207">
        <f aca="true" t="shared" si="5" ref="AB6:AB38">G6+J6+M6+S6+V6</f>
        <v>5178.200000000001</v>
      </c>
      <c r="AC6" s="208">
        <f aca="true" t="shared" si="6" ref="AC6:AC38">P6</f>
        <v>931.6</v>
      </c>
      <c r="AD6" s="209">
        <f aca="true" t="shared" si="7" ref="AD6:AD38">AA6/C6/31*1000000</f>
        <v>667.8492320903426</v>
      </c>
      <c r="AE6" s="210">
        <f aca="true" t="shared" si="8" ref="AE6:AE38">AB6/C6/31*1000000</f>
        <v>566.0180191839687</v>
      </c>
      <c r="AF6" s="211">
        <f aca="true" t="shared" si="9" ref="AF6:AF38">AC6/C6/31*1000000</f>
        <v>101.83121290637386</v>
      </c>
      <c r="AG6" s="212">
        <f aca="true" t="shared" si="10" ref="AG6:AG38">Z6/C6/31*1000000</f>
        <v>1085.43809283124</v>
      </c>
      <c r="AH6" s="213">
        <f aca="true" t="shared" si="11" ref="AH6:AH38">Y6/C6/31*1000000</f>
        <v>417.5888607408975</v>
      </c>
      <c r="AI6" s="214">
        <f aca="true" t="shared" si="12" ref="AI6:AI38">AC6*100/AA6</f>
        <v>15.24763494713411</v>
      </c>
    </row>
    <row r="7" spans="1:35" s="255" customFormat="1" ht="19.5" customHeight="1">
      <c r="A7" s="215">
        <v>2</v>
      </c>
      <c r="B7" s="216" t="s">
        <v>21</v>
      </c>
      <c r="C7" s="217">
        <v>56995</v>
      </c>
      <c r="D7" s="202">
        <f t="shared" si="1"/>
        <v>1467.9</v>
      </c>
      <c r="E7" s="185">
        <f aca="true" t="shared" si="13" ref="E7:F38">H7+K7+N7+Q7+T7+W7</f>
        <v>1229.9</v>
      </c>
      <c r="F7" s="185">
        <f t="shared" si="13"/>
        <v>238</v>
      </c>
      <c r="G7" s="203">
        <f>SUM(H7:I7)</f>
        <v>0</v>
      </c>
      <c r="H7" s="185">
        <v>0</v>
      </c>
      <c r="I7" s="185">
        <v>0</v>
      </c>
      <c r="J7" s="203">
        <f>SUM(K7:L7)</f>
        <v>1136.5</v>
      </c>
      <c r="K7" s="185">
        <v>1017.8</v>
      </c>
      <c r="L7" s="185">
        <v>118.7</v>
      </c>
      <c r="M7" s="203">
        <f>SUM(N7:O7)</f>
        <v>61.800000000000004</v>
      </c>
      <c r="N7" s="185">
        <v>34.2</v>
      </c>
      <c r="O7" s="185">
        <v>27.6</v>
      </c>
      <c r="P7" s="203">
        <f>SUM(Q7:R7)</f>
        <v>229.4</v>
      </c>
      <c r="Q7" s="185">
        <v>176.9</v>
      </c>
      <c r="R7" s="185">
        <v>52.5</v>
      </c>
      <c r="S7" s="203">
        <f>SUM(T7:U7)</f>
        <v>0</v>
      </c>
      <c r="T7" s="185">
        <v>0</v>
      </c>
      <c r="U7" s="185">
        <v>0</v>
      </c>
      <c r="V7" s="203">
        <f>SUM(W7:X7)</f>
        <v>40.2</v>
      </c>
      <c r="W7" s="185">
        <v>1</v>
      </c>
      <c r="X7" s="185">
        <v>39.2</v>
      </c>
      <c r="Y7" s="204">
        <v>573.8</v>
      </c>
      <c r="Z7" s="205">
        <f>D7+Y7</f>
        <v>2041.7</v>
      </c>
      <c r="AA7" s="206">
        <f>SUM(AB7:AC7)</f>
        <v>1467.9</v>
      </c>
      <c r="AB7" s="207">
        <f>G7+J7+M7+S7+V7</f>
        <v>1238.5</v>
      </c>
      <c r="AC7" s="208">
        <f>P7</f>
        <v>229.4</v>
      </c>
      <c r="AD7" s="209">
        <f t="shared" si="7"/>
        <v>830.8029283836444</v>
      </c>
      <c r="AE7" s="210">
        <f t="shared" si="8"/>
        <v>700.9669778616686</v>
      </c>
      <c r="AF7" s="211">
        <f t="shared" si="9"/>
        <v>129.8359505219756</v>
      </c>
      <c r="AG7" s="212">
        <f t="shared" si="10"/>
        <v>1155.5625988697368</v>
      </c>
      <c r="AH7" s="213">
        <f t="shared" si="11"/>
        <v>324.75967048609243</v>
      </c>
      <c r="AI7" s="214">
        <f>AC7*100/AA7</f>
        <v>15.62776755909803</v>
      </c>
    </row>
    <row r="8" spans="1:35" s="255" customFormat="1" ht="19.5" customHeight="1">
      <c r="A8" s="215">
        <v>3</v>
      </c>
      <c r="B8" s="218" t="s">
        <v>22</v>
      </c>
      <c r="C8" s="217">
        <v>38941</v>
      </c>
      <c r="D8" s="202">
        <f t="shared" si="1"/>
        <v>888.5</v>
      </c>
      <c r="E8" s="185">
        <f t="shared" si="13"/>
        <v>793.3</v>
      </c>
      <c r="F8" s="185">
        <f t="shared" si="13"/>
        <v>95.2</v>
      </c>
      <c r="G8" s="203">
        <f>SUM(H8:I8)</f>
        <v>0</v>
      </c>
      <c r="H8" s="185">
        <v>0</v>
      </c>
      <c r="I8" s="185">
        <v>0</v>
      </c>
      <c r="J8" s="203">
        <f>SUM(K8:L8)</f>
        <v>769.6</v>
      </c>
      <c r="K8" s="185">
        <v>711.9</v>
      </c>
      <c r="L8" s="185">
        <v>57.7</v>
      </c>
      <c r="M8" s="203">
        <f>SUM(N8:O8)</f>
        <v>89.7</v>
      </c>
      <c r="N8" s="185">
        <v>64.4</v>
      </c>
      <c r="O8" s="185">
        <v>25.3</v>
      </c>
      <c r="P8" s="203">
        <f>SUM(Q8:R8)</f>
        <v>29.2</v>
      </c>
      <c r="Q8" s="185">
        <v>17</v>
      </c>
      <c r="R8" s="185">
        <v>12.2</v>
      </c>
      <c r="S8" s="203">
        <f>SUM(T8:U8)</f>
        <v>0</v>
      </c>
      <c r="T8" s="185">
        <v>0</v>
      </c>
      <c r="U8" s="185">
        <v>0</v>
      </c>
      <c r="V8" s="203">
        <f>SUM(W8:X8)</f>
        <v>0</v>
      </c>
      <c r="W8" s="185">
        <v>0</v>
      </c>
      <c r="X8" s="185">
        <v>0</v>
      </c>
      <c r="Y8" s="204">
        <v>90.2</v>
      </c>
      <c r="Z8" s="205">
        <f>D8+Y8</f>
        <v>978.7</v>
      </c>
      <c r="AA8" s="206">
        <f>SUM(AB8:AC8)</f>
        <v>888.5000000000001</v>
      </c>
      <c r="AB8" s="207">
        <f>G8+J8+M8+S8+V8</f>
        <v>859.3000000000001</v>
      </c>
      <c r="AC8" s="208">
        <f>P8</f>
        <v>29.2</v>
      </c>
      <c r="AD8" s="209">
        <f t="shared" si="7"/>
        <v>736.0183437143537</v>
      </c>
      <c r="AE8" s="210">
        <f t="shared" si="8"/>
        <v>711.829558529819</v>
      </c>
      <c r="AF8" s="211">
        <f t="shared" si="9"/>
        <v>24.18878518453475</v>
      </c>
      <c r="AG8" s="212">
        <f t="shared" si="10"/>
        <v>810.7384952090466</v>
      </c>
      <c r="AH8" s="213">
        <f t="shared" si="11"/>
        <v>74.72015149469297</v>
      </c>
      <c r="AI8" s="214">
        <f>AC8*100/AA8</f>
        <v>3.286437816544738</v>
      </c>
    </row>
    <row r="9" spans="1:35" s="254" customFormat="1" ht="19.5" customHeight="1">
      <c r="A9" s="219">
        <v>4</v>
      </c>
      <c r="B9" s="218" t="s">
        <v>23</v>
      </c>
      <c r="C9" s="217">
        <v>100068</v>
      </c>
      <c r="D9" s="220">
        <f t="shared" si="1"/>
        <v>1828.0000000000002</v>
      </c>
      <c r="E9" s="185">
        <f t="shared" si="13"/>
        <v>1776.6000000000001</v>
      </c>
      <c r="F9" s="185">
        <f t="shared" si="13"/>
        <v>51.4</v>
      </c>
      <c r="G9" s="221">
        <f t="shared" si="2"/>
        <v>0</v>
      </c>
      <c r="H9" s="111">
        <v>0</v>
      </c>
      <c r="I9" s="111">
        <v>0</v>
      </c>
      <c r="J9" s="221">
        <f aca="true" t="shared" si="14" ref="J9:J38">SUM(K9:L9)</f>
        <v>1595.7</v>
      </c>
      <c r="K9" s="111">
        <v>1562.7</v>
      </c>
      <c r="L9" s="111">
        <v>33</v>
      </c>
      <c r="M9" s="221">
        <f aca="true" t="shared" si="15" ref="M9:M38">SUM(N9:O9)</f>
        <v>81.2</v>
      </c>
      <c r="N9" s="111">
        <v>77.4</v>
      </c>
      <c r="O9" s="111">
        <v>3.8</v>
      </c>
      <c r="P9" s="221">
        <f aca="true" t="shared" si="16" ref="P9:P38">SUM(Q9:R9)</f>
        <v>136.5</v>
      </c>
      <c r="Q9" s="111">
        <v>136.5</v>
      </c>
      <c r="R9" s="111">
        <v>0</v>
      </c>
      <c r="S9" s="221">
        <f aca="true" t="shared" si="17" ref="S9:S38">SUM(T9:U9)</f>
        <v>0</v>
      </c>
      <c r="T9" s="111">
        <v>0</v>
      </c>
      <c r="U9" s="111">
        <v>0</v>
      </c>
      <c r="V9" s="221">
        <f aca="true" t="shared" si="18" ref="V9:V38">SUM(W9:X9)</f>
        <v>14.6</v>
      </c>
      <c r="W9" s="111">
        <v>0</v>
      </c>
      <c r="X9" s="111">
        <v>14.6</v>
      </c>
      <c r="Y9" s="222">
        <v>1161.6</v>
      </c>
      <c r="Z9" s="223">
        <f t="shared" si="3"/>
        <v>2989.6000000000004</v>
      </c>
      <c r="AA9" s="162">
        <f t="shared" si="4"/>
        <v>1828</v>
      </c>
      <c r="AB9" s="224">
        <f t="shared" si="5"/>
        <v>1691.5</v>
      </c>
      <c r="AC9" s="225">
        <f t="shared" si="6"/>
        <v>136.5</v>
      </c>
      <c r="AD9" s="226">
        <f t="shared" si="7"/>
        <v>589.2767111912286</v>
      </c>
      <c r="AE9" s="227">
        <f t="shared" si="8"/>
        <v>545.274374715516</v>
      </c>
      <c r="AF9" s="228">
        <f t="shared" si="9"/>
        <v>44.00233647571264</v>
      </c>
      <c r="AG9" s="229">
        <f t="shared" si="10"/>
        <v>963.7317591779527</v>
      </c>
      <c r="AH9" s="230">
        <f t="shared" si="11"/>
        <v>374.4550479867238</v>
      </c>
      <c r="AI9" s="231">
        <f t="shared" si="12"/>
        <v>7.467177242888402</v>
      </c>
    </row>
    <row r="10" spans="1:35" s="254" customFormat="1" ht="19.5" customHeight="1">
      <c r="A10" s="219">
        <v>5</v>
      </c>
      <c r="B10" s="218" t="s">
        <v>94</v>
      </c>
      <c r="C10" s="217">
        <v>93705</v>
      </c>
      <c r="D10" s="220">
        <f t="shared" si="1"/>
        <v>1579.5</v>
      </c>
      <c r="E10" s="185">
        <f t="shared" si="13"/>
        <v>1510.5</v>
      </c>
      <c r="F10" s="185">
        <f t="shared" si="13"/>
        <v>69</v>
      </c>
      <c r="G10" s="221">
        <f t="shared" si="2"/>
        <v>0</v>
      </c>
      <c r="H10" s="111">
        <v>0</v>
      </c>
      <c r="I10" s="111">
        <v>0</v>
      </c>
      <c r="J10" s="221">
        <f t="shared" si="14"/>
        <v>1148.9</v>
      </c>
      <c r="K10" s="111">
        <v>1101.9</v>
      </c>
      <c r="L10" s="111">
        <v>47</v>
      </c>
      <c r="M10" s="221">
        <f t="shared" si="15"/>
        <v>67.8</v>
      </c>
      <c r="N10" s="111">
        <v>45.8</v>
      </c>
      <c r="O10" s="111">
        <v>22</v>
      </c>
      <c r="P10" s="221">
        <f t="shared" si="16"/>
        <v>362.8</v>
      </c>
      <c r="Q10" s="111">
        <v>362.8</v>
      </c>
      <c r="R10" s="111">
        <v>0</v>
      </c>
      <c r="S10" s="221">
        <f t="shared" si="17"/>
        <v>0</v>
      </c>
      <c r="T10" s="111">
        <v>0</v>
      </c>
      <c r="U10" s="111">
        <v>0</v>
      </c>
      <c r="V10" s="221">
        <f t="shared" si="18"/>
        <v>0</v>
      </c>
      <c r="W10" s="111">
        <v>0</v>
      </c>
      <c r="X10" s="111">
        <v>0</v>
      </c>
      <c r="Y10" s="222">
        <v>796.9</v>
      </c>
      <c r="Z10" s="223">
        <f t="shared" si="3"/>
        <v>2376.4</v>
      </c>
      <c r="AA10" s="162">
        <f t="shared" si="4"/>
        <v>1579.5</v>
      </c>
      <c r="AB10" s="224">
        <f t="shared" si="5"/>
        <v>1216.7</v>
      </c>
      <c r="AC10" s="225">
        <f t="shared" si="6"/>
        <v>362.8</v>
      </c>
      <c r="AD10" s="226">
        <f t="shared" si="7"/>
        <v>543.7448685046242</v>
      </c>
      <c r="AE10" s="227">
        <f t="shared" si="8"/>
        <v>418.8505106106845</v>
      </c>
      <c r="AF10" s="228">
        <f t="shared" si="9"/>
        <v>124.89435789393963</v>
      </c>
      <c r="AG10" s="229">
        <f t="shared" si="10"/>
        <v>818.0786992810313</v>
      </c>
      <c r="AH10" s="230">
        <f t="shared" si="11"/>
        <v>274.3338307764071</v>
      </c>
      <c r="AI10" s="231">
        <f t="shared" si="12"/>
        <v>22.96929408040519</v>
      </c>
    </row>
    <row r="11" spans="1:35" s="254" customFormat="1" ht="19.5" customHeight="1">
      <c r="A11" s="219">
        <v>6</v>
      </c>
      <c r="B11" s="218" t="s">
        <v>95</v>
      </c>
      <c r="C11" s="217">
        <v>37143</v>
      </c>
      <c r="D11" s="220">
        <f t="shared" si="1"/>
        <v>983.8</v>
      </c>
      <c r="E11" s="185">
        <f t="shared" si="13"/>
        <v>864.4</v>
      </c>
      <c r="F11" s="185">
        <f t="shared" si="13"/>
        <v>119.4</v>
      </c>
      <c r="G11" s="221">
        <f>SUM(H11:I11)</f>
        <v>0</v>
      </c>
      <c r="H11" s="178">
        <v>0</v>
      </c>
      <c r="I11" s="111">
        <v>0</v>
      </c>
      <c r="J11" s="221">
        <f t="shared" si="14"/>
        <v>796.9</v>
      </c>
      <c r="K11" s="111">
        <v>712.6</v>
      </c>
      <c r="L11" s="111">
        <v>84.3</v>
      </c>
      <c r="M11" s="221">
        <f t="shared" si="15"/>
        <v>60.599999999999994</v>
      </c>
      <c r="N11" s="111">
        <v>32.4</v>
      </c>
      <c r="O11" s="111">
        <v>28.2</v>
      </c>
      <c r="P11" s="221">
        <f t="shared" si="16"/>
        <v>126.30000000000001</v>
      </c>
      <c r="Q11" s="111">
        <v>119.4</v>
      </c>
      <c r="R11" s="111">
        <v>6.9</v>
      </c>
      <c r="S11" s="221">
        <f t="shared" si="17"/>
        <v>0</v>
      </c>
      <c r="T11" s="111">
        <v>0</v>
      </c>
      <c r="U11" s="111">
        <v>0</v>
      </c>
      <c r="V11" s="221">
        <f t="shared" si="18"/>
        <v>0</v>
      </c>
      <c r="W11" s="111">
        <v>0</v>
      </c>
      <c r="X11" s="111">
        <v>0</v>
      </c>
      <c r="Y11" s="222">
        <v>328.4</v>
      </c>
      <c r="Z11" s="223">
        <f t="shared" si="3"/>
        <v>1312.1999999999998</v>
      </c>
      <c r="AA11" s="162">
        <f t="shared" si="4"/>
        <v>983.8</v>
      </c>
      <c r="AB11" s="224">
        <f t="shared" si="5"/>
        <v>857.5</v>
      </c>
      <c r="AC11" s="225">
        <f t="shared" si="6"/>
        <v>126.30000000000001</v>
      </c>
      <c r="AD11" s="226">
        <f t="shared" si="7"/>
        <v>854.4135872430268</v>
      </c>
      <c r="AE11" s="227">
        <f t="shared" si="8"/>
        <v>744.7241828226219</v>
      </c>
      <c r="AF11" s="228">
        <f t="shared" si="9"/>
        <v>109.68940442040484</v>
      </c>
      <c r="AG11" s="229">
        <f t="shared" si="10"/>
        <v>1139.62340839632</v>
      </c>
      <c r="AH11" s="230">
        <f t="shared" si="11"/>
        <v>285.20982115329326</v>
      </c>
      <c r="AI11" s="231">
        <f t="shared" si="12"/>
        <v>12.837975198211021</v>
      </c>
    </row>
    <row r="12" spans="1:35" s="254" customFormat="1" ht="19.5" customHeight="1">
      <c r="A12" s="219">
        <v>7</v>
      </c>
      <c r="B12" s="218" t="s">
        <v>26</v>
      </c>
      <c r="C12" s="217">
        <v>29178</v>
      </c>
      <c r="D12" s="220">
        <f t="shared" si="1"/>
        <v>633.5999999999999</v>
      </c>
      <c r="E12" s="185">
        <f>H12+K12+N12+Q12+T12+W12</f>
        <v>566.8</v>
      </c>
      <c r="F12" s="185">
        <f>I12+L12+O12+R12+U12+X12</f>
        <v>66.8</v>
      </c>
      <c r="G12" s="221">
        <f>SUM(H12:I12)</f>
        <v>0</v>
      </c>
      <c r="H12" s="178">
        <v>0</v>
      </c>
      <c r="I12" s="111">
        <v>0</v>
      </c>
      <c r="J12" s="221">
        <f>SUM(K12:L12)</f>
        <v>463.8</v>
      </c>
      <c r="K12" s="111">
        <v>423</v>
      </c>
      <c r="L12" s="111">
        <v>40.8</v>
      </c>
      <c r="M12" s="221">
        <f>SUM(N12:O12)</f>
        <v>29.9</v>
      </c>
      <c r="N12" s="111">
        <v>25.8</v>
      </c>
      <c r="O12" s="111">
        <v>4.1</v>
      </c>
      <c r="P12" s="221">
        <f>SUM(Q12:R12)</f>
        <v>127.3</v>
      </c>
      <c r="Q12" s="111">
        <v>112.7</v>
      </c>
      <c r="R12" s="111">
        <v>14.6</v>
      </c>
      <c r="S12" s="221">
        <f>SUM(T12:U12)</f>
        <v>0</v>
      </c>
      <c r="T12" s="111">
        <v>0</v>
      </c>
      <c r="U12" s="111">
        <v>0</v>
      </c>
      <c r="V12" s="221">
        <f>SUM(W12:X12)</f>
        <v>12.6</v>
      </c>
      <c r="W12" s="111">
        <v>5.3</v>
      </c>
      <c r="X12" s="111">
        <v>7.3</v>
      </c>
      <c r="Y12" s="222">
        <v>243.7</v>
      </c>
      <c r="Z12" s="223">
        <f>D12+Y12</f>
        <v>877.3</v>
      </c>
      <c r="AA12" s="162">
        <f>SUM(AB12:AC12)</f>
        <v>633.6</v>
      </c>
      <c r="AB12" s="224">
        <f>G12+J12+M12+S12+V12</f>
        <v>506.3</v>
      </c>
      <c r="AC12" s="225">
        <f>P12</f>
        <v>127.3</v>
      </c>
      <c r="AD12" s="226">
        <f t="shared" si="7"/>
        <v>700.4835724662196</v>
      </c>
      <c r="AE12" s="227">
        <f t="shared" si="8"/>
        <v>559.7456324805033</v>
      </c>
      <c r="AF12" s="228">
        <f t="shared" si="9"/>
        <v>140.73793998571617</v>
      </c>
      <c r="AG12" s="229">
        <f t="shared" si="10"/>
        <v>969.9088354239495</v>
      </c>
      <c r="AH12" s="230">
        <f t="shared" si="11"/>
        <v>269.42526295772996</v>
      </c>
      <c r="AI12" s="231">
        <f>AC12*100/AA12</f>
        <v>20.091540404040405</v>
      </c>
    </row>
    <row r="13" spans="1:35" s="254" customFormat="1" ht="19.5" customHeight="1">
      <c r="A13" s="219">
        <v>8</v>
      </c>
      <c r="B13" s="218" t="s">
        <v>96</v>
      </c>
      <c r="C13" s="217">
        <v>124717</v>
      </c>
      <c r="D13" s="220">
        <f t="shared" si="1"/>
        <v>2557.3</v>
      </c>
      <c r="E13" s="185">
        <f t="shared" si="13"/>
        <v>2436.3</v>
      </c>
      <c r="F13" s="185">
        <f t="shared" si="13"/>
        <v>121</v>
      </c>
      <c r="G13" s="221">
        <f t="shared" si="2"/>
        <v>0</v>
      </c>
      <c r="H13" s="111">
        <v>0</v>
      </c>
      <c r="I13" s="111">
        <v>0</v>
      </c>
      <c r="J13" s="221">
        <f t="shared" si="14"/>
        <v>2080.1</v>
      </c>
      <c r="K13" s="111">
        <v>1992.1</v>
      </c>
      <c r="L13" s="111">
        <v>88</v>
      </c>
      <c r="M13" s="221">
        <f t="shared" si="15"/>
        <v>132.5</v>
      </c>
      <c r="N13" s="111">
        <v>117.8</v>
      </c>
      <c r="O13" s="111">
        <v>14.7</v>
      </c>
      <c r="P13" s="221">
        <f t="shared" si="16"/>
        <v>326.79999999999995</v>
      </c>
      <c r="Q13" s="111">
        <v>326.4</v>
      </c>
      <c r="R13" s="111">
        <v>0.4</v>
      </c>
      <c r="S13" s="221">
        <f t="shared" si="17"/>
        <v>0</v>
      </c>
      <c r="T13" s="111">
        <v>0</v>
      </c>
      <c r="U13" s="111">
        <v>0</v>
      </c>
      <c r="V13" s="221">
        <f t="shared" si="18"/>
        <v>17.9</v>
      </c>
      <c r="W13" s="111">
        <v>0</v>
      </c>
      <c r="X13" s="111">
        <v>17.9</v>
      </c>
      <c r="Y13" s="222">
        <v>809.3</v>
      </c>
      <c r="Z13" s="223">
        <f t="shared" si="3"/>
        <v>3366.6000000000004</v>
      </c>
      <c r="AA13" s="162">
        <f t="shared" si="4"/>
        <v>2557.3</v>
      </c>
      <c r="AB13" s="224">
        <f t="shared" si="5"/>
        <v>2230.5</v>
      </c>
      <c r="AC13" s="225">
        <f t="shared" si="6"/>
        <v>326.79999999999995</v>
      </c>
      <c r="AD13" s="226">
        <f t="shared" si="7"/>
        <v>661.4459006157683</v>
      </c>
      <c r="AE13" s="227">
        <f t="shared" si="8"/>
        <v>576.9190479503661</v>
      </c>
      <c r="AF13" s="228">
        <f t="shared" si="9"/>
        <v>84.5268526654022</v>
      </c>
      <c r="AG13" s="229">
        <f t="shared" si="10"/>
        <v>870.7714265096179</v>
      </c>
      <c r="AH13" s="230">
        <f t="shared" si="11"/>
        <v>209.32552589384946</v>
      </c>
      <c r="AI13" s="231">
        <f t="shared" si="12"/>
        <v>12.779102960153285</v>
      </c>
    </row>
    <row r="14" spans="1:35" s="255" customFormat="1" ht="17.25" customHeight="1">
      <c r="A14" s="215">
        <v>9</v>
      </c>
      <c r="B14" s="218" t="s">
        <v>97</v>
      </c>
      <c r="C14" s="217">
        <v>20474</v>
      </c>
      <c r="D14" s="220">
        <f t="shared" si="1"/>
        <v>414.4</v>
      </c>
      <c r="E14" s="185">
        <f>H14+K14+N14+Q14+T14+W14</f>
        <v>338</v>
      </c>
      <c r="F14" s="185">
        <f t="shared" si="13"/>
        <v>76.39999999999999</v>
      </c>
      <c r="G14" s="221">
        <f t="shared" si="2"/>
        <v>0</v>
      </c>
      <c r="H14" s="178">
        <v>0</v>
      </c>
      <c r="I14" s="178">
        <v>0</v>
      </c>
      <c r="J14" s="221">
        <f t="shared" si="14"/>
        <v>337.6</v>
      </c>
      <c r="K14" s="178">
        <v>278.3</v>
      </c>
      <c r="L14" s="178">
        <v>59.3</v>
      </c>
      <c r="M14" s="221">
        <f t="shared" si="15"/>
        <v>5.3</v>
      </c>
      <c r="N14" s="178">
        <v>0</v>
      </c>
      <c r="O14" s="178">
        <v>5.3</v>
      </c>
      <c r="P14" s="221">
        <f t="shared" si="16"/>
        <v>71.5</v>
      </c>
      <c r="Q14" s="178">
        <v>59.7</v>
      </c>
      <c r="R14" s="178">
        <v>11.8</v>
      </c>
      <c r="S14" s="221">
        <v>0</v>
      </c>
      <c r="T14" s="178">
        <v>0</v>
      </c>
      <c r="U14" s="178">
        <v>0</v>
      </c>
      <c r="V14" s="221">
        <f t="shared" si="18"/>
        <v>0</v>
      </c>
      <c r="W14" s="178">
        <v>0</v>
      </c>
      <c r="X14" s="178">
        <v>0</v>
      </c>
      <c r="Y14" s="222">
        <v>101.4</v>
      </c>
      <c r="Z14" s="223">
        <f t="shared" si="3"/>
        <v>515.8</v>
      </c>
      <c r="AA14" s="162">
        <f t="shared" si="4"/>
        <v>414.40000000000003</v>
      </c>
      <c r="AB14" s="224">
        <f>G14+J14+M14+S14+V14</f>
        <v>342.90000000000003</v>
      </c>
      <c r="AC14" s="225">
        <f>P14</f>
        <v>71.5</v>
      </c>
      <c r="AD14" s="232">
        <f t="shared" si="7"/>
        <v>652.9130573158089</v>
      </c>
      <c r="AE14" s="227">
        <f t="shared" si="8"/>
        <v>540.2603459304798</v>
      </c>
      <c r="AF14" s="228">
        <f t="shared" si="9"/>
        <v>112.652711385329</v>
      </c>
      <c r="AG14" s="229">
        <f t="shared" si="10"/>
        <v>812.6750843713662</v>
      </c>
      <c r="AH14" s="233">
        <f t="shared" si="11"/>
        <v>159.76202705555747</v>
      </c>
      <c r="AI14" s="231">
        <f>AC14*100/AA14</f>
        <v>17.253861003861</v>
      </c>
    </row>
    <row r="15" spans="1:35" s="255" customFormat="1" ht="19.5" customHeight="1">
      <c r="A15" s="215">
        <v>10</v>
      </c>
      <c r="B15" s="218" t="s">
        <v>28</v>
      </c>
      <c r="C15" s="217">
        <v>36596</v>
      </c>
      <c r="D15" s="220">
        <f t="shared" si="1"/>
        <v>952.8000000000001</v>
      </c>
      <c r="E15" s="185">
        <f t="shared" si="13"/>
        <v>862.1</v>
      </c>
      <c r="F15" s="185">
        <f t="shared" si="13"/>
        <v>90.7</v>
      </c>
      <c r="G15" s="221">
        <f t="shared" si="2"/>
        <v>722.8</v>
      </c>
      <c r="H15" s="178">
        <v>722.8</v>
      </c>
      <c r="I15" s="178">
        <v>0</v>
      </c>
      <c r="J15" s="221">
        <f t="shared" si="14"/>
        <v>77.1</v>
      </c>
      <c r="K15" s="178">
        <v>0</v>
      </c>
      <c r="L15" s="178">
        <v>77.1</v>
      </c>
      <c r="M15" s="221">
        <f t="shared" si="15"/>
        <v>4.7</v>
      </c>
      <c r="N15" s="178">
        <v>0</v>
      </c>
      <c r="O15" s="178">
        <v>4.7</v>
      </c>
      <c r="P15" s="221">
        <f t="shared" si="16"/>
        <v>132.7</v>
      </c>
      <c r="Q15" s="178">
        <v>132.7</v>
      </c>
      <c r="R15" s="178">
        <v>0</v>
      </c>
      <c r="S15" s="221">
        <f t="shared" si="17"/>
        <v>0</v>
      </c>
      <c r="T15" s="178">
        <v>0</v>
      </c>
      <c r="U15" s="178">
        <v>0</v>
      </c>
      <c r="V15" s="221">
        <f t="shared" si="18"/>
        <v>15.5</v>
      </c>
      <c r="W15" s="178">
        <v>6.6</v>
      </c>
      <c r="X15" s="178">
        <v>8.9</v>
      </c>
      <c r="Y15" s="222">
        <v>462.5</v>
      </c>
      <c r="Z15" s="223">
        <f t="shared" si="3"/>
        <v>1415.3000000000002</v>
      </c>
      <c r="AA15" s="162">
        <f t="shared" si="4"/>
        <v>952.8</v>
      </c>
      <c r="AB15" s="224">
        <f>G15+J15+M15+S15+V15</f>
        <v>820.1</v>
      </c>
      <c r="AC15" s="225">
        <f>P15</f>
        <v>132.7</v>
      </c>
      <c r="AD15" s="226">
        <f t="shared" si="7"/>
        <v>839.8591067594201</v>
      </c>
      <c r="AE15" s="227">
        <f t="shared" si="8"/>
        <v>722.8888050518476</v>
      </c>
      <c r="AF15" s="228">
        <f t="shared" si="9"/>
        <v>116.97030170757247</v>
      </c>
      <c r="AG15" s="229">
        <f t="shared" si="10"/>
        <v>1247.5363075111331</v>
      </c>
      <c r="AH15" s="230">
        <f t="shared" si="11"/>
        <v>407.6772007517127</v>
      </c>
      <c r="AI15" s="231">
        <f>AC15*100/AA15</f>
        <v>13.92737195633921</v>
      </c>
    </row>
    <row r="16" spans="1:35" s="254" customFormat="1" ht="19.5" customHeight="1">
      <c r="A16" s="219">
        <v>11</v>
      </c>
      <c r="B16" s="218" t="s">
        <v>98</v>
      </c>
      <c r="C16" s="217">
        <v>29005</v>
      </c>
      <c r="D16" s="220">
        <f t="shared" si="1"/>
        <v>743.3</v>
      </c>
      <c r="E16" s="185">
        <f t="shared" si="13"/>
        <v>708</v>
      </c>
      <c r="F16" s="185">
        <f t="shared" si="13"/>
        <v>35.3</v>
      </c>
      <c r="G16" s="221">
        <f t="shared" si="2"/>
        <v>0</v>
      </c>
      <c r="H16" s="111">
        <v>0</v>
      </c>
      <c r="I16" s="111">
        <v>0</v>
      </c>
      <c r="J16" s="221">
        <f t="shared" si="14"/>
        <v>611.6</v>
      </c>
      <c r="K16" s="111">
        <v>598</v>
      </c>
      <c r="L16" s="111">
        <v>13.6</v>
      </c>
      <c r="M16" s="221">
        <f t="shared" si="15"/>
        <v>20.3</v>
      </c>
      <c r="N16" s="111">
        <v>16.5</v>
      </c>
      <c r="O16" s="111">
        <v>3.8</v>
      </c>
      <c r="P16" s="221">
        <f t="shared" si="16"/>
        <v>79.9</v>
      </c>
      <c r="Q16" s="111">
        <v>77.5</v>
      </c>
      <c r="R16" s="111">
        <v>2.4</v>
      </c>
      <c r="S16" s="221">
        <f t="shared" si="17"/>
        <v>0</v>
      </c>
      <c r="T16" s="111">
        <v>0</v>
      </c>
      <c r="U16" s="111">
        <v>0</v>
      </c>
      <c r="V16" s="221">
        <f t="shared" si="18"/>
        <v>31.5</v>
      </c>
      <c r="W16" s="111">
        <v>16</v>
      </c>
      <c r="X16" s="111">
        <v>15.5</v>
      </c>
      <c r="Y16" s="222">
        <v>216.1</v>
      </c>
      <c r="Z16" s="223">
        <f t="shared" si="3"/>
        <v>959.4</v>
      </c>
      <c r="AA16" s="162">
        <f t="shared" si="4"/>
        <v>743.3</v>
      </c>
      <c r="AB16" s="224">
        <f t="shared" si="5"/>
        <v>663.4</v>
      </c>
      <c r="AC16" s="225">
        <f t="shared" si="6"/>
        <v>79.9</v>
      </c>
      <c r="AD16" s="226">
        <f t="shared" si="7"/>
        <v>826.6650355055579</v>
      </c>
      <c r="AE16" s="227">
        <f t="shared" si="8"/>
        <v>737.8038269263919</v>
      </c>
      <c r="AF16" s="228">
        <f t="shared" si="9"/>
        <v>88.861208579166</v>
      </c>
      <c r="AG16" s="229">
        <f t="shared" si="10"/>
        <v>1067.0017961308115</v>
      </c>
      <c r="AH16" s="230">
        <f t="shared" si="11"/>
        <v>240.3367606252537</v>
      </c>
      <c r="AI16" s="231">
        <f t="shared" si="12"/>
        <v>10.74936095789049</v>
      </c>
    </row>
    <row r="17" spans="1:35" s="254" customFormat="1" ht="19.5" customHeight="1">
      <c r="A17" s="219">
        <v>12</v>
      </c>
      <c r="B17" s="218" t="s">
        <v>99</v>
      </c>
      <c r="C17" s="217">
        <v>27784</v>
      </c>
      <c r="D17" s="220">
        <f t="shared" si="1"/>
        <v>711.0999999999999</v>
      </c>
      <c r="E17" s="185">
        <f t="shared" si="13"/>
        <v>619.3</v>
      </c>
      <c r="F17" s="185">
        <f t="shared" si="13"/>
        <v>91.8</v>
      </c>
      <c r="G17" s="221">
        <f t="shared" si="2"/>
        <v>0</v>
      </c>
      <c r="H17" s="111">
        <v>0</v>
      </c>
      <c r="I17" s="111">
        <v>0</v>
      </c>
      <c r="J17" s="221">
        <f t="shared" si="14"/>
        <v>599.8</v>
      </c>
      <c r="K17" s="111">
        <v>535.3</v>
      </c>
      <c r="L17" s="111">
        <v>64.5</v>
      </c>
      <c r="M17" s="221">
        <f t="shared" si="15"/>
        <v>0.3</v>
      </c>
      <c r="N17" s="111">
        <v>0</v>
      </c>
      <c r="O17" s="111">
        <v>0.3</v>
      </c>
      <c r="P17" s="221">
        <f t="shared" si="16"/>
        <v>111</v>
      </c>
      <c r="Q17" s="111">
        <v>84</v>
      </c>
      <c r="R17" s="111">
        <v>27</v>
      </c>
      <c r="S17" s="221">
        <f t="shared" si="17"/>
        <v>0</v>
      </c>
      <c r="T17" s="111">
        <v>0</v>
      </c>
      <c r="U17" s="111">
        <v>0</v>
      </c>
      <c r="V17" s="221">
        <f t="shared" si="18"/>
        <v>0</v>
      </c>
      <c r="W17" s="111">
        <v>0</v>
      </c>
      <c r="X17" s="111">
        <v>0</v>
      </c>
      <c r="Y17" s="222">
        <v>332.8</v>
      </c>
      <c r="Z17" s="223">
        <f t="shared" si="3"/>
        <v>1043.8999999999999</v>
      </c>
      <c r="AA17" s="162">
        <f t="shared" si="4"/>
        <v>711.0999999999999</v>
      </c>
      <c r="AB17" s="224">
        <f t="shared" si="5"/>
        <v>600.0999999999999</v>
      </c>
      <c r="AC17" s="225">
        <f t="shared" si="6"/>
        <v>111</v>
      </c>
      <c r="AD17" s="226">
        <f t="shared" si="7"/>
        <v>825.6086120579956</v>
      </c>
      <c r="AE17" s="227">
        <f t="shared" si="8"/>
        <v>696.734254107725</v>
      </c>
      <c r="AF17" s="228">
        <f t="shared" si="9"/>
        <v>128.87435795027076</v>
      </c>
      <c r="AG17" s="229">
        <f t="shared" si="10"/>
        <v>1211.999479858447</v>
      </c>
      <c r="AH17" s="230">
        <f t="shared" si="11"/>
        <v>386.3908678004514</v>
      </c>
      <c r="AI17" s="231">
        <f t="shared" si="12"/>
        <v>15.609618900295319</v>
      </c>
    </row>
    <row r="18" spans="1:35" s="254" customFormat="1" ht="19.5" customHeight="1">
      <c r="A18" s="219">
        <v>13</v>
      </c>
      <c r="B18" s="218" t="s">
        <v>100</v>
      </c>
      <c r="C18" s="217">
        <v>122675</v>
      </c>
      <c r="D18" s="220">
        <f t="shared" si="1"/>
        <v>2420.2</v>
      </c>
      <c r="E18" s="185">
        <f t="shared" si="13"/>
        <v>2315.1</v>
      </c>
      <c r="F18" s="185">
        <f t="shared" si="13"/>
        <v>105.1</v>
      </c>
      <c r="G18" s="221">
        <f t="shared" si="2"/>
        <v>0</v>
      </c>
      <c r="H18" s="111">
        <v>0</v>
      </c>
      <c r="I18" s="111">
        <v>0</v>
      </c>
      <c r="J18" s="221">
        <f t="shared" si="14"/>
        <v>1999.3</v>
      </c>
      <c r="K18" s="111">
        <v>1923</v>
      </c>
      <c r="L18" s="111">
        <v>76.3</v>
      </c>
      <c r="M18" s="221">
        <f t="shared" si="15"/>
        <v>118.5</v>
      </c>
      <c r="N18" s="111">
        <v>89.7</v>
      </c>
      <c r="O18" s="111">
        <v>28.8</v>
      </c>
      <c r="P18" s="221">
        <f t="shared" si="16"/>
        <v>302.4</v>
      </c>
      <c r="Q18" s="111">
        <v>302.4</v>
      </c>
      <c r="R18" s="111">
        <v>0</v>
      </c>
      <c r="S18" s="221">
        <f t="shared" si="17"/>
        <v>0</v>
      </c>
      <c r="T18" s="111">
        <v>0</v>
      </c>
      <c r="U18" s="111">
        <v>0</v>
      </c>
      <c r="V18" s="221">
        <v>0</v>
      </c>
      <c r="W18" s="111">
        <v>0</v>
      </c>
      <c r="X18" s="111">
        <v>0</v>
      </c>
      <c r="Y18" s="222">
        <v>1106.5</v>
      </c>
      <c r="Z18" s="223">
        <f t="shared" si="3"/>
        <v>3526.7</v>
      </c>
      <c r="AA18" s="162">
        <f t="shared" si="4"/>
        <v>2420.2000000000003</v>
      </c>
      <c r="AB18" s="224">
        <f t="shared" si="5"/>
        <v>2117.8</v>
      </c>
      <c r="AC18" s="225">
        <f t="shared" si="6"/>
        <v>302.4</v>
      </c>
      <c r="AD18" s="226">
        <f t="shared" si="7"/>
        <v>636.4048725651967</v>
      </c>
      <c r="AE18" s="227">
        <f t="shared" si="8"/>
        <v>556.8871329305732</v>
      </c>
      <c r="AF18" s="228">
        <f t="shared" si="9"/>
        <v>79.51773963462334</v>
      </c>
      <c r="AG18" s="212">
        <f t="shared" si="10"/>
        <v>927.3651202692663</v>
      </c>
      <c r="AH18" s="230">
        <f t="shared" si="11"/>
        <v>290.9602477040699</v>
      </c>
      <c r="AI18" s="231">
        <f t="shared" si="12"/>
        <v>12.49483513759193</v>
      </c>
    </row>
    <row r="19" spans="1:35" s="254" customFormat="1" ht="19.5" customHeight="1">
      <c r="A19" s="219">
        <v>14</v>
      </c>
      <c r="B19" s="218" t="s">
        <v>75</v>
      </c>
      <c r="C19" s="217">
        <v>55158</v>
      </c>
      <c r="D19" s="220">
        <f t="shared" si="1"/>
        <v>1330.3000000000002</v>
      </c>
      <c r="E19" s="185">
        <f t="shared" si="13"/>
        <v>1244.6000000000001</v>
      </c>
      <c r="F19" s="185">
        <f t="shared" si="13"/>
        <v>85.7</v>
      </c>
      <c r="G19" s="221">
        <f t="shared" si="2"/>
        <v>0</v>
      </c>
      <c r="H19" s="111">
        <v>0</v>
      </c>
      <c r="I19" s="111">
        <v>0</v>
      </c>
      <c r="J19" s="221">
        <f t="shared" si="14"/>
        <v>1071.4</v>
      </c>
      <c r="K19" s="111">
        <v>1041.2</v>
      </c>
      <c r="L19" s="111">
        <v>30.2</v>
      </c>
      <c r="M19" s="221">
        <f t="shared" si="15"/>
        <v>0</v>
      </c>
      <c r="N19" s="111">
        <v>0</v>
      </c>
      <c r="O19" s="111">
        <v>0</v>
      </c>
      <c r="P19" s="221">
        <f t="shared" si="16"/>
        <v>179.3</v>
      </c>
      <c r="Q19" s="111">
        <v>170.5</v>
      </c>
      <c r="R19" s="111">
        <v>8.8</v>
      </c>
      <c r="S19" s="221">
        <f t="shared" si="17"/>
        <v>0</v>
      </c>
      <c r="T19" s="111">
        <v>0</v>
      </c>
      <c r="U19" s="111">
        <v>0</v>
      </c>
      <c r="V19" s="221">
        <f t="shared" si="18"/>
        <v>79.6</v>
      </c>
      <c r="W19" s="111">
        <v>32.9</v>
      </c>
      <c r="X19" s="111">
        <v>46.7</v>
      </c>
      <c r="Y19" s="222">
        <v>347.1</v>
      </c>
      <c r="Z19" s="223">
        <f t="shared" si="3"/>
        <v>1677.4</v>
      </c>
      <c r="AA19" s="162">
        <f t="shared" si="4"/>
        <v>1330.3</v>
      </c>
      <c r="AB19" s="224">
        <f t="shared" si="5"/>
        <v>1151</v>
      </c>
      <c r="AC19" s="225">
        <f t="shared" si="6"/>
        <v>179.3</v>
      </c>
      <c r="AD19" s="226">
        <f t="shared" si="7"/>
        <v>777.9996233693472</v>
      </c>
      <c r="AE19" s="227">
        <f t="shared" si="8"/>
        <v>673.1395673893998</v>
      </c>
      <c r="AF19" s="228">
        <f t="shared" si="9"/>
        <v>104.86005597994735</v>
      </c>
      <c r="AG19" s="212">
        <f t="shared" si="10"/>
        <v>980.9941879574105</v>
      </c>
      <c r="AH19" s="230">
        <f t="shared" si="11"/>
        <v>202.99456458806316</v>
      </c>
      <c r="AI19" s="231">
        <f t="shared" si="12"/>
        <v>13.478162820416449</v>
      </c>
    </row>
    <row r="20" spans="1:35" s="254" customFormat="1" ht="19.5" customHeight="1">
      <c r="A20" s="219">
        <v>15</v>
      </c>
      <c r="B20" s="218" t="s">
        <v>83</v>
      </c>
      <c r="C20" s="217">
        <v>17636</v>
      </c>
      <c r="D20" s="220">
        <f t="shared" si="1"/>
        <v>456.7</v>
      </c>
      <c r="E20" s="185">
        <f>H20+K20+N20+Q20+T20+W20</f>
        <v>449.3</v>
      </c>
      <c r="F20" s="185">
        <f>I20+L20+O20+R20+U20+X20</f>
        <v>7.4</v>
      </c>
      <c r="G20" s="221">
        <f>SUM(H20:I20)</f>
        <v>0</v>
      </c>
      <c r="H20" s="111">
        <v>0</v>
      </c>
      <c r="I20" s="111">
        <v>0</v>
      </c>
      <c r="J20" s="221">
        <f>SUM(K20:L20)</f>
        <v>368.2</v>
      </c>
      <c r="K20" s="111">
        <v>364.3</v>
      </c>
      <c r="L20" s="111">
        <v>3.9</v>
      </c>
      <c r="M20" s="221">
        <f>SUM(N20:O20)</f>
        <v>0</v>
      </c>
      <c r="N20" s="111">
        <v>0</v>
      </c>
      <c r="O20" s="111">
        <v>0</v>
      </c>
      <c r="P20" s="221">
        <f>SUM(Q20:R20)</f>
        <v>75.2</v>
      </c>
      <c r="Q20" s="111">
        <v>75.2</v>
      </c>
      <c r="R20" s="111">
        <v>0</v>
      </c>
      <c r="S20" s="221">
        <f>SUM(T20:U20)</f>
        <v>0</v>
      </c>
      <c r="T20" s="111">
        <v>0</v>
      </c>
      <c r="U20" s="111">
        <v>0</v>
      </c>
      <c r="V20" s="221">
        <f>SUM(W20:X20)</f>
        <v>13.3</v>
      </c>
      <c r="W20" s="111">
        <v>9.8</v>
      </c>
      <c r="X20" s="111">
        <v>3.5</v>
      </c>
      <c r="Y20" s="222">
        <v>150.8</v>
      </c>
      <c r="Z20" s="223">
        <f>D20+Y20</f>
        <v>607.5</v>
      </c>
      <c r="AA20" s="162">
        <f>SUM(AB20:AC20)</f>
        <v>456.7</v>
      </c>
      <c r="AB20" s="224">
        <f>G20+J20+M20+S20+V20</f>
        <v>381.5</v>
      </c>
      <c r="AC20" s="225">
        <f>P20</f>
        <v>75.2</v>
      </c>
      <c r="AD20" s="226">
        <f t="shared" si="7"/>
        <v>835.3514438940875</v>
      </c>
      <c r="AE20" s="227">
        <f t="shared" si="8"/>
        <v>697.8028812034037</v>
      </c>
      <c r="AF20" s="228">
        <f t="shared" si="9"/>
        <v>137.54856269068404</v>
      </c>
      <c r="AG20" s="229">
        <f t="shared" si="10"/>
        <v>1111.1802105663637</v>
      </c>
      <c r="AH20" s="230">
        <f t="shared" si="11"/>
        <v>275.82876667227595</v>
      </c>
      <c r="AI20" s="231">
        <f>AC20*100/AA20</f>
        <v>16.465951390409458</v>
      </c>
    </row>
    <row r="21" spans="1:35" s="254" customFormat="1" ht="19.5" customHeight="1">
      <c r="A21" s="219">
        <v>16</v>
      </c>
      <c r="B21" s="218" t="s">
        <v>84</v>
      </c>
      <c r="C21" s="217">
        <v>6894</v>
      </c>
      <c r="D21" s="220">
        <f t="shared" si="1"/>
        <v>120.69999999999999</v>
      </c>
      <c r="E21" s="185">
        <f>H21+K21+N21+Q21+T21+W21</f>
        <v>119.49999999999999</v>
      </c>
      <c r="F21" s="185">
        <f>I21+L21+O21+R21+U21+X21</f>
        <v>1.2</v>
      </c>
      <c r="G21" s="221">
        <f>SUM(H21:I21)</f>
        <v>0</v>
      </c>
      <c r="H21" s="111">
        <v>0</v>
      </c>
      <c r="I21" s="111">
        <v>0</v>
      </c>
      <c r="J21" s="221">
        <f>SUM(K21:L21)</f>
        <v>73.3</v>
      </c>
      <c r="K21" s="111">
        <v>72.6</v>
      </c>
      <c r="L21" s="111">
        <v>0.7</v>
      </c>
      <c r="M21" s="221">
        <f>SUM(N21:O21)</f>
        <v>5.6</v>
      </c>
      <c r="N21" s="111">
        <v>5.1</v>
      </c>
      <c r="O21" s="111">
        <v>0.5</v>
      </c>
      <c r="P21" s="221">
        <f>SUM(Q21:R21)</f>
        <v>41.8</v>
      </c>
      <c r="Q21" s="111">
        <v>41.8</v>
      </c>
      <c r="R21" s="111">
        <v>0</v>
      </c>
      <c r="S21" s="221">
        <f>SUM(T21:U21)</f>
        <v>0</v>
      </c>
      <c r="T21" s="111">
        <v>0</v>
      </c>
      <c r="U21" s="111">
        <v>0</v>
      </c>
      <c r="V21" s="221">
        <f>SUM(W21:X21)</f>
        <v>0</v>
      </c>
      <c r="W21" s="111">
        <v>0</v>
      </c>
      <c r="X21" s="111">
        <v>0</v>
      </c>
      <c r="Y21" s="222">
        <v>38.9</v>
      </c>
      <c r="Z21" s="223">
        <f t="shared" si="3"/>
        <v>159.6</v>
      </c>
      <c r="AA21" s="162">
        <f t="shared" si="4"/>
        <v>120.69999999999999</v>
      </c>
      <c r="AB21" s="224">
        <f t="shared" si="5"/>
        <v>78.89999999999999</v>
      </c>
      <c r="AC21" s="225">
        <f t="shared" si="6"/>
        <v>41.8</v>
      </c>
      <c r="AD21" s="226">
        <f t="shared" si="7"/>
        <v>564.7734823174897</v>
      </c>
      <c r="AE21" s="227">
        <f t="shared" si="8"/>
        <v>369.18498554142445</v>
      </c>
      <c r="AF21" s="228">
        <f t="shared" si="9"/>
        <v>195.5884967760652</v>
      </c>
      <c r="AG21" s="229">
        <f t="shared" si="10"/>
        <v>746.7924422358853</v>
      </c>
      <c r="AH21" s="230">
        <f t="shared" si="11"/>
        <v>182.0189599183956</v>
      </c>
      <c r="AI21" s="231">
        <f t="shared" si="12"/>
        <v>34.63131731565866</v>
      </c>
    </row>
    <row r="22" spans="1:35" s="254" customFormat="1" ht="19.5" customHeight="1">
      <c r="A22" s="219">
        <v>17</v>
      </c>
      <c r="B22" s="218" t="s">
        <v>85</v>
      </c>
      <c r="C22" s="217">
        <v>14712</v>
      </c>
      <c r="D22" s="220">
        <f t="shared" si="1"/>
        <v>344.8</v>
      </c>
      <c r="E22" s="185">
        <f t="shared" si="13"/>
        <v>331.3</v>
      </c>
      <c r="F22" s="185">
        <f t="shared" si="13"/>
        <v>13.5</v>
      </c>
      <c r="G22" s="221">
        <f t="shared" si="2"/>
        <v>0</v>
      </c>
      <c r="H22" s="111">
        <v>0</v>
      </c>
      <c r="I22" s="111">
        <v>0</v>
      </c>
      <c r="J22" s="221">
        <f t="shared" si="14"/>
        <v>283.8</v>
      </c>
      <c r="K22" s="111">
        <v>275.1</v>
      </c>
      <c r="L22" s="111">
        <v>8.7</v>
      </c>
      <c r="M22" s="221">
        <f>SUM(N22:O22)</f>
        <v>9.7</v>
      </c>
      <c r="N22" s="111">
        <v>7.2</v>
      </c>
      <c r="O22" s="111">
        <v>2.5</v>
      </c>
      <c r="P22" s="221">
        <f t="shared" si="16"/>
        <v>47</v>
      </c>
      <c r="Q22" s="111">
        <v>46</v>
      </c>
      <c r="R22" s="111">
        <v>1</v>
      </c>
      <c r="S22" s="221">
        <f t="shared" si="17"/>
        <v>0</v>
      </c>
      <c r="T22" s="111">
        <v>0</v>
      </c>
      <c r="U22" s="111">
        <v>0</v>
      </c>
      <c r="V22" s="221">
        <f t="shared" si="18"/>
        <v>4.3</v>
      </c>
      <c r="W22" s="111">
        <v>3</v>
      </c>
      <c r="X22" s="111">
        <v>1.3</v>
      </c>
      <c r="Y22" s="222">
        <v>73.5</v>
      </c>
      <c r="Z22" s="223">
        <f t="shared" si="3"/>
        <v>418.3</v>
      </c>
      <c r="AA22" s="162">
        <f t="shared" si="4"/>
        <v>344.8</v>
      </c>
      <c r="AB22" s="224">
        <f t="shared" si="5"/>
        <v>297.8</v>
      </c>
      <c r="AC22" s="225">
        <f t="shared" si="6"/>
        <v>47</v>
      </c>
      <c r="AD22" s="226">
        <f t="shared" si="7"/>
        <v>756.020979143644</v>
      </c>
      <c r="AE22" s="227">
        <f t="shared" si="8"/>
        <v>652.9670753740638</v>
      </c>
      <c r="AF22" s="228">
        <f t="shared" si="9"/>
        <v>103.05390376958024</v>
      </c>
      <c r="AG22" s="229">
        <f t="shared" si="10"/>
        <v>917.1797435492642</v>
      </c>
      <c r="AH22" s="230">
        <f t="shared" si="11"/>
        <v>161.15876440562016</v>
      </c>
      <c r="AI22" s="231">
        <f>AC22*100/AA22</f>
        <v>13.631090487238978</v>
      </c>
    </row>
    <row r="23" spans="1:35" s="254" customFormat="1" ht="19.5" customHeight="1">
      <c r="A23" s="219">
        <v>18</v>
      </c>
      <c r="B23" s="218" t="s">
        <v>86</v>
      </c>
      <c r="C23" s="217">
        <v>33796</v>
      </c>
      <c r="D23" s="220">
        <f t="shared" si="1"/>
        <v>623.8000000000001</v>
      </c>
      <c r="E23" s="185">
        <f t="shared" si="13"/>
        <v>581.2</v>
      </c>
      <c r="F23" s="185">
        <f t="shared" si="13"/>
        <v>42.599999999999994</v>
      </c>
      <c r="G23" s="221">
        <v>0</v>
      </c>
      <c r="H23" s="111">
        <v>0</v>
      </c>
      <c r="I23" s="234">
        <v>0</v>
      </c>
      <c r="J23" s="221">
        <f t="shared" si="14"/>
        <v>404.90000000000003</v>
      </c>
      <c r="K23" s="111">
        <v>373.1</v>
      </c>
      <c r="L23" s="111">
        <v>31.8</v>
      </c>
      <c r="M23" s="221">
        <f t="shared" si="15"/>
        <v>0</v>
      </c>
      <c r="N23" s="111">
        <v>0</v>
      </c>
      <c r="O23" s="111">
        <v>0</v>
      </c>
      <c r="P23" s="221">
        <f t="shared" si="16"/>
        <v>177.9</v>
      </c>
      <c r="Q23" s="111">
        <v>176.3</v>
      </c>
      <c r="R23" s="111">
        <v>1.6</v>
      </c>
      <c r="S23" s="221">
        <v>0</v>
      </c>
      <c r="T23" s="111">
        <v>0</v>
      </c>
      <c r="U23" s="111">
        <v>0</v>
      </c>
      <c r="V23" s="221">
        <f t="shared" si="18"/>
        <v>41</v>
      </c>
      <c r="W23" s="111">
        <v>31.8</v>
      </c>
      <c r="X23" s="111">
        <v>9.2</v>
      </c>
      <c r="Y23" s="222">
        <v>314.1</v>
      </c>
      <c r="Z23" s="223">
        <f t="shared" si="3"/>
        <v>937.9000000000001</v>
      </c>
      <c r="AA23" s="162">
        <f t="shared" si="4"/>
        <v>623.8000000000001</v>
      </c>
      <c r="AB23" s="224">
        <f t="shared" si="5"/>
        <v>445.90000000000003</v>
      </c>
      <c r="AC23" s="225">
        <f t="shared" si="6"/>
        <v>177.9</v>
      </c>
      <c r="AD23" s="226">
        <f t="shared" si="7"/>
        <v>595.4130857249761</v>
      </c>
      <c r="AE23" s="227">
        <f t="shared" si="8"/>
        <v>425.6086805462758</v>
      </c>
      <c r="AF23" s="228">
        <f t="shared" si="9"/>
        <v>169.80440517870028</v>
      </c>
      <c r="AG23" s="229">
        <f t="shared" si="10"/>
        <v>895.2195144300338</v>
      </c>
      <c r="AH23" s="230">
        <f t="shared" si="11"/>
        <v>299.80642870505767</v>
      </c>
      <c r="AI23" s="231">
        <f t="shared" si="12"/>
        <v>28.51875601154216</v>
      </c>
    </row>
    <row r="24" spans="1:35" s="254" customFormat="1" ht="19.5" customHeight="1">
      <c r="A24" s="219">
        <v>19</v>
      </c>
      <c r="B24" s="218" t="s">
        <v>87</v>
      </c>
      <c r="C24" s="217">
        <v>26854</v>
      </c>
      <c r="D24" s="220">
        <f t="shared" si="1"/>
        <v>551.6</v>
      </c>
      <c r="E24" s="185">
        <f t="shared" si="13"/>
        <v>509.2</v>
      </c>
      <c r="F24" s="185">
        <f t="shared" si="13"/>
        <v>42.4</v>
      </c>
      <c r="G24" s="221">
        <v>0</v>
      </c>
      <c r="H24" s="111">
        <v>0</v>
      </c>
      <c r="I24" s="111">
        <v>0</v>
      </c>
      <c r="J24" s="221">
        <f t="shared" si="14"/>
        <v>355.2</v>
      </c>
      <c r="K24" s="111">
        <v>328.5</v>
      </c>
      <c r="L24" s="111">
        <v>26.7</v>
      </c>
      <c r="M24" s="221">
        <f t="shared" si="15"/>
        <v>0</v>
      </c>
      <c r="N24" s="111">
        <v>0</v>
      </c>
      <c r="O24" s="111">
        <v>0</v>
      </c>
      <c r="P24" s="221">
        <f t="shared" si="16"/>
        <v>155.4</v>
      </c>
      <c r="Q24" s="111">
        <v>154</v>
      </c>
      <c r="R24" s="111">
        <v>1.4</v>
      </c>
      <c r="S24" s="221">
        <v>0</v>
      </c>
      <c r="T24" s="111">
        <v>0</v>
      </c>
      <c r="U24" s="111">
        <v>0</v>
      </c>
      <c r="V24" s="221">
        <f t="shared" si="18"/>
        <v>41</v>
      </c>
      <c r="W24" s="111">
        <v>26.7</v>
      </c>
      <c r="X24" s="111">
        <v>14.3</v>
      </c>
      <c r="Y24" s="222">
        <v>477.3</v>
      </c>
      <c r="Z24" s="223">
        <f t="shared" si="3"/>
        <v>1028.9</v>
      </c>
      <c r="AA24" s="162">
        <f t="shared" si="4"/>
        <v>551.6</v>
      </c>
      <c r="AB24" s="224">
        <f t="shared" si="5"/>
        <v>396.2</v>
      </c>
      <c r="AC24" s="225">
        <f t="shared" si="6"/>
        <v>155.4</v>
      </c>
      <c r="AD24" s="226">
        <f t="shared" si="7"/>
        <v>662.6032764987254</v>
      </c>
      <c r="AE24" s="227">
        <f t="shared" si="8"/>
        <v>475.9307798201505</v>
      </c>
      <c r="AF24" s="228">
        <f t="shared" si="9"/>
        <v>186.67249667857496</v>
      </c>
      <c r="AG24" s="229">
        <f t="shared" si="10"/>
        <v>1235.9545162972058</v>
      </c>
      <c r="AH24" s="230">
        <f t="shared" si="11"/>
        <v>573.3512397984802</v>
      </c>
      <c r="AI24" s="231">
        <f t="shared" si="12"/>
        <v>28.172588832487307</v>
      </c>
    </row>
    <row r="25" spans="1:35" s="254" customFormat="1" ht="19.5" customHeight="1">
      <c r="A25" s="219">
        <v>20</v>
      </c>
      <c r="B25" s="218" t="s">
        <v>34</v>
      </c>
      <c r="C25" s="217">
        <v>6316</v>
      </c>
      <c r="D25" s="220">
        <f t="shared" si="1"/>
        <v>110.39999999999999</v>
      </c>
      <c r="E25" s="185">
        <f t="shared" si="13"/>
        <v>108.69999999999999</v>
      </c>
      <c r="F25" s="185">
        <f t="shared" si="13"/>
        <v>1.7</v>
      </c>
      <c r="G25" s="221">
        <f t="shared" si="2"/>
        <v>0</v>
      </c>
      <c r="H25" s="111">
        <v>0</v>
      </c>
      <c r="I25" s="111">
        <v>0</v>
      </c>
      <c r="J25" s="221">
        <f t="shared" si="14"/>
        <v>86.6</v>
      </c>
      <c r="K25" s="111">
        <v>86.6</v>
      </c>
      <c r="L25" s="111">
        <v>0</v>
      </c>
      <c r="M25" s="221">
        <f t="shared" si="15"/>
        <v>1.7</v>
      </c>
      <c r="N25" s="111">
        <v>0</v>
      </c>
      <c r="O25" s="111">
        <v>1.7</v>
      </c>
      <c r="P25" s="221">
        <f t="shared" si="16"/>
        <v>22.1</v>
      </c>
      <c r="Q25" s="111">
        <v>22.1</v>
      </c>
      <c r="R25" s="111">
        <v>0</v>
      </c>
      <c r="S25" s="221">
        <f t="shared" si="17"/>
        <v>0</v>
      </c>
      <c r="T25" s="111">
        <v>0</v>
      </c>
      <c r="U25" s="111">
        <v>0</v>
      </c>
      <c r="V25" s="221">
        <f t="shared" si="18"/>
        <v>0</v>
      </c>
      <c r="W25" s="111">
        <v>0</v>
      </c>
      <c r="X25" s="111">
        <v>0</v>
      </c>
      <c r="Y25" s="222">
        <v>57.9</v>
      </c>
      <c r="Z25" s="223">
        <f t="shared" si="3"/>
        <v>168.29999999999998</v>
      </c>
      <c r="AA25" s="162">
        <f t="shared" si="4"/>
        <v>110.4</v>
      </c>
      <c r="AB25" s="224">
        <f t="shared" si="5"/>
        <v>88.3</v>
      </c>
      <c r="AC25" s="225">
        <f t="shared" si="6"/>
        <v>22.1</v>
      </c>
      <c r="AD25" s="226">
        <f t="shared" si="7"/>
        <v>563.8521726695133</v>
      </c>
      <c r="AE25" s="227">
        <f t="shared" si="8"/>
        <v>450.9795910028805</v>
      </c>
      <c r="AF25" s="228">
        <f t="shared" si="9"/>
        <v>112.87258166663263</v>
      </c>
      <c r="AG25" s="229">
        <f t="shared" si="10"/>
        <v>859.5681219228176</v>
      </c>
      <c r="AH25" s="230">
        <f t="shared" si="11"/>
        <v>295.7159492533045</v>
      </c>
      <c r="AI25" s="231">
        <f t="shared" si="12"/>
        <v>20.018115942028984</v>
      </c>
    </row>
    <row r="26" spans="1:35" s="254" customFormat="1" ht="19.5" customHeight="1">
      <c r="A26" s="219">
        <v>21</v>
      </c>
      <c r="B26" s="218" t="s">
        <v>35</v>
      </c>
      <c r="C26" s="217">
        <v>16148</v>
      </c>
      <c r="D26" s="220">
        <f t="shared" si="1"/>
        <v>233.30000000000004</v>
      </c>
      <c r="E26" s="185">
        <f t="shared" si="13"/>
        <v>211.40000000000003</v>
      </c>
      <c r="F26" s="185">
        <f t="shared" si="13"/>
        <v>21.9</v>
      </c>
      <c r="G26" s="221">
        <f t="shared" si="2"/>
        <v>0</v>
      </c>
      <c r="H26" s="111">
        <v>0</v>
      </c>
      <c r="I26" s="111">
        <v>0</v>
      </c>
      <c r="J26" s="221">
        <f t="shared" si="14"/>
        <v>179.8</v>
      </c>
      <c r="K26" s="111">
        <v>162.4</v>
      </c>
      <c r="L26" s="111">
        <v>17.4</v>
      </c>
      <c r="M26" s="221">
        <f t="shared" si="15"/>
        <v>8.3</v>
      </c>
      <c r="N26" s="111">
        <v>3.8</v>
      </c>
      <c r="O26" s="111">
        <v>4.5</v>
      </c>
      <c r="P26" s="221">
        <f t="shared" si="16"/>
        <v>45.2</v>
      </c>
      <c r="Q26" s="111">
        <v>45.2</v>
      </c>
      <c r="R26" s="111">
        <v>0</v>
      </c>
      <c r="S26" s="221">
        <f t="shared" si="17"/>
        <v>0</v>
      </c>
      <c r="T26" s="111">
        <v>0</v>
      </c>
      <c r="U26" s="111">
        <v>0</v>
      </c>
      <c r="V26" s="221">
        <f t="shared" si="18"/>
        <v>0</v>
      </c>
      <c r="W26" s="111">
        <v>0</v>
      </c>
      <c r="X26" s="111">
        <v>0</v>
      </c>
      <c r="Y26" s="222">
        <v>126.6</v>
      </c>
      <c r="Z26" s="223">
        <f t="shared" si="3"/>
        <v>359.90000000000003</v>
      </c>
      <c r="AA26" s="162">
        <f t="shared" si="4"/>
        <v>233.3</v>
      </c>
      <c r="AB26" s="224">
        <f t="shared" si="5"/>
        <v>188.10000000000002</v>
      </c>
      <c r="AC26" s="225">
        <f t="shared" si="6"/>
        <v>45.2</v>
      </c>
      <c r="AD26" s="226">
        <f t="shared" si="7"/>
        <v>466.05192293862416</v>
      </c>
      <c r="AE26" s="227">
        <f t="shared" si="8"/>
        <v>375.7581084644459</v>
      </c>
      <c r="AF26" s="228">
        <f t="shared" si="9"/>
        <v>90.29381447417836</v>
      </c>
      <c r="AG26" s="229">
        <f t="shared" si="10"/>
        <v>718.9545094968317</v>
      </c>
      <c r="AH26" s="230">
        <f t="shared" si="11"/>
        <v>252.90258655820756</v>
      </c>
      <c r="AI26" s="231">
        <f t="shared" si="12"/>
        <v>19.374196313759107</v>
      </c>
    </row>
    <row r="27" spans="1:35" s="254" customFormat="1" ht="19.5" customHeight="1">
      <c r="A27" s="215">
        <v>22</v>
      </c>
      <c r="B27" s="218" t="s">
        <v>36</v>
      </c>
      <c r="C27" s="217">
        <v>8129</v>
      </c>
      <c r="D27" s="220">
        <f t="shared" si="1"/>
        <v>166.8</v>
      </c>
      <c r="E27" s="185">
        <f t="shared" si="13"/>
        <v>160.20000000000002</v>
      </c>
      <c r="F27" s="185">
        <f t="shared" si="13"/>
        <v>6.6</v>
      </c>
      <c r="G27" s="221">
        <f t="shared" si="2"/>
        <v>0</v>
      </c>
      <c r="H27" s="111">
        <v>0</v>
      </c>
      <c r="I27" s="111">
        <v>0</v>
      </c>
      <c r="J27" s="221">
        <f t="shared" si="14"/>
        <v>135.3</v>
      </c>
      <c r="K27" s="111">
        <v>130.8</v>
      </c>
      <c r="L27" s="111">
        <v>4.5</v>
      </c>
      <c r="M27" s="221">
        <f t="shared" si="15"/>
        <v>7.699999999999999</v>
      </c>
      <c r="N27" s="111">
        <v>7.1</v>
      </c>
      <c r="O27" s="111">
        <v>0.6</v>
      </c>
      <c r="P27" s="221">
        <f t="shared" si="16"/>
        <v>22.400000000000002</v>
      </c>
      <c r="Q27" s="111">
        <v>22.3</v>
      </c>
      <c r="R27" s="111">
        <v>0.1</v>
      </c>
      <c r="S27" s="221">
        <f t="shared" si="17"/>
        <v>0</v>
      </c>
      <c r="T27" s="111">
        <v>0</v>
      </c>
      <c r="U27" s="111">
        <v>0</v>
      </c>
      <c r="V27" s="221">
        <f t="shared" si="18"/>
        <v>1.4</v>
      </c>
      <c r="W27" s="111">
        <v>0</v>
      </c>
      <c r="X27" s="111">
        <v>1.4</v>
      </c>
      <c r="Y27" s="222">
        <v>53</v>
      </c>
      <c r="Z27" s="223">
        <f t="shared" si="3"/>
        <v>219.8</v>
      </c>
      <c r="AA27" s="162">
        <f t="shared" si="4"/>
        <v>166.8</v>
      </c>
      <c r="AB27" s="224">
        <f t="shared" si="5"/>
        <v>144.4</v>
      </c>
      <c r="AC27" s="225">
        <f t="shared" si="6"/>
        <v>22.400000000000002</v>
      </c>
      <c r="AD27" s="226">
        <f t="shared" si="7"/>
        <v>661.907388521383</v>
      </c>
      <c r="AE27" s="227">
        <f t="shared" si="8"/>
        <v>573.0181468974084</v>
      </c>
      <c r="AF27" s="228">
        <f t="shared" si="9"/>
        <v>88.8892416239747</v>
      </c>
      <c r="AG27" s="229">
        <f t="shared" si="10"/>
        <v>872.2256834352518</v>
      </c>
      <c r="AH27" s="230">
        <f t="shared" si="11"/>
        <v>210.3182949138687</v>
      </c>
      <c r="AI27" s="231">
        <f t="shared" si="12"/>
        <v>13.429256594724219</v>
      </c>
    </row>
    <row r="28" spans="1:35" s="255" customFormat="1" ht="19.5" customHeight="1">
      <c r="A28" s="219">
        <v>23</v>
      </c>
      <c r="B28" s="218" t="s">
        <v>37</v>
      </c>
      <c r="C28" s="217">
        <v>6062</v>
      </c>
      <c r="D28" s="220">
        <f t="shared" si="1"/>
        <v>115.9</v>
      </c>
      <c r="E28" s="185">
        <f t="shared" si="13"/>
        <v>112.5</v>
      </c>
      <c r="F28" s="185">
        <f t="shared" si="13"/>
        <v>3.4</v>
      </c>
      <c r="G28" s="221">
        <f t="shared" si="2"/>
        <v>0</v>
      </c>
      <c r="H28" s="178">
        <v>0</v>
      </c>
      <c r="I28" s="178">
        <v>0</v>
      </c>
      <c r="J28" s="221">
        <f t="shared" si="14"/>
        <v>98.1</v>
      </c>
      <c r="K28" s="178">
        <v>96</v>
      </c>
      <c r="L28" s="178">
        <v>2.1</v>
      </c>
      <c r="M28" s="221">
        <f t="shared" si="15"/>
        <v>12.6</v>
      </c>
      <c r="N28" s="178">
        <v>11.7</v>
      </c>
      <c r="O28" s="178">
        <v>0.9</v>
      </c>
      <c r="P28" s="221">
        <f t="shared" si="16"/>
        <v>5.2</v>
      </c>
      <c r="Q28" s="178">
        <v>4.8</v>
      </c>
      <c r="R28" s="178">
        <v>0.4</v>
      </c>
      <c r="S28" s="221">
        <f t="shared" si="17"/>
        <v>0</v>
      </c>
      <c r="T28" s="178">
        <v>0</v>
      </c>
      <c r="U28" s="178">
        <v>0</v>
      </c>
      <c r="V28" s="221">
        <f t="shared" si="18"/>
        <v>0</v>
      </c>
      <c r="W28" s="178">
        <v>0</v>
      </c>
      <c r="X28" s="178">
        <v>0</v>
      </c>
      <c r="Y28" s="222">
        <v>0</v>
      </c>
      <c r="Z28" s="223">
        <f t="shared" si="3"/>
        <v>115.9</v>
      </c>
      <c r="AA28" s="162">
        <f t="shared" si="4"/>
        <v>115.89999999999999</v>
      </c>
      <c r="AB28" s="224">
        <f t="shared" si="5"/>
        <v>110.69999999999999</v>
      </c>
      <c r="AC28" s="225">
        <f t="shared" si="6"/>
        <v>5.2</v>
      </c>
      <c r="AD28" s="226">
        <f t="shared" si="7"/>
        <v>616.7452453677589</v>
      </c>
      <c r="AE28" s="227">
        <f t="shared" si="8"/>
        <v>589.074190355573</v>
      </c>
      <c r="AF28" s="228">
        <f t="shared" si="9"/>
        <v>27.671055012185906</v>
      </c>
      <c r="AG28" s="229">
        <f t="shared" si="10"/>
        <v>616.745245367759</v>
      </c>
      <c r="AH28" s="230">
        <f t="shared" si="11"/>
        <v>0</v>
      </c>
      <c r="AI28" s="231">
        <f t="shared" si="12"/>
        <v>4.486626402070751</v>
      </c>
    </row>
    <row r="29" spans="1:35" s="255" customFormat="1" ht="19.5" customHeight="1">
      <c r="A29" s="219">
        <v>24</v>
      </c>
      <c r="B29" s="218" t="s">
        <v>38</v>
      </c>
      <c r="C29" s="217">
        <v>12607</v>
      </c>
      <c r="D29" s="220">
        <f t="shared" si="1"/>
        <v>308.70000000000005</v>
      </c>
      <c r="E29" s="185">
        <f>H29+K29+N29+Q29+T29+W29</f>
        <v>291.6</v>
      </c>
      <c r="F29" s="185">
        <f>L29+I29+O29+R29+U29+X29</f>
        <v>17.1</v>
      </c>
      <c r="G29" s="221">
        <f>SUM(H29:I29)</f>
        <v>0</v>
      </c>
      <c r="H29" s="178">
        <v>0</v>
      </c>
      <c r="I29" s="178">
        <v>0</v>
      </c>
      <c r="J29" s="221">
        <f>SUM(K29:L29)</f>
        <v>217.8</v>
      </c>
      <c r="K29" s="178">
        <v>206.3</v>
      </c>
      <c r="L29" s="178">
        <v>11.5</v>
      </c>
      <c r="M29" s="221">
        <f>SUM(N29:O29)</f>
        <v>10.1</v>
      </c>
      <c r="N29" s="178">
        <v>7.5</v>
      </c>
      <c r="O29" s="178">
        <v>2.6</v>
      </c>
      <c r="P29" s="221">
        <f>SUM(Q29:R29)</f>
        <v>76.5</v>
      </c>
      <c r="Q29" s="178">
        <v>73.5</v>
      </c>
      <c r="R29" s="178">
        <v>3</v>
      </c>
      <c r="S29" s="221">
        <f>SUM(T29:U29)</f>
        <v>0</v>
      </c>
      <c r="T29" s="178">
        <v>0</v>
      </c>
      <c r="U29" s="178">
        <v>0</v>
      </c>
      <c r="V29" s="221">
        <f>SUM(W29:X29)</f>
        <v>4.3</v>
      </c>
      <c r="W29" s="178">
        <v>4.3</v>
      </c>
      <c r="X29" s="178">
        <v>0</v>
      </c>
      <c r="Y29" s="222">
        <v>127.1</v>
      </c>
      <c r="Z29" s="223">
        <f>D29+Y29</f>
        <v>435.80000000000007</v>
      </c>
      <c r="AA29" s="235">
        <f>SUM(AB29:AC29)</f>
        <v>308.70000000000005</v>
      </c>
      <c r="AB29" s="111">
        <f>G29+J29+M29+S29+V29</f>
        <v>232.20000000000002</v>
      </c>
      <c r="AC29" s="236">
        <f>P29</f>
        <v>76.5</v>
      </c>
      <c r="AD29" s="226">
        <f t="shared" si="7"/>
        <v>789.8837563360858</v>
      </c>
      <c r="AE29" s="227">
        <f t="shared" si="8"/>
        <v>594.13996832277</v>
      </c>
      <c r="AF29" s="228">
        <f t="shared" si="9"/>
        <v>195.74378801331568</v>
      </c>
      <c r="AG29" s="229">
        <f t="shared" si="10"/>
        <v>1115.0999060941567</v>
      </c>
      <c r="AH29" s="230">
        <f t="shared" si="11"/>
        <v>325.21614975807086</v>
      </c>
      <c r="AI29" s="231">
        <f>AC29*100/AA29</f>
        <v>24.781341107871718</v>
      </c>
    </row>
    <row r="30" spans="1:35" s="255" customFormat="1" ht="19.5" customHeight="1">
      <c r="A30" s="219">
        <v>25</v>
      </c>
      <c r="B30" s="218" t="s">
        <v>39</v>
      </c>
      <c r="C30" s="217">
        <v>16818</v>
      </c>
      <c r="D30" s="220">
        <f t="shared" si="1"/>
        <v>400.9</v>
      </c>
      <c r="E30" s="185">
        <f t="shared" si="13"/>
        <v>377</v>
      </c>
      <c r="F30" s="185">
        <f t="shared" si="13"/>
        <v>23.9</v>
      </c>
      <c r="G30" s="221">
        <f t="shared" si="2"/>
        <v>0</v>
      </c>
      <c r="H30" s="178">
        <v>0</v>
      </c>
      <c r="I30" s="178">
        <v>0</v>
      </c>
      <c r="J30" s="221">
        <f t="shared" si="14"/>
        <v>347.8</v>
      </c>
      <c r="K30" s="178">
        <v>337.2</v>
      </c>
      <c r="L30" s="178">
        <v>10.6</v>
      </c>
      <c r="M30" s="221">
        <f t="shared" si="15"/>
        <v>12.9</v>
      </c>
      <c r="N30" s="178">
        <v>9.5</v>
      </c>
      <c r="O30" s="178">
        <v>3.4</v>
      </c>
      <c r="P30" s="221">
        <f t="shared" si="16"/>
        <v>29.7</v>
      </c>
      <c r="Q30" s="178">
        <v>29.7</v>
      </c>
      <c r="R30" s="178">
        <v>0</v>
      </c>
      <c r="S30" s="221">
        <f t="shared" si="17"/>
        <v>0</v>
      </c>
      <c r="T30" s="178">
        <v>0</v>
      </c>
      <c r="U30" s="178">
        <v>0</v>
      </c>
      <c r="V30" s="221">
        <f t="shared" si="18"/>
        <v>10.5</v>
      </c>
      <c r="W30" s="178">
        <v>0.6</v>
      </c>
      <c r="X30" s="178">
        <v>9.9</v>
      </c>
      <c r="Y30" s="222">
        <v>178.3</v>
      </c>
      <c r="Z30" s="223">
        <f t="shared" si="3"/>
        <v>579.2</v>
      </c>
      <c r="AA30" s="162">
        <f t="shared" si="4"/>
        <v>400.9</v>
      </c>
      <c r="AB30" s="224">
        <f t="shared" si="5"/>
        <v>371.2</v>
      </c>
      <c r="AC30" s="225">
        <f t="shared" si="6"/>
        <v>29.7</v>
      </c>
      <c r="AD30" s="226">
        <f t="shared" si="7"/>
        <v>768.9533871159548</v>
      </c>
      <c r="AE30" s="227">
        <f t="shared" si="8"/>
        <v>711.9867730043462</v>
      </c>
      <c r="AF30" s="228">
        <f t="shared" si="9"/>
        <v>56.96661411160853</v>
      </c>
      <c r="AG30" s="229">
        <f t="shared" si="10"/>
        <v>1110.9448785671266</v>
      </c>
      <c r="AH30" s="230">
        <f t="shared" si="11"/>
        <v>341.9914914511717</v>
      </c>
      <c r="AI30" s="231">
        <f t="shared" si="12"/>
        <v>7.408331254676977</v>
      </c>
    </row>
    <row r="31" spans="1:35" s="255" customFormat="1" ht="19.5" customHeight="1">
      <c r="A31" s="219">
        <v>26</v>
      </c>
      <c r="B31" s="218" t="s">
        <v>88</v>
      </c>
      <c r="C31" s="217">
        <v>10351</v>
      </c>
      <c r="D31" s="220">
        <f t="shared" si="1"/>
        <v>221.80000000000004</v>
      </c>
      <c r="E31" s="185">
        <f t="shared" si="13"/>
        <v>218.50000000000003</v>
      </c>
      <c r="F31" s="185">
        <f t="shared" si="13"/>
        <v>3.3</v>
      </c>
      <c r="G31" s="221">
        <f t="shared" si="2"/>
        <v>0</v>
      </c>
      <c r="H31" s="178">
        <v>0</v>
      </c>
      <c r="I31" s="178">
        <v>0</v>
      </c>
      <c r="J31" s="221">
        <f t="shared" si="14"/>
        <v>173.3</v>
      </c>
      <c r="K31" s="178">
        <v>172.5</v>
      </c>
      <c r="L31" s="178">
        <v>0.8</v>
      </c>
      <c r="M31" s="221">
        <f t="shared" si="15"/>
        <v>9.5</v>
      </c>
      <c r="N31" s="178">
        <v>8.8</v>
      </c>
      <c r="O31" s="178">
        <v>0.7</v>
      </c>
      <c r="P31" s="221">
        <f t="shared" si="16"/>
        <v>36.9</v>
      </c>
      <c r="Q31" s="178">
        <v>36.9</v>
      </c>
      <c r="R31" s="178">
        <v>0</v>
      </c>
      <c r="S31" s="221">
        <f t="shared" si="17"/>
        <v>0</v>
      </c>
      <c r="T31" s="178">
        <v>0</v>
      </c>
      <c r="U31" s="178">
        <v>0</v>
      </c>
      <c r="V31" s="221">
        <f t="shared" si="18"/>
        <v>2.1</v>
      </c>
      <c r="W31" s="178">
        <v>0.3</v>
      </c>
      <c r="X31" s="178">
        <v>1.8</v>
      </c>
      <c r="Y31" s="222">
        <v>74.8</v>
      </c>
      <c r="Z31" s="223">
        <f t="shared" si="3"/>
        <v>296.6</v>
      </c>
      <c r="AA31" s="162">
        <f t="shared" si="4"/>
        <v>221.8</v>
      </c>
      <c r="AB31" s="224">
        <f t="shared" si="5"/>
        <v>184.9</v>
      </c>
      <c r="AC31" s="225">
        <f t="shared" si="6"/>
        <v>36.9</v>
      </c>
      <c r="AD31" s="226">
        <f t="shared" si="7"/>
        <v>691.2219794877229</v>
      </c>
      <c r="AE31" s="227">
        <f t="shared" si="8"/>
        <v>576.2260775801623</v>
      </c>
      <c r="AF31" s="228">
        <f t="shared" si="9"/>
        <v>114.99590190756075</v>
      </c>
      <c r="AG31" s="229">
        <f t="shared" si="10"/>
        <v>924.3302034087404</v>
      </c>
      <c r="AH31" s="230">
        <f t="shared" si="11"/>
        <v>233.10822392101744</v>
      </c>
      <c r="AI31" s="231">
        <f t="shared" si="12"/>
        <v>16.636609558160504</v>
      </c>
    </row>
    <row r="32" spans="1:35" s="255" customFormat="1" ht="19.5" customHeight="1">
      <c r="A32" s="219">
        <v>27</v>
      </c>
      <c r="B32" s="218" t="s">
        <v>40</v>
      </c>
      <c r="C32" s="217">
        <v>3701</v>
      </c>
      <c r="D32" s="220">
        <f t="shared" si="1"/>
        <v>73.1</v>
      </c>
      <c r="E32" s="185">
        <f t="shared" si="13"/>
        <v>72.5</v>
      </c>
      <c r="F32" s="185">
        <f t="shared" si="13"/>
        <v>0.6000000000000001</v>
      </c>
      <c r="G32" s="221">
        <f>SUM(H32:I32)</f>
        <v>0</v>
      </c>
      <c r="H32" s="178">
        <v>0</v>
      </c>
      <c r="I32" s="178">
        <v>0</v>
      </c>
      <c r="J32" s="221">
        <f>SUM(K32:L32)</f>
        <v>57.300000000000004</v>
      </c>
      <c r="K32" s="178">
        <v>57.1</v>
      </c>
      <c r="L32" s="178">
        <v>0.2</v>
      </c>
      <c r="M32" s="221">
        <f>SUM(N32:O32)</f>
        <v>3.2</v>
      </c>
      <c r="N32" s="178">
        <v>3</v>
      </c>
      <c r="O32" s="178">
        <v>0.2</v>
      </c>
      <c r="P32" s="221">
        <f>SUM(Q32:R32)</f>
        <v>11.2</v>
      </c>
      <c r="Q32" s="178">
        <v>11.2</v>
      </c>
      <c r="R32" s="178">
        <v>0</v>
      </c>
      <c r="S32" s="221">
        <f>SUM(T32:U32)</f>
        <v>0</v>
      </c>
      <c r="T32" s="178">
        <v>0</v>
      </c>
      <c r="U32" s="178">
        <v>0</v>
      </c>
      <c r="V32" s="221">
        <f>SUM(W32:X32)</f>
        <v>1.4</v>
      </c>
      <c r="W32" s="178">
        <v>1.2</v>
      </c>
      <c r="X32" s="178">
        <v>0.2</v>
      </c>
      <c r="Y32" s="222">
        <v>27.2</v>
      </c>
      <c r="Z32" s="223">
        <f>D32+Y32</f>
        <v>100.3</v>
      </c>
      <c r="AA32" s="162">
        <f>SUM(AB32:AC32)</f>
        <v>73.10000000000001</v>
      </c>
      <c r="AB32" s="224">
        <f>G32+J32+M32+S32+V32</f>
        <v>61.900000000000006</v>
      </c>
      <c r="AC32" s="225">
        <f>P32</f>
        <v>11.2</v>
      </c>
      <c r="AD32" s="226">
        <f t="shared" si="7"/>
        <v>637.1425334042239</v>
      </c>
      <c r="AE32" s="227">
        <f t="shared" si="8"/>
        <v>539.5228839633578</v>
      </c>
      <c r="AF32" s="228">
        <f t="shared" si="9"/>
        <v>97.61964944086601</v>
      </c>
      <c r="AG32" s="229">
        <f t="shared" si="10"/>
        <v>874.2188249034699</v>
      </c>
      <c r="AH32" s="230">
        <f t="shared" si="11"/>
        <v>237.07629149924603</v>
      </c>
      <c r="AI32" s="231">
        <f>AC32*100/AA32</f>
        <v>15.321477428180573</v>
      </c>
    </row>
    <row r="33" spans="1:35" s="254" customFormat="1" ht="19.5" customHeight="1">
      <c r="A33" s="215">
        <v>28</v>
      </c>
      <c r="B33" s="218" t="s">
        <v>89</v>
      </c>
      <c r="C33" s="217">
        <v>2924</v>
      </c>
      <c r="D33" s="220">
        <f t="shared" si="1"/>
        <v>81.19999999999999</v>
      </c>
      <c r="E33" s="185">
        <f t="shared" si="13"/>
        <v>78.19999999999999</v>
      </c>
      <c r="F33" s="185">
        <f t="shared" si="13"/>
        <v>3</v>
      </c>
      <c r="G33" s="221">
        <f t="shared" si="2"/>
        <v>0</v>
      </c>
      <c r="H33" s="178">
        <v>0</v>
      </c>
      <c r="I33" s="178">
        <v>0</v>
      </c>
      <c r="J33" s="221">
        <f t="shared" si="14"/>
        <v>67.2</v>
      </c>
      <c r="K33" s="111">
        <v>64.8</v>
      </c>
      <c r="L33" s="111">
        <v>2.4</v>
      </c>
      <c r="M33" s="221">
        <f t="shared" si="15"/>
        <v>6.3999999999999995</v>
      </c>
      <c r="N33" s="111">
        <v>5.8</v>
      </c>
      <c r="O33" s="111">
        <v>0.6</v>
      </c>
      <c r="P33" s="221">
        <f t="shared" si="16"/>
        <v>7.6</v>
      </c>
      <c r="Q33" s="111">
        <v>7.6</v>
      </c>
      <c r="R33" s="111">
        <v>0</v>
      </c>
      <c r="S33" s="221">
        <f t="shared" si="17"/>
        <v>0</v>
      </c>
      <c r="T33" s="111">
        <v>0</v>
      </c>
      <c r="U33" s="111">
        <v>0</v>
      </c>
      <c r="V33" s="221">
        <f t="shared" si="18"/>
        <v>0</v>
      </c>
      <c r="W33" s="111">
        <v>0</v>
      </c>
      <c r="X33" s="111">
        <v>0</v>
      </c>
      <c r="Y33" s="222">
        <v>11.8</v>
      </c>
      <c r="Z33" s="223">
        <f>D33+Y33</f>
        <v>92.99999999999999</v>
      </c>
      <c r="AA33" s="162">
        <f t="shared" si="4"/>
        <v>81.2</v>
      </c>
      <c r="AB33" s="224">
        <f t="shared" si="5"/>
        <v>73.60000000000001</v>
      </c>
      <c r="AC33" s="225">
        <f t="shared" si="6"/>
        <v>7.6</v>
      </c>
      <c r="AD33" s="226">
        <f t="shared" si="7"/>
        <v>895.812188341203</v>
      </c>
      <c r="AE33" s="227">
        <f t="shared" si="8"/>
        <v>811.9676978068047</v>
      </c>
      <c r="AF33" s="228">
        <f t="shared" si="9"/>
        <v>83.8444905343983</v>
      </c>
      <c r="AG33" s="229">
        <f t="shared" si="10"/>
        <v>1025.9917920656633</v>
      </c>
      <c r="AH33" s="230">
        <f t="shared" si="11"/>
        <v>130.17960372446052</v>
      </c>
      <c r="AI33" s="231">
        <f t="shared" si="12"/>
        <v>9.35960591133005</v>
      </c>
    </row>
    <row r="34" spans="1:35" s="254" customFormat="1" ht="19.5" customHeight="1">
      <c r="A34" s="219">
        <v>29</v>
      </c>
      <c r="B34" s="218" t="s">
        <v>41</v>
      </c>
      <c r="C34" s="217">
        <v>10033</v>
      </c>
      <c r="D34" s="220">
        <f t="shared" si="1"/>
        <v>171.9</v>
      </c>
      <c r="E34" s="185">
        <f t="shared" si="13"/>
        <v>168.4</v>
      </c>
      <c r="F34" s="185">
        <f t="shared" si="13"/>
        <v>3.5</v>
      </c>
      <c r="G34" s="221">
        <f t="shared" si="2"/>
        <v>0</v>
      </c>
      <c r="H34" s="178">
        <v>0</v>
      </c>
      <c r="I34" s="178">
        <v>0</v>
      </c>
      <c r="J34" s="221">
        <f t="shared" si="14"/>
        <v>125.39999999999999</v>
      </c>
      <c r="K34" s="111">
        <v>124.1</v>
      </c>
      <c r="L34" s="111">
        <v>1.3</v>
      </c>
      <c r="M34" s="221">
        <f t="shared" si="15"/>
        <v>7</v>
      </c>
      <c r="N34" s="111">
        <v>6.8</v>
      </c>
      <c r="O34" s="178">
        <v>0.2</v>
      </c>
      <c r="P34" s="221">
        <f t="shared" si="16"/>
        <v>38.1</v>
      </c>
      <c r="Q34" s="111">
        <v>37.5</v>
      </c>
      <c r="R34" s="111">
        <v>0.6</v>
      </c>
      <c r="S34" s="221">
        <f t="shared" si="17"/>
        <v>0</v>
      </c>
      <c r="T34" s="111">
        <v>0</v>
      </c>
      <c r="U34" s="111">
        <v>0</v>
      </c>
      <c r="V34" s="221">
        <f t="shared" si="18"/>
        <v>1.4</v>
      </c>
      <c r="W34" s="111">
        <v>0</v>
      </c>
      <c r="X34" s="111">
        <v>1.4</v>
      </c>
      <c r="Y34" s="222">
        <v>30.1</v>
      </c>
      <c r="Z34" s="223">
        <f t="shared" si="3"/>
        <v>202</v>
      </c>
      <c r="AA34" s="162">
        <f t="shared" si="4"/>
        <v>171.89999999999998</v>
      </c>
      <c r="AB34" s="224">
        <f t="shared" si="5"/>
        <v>133.79999999999998</v>
      </c>
      <c r="AC34" s="225">
        <f t="shared" si="6"/>
        <v>38.1</v>
      </c>
      <c r="AD34" s="226">
        <f t="shared" si="7"/>
        <v>552.6922446249954</v>
      </c>
      <c r="AE34" s="227">
        <f t="shared" si="8"/>
        <v>430.193265449822</v>
      </c>
      <c r="AF34" s="228">
        <f t="shared" si="9"/>
        <v>122.49897917517355</v>
      </c>
      <c r="AG34" s="229">
        <f t="shared" si="10"/>
        <v>649.4696533696865</v>
      </c>
      <c r="AH34" s="230">
        <f t="shared" si="11"/>
        <v>96.77740874469092</v>
      </c>
      <c r="AI34" s="231">
        <f t="shared" si="12"/>
        <v>22.16404886561955</v>
      </c>
    </row>
    <row r="35" spans="1:35" s="255" customFormat="1" ht="19.5" customHeight="1">
      <c r="A35" s="219">
        <v>30</v>
      </c>
      <c r="B35" s="218" t="s">
        <v>42</v>
      </c>
      <c r="C35" s="217">
        <v>4499</v>
      </c>
      <c r="D35" s="220">
        <f t="shared" si="1"/>
        <v>97.89999999999999</v>
      </c>
      <c r="E35" s="185">
        <f>H35+K35+N35+Q35+T35+W35</f>
        <v>90.19999999999999</v>
      </c>
      <c r="F35" s="185">
        <f>I35+L35+O35+R35+U35+X35</f>
        <v>7.7</v>
      </c>
      <c r="G35" s="221">
        <f>SUM(H35:I35)</f>
        <v>0</v>
      </c>
      <c r="H35" s="178">
        <v>0</v>
      </c>
      <c r="I35" s="178">
        <v>0</v>
      </c>
      <c r="J35" s="221">
        <f>SUM(K35:L35)</f>
        <v>79.8</v>
      </c>
      <c r="K35" s="111">
        <v>74.1</v>
      </c>
      <c r="L35" s="111">
        <v>5.7</v>
      </c>
      <c r="M35" s="221">
        <f>SUM(N35:O35)</f>
        <v>6</v>
      </c>
      <c r="N35" s="111">
        <v>4.3</v>
      </c>
      <c r="O35" s="178">
        <v>1.7</v>
      </c>
      <c r="P35" s="221">
        <f>SUM(Q35:R35)</f>
        <v>12.100000000000001</v>
      </c>
      <c r="Q35" s="111">
        <v>11.8</v>
      </c>
      <c r="R35" s="111">
        <v>0.3</v>
      </c>
      <c r="S35" s="221">
        <f>SUM(T35:U35)</f>
        <v>0</v>
      </c>
      <c r="T35" s="111">
        <v>0</v>
      </c>
      <c r="U35" s="111">
        <v>0</v>
      </c>
      <c r="V35" s="221">
        <f>SUM(W35:X35)</f>
        <v>0</v>
      </c>
      <c r="W35" s="111">
        <v>0</v>
      </c>
      <c r="X35" s="111">
        <v>0</v>
      </c>
      <c r="Y35" s="222">
        <v>26.5</v>
      </c>
      <c r="Z35" s="223">
        <f>D35+Y35</f>
        <v>124.39999999999999</v>
      </c>
      <c r="AA35" s="162">
        <f t="shared" si="4"/>
        <v>97.9</v>
      </c>
      <c r="AB35" s="224">
        <f>G35+J35+M35+S35+V35</f>
        <v>85.8</v>
      </c>
      <c r="AC35" s="225">
        <f>P35</f>
        <v>12.100000000000001</v>
      </c>
      <c r="AD35" s="226">
        <f t="shared" si="7"/>
        <v>701.94810316271</v>
      </c>
      <c r="AE35" s="227">
        <f t="shared" si="8"/>
        <v>615.1904724347346</v>
      </c>
      <c r="AF35" s="228">
        <f t="shared" si="9"/>
        <v>86.75763072797541</v>
      </c>
      <c r="AG35" s="229">
        <f t="shared" si="10"/>
        <v>891.9544845091024</v>
      </c>
      <c r="AH35" s="230">
        <f t="shared" si="11"/>
        <v>190.0063813463924</v>
      </c>
      <c r="AI35" s="231">
        <f>AC35*100/AA35</f>
        <v>12.359550561797754</v>
      </c>
    </row>
    <row r="36" spans="1:35" s="254" customFormat="1" ht="19.5" customHeight="1">
      <c r="A36" s="219">
        <v>31</v>
      </c>
      <c r="B36" s="218" t="s">
        <v>90</v>
      </c>
      <c r="C36" s="217">
        <v>6282</v>
      </c>
      <c r="D36" s="220">
        <f t="shared" si="1"/>
        <v>115.00000000000001</v>
      </c>
      <c r="E36" s="185">
        <f t="shared" si="13"/>
        <v>113.20000000000002</v>
      </c>
      <c r="F36" s="185">
        <f t="shared" si="13"/>
        <v>1.8000000000000003</v>
      </c>
      <c r="G36" s="221">
        <f t="shared" si="2"/>
        <v>0</v>
      </c>
      <c r="H36" s="178">
        <v>0</v>
      </c>
      <c r="I36" s="111">
        <v>0</v>
      </c>
      <c r="J36" s="221">
        <f t="shared" si="14"/>
        <v>95</v>
      </c>
      <c r="K36" s="111">
        <v>94</v>
      </c>
      <c r="L36" s="111">
        <v>1</v>
      </c>
      <c r="M36" s="221">
        <f t="shared" si="15"/>
        <v>4.2</v>
      </c>
      <c r="N36" s="111">
        <v>3.9</v>
      </c>
      <c r="O36" s="111">
        <v>0.3</v>
      </c>
      <c r="P36" s="221">
        <f t="shared" si="16"/>
        <v>13</v>
      </c>
      <c r="Q36" s="111">
        <v>12.9</v>
      </c>
      <c r="R36" s="111">
        <v>0.1</v>
      </c>
      <c r="S36" s="221">
        <f t="shared" si="17"/>
        <v>0</v>
      </c>
      <c r="T36" s="111">
        <v>0</v>
      </c>
      <c r="U36" s="111">
        <v>0</v>
      </c>
      <c r="V36" s="221">
        <f>SUM(W36:X36)</f>
        <v>2.8</v>
      </c>
      <c r="W36" s="111">
        <v>2.4</v>
      </c>
      <c r="X36" s="111">
        <v>0.4</v>
      </c>
      <c r="Y36" s="222">
        <v>32.6</v>
      </c>
      <c r="Z36" s="223">
        <f t="shared" si="3"/>
        <v>147.60000000000002</v>
      </c>
      <c r="AA36" s="162">
        <f t="shared" si="4"/>
        <v>115</v>
      </c>
      <c r="AB36" s="224">
        <f t="shared" si="5"/>
        <v>102</v>
      </c>
      <c r="AC36" s="225">
        <f t="shared" si="6"/>
        <v>13</v>
      </c>
      <c r="AD36" s="226">
        <f t="shared" si="7"/>
        <v>590.524899610767</v>
      </c>
      <c r="AE36" s="227">
        <f t="shared" si="8"/>
        <v>523.7699109591151</v>
      </c>
      <c r="AF36" s="228">
        <f t="shared" si="9"/>
        <v>66.75498865165193</v>
      </c>
      <c r="AG36" s="229">
        <f t="shared" si="10"/>
        <v>757.925871152602</v>
      </c>
      <c r="AH36" s="230">
        <f t="shared" si="11"/>
        <v>167.40097154183482</v>
      </c>
      <c r="AI36" s="231">
        <f t="shared" si="12"/>
        <v>11.304347826086957</v>
      </c>
    </row>
    <row r="37" spans="1:35" s="254" customFormat="1" ht="19.5" customHeight="1">
      <c r="A37" s="219">
        <v>32</v>
      </c>
      <c r="B37" s="218" t="s">
        <v>91</v>
      </c>
      <c r="C37" s="217">
        <v>18155</v>
      </c>
      <c r="D37" s="220">
        <f t="shared" si="1"/>
        <v>370.4</v>
      </c>
      <c r="E37" s="185">
        <f t="shared" si="13"/>
        <v>327.9</v>
      </c>
      <c r="F37" s="185">
        <f t="shared" si="13"/>
        <v>42.5</v>
      </c>
      <c r="G37" s="221">
        <f t="shared" si="2"/>
        <v>0</v>
      </c>
      <c r="H37" s="111">
        <v>0</v>
      </c>
      <c r="I37" s="111">
        <v>0</v>
      </c>
      <c r="J37" s="221">
        <f t="shared" si="14"/>
        <v>297.2</v>
      </c>
      <c r="K37" s="111">
        <v>267.2</v>
      </c>
      <c r="L37" s="111">
        <v>30</v>
      </c>
      <c r="M37" s="221">
        <f t="shared" si="15"/>
        <v>29</v>
      </c>
      <c r="N37" s="111">
        <v>19</v>
      </c>
      <c r="O37" s="111">
        <v>10</v>
      </c>
      <c r="P37" s="221">
        <f t="shared" si="16"/>
        <v>44.2</v>
      </c>
      <c r="Q37" s="111">
        <v>41.7</v>
      </c>
      <c r="R37" s="111">
        <v>2.5</v>
      </c>
      <c r="S37" s="221">
        <f t="shared" si="17"/>
        <v>0</v>
      </c>
      <c r="T37" s="111">
        <v>0</v>
      </c>
      <c r="U37" s="111">
        <v>0</v>
      </c>
      <c r="V37" s="221">
        <f t="shared" si="18"/>
        <v>0</v>
      </c>
      <c r="W37" s="111">
        <v>0</v>
      </c>
      <c r="X37" s="111">
        <v>0</v>
      </c>
      <c r="Y37" s="222">
        <v>70.5</v>
      </c>
      <c r="Z37" s="223">
        <f t="shared" si="3"/>
        <v>440.9</v>
      </c>
      <c r="AA37" s="162">
        <f t="shared" si="4"/>
        <v>370.4</v>
      </c>
      <c r="AB37" s="224">
        <f t="shared" si="5"/>
        <v>326.2</v>
      </c>
      <c r="AC37" s="225">
        <f t="shared" si="6"/>
        <v>44.2</v>
      </c>
      <c r="AD37" s="226">
        <f t="shared" si="7"/>
        <v>658.1320350743151</v>
      </c>
      <c r="AE37" s="227">
        <f t="shared" si="8"/>
        <v>579.5968408240865</v>
      </c>
      <c r="AF37" s="228">
        <f t="shared" si="9"/>
        <v>78.53519425022878</v>
      </c>
      <c r="AG37" s="229">
        <f t="shared" si="10"/>
        <v>783.3974467177796</v>
      </c>
      <c r="AH37" s="230">
        <f t="shared" si="11"/>
        <v>125.26541164346443</v>
      </c>
      <c r="AI37" s="231">
        <f t="shared" si="12"/>
        <v>11.93304535637149</v>
      </c>
    </row>
    <row r="38" spans="1:35" s="254" customFormat="1" ht="19.5" customHeight="1" thickBot="1">
      <c r="A38" s="237">
        <v>33</v>
      </c>
      <c r="B38" s="238" t="s">
        <v>44</v>
      </c>
      <c r="C38" s="239">
        <v>13777</v>
      </c>
      <c r="D38" s="240">
        <f t="shared" si="1"/>
        <v>278.00000000000006</v>
      </c>
      <c r="E38" s="241">
        <f t="shared" si="13"/>
        <v>264.90000000000003</v>
      </c>
      <c r="F38" s="241">
        <f t="shared" si="13"/>
        <v>13.1</v>
      </c>
      <c r="G38" s="242">
        <f t="shared" si="2"/>
        <v>0</v>
      </c>
      <c r="H38" s="241">
        <v>0</v>
      </c>
      <c r="I38" s="241">
        <v>0</v>
      </c>
      <c r="J38" s="242">
        <f t="shared" si="14"/>
        <v>208.3</v>
      </c>
      <c r="K38" s="241">
        <v>204.9</v>
      </c>
      <c r="L38" s="241">
        <v>3.4</v>
      </c>
      <c r="M38" s="242">
        <f t="shared" si="15"/>
        <v>9.2</v>
      </c>
      <c r="N38" s="241">
        <v>8.1</v>
      </c>
      <c r="O38" s="241">
        <v>1.1</v>
      </c>
      <c r="P38" s="242">
        <f t="shared" si="16"/>
        <v>41.199999999999996</v>
      </c>
      <c r="Q38" s="241">
        <v>40.8</v>
      </c>
      <c r="R38" s="241">
        <v>0.4</v>
      </c>
      <c r="S38" s="242">
        <f t="shared" si="17"/>
        <v>0</v>
      </c>
      <c r="T38" s="241">
        <v>0</v>
      </c>
      <c r="U38" s="241">
        <v>0</v>
      </c>
      <c r="V38" s="242">
        <f t="shared" si="18"/>
        <v>19.299999999999997</v>
      </c>
      <c r="W38" s="241">
        <v>11.1</v>
      </c>
      <c r="X38" s="241">
        <v>8.2</v>
      </c>
      <c r="Y38" s="243">
        <v>69.2</v>
      </c>
      <c r="Z38" s="244">
        <f t="shared" si="3"/>
        <v>347.20000000000005</v>
      </c>
      <c r="AA38" s="245">
        <f t="shared" si="4"/>
        <v>278</v>
      </c>
      <c r="AB38" s="246">
        <f t="shared" si="5"/>
        <v>236.8</v>
      </c>
      <c r="AC38" s="247">
        <f t="shared" si="6"/>
        <v>41.199999999999996</v>
      </c>
      <c r="AD38" s="248">
        <f t="shared" si="7"/>
        <v>650.9212408712979</v>
      </c>
      <c r="AE38" s="249">
        <f t="shared" si="8"/>
        <v>554.4537763968466</v>
      </c>
      <c r="AF38" s="250">
        <f t="shared" si="9"/>
        <v>96.46746447445133</v>
      </c>
      <c r="AG38" s="251">
        <f t="shared" si="10"/>
        <v>812.9491180953764</v>
      </c>
      <c r="AH38" s="252">
        <f t="shared" si="11"/>
        <v>162.02787722407848</v>
      </c>
      <c r="AI38" s="253">
        <f t="shared" si="12"/>
        <v>14.820143884892087</v>
      </c>
    </row>
    <row r="39" spans="1:34" s="254" customFormat="1" ht="15" customHeight="1">
      <c r="A39" s="256"/>
      <c r="C39" s="256"/>
      <c r="D39" s="257"/>
      <c r="E39" s="258"/>
      <c r="F39" s="258"/>
      <c r="AD39" s="259"/>
      <c r="AE39" s="259"/>
      <c r="AF39" s="259"/>
      <c r="AG39" s="259"/>
      <c r="AH39" s="259"/>
    </row>
    <row r="40" spans="1:34" s="254" customFormat="1" ht="15" customHeight="1">
      <c r="A40" s="256"/>
      <c r="C40" s="256"/>
      <c r="D40" s="257"/>
      <c r="E40" s="258"/>
      <c r="F40" s="258"/>
      <c r="AD40" s="259"/>
      <c r="AE40" s="259"/>
      <c r="AF40" s="259"/>
      <c r="AG40" s="259"/>
      <c r="AH40" s="259"/>
    </row>
    <row r="41" spans="1:34" s="254" customFormat="1" ht="15" customHeight="1">
      <c r="A41" s="256"/>
      <c r="C41" s="256"/>
      <c r="D41" s="257"/>
      <c r="E41" s="258"/>
      <c r="F41" s="258"/>
      <c r="AD41" s="259"/>
      <c r="AE41" s="259"/>
      <c r="AF41" s="259"/>
      <c r="AG41" s="259"/>
      <c r="AH41" s="259"/>
    </row>
    <row r="42" spans="1:34" s="254" customFormat="1" ht="15" customHeight="1">
      <c r="A42" s="256"/>
      <c r="C42" s="256"/>
      <c r="D42" s="257"/>
      <c r="E42" s="258"/>
      <c r="F42" s="258"/>
      <c r="AD42" s="259"/>
      <c r="AE42" s="259"/>
      <c r="AF42" s="259"/>
      <c r="AG42" s="259"/>
      <c r="AH42" s="259"/>
    </row>
    <row r="43" spans="1:34" s="254" customFormat="1" ht="15" customHeight="1">
      <c r="A43" s="256"/>
      <c r="C43" s="256"/>
      <c r="D43" s="257"/>
      <c r="E43" s="258"/>
      <c r="F43" s="258"/>
      <c r="AD43" s="259"/>
      <c r="AE43" s="259"/>
      <c r="AF43" s="259"/>
      <c r="AG43" s="259"/>
      <c r="AH43" s="259"/>
    </row>
    <row r="44" spans="1:34" s="254" customFormat="1" ht="15" customHeight="1">
      <c r="A44" s="256"/>
      <c r="C44" s="256"/>
      <c r="D44" s="257"/>
      <c r="E44" s="258"/>
      <c r="F44" s="258"/>
      <c r="AD44" s="259"/>
      <c r="AE44" s="259"/>
      <c r="AF44" s="259"/>
      <c r="AG44" s="259"/>
      <c r="AH44" s="259"/>
    </row>
    <row r="45" spans="1:34" s="254" customFormat="1" ht="15" customHeight="1">
      <c r="A45" s="256"/>
      <c r="C45" s="256"/>
      <c r="D45" s="257"/>
      <c r="E45" s="258"/>
      <c r="F45" s="258"/>
      <c r="AD45" s="259"/>
      <c r="AE45" s="259"/>
      <c r="AF45" s="259"/>
      <c r="AG45" s="259"/>
      <c r="AH45" s="259"/>
    </row>
    <row r="46" spans="1:34" s="254" customFormat="1" ht="15" customHeight="1">
      <c r="A46" s="256"/>
      <c r="C46" s="256"/>
      <c r="D46" s="257"/>
      <c r="E46" s="258"/>
      <c r="F46" s="258"/>
      <c r="AD46" s="259"/>
      <c r="AE46" s="259"/>
      <c r="AF46" s="259"/>
      <c r="AG46" s="259"/>
      <c r="AH46" s="259"/>
    </row>
    <row r="47" spans="1:34" s="254" customFormat="1" ht="15" customHeight="1">
      <c r="A47" s="256"/>
      <c r="C47" s="256"/>
      <c r="D47" s="257"/>
      <c r="E47" s="258"/>
      <c r="F47" s="258"/>
      <c r="AD47" s="259"/>
      <c r="AE47" s="259"/>
      <c r="AF47" s="259"/>
      <c r="AG47" s="259"/>
      <c r="AH47" s="259"/>
    </row>
    <row r="48" spans="1:34" s="254" customFormat="1" ht="15" customHeight="1">
      <c r="A48" s="256"/>
      <c r="C48" s="256"/>
      <c r="D48" s="257"/>
      <c r="E48" s="258"/>
      <c r="F48" s="258"/>
      <c r="AD48" s="259"/>
      <c r="AE48" s="259"/>
      <c r="AF48" s="259"/>
      <c r="AG48" s="259"/>
      <c r="AH48" s="259"/>
    </row>
    <row r="49" spans="1:34" s="254" customFormat="1" ht="15" customHeight="1">
      <c r="A49" s="256"/>
      <c r="C49" s="256"/>
      <c r="D49" s="257"/>
      <c r="E49" s="258"/>
      <c r="F49" s="258"/>
      <c r="AD49" s="259"/>
      <c r="AE49" s="259"/>
      <c r="AF49" s="259"/>
      <c r="AG49" s="259"/>
      <c r="AH49" s="259"/>
    </row>
    <row r="50" spans="1:34" s="254" customFormat="1" ht="15" customHeight="1">
      <c r="A50" s="256"/>
      <c r="C50" s="256"/>
      <c r="D50" s="257"/>
      <c r="E50" s="258"/>
      <c r="F50" s="258"/>
      <c r="AD50" s="259"/>
      <c r="AE50" s="259"/>
      <c r="AF50" s="259"/>
      <c r="AG50" s="259"/>
      <c r="AH50" s="259"/>
    </row>
    <row r="51" spans="1:34" s="254" customFormat="1" ht="15" customHeight="1">
      <c r="A51" s="256"/>
      <c r="C51" s="256"/>
      <c r="D51" s="257"/>
      <c r="E51" s="258"/>
      <c r="F51" s="258"/>
      <c r="AD51" s="259"/>
      <c r="AE51" s="259"/>
      <c r="AF51" s="259"/>
      <c r="AG51" s="259"/>
      <c r="AH51" s="259"/>
    </row>
    <row r="52" spans="1:34" s="254" customFormat="1" ht="15" customHeight="1">
      <c r="A52" s="256"/>
      <c r="C52" s="256"/>
      <c r="D52" s="257"/>
      <c r="E52" s="258"/>
      <c r="F52" s="258"/>
      <c r="AD52" s="259"/>
      <c r="AE52" s="259"/>
      <c r="AF52" s="259"/>
      <c r="AG52" s="259"/>
      <c r="AH52" s="259"/>
    </row>
    <row r="53" spans="1:34" s="86" customFormat="1" ht="15" customHeight="1">
      <c r="A53" s="107"/>
      <c r="C53" s="107"/>
      <c r="D53" s="110"/>
      <c r="E53" s="108"/>
      <c r="F53" s="108"/>
      <c r="AD53" s="109"/>
      <c r="AE53" s="109"/>
      <c r="AF53" s="109"/>
      <c r="AG53" s="109"/>
      <c r="AH53" s="109"/>
    </row>
    <row r="54" spans="1:34" s="86" customFormat="1" ht="15" customHeight="1">
      <c r="A54" s="107"/>
      <c r="C54" s="107"/>
      <c r="D54" s="110"/>
      <c r="E54" s="108"/>
      <c r="F54" s="108"/>
      <c r="AD54" s="109"/>
      <c r="AE54" s="109"/>
      <c r="AF54" s="109"/>
      <c r="AG54" s="109"/>
      <c r="AH54" s="109"/>
    </row>
    <row r="55" spans="1:34" s="86" customFormat="1" ht="15" customHeight="1">
      <c r="A55" s="107"/>
      <c r="C55" s="107"/>
      <c r="D55" s="110"/>
      <c r="E55" s="108"/>
      <c r="F55" s="108"/>
      <c r="AD55" s="109"/>
      <c r="AE55" s="109"/>
      <c r="AF55" s="109"/>
      <c r="AG55" s="109"/>
      <c r="AH55" s="109"/>
    </row>
    <row r="56" spans="1:34" s="86" customFormat="1" ht="15" customHeight="1">
      <c r="A56" s="107"/>
      <c r="C56" s="107"/>
      <c r="D56" s="110"/>
      <c r="E56" s="108"/>
      <c r="F56" s="108"/>
      <c r="AD56" s="109"/>
      <c r="AE56" s="109"/>
      <c r="AF56" s="109"/>
      <c r="AG56" s="109"/>
      <c r="AH56" s="109"/>
    </row>
    <row r="57" spans="1:34" s="86" customFormat="1" ht="15" customHeight="1">
      <c r="A57" s="107"/>
      <c r="C57" s="107"/>
      <c r="D57" s="110"/>
      <c r="E57" s="108"/>
      <c r="F57" s="108"/>
      <c r="AD57" s="109"/>
      <c r="AE57" s="109"/>
      <c r="AF57" s="109"/>
      <c r="AG57" s="109"/>
      <c r="AH57" s="109"/>
    </row>
    <row r="58" spans="1:34" s="86" customFormat="1" ht="15" customHeight="1">
      <c r="A58" s="107"/>
      <c r="C58" s="107"/>
      <c r="D58" s="110"/>
      <c r="E58" s="108"/>
      <c r="F58" s="108"/>
      <c r="AD58" s="109"/>
      <c r="AE58" s="109"/>
      <c r="AF58" s="109"/>
      <c r="AG58" s="109"/>
      <c r="AH58" s="109"/>
    </row>
    <row r="59" spans="1:34" s="86" customFormat="1" ht="15" customHeight="1">
      <c r="A59" s="107"/>
      <c r="C59" s="107"/>
      <c r="D59" s="110"/>
      <c r="E59" s="108"/>
      <c r="F59" s="108"/>
      <c r="AD59" s="109"/>
      <c r="AE59" s="109"/>
      <c r="AF59" s="109"/>
      <c r="AG59" s="109"/>
      <c r="AH59" s="109"/>
    </row>
    <row r="60" spans="1:34" s="86" customFormat="1" ht="15" customHeight="1">
      <c r="A60" s="107"/>
      <c r="C60" s="107"/>
      <c r="D60" s="110"/>
      <c r="E60" s="108"/>
      <c r="F60" s="108"/>
      <c r="AD60" s="109"/>
      <c r="AE60" s="109"/>
      <c r="AF60" s="109"/>
      <c r="AG60" s="109"/>
      <c r="AH60" s="109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zoomScalePageLayoutView="0" workbookViewId="0" topLeftCell="A1">
      <selection activeCell="A16" sqref="A16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35" ht="15" customHeight="1">
      <c r="A1" s="439" t="s">
        <v>101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</row>
    <row r="2" spans="1:35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</row>
    <row r="3" spans="1:35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</row>
    <row r="4" spans="1:35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</row>
    <row r="5" spans="1:35" s="7" customFormat="1" ht="39.75" customHeight="1" thickBot="1">
      <c r="A5" s="431" t="s">
        <v>19</v>
      </c>
      <c r="B5" s="432"/>
      <c r="C5" s="134">
        <f>SUM(C6:C38)</f>
        <v>1302902</v>
      </c>
      <c r="D5" s="173">
        <f>SUM(E5:F5)</f>
        <v>25742</v>
      </c>
      <c r="E5" s="12">
        <f>SUM(E6:E38)</f>
        <v>24277.8</v>
      </c>
      <c r="F5" s="12">
        <f>SUM(F6:F38)</f>
        <v>1464.2000000000003</v>
      </c>
      <c r="G5" s="135">
        <f aca="true" t="shared" si="0" ref="G5:AC5">SUM(G6:G38)</f>
        <v>676.6</v>
      </c>
      <c r="H5" s="13">
        <f t="shared" si="0"/>
        <v>676.6</v>
      </c>
      <c r="I5" s="13">
        <f t="shared" si="0"/>
        <v>0</v>
      </c>
      <c r="J5" s="135">
        <f t="shared" si="0"/>
        <v>19909.00000000001</v>
      </c>
      <c r="K5" s="13">
        <f t="shared" si="0"/>
        <v>18986.600000000006</v>
      </c>
      <c r="L5" s="13">
        <f t="shared" si="0"/>
        <v>922.4000000000002</v>
      </c>
      <c r="M5" s="135">
        <f t="shared" si="0"/>
        <v>1122.8000000000002</v>
      </c>
      <c r="N5" s="13">
        <f t="shared" si="0"/>
        <v>917.2</v>
      </c>
      <c r="O5" s="13">
        <f t="shared" si="0"/>
        <v>205.6</v>
      </c>
      <c r="P5" s="135">
        <f t="shared" si="0"/>
        <v>3541.3999999999996</v>
      </c>
      <c r="Q5" s="13">
        <f t="shared" si="0"/>
        <v>3419.199999999999</v>
      </c>
      <c r="R5" s="13">
        <f t="shared" si="0"/>
        <v>122.20000000000002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492.2</v>
      </c>
      <c r="W5" s="13">
        <f t="shared" si="0"/>
        <v>278.2</v>
      </c>
      <c r="X5" s="13">
        <f t="shared" si="0"/>
        <v>214</v>
      </c>
      <c r="Y5" s="136">
        <f t="shared" si="0"/>
        <v>11963.3</v>
      </c>
      <c r="Z5" s="174">
        <f t="shared" si="0"/>
        <v>37705.29999999999</v>
      </c>
      <c r="AA5" s="175">
        <f t="shared" si="0"/>
        <v>25742.000000000004</v>
      </c>
      <c r="AB5" s="14">
        <f t="shared" si="0"/>
        <v>22200.600000000006</v>
      </c>
      <c r="AC5" s="15">
        <f t="shared" si="0"/>
        <v>3541.3999999999996</v>
      </c>
      <c r="AD5" s="137">
        <f>AA5/C5/30*1000000</f>
        <v>658.5811263369516</v>
      </c>
      <c r="AE5" s="16">
        <f>AB5/C5/30*1000000</f>
        <v>567.9782516259858</v>
      </c>
      <c r="AF5" s="17">
        <f>AC5/C5/30*1000000</f>
        <v>90.60287471096571</v>
      </c>
      <c r="AG5" s="176">
        <f>Z5/C5/30*1000000</f>
        <v>964.6491703392373</v>
      </c>
      <c r="AH5" s="138">
        <f>Y5/C5/30*1000000</f>
        <v>306.0680440022861</v>
      </c>
      <c r="AI5" s="177">
        <f>AC5*100/AA5</f>
        <v>13.757283816331283</v>
      </c>
    </row>
    <row r="6" spans="1:35" s="86" customFormat="1" ht="19.5" customHeight="1" thickTop="1">
      <c r="A6" s="79">
        <v>1</v>
      </c>
      <c r="B6" s="80" t="s">
        <v>20</v>
      </c>
      <c r="C6" s="139">
        <v>295142</v>
      </c>
      <c r="D6" s="140">
        <f aca="true" t="shared" si="1" ref="D6:D38">SUM(E6:F6)</f>
        <v>6039.3</v>
      </c>
      <c r="E6" s="81">
        <f>H6+K6+N6+Q6+T6+W6</f>
        <v>5993.2</v>
      </c>
      <c r="F6" s="81">
        <f>I6+L6+O6+R6+U6+X6</f>
        <v>46.1</v>
      </c>
      <c r="G6" s="141">
        <f aca="true" t="shared" si="2" ref="G6:G38">SUM(H6:I6)</f>
        <v>0</v>
      </c>
      <c r="H6" s="81">
        <v>0</v>
      </c>
      <c r="I6" s="81">
        <v>0</v>
      </c>
      <c r="J6" s="141">
        <f>SUM(K6:L6)</f>
        <v>4796.5</v>
      </c>
      <c r="K6" s="81">
        <v>4762.1</v>
      </c>
      <c r="L6" s="81">
        <v>34.4</v>
      </c>
      <c r="M6" s="141">
        <f>SUM(N6:O6)</f>
        <v>317.7</v>
      </c>
      <c r="N6" s="81">
        <v>316.5</v>
      </c>
      <c r="O6" s="81">
        <v>1.2</v>
      </c>
      <c r="P6" s="141">
        <f>SUM(Q6:R6)</f>
        <v>844.3</v>
      </c>
      <c r="Q6" s="81">
        <v>842.9</v>
      </c>
      <c r="R6" s="81">
        <v>1.4</v>
      </c>
      <c r="S6" s="141">
        <f>SUM(T6:U6)</f>
        <v>0</v>
      </c>
      <c r="T6" s="81">
        <v>0</v>
      </c>
      <c r="U6" s="81">
        <v>0</v>
      </c>
      <c r="V6" s="141">
        <f>SUM(W6:X6)</f>
        <v>80.8</v>
      </c>
      <c r="W6" s="81">
        <v>71.7</v>
      </c>
      <c r="X6" s="81">
        <v>9.1</v>
      </c>
      <c r="Y6" s="142">
        <v>3674.1</v>
      </c>
      <c r="Z6" s="143">
        <f aca="true" t="shared" si="3" ref="Z6:Z38">D6+Y6</f>
        <v>9713.4</v>
      </c>
      <c r="AA6" s="144">
        <f aca="true" t="shared" si="4" ref="AA6:AA38">SUM(AB6:AC6)</f>
        <v>6039.3</v>
      </c>
      <c r="AB6" s="82">
        <f aca="true" t="shared" si="5" ref="AB6:AB38">G6+J6+M6+S6+V6</f>
        <v>5195</v>
      </c>
      <c r="AC6" s="83">
        <f aca="true" t="shared" si="6" ref="AC6:AC38">P6</f>
        <v>844.3</v>
      </c>
      <c r="AD6" s="145">
        <f aca="true" t="shared" si="7" ref="AD6:AD38">AA6/C6/30*1000000</f>
        <v>682.0784571494399</v>
      </c>
      <c r="AE6" s="84">
        <f aca="true" t="shared" si="8" ref="AE6:AE38">AB6/C6/30*1000000</f>
        <v>586.7232270116306</v>
      </c>
      <c r="AF6" s="85">
        <f aca="true" t="shared" si="9" ref="AF6:AF38">AC6/C6/30*1000000</f>
        <v>95.35523013780936</v>
      </c>
      <c r="AG6" s="146">
        <f aca="true" t="shared" si="10" ref="AG6:AG38">Z6/C6/30*1000000</f>
        <v>1097.031259529311</v>
      </c>
      <c r="AH6" s="147">
        <f aca="true" t="shared" si="11" ref="AH6:AH38">Y6/C6/30*1000000</f>
        <v>414.9528023798714</v>
      </c>
      <c r="AI6" s="148">
        <f aca="true" t="shared" si="12" ref="AI6:AI38">AC6*100/AA6</f>
        <v>13.980097031112876</v>
      </c>
    </row>
    <row r="7" spans="1:35" s="89" customFormat="1" ht="19.5" customHeight="1">
      <c r="A7" s="87">
        <v>2</v>
      </c>
      <c r="B7" s="88" t="s">
        <v>21</v>
      </c>
      <c r="C7" s="149">
        <v>56969</v>
      </c>
      <c r="D7" s="140">
        <f t="shared" si="1"/>
        <v>1357.3</v>
      </c>
      <c r="E7" s="81">
        <f aca="true" t="shared" si="13" ref="E7:F38">H7+K7+N7+Q7+T7+W7</f>
        <v>1151.3</v>
      </c>
      <c r="F7" s="81">
        <f t="shared" si="13"/>
        <v>206</v>
      </c>
      <c r="G7" s="141">
        <f>SUM(H7:I7)</f>
        <v>0</v>
      </c>
      <c r="H7" s="81">
        <v>0</v>
      </c>
      <c r="I7" s="81">
        <v>0</v>
      </c>
      <c r="J7" s="141">
        <f>SUM(K7:L7)</f>
        <v>1053.2</v>
      </c>
      <c r="K7" s="81">
        <v>961.2</v>
      </c>
      <c r="L7" s="81">
        <v>92</v>
      </c>
      <c r="M7" s="141">
        <f>SUM(N7:O7)</f>
        <v>64.2</v>
      </c>
      <c r="N7" s="81">
        <v>34.2</v>
      </c>
      <c r="O7" s="81">
        <v>30</v>
      </c>
      <c r="P7" s="141">
        <f>SUM(Q7:R7)</f>
        <v>188.70000000000002</v>
      </c>
      <c r="Q7" s="81">
        <v>150.3</v>
      </c>
      <c r="R7" s="81">
        <v>38.4</v>
      </c>
      <c r="S7" s="141">
        <f>SUM(T7:U7)</f>
        <v>0</v>
      </c>
      <c r="T7" s="81">
        <v>0</v>
      </c>
      <c r="U7" s="81">
        <v>0</v>
      </c>
      <c r="V7" s="141">
        <f>SUM(W7:X7)</f>
        <v>51.2</v>
      </c>
      <c r="W7" s="81">
        <v>5.6</v>
      </c>
      <c r="X7" s="81">
        <v>45.6</v>
      </c>
      <c r="Y7" s="142">
        <v>536.9</v>
      </c>
      <c r="Z7" s="143">
        <f>D7+Y7</f>
        <v>1894.1999999999998</v>
      </c>
      <c r="AA7" s="144">
        <f>SUM(AB7:AC7)</f>
        <v>1357.3000000000002</v>
      </c>
      <c r="AB7" s="82">
        <f>G7+J7+M7+S7+V7</f>
        <v>1168.6000000000001</v>
      </c>
      <c r="AC7" s="83">
        <f>P7</f>
        <v>188.70000000000002</v>
      </c>
      <c r="AD7" s="145">
        <f t="shared" si="7"/>
        <v>794.1746095829897</v>
      </c>
      <c r="AE7" s="84">
        <f t="shared" si="8"/>
        <v>683.7636843429469</v>
      </c>
      <c r="AF7" s="85">
        <f t="shared" si="9"/>
        <v>110.41092524004283</v>
      </c>
      <c r="AG7" s="146">
        <f t="shared" si="10"/>
        <v>1108.3220698976636</v>
      </c>
      <c r="AH7" s="147">
        <f t="shared" si="11"/>
        <v>314.14746031467405</v>
      </c>
      <c r="AI7" s="148">
        <f>AC7*100/AA7</f>
        <v>13.902600751491931</v>
      </c>
    </row>
    <row r="8" spans="1:35" s="89" customFormat="1" ht="19.5" customHeight="1">
      <c r="A8" s="87">
        <v>3</v>
      </c>
      <c r="B8" s="90" t="s">
        <v>22</v>
      </c>
      <c r="C8" s="149">
        <v>38973</v>
      </c>
      <c r="D8" s="140">
        <f t="shared" si="1"/>
        <v>847.4</v>
      </c>
      <c r="E8" s="81">
        <f t="shared" si="13"/>
        <v>767.8</v>
      </c>
      <c r="F8" s="81">
        <f t="shared" si="13"/>
        <v>79.60000000000001</v>
      </c>
      <c r="G8" s="141">
        <f>SUM(H8:I8)</f>
        <v>0</v>
      </c>
      <c r="H8" s="81">
        <v>0</v>
      </c>
      <c r="I8" s="81">
        <v>0</v>
      </c>
      <c r="J8" s="141">
        <f>SUM(K8:L8)</f>
        <v>741.9</v>
      </c>
      <c r="K8" s="81">
        <v>691.6</v>
      </c>
      <c r="L8" s="81">
        <v>50.3</v>
      </c>
      <c r="M8" s="141">
        <f>SUM(N8:O8)</f>
        <v>78.9</v>
      </c>
      <c r="N8" s="81">
        <v>57.3</v>
      </c>
      <c r="O8" s="81">
        <v>21.6</v>
      </c>
      <c r="P8" s="141">
        <f>SUM(Q8:R8)</f>
        <v>26.599999999999998</v>
      </c>
      <c r="Q8" s="81">
        <v>18.9</v>
      </c>
      <c r="R8" s="81">
        <v>7.7</v>
      </c>
      <c r="S8" s="141">
        <f>SUM(T8:U8)</f>
        <v>0</v>
      </c>
      <c r="T8" s="81">
        <v>0</v>
      </c>
      <c r="U8" s="81">
        <v>0</v>
      </c>
      <c r="V8" s="141">
        <f>SUM(W8:X8)</f>
        <v>0</v>
      </c>
      <c r="W8" s="81">
        <v>0</v>
      </c>
      <c r="X8" s="81">
        <v>0</v>
      </c>
      <c r="Y8" s="142">
        <v>83</v>
      </c>
      <c r="Z8" s="143">
        <f>D8+Y8</f>
        <v>930.4</v>
      </c>
      <c r="AA8" s="144">
        <f>SUM(AB8:AC8)</f>
        <v>847.4</v>
      </c>
      <c r="AB8" s="82">
        <f>G8+J8+M8+S8+V8</f>
        <v>820.8</v>
      </c>
      <c r="AC8" s="83">
        <f>P8</f>
        <v>26.599999999999998</v>
      </c>
      <c r="AD8" s="145">
        <f t="shared" si="7"/>
        <v>724.7752717693446</v>
      </c>
      <c r="AE8" s="84">
        <f t="shared" si="8"/>
        <v>702.0244784851051</v>
      </c>
      <c r="AF8" s="85">
        <f t="shared" si="9"/>
        <v>22.750793284239514</v>
      </c>
      <c r="AG8" s="146">
        <f t="shared" si="10"/>
        <v>795.7645891600168</v>
      </c>
      <c r="AH8" s="147">
        <f t="shared" si="11"/>
        <v>70.98931739067217</v>
      </c>
      <c r="AI8" s="148">
        <f>AC8*100/AA8</f>
        <v>3.1390134529147984</v>
      </c>
    </row>
    <row r="9" spans="1:35" s="86" customFormat="1" ht="19.5" customHeight="1">
      <c r="A9" s="91">
        <v>4</v>
      </c>
      <c r="B9" s="90" t="s">
        <v>23</v>
      </c>
      <c r="C9" s="149">
        <v>100015</v>
      </c>
      <c r="D9" s="150">
        <f t="shared" si="1"/>
        <v>1722.8999999999999</v>
      </c>
      <c r="E9" s="81">
        <f t="shared" si="13"/>
        <v>1682.8</v>
      </c>
      <c r="F9" s="81">
        <f t="shared" si="13"/>
        <v>40.1</v>
      </c>
      <c r="G9" s="151">
        <f t="shared" si="2"/>
        <v>0</v>
      </c>
      <c r="H9" s="92">
        <v>0</v>
      </c>
      <c r="I9" s="92">
        <v>0</v>
      </c>
      <c r="J9" s="151">
        <f aca="true" t="shared" si="14" ref="J9:J38">SUM(K9:L9)</f>
        <v>1528.3</v>
      </c>
      <c r="K9" s="92">
        <v>1505</v>
      </c>
      <c r="L9" s="92">
        <v>23.3</v>
      </c>
      <c r="M9" s="151">
        <f aca="true" t="shared" si="15" ref="M9:M38">SUM(N9:O9)</f>
        <v>73.1</v>
      </c>
      <c r="N9" s="92">
        <v>69.5</v>
      </c>
      <c r="O9" s="92">
        <v>3.6</v>
      </c>
      <c r="P9" s="151">
        <f aca="true" t="shared" si="16" ref="P9:P38">SUM(Q9:R9)</f>
        <v>108.3</v>
      </c>
      <c r="Q9" s="92">
        <v>108.3</v>
      </c>
      <c r="R9" s="92">
        <v>0</v>
      </c>
      <c r="S9" s="151">
        <f aca="true" t="shared" si="17" ref="S9:S38">SUM(T9:U9)</f>
        <v>0</v>
      </c>
      <c r="T9" s="92">
        <v>0</v>
      </c>
      <c r="U9" s="92">
        <v>0</v>
      </c>
      <c r="V9" s="151">
        <f aca="true" t="shared" si="18" ref="V9:V38">SUM(W9:X9)</f>
        <v>13.2</v>
      </c>
      <c r="W9" s="92">
        <v>0</v>
      </c>
      <c r="X9" s="92">
        <v>13.2</v>
      </c>
      <c r="Y9" s="152">
        <v>1146.8</v>
      </c>
      <c r="Z9" s="153">
        <f t="shared" si="3"/>
        <v>2869.7</v>
      </c>
      <c r="AA9" s="154">
        <f t="shared" si="4"/>
        <v>1722.8999999999999</v>
      </c>
      <c r="AB9" s="93">
        <f t="shared" si="5"/>
        <v>1614.6</v>
      </c>
      <c r="AC9" s="94">
        <f t="shared" si="6"/>
        <v>108.3</v>
      </c>
      <c r="AD9" s="155">
        <f t="shared" si="7"/>
        <v>574.213867919812</v>
      </c>
      <c r="AE9" s="95">
        <f t="shared" si="8"/>
        <v>538.1192821076838</v>
      </c>
      <c r="AF9" s="96">
        <f t="shared" si="9"/>
        <v>36.09458581212818</v>
      </c>
      <c r="AG9" s="156">
        <f t="shared" si="10"/>
        <v>956.4232031861886</v>
      </c>
      <c r="AH9" s="157">
        <f t="shared" si="11"/>
        <v>382.20933526637674</v>
      </c>
      <c r="AI9" s="158">
        <f t="shared" si="12"/>
        <v>6.285913285739161</v>
      </c>
    </row>
    <row r="10" spans="1:35" s="86" customFormat="1" ht="19.5" customHeight="1">
      <c r="A10" s="91">
        <v>5</v>
      </c>
      <c r="B10" s="90" t="s">
        <v>76</v>
      </c>
      <c r="C10" s="149">
        <v>93741</v>
      </c>
      <c r="D10" s="150">
        <f t="shared" si="1"/>
        <v>1444.1</v>
      </c>
      <c r="E10" s="81">
        <f t="shared" si="13"/>
        <v>1377.1</v>
      </c>
      <c r="F10" s="81">
        <f t="shared" si="13"/>
        <v>67</v>
      </c>
      <c r="G10" s="151">
        <f t="shared" si="2"/>
        <v>0</v>
      </c>
      <c r="H10" s="92">
        <v>0</v>
      </c>
      <c r="I10" s="92">
        <v>0</v>
      </c>
      <c r="J10" s="151">
        <f t="shared" si="14"/>
        <v>1056.7</v>
      </c>
      <c r="K10" s="92">
        <v>1010.7</v>
      </c>
      <c r="L10" s="92">
        <v>46</v>
      </c>
      <c r="M10" s="151">
        <f t="shared" si="15"/>
        <v>66.8</v>
      </c>
      <c r="N10" s="92">
        <v>45.8</v>
      </c>
      <c r="O10" s="92">
        <v>21</v>
      </c>
      <c r="P10" s="151">
        <f t="shared" si="16"/>
        <v>320.6</v>
      </c>
      <c r="Q10" s="92">
        <v>320.6</v>
      </c>
      <c r="R10" s="92">
        <v>0</v>
      </c>
      <c r="S10" s="151">
        <f t="shared" si="17"/>
        <v>0</v>
      </c>
      <c r="T10" s="92">
        <v>0</v>
      </c>
      <c r="U10" s="92">
        <v>0</v>
      </c>
      <c r="V10" s="151">
        <f t="shared" si="18"/>
        <v>0</v>
      </c>
      <c r="W10" s="92">
        <v>0</v>
      </c>
      <c r="X10" s="92">
        <v>0</v>
      </c>
      <c r="Y10" s="152">
        <v>779.9</v>
      </c>
      <c r="Z10" s="153">
        <f t="shared" si="3"/>
        <v>2224</v>
      </c>
      <c r="AA10" s="154">
        <f t="shared" si="4"/>
        <v>1444.1</v>
      </c>
      <c r="AB10" s="93">
        <f t="shared" si="5"/>
        <v>1123.5</v>
      </c>
      <c r="AC10" s="94">
        <f t="shared" si="6"/>
        <v>320.6</v>
      </c>
      <c r="AD10" s="155">
        <f t="shared" si="7"/>
        <v>513.5070744569256</v>
      </c>
      <c r="AE10" s="95">
        <f t="shared" si="8"/>
        <v>399.50501914850497</v>
      </c>
      <c r="AF10" s="96">
        <f t="shared" si="9"/>
        <v>114.00205530842074</v>
      </c>
      <c r="AG10" s="156">
        <f t="shared" si="10"/>
        <v>790.8314753771917</v>
      </c>
      <c r="AH10" s="157">
        <f t="shared" si="11"/>
        <v>277.32440092026616</v>
      </c>
      <c r="AI10" s="158">
        <f t="shared" si="12"/>
        <v>22.200678623364038</v>
      </c>
    </row>
    <row r="11" spans="1:35" s="86" customFormat="1" ht="19.5" customHeight="1">
      <c r="A11" s="91">
        <v>6</v>
      </c>
      <c r="B11" s="90" t="s">
        <v>77</v>
      </c>
      <c r="C11" s="149">
        <v>37139</v>
      </c>
      <c r="D11" s="150">
        <f t="shared" si="1"/>
        <v>899.2</v>
      </c>
      <c r="E11" s="81">
        <f t="shared" si="13"/>
        <v>767.4</v>
      </c>
      <c r="F11" s="81">
        <f t="shared" si="13"/>
        <v>131.8</v>
      </c>
      <c r="G11" s="151">
        <f>SUM(H11:I11)</f>
        <v>0</v>
      </c>
      <c r="H11" s="97">
        <v>0</v>
      </c>
      <c r="I11" s="92">
        <v>0</v>
      </c>
      <c r="J11" s="151">
        <f t="shared" si="14"/>
        <v>738.0999999999999</v>
      </c>
      <c r="K11" s="92">
        <v>638.8</v>
      </c>
      <c r="L11" s="92">
        <v>99.3</v>
      </c>
      <c r="M11" s="151">
        <f t="shared" si="15"/>
        <v>65.1</v>
      </c>
      <c r="N11" s="92">
        <v>37.6</v>
      </c>
      <c r="O11" s="92">
        <v>27.5</v>
      </c>
      <c r="P11" s="151">
        <f t="shared" si="16"/>
        <v>96</v>
      </c>
      <c r="Q11" s="92">
        <v>91</v>
      </c>
      <c r="R11" s="92">
        <v>5</v>
      </c>
      <c r="S11" s="151">
        <f t="shared" si="17"/>
        <v>0</v>
      </c>
      <c r="T11" s="92">
        <v>0</v>
      </c>
      <c r="U11" s="92">
        <v>0</v>
      </c>
      <c r="V11" s="151">
        <f t="shared" si="18"/>
        <v>0</v>
      </c>
      <c r="W11" s="92">
        <v>0</v>
      </c>
      <c r="X11" s="92">
        <v>0</v>
      </c>
      <c r="Y11" s="152">
        <v>317.8</v>
      </c>
      <c r="Z11" s="153">
        <f t="shared" si="3"/>
        <v>1217</v>
      </c>
      <c r="AA11" s="154">
        <f t="shared" si="4"/>
        <v>899.1999999999999</v>
      </c>
      <c r="AB11" s="93">
        <f t="shared" si="5"/>
        <v>803.1999999999999</v>
      </c>
      <c r="AC11" s="94">
        <f t="shared" si="6"/>
        <v>96</v>
      </c>
      <c r="AD11" s="155">
        <f t="shared" si="7"/>
        <v>807.0581688611253</v>
      </c>
      <c r="AE11" s="95">
        <f t="shared" si="8"/>
        <v>720.8953750325353</v>
      </c>
      <c r="AF11" s="96">
        <f t="shared" si="9"/>
        <v>86.1627938285899</v>
      </c>
      <c r="AG11" s="156">
        <f t="shared" si="10"/>
        <v>1092.2929175978531</v>
      </c>
      <c r="AH11" s="157">
        <f t="shared" si="11"/>
        <v>285.2347487367278</v>
      </c>
      <c r="AI11" s="158">
        <f t="shared" si="12"/>
        <v>10.676156583629894</v>
      </c>
    </row>
    <row r="12" spans="1:35" s="86" customFormat="1" ht="19.5" customHeight="1">
      <c r="A12" s="91">
        <v>7</v>
      </c>
      <c r="B12" s="90" t="s">
        <v>26</v>
      </c>
      <c r="C12" s="149">
        <v>29150</v>
      </c>
      <c r="D12" s="150">
        <f t="shared" si="1"/>
        <v>591</v>
      </c>
      <c r="E12" s="81">
        <f>H12+K12+N12+Q12+T12+W12</f>
        <v>528.4</v>
      </c>
      <c r="F12" s="81">
        <f>I12+L12+O12+R12+U12+X12</f>
        <v>62.599999999999994</v>
      </c>
      <c r="G12" s="151">
        <f>SUM(H12:I12)</f>
        <v>0</v>
      </c>
      <c r="H12" s="97">
        <v>0</v>
      </c>
      <c r="I12" s="92">
        <v>0</v>
      </c>
      <c r="J12" s="151">
        <f>SUM(K12:L12)</f>
        <v>432.2</v>
      </c>
      <c r="K12" s="92">
        <v>392.9</v>
      </c>
      <c r="L12" s="92">
        <v>39.3</v>
      </c>
      <c r="M12" s="151">
        <f>SUM(N12:O12)</f>
        <v>31.2</v>
      </c>
      <c r="N12" s="92">
        <v>27.3</v>
      </c>
      <c r="O12" s="92">
        <v>3.9</v>
      </c>
      <c r="P12" s="151">
        <f>SUM(Q12:R12)</f>
        <v>112.69999999999999</v>
      </c>
      <c r="Q12" s="92">
        <v>101.6</v>
      </c>
      <c r="R12" s="92">
        <v>11.1</v>
      </c>
      <c r="S12" s="151">
        <f>SUM(T12:U12)</f>
        <v>0</v>
      </c>
      <c r="T12" s="92">
        <v>0</v>
      </c>
      <c r="U12" s="92">
        <v>0</v>
      </c>
      <c r="V12" s="151">
        <f>SUM(W12:X12)</f>
        <v>14.9</v>
      </c>
      <c r="W12" s="92">
        <v>6.6</v>
      </c>
      <c r="X12" s="92">
        <v>8.3</v>
      </c>
      <c r="Y12" s="152">
        <v>230.8</v>
      </c>
      <c r="Z12" s="153">
        <f>D12+Y12</f>
        <v>821.8</v>
      </c>
      <c r="AA12" s="154">
        <f>SUM(AB12:AC12)</f>
        <v>591</v>
      </c>
      <c r="AB12" s="93">
        <f>G12+J12+M12+S12+V12</f>
        <v>478.29999999999995</v>
      </c>
      <c r="AC12" s="94">
        <f>P12</f>
        <v>112.69999999999999</v>
      </c>
      <c r="AD12" s="155">
        <f t="shared" si="7"/>
        <v>675.8147512864495</v>
      </c>
      <c r="AE12" s="95">
        <f t="shared" si="8"/>
        <v>546.9411092052601</v>
      </c>
      <c r="AF12" s="96">
        <f t="shared" si="9"/>
        <v>128.87364208118925</v>
      </c>
      <c r="AG12" s="156">
        <f t="shared" si="10"/>
        <v>939.7369925671811</v>
      </c>
      <c r="AH12" s="157">
        <f t="shared" si="11"/>
        <v>263.9222412807319</v>
      </c>
      <c r="AI12" s="158">
        <f>AC12*100/AA12</f>
        <v>19.069373942470385</v>
      </c>
    </row>
    <row r="13" spans="1:35" s="86" customFormat="1" ht="19.5" customHeight="1">
      <c r="A13" s="91">
        <v>8</v>
      </c>
      <c r="B13" s="90" t="s">
        <v>78</v>
      </c>
      <c r="C13" s="149">
        <v>124663</v>
      </c>
      <c r="D13" s="150">
        <f t="shared" si="1"/>
        <v>2320</v>
      </c>
      <c r="E13" s="81">
        <f t="shared" si="13"/>
        <v>2203.3</v>
      </c>
      <c r="F13" s="81">
        <f t="shared" si="13"/>
        <v>116.7</v>
      </c>
      <c r="G13" s="151">
        <f t="shared" si="2"/>
        <v>0</v>
      </c>
      <c r="H13" s="92">
        <v>0</v>
      </c>
      <c r="I13" s="92">
        <v>0</v>
      </c>
      <c r="J13" s="151">
        <f t="shared" si="14"/>
        <v>1928.6000000000001</v>
      </c>
      <c r="K13" s="92">
        <v>1844.7</v>
      </c>
      <c r="L13" s="92">
        <v>83.9</v>
      </c>
      <c r="M13" s="151">
        <f t="shared" si="15"/>
        <v>112.8</v>
      </c>
      <c r="N13" s="92">
        <v>98</v>
      </c>
      <c r="O13" s="92">
        <v>14.8</v>
      </c>
      <c r="P13" s="151">
        <f t="shared" si="16"/>
        <v>261.3</v>
      </c>
      <c r="Q13" s="92">
        <v>260.6</v>
      </c>
      <c r="R13" s="92">
        <v>0.7</v>
      </c>
      <c r="S13" s="151">
        <f t="shared" si="17"/>
        <v>0</v>
      </c>
      <c r="T13" s="92">
        <v>0</v>
      </c>
      <c r="U13" s="92">
        <v>0</v>
      </c>
      <c r="V13" s="151">
        <f t="shared" si="18"/>
        <v>17.3</v>
      </c>
      <c r="W13" s="92">
        <v>0</v>
      </c>
      <c r="X13" s="92">
        <v>17.3</v>
      </c>
      <c r="Y13" s="152">
        <v>784.4</v>
      </c>
      <c r="Z13" s="153">
        <f t="shared" si="3"/>
        <v>3104.4</v>
      </c>
      <c r="AA13" s="154">
        <f t="shared" si="4"/>
        <v>2320.0000000000005</v>
      </c>
      <c r="AB13" s="93">
        <f t="shared" si="5"/>
        <v>2058.7000000000003</v>
      </c>
      <c r="AC13" s="94">
        <f t="shared" si="6"/>
        <v>261.3</v>
      </c>
      <c r="AD13" s="155">
        <f t="shared" si="7"/>
        <v>620.3391008826464</v>
      </c>
      <c r="AE13" s="95">
        <f t="shared" si="8"/>
        <v>550.4707357703035</v>
      </c>
      <c r="AF13" s="96">
        <f t="shared" si="9"/>
        <v>69.86836511234289</v>
      </c>
      <c r="AG13" s="156">
        <f t="shared" si="10"/>
        <v>830.077889991417</v>
      </c>
      <c r="AH13" s="157">
        <f t="shared" si="11"/>
        <v>209.73878910877056</v>
      </c>
      <c r="AI13" s="158">
        <f t="shared" si="12"/>
        <v>11.262931034482756</v>
      </c>
    </row>
    <row r="14" spans="1:35" s="89" customFormat="1" ht="17.25" customHeight="1">
      <c r="A14" s="87">
        <v>9</v>
      </c>
      <c r="B14" s="90" t="s">
        <v>79</v>
      </c>
      <c r="C14" s="149">
        <v>20460</v>
      </c>
      <c r="D14" s="150">
        <f t="shared" si="1"/>
        <v>395.50000000000006</v>
      </c>
      <c r="E14" s="81">
        <f>H14+K14+N14+Q14+T14+W14</f>
        <v>338.40000000000003</v>
      </c>
      <c r="F14" s="81">
        <f t="shared" si="13"/>
        <v>57.1</v>
      </c>
      <c r="G14" s="151">
        <f t="shared" si="2"/>
        <v>0</v>
      </c>
      <c r="H14" s="97">
        <v>0</v>
      </c>
      <c r="I14" s="97">
        <v>0</v>
      </c>
      <c r="J14" s="151">
        <f t="shared" si="14"/>
        <v>318.3</v>
      </c>
      <c r="K14" s="97">
        <v>273</v>
      </c>
      <c r="L14" s="97">
        <v>45.3</v>
      </c>
      <c r="M14" s="151">
        <f t="shared" si="15"/>
        <v>17.7</v>
      </c>
      <c r="N14" s="97">
        <v>13.1</v>
      </c>
      <c r="O14" s="97">
        <v>4.6</v>
      </c>
      <c r="P14" s="151">
        <f t="shared" si="16"/>
        <v>59.5</v>
      </c>
      <c r="Q14" s="97">
        <v>52.3</v>
      </c>
      <c r="R14" s="97">
        <v>7.2</v>
      </c>
      <c r="S14" s="151">
        <v>0</v>
      </c>
      <c r="T14" s="97">
        <v>0</v>
      </c>
      <c r="U14" s="97">
        <v>0</v>
      </c>
      <c r="V14" s="151">
        <f t="shared" si="18"/>
        <v>0</v>
      </c>
      <c r="W14" s="97">
        <v>0</v>
      </c>
      <c r="X14" s="97">
        <v>0</v>
      </c>
      <c r="Y14" s="152">
        <v>91.6</v>
      </c>
      <c r="Z14" s="153">
        <f t="shared" si="3"/>
        <v>487.1</v>
      </c>
      <c r="AA14" s="154">
        <f t="shared" si="4"/>
        <v>395.5</v>
      </c>
      <c r="AB14" s="93">
        <f>G14+J14+M14+S14+V14</f>
        <v>336</v>
      </c>
      <c r="AC14" s="94">
        <f>P14</f>
        <v>59.5</v>
      </c>
      <c r="AD14" s="159">
        <f t="shared" si="7"/>
        <v>644.3466927337895</v>
      </c>
      <c r="AE14" s="95">
        <f t="shared" si="8"/>
        <v>547.4095796676442</v>
      </c>
      <c r="AF14" s="96">
        <f t="shared" si="9"/>
        <v>96.93711306614533</v>
      </c>
      <c r="AG14" s="156">
        <f t="shared" si="10"/>
        <v>793.5809710003258</v>
      </c>
      <c r="AH14" s="160">
        <f t="shared" si="11"/>
        <v>149.2342782665363</v>
      </c>
      <c r="AI14" s="158">
        <f>AC14*100/AA14</f>
        <v>15.044247787610619</v>
      </c>
    </row>
    <row r="15" spans="1:35" s="89" customFormat="1" ht="19.5" customHeight="1">
      <c r="A15" s="87">
        <v>10</v>
      </c>
      <c r="B15" s="90" t="s">
        <v>28</v>
      </c>
      <c r="C15" s="149">
        <v>36570</v>
      </c>
      <c r="D15" s="150">
        <f t="shared" si="1"/>
        <v>881.4000000000001</v>
      </c>
      <c r="E15" s="81">
        <f t="shared" si="13"/>
        <v>799.7</v>
      </c>
      <c r="F15" s="81">
        <f t="shared" si="13"/>
        <v>81.69999999999999</v>
      </c>
      <c r="G15" s="151">
        <f t="shared" si="2"/>
        <v>676.6</v>
      </c>
      <c r="H15" s="97">
        <v>676.6</v>
      </c>
      <c r="I15" s="97">
        <v>0</v>
      </c>
      <c r="J15" s="151">
        <f t="shared" si="14"/>
        <v>71.3</v>
      </c>
      <c r="K15" s="97">
        <v>0</v>
      </c>
      <c r="L15" s="97">
        <v>71.3</v>
      </c>
      <c r="M15" s="151">
        <f t="shared" si="15"/>
        <v>2.6</v>
      </c>
      <c r="N15" s="97">
        <v>0</v>
      </c>
      <c r="O15" s="97">
        <v>2.6</v>
      </c>
      <c r="P15" s="151">
        <f t="shared" si="16"/>
        <v>116.2</v>
      </c>
      <c r="Q15" s="97">
        <v>116.2</v>
      </c>
      <c r="R15" s="97">
        <v>0</v>
      </c>
      <c r="S15" s="151">
        <f t="shared" si="17"/>
        <v>0</v>
      </c>
      <c r="T15" s="97">
        <v>0</v>
      </c>
      <c r="U15" s="97">
        <v>0</v>
      </c>
      <c r="V15" s="151">
        <f t="shared" si="18"/>
        <v>14.7</v>
      </c>
      <c r="W15" s="97">
        <v>6.9</v>
      </c>
      <c r="X15" s="97">
        <v>7.8</v>
      </c>
      <c r="Y15" s="152">
        <v>484.6</v>
      </c>
      <c r="Z15" s="153">
        <f t="shared" si="3"/>
        <v>1366</v>
      </c>
      <c r="AA15" s="154">
        <f t="shared" si="4"/>
        <v>881.4000000000001</v>
      </c>
      <c r="AB15" s="93">
        <f>G15+J15+M15+S15+V15</f>
        <v>765.2</v>
      </c>
      <c r="AC15" s="94">
        <f>P15</f>
        <v>116.2</v>
      </c>
      <c r="AD15" s="155">
        <f t="shared" si="7"/>
        <v>803.3907574514631</v>
      </c>
      <c r="AE15" s="95">
        <f t="shared" si="8"/>
        <v>697.4751617901742</v>
      </c>
      <c r="AF15" s="96">
        <f t="shared" si="9"/>
        <v>105.91559566128885</v>
      </c>
      <c r="AG15" s="156">
        <f t="shared" si="10"/>
        <v>1245.1007200802117</v>
      </c>
      <c r="AH15" s="157">
        <f t="shared" si="11"/>
        <v>441.70996262874854</v>
      </c>
      <c r="AI15" s="158">
        <f>AC15*100/AA15</f>
        <v>13.183571590651235</v>
      </c>
    </row>
    <row r="16" spans="1:35" s="86" customFormat="1" ht="19.5" customHeight="1">
      <c r="A16" s="91">
        <v>11</v>
      </c>
      <c r="B16" s="90" t="s">
        <v>80</v>
      </c>
      <c r="C16" s="149">
        <v>29001</v>
      </c>
      <c r="D16" s="150">
        <f t="shared" si="1"/>
        <v>648.3000000000001</v>
      </c>
      <c r="E16" s="81">
        <f t="shared" si="13"/>
        <v>622.3000000000001</v>
      </c>
      <c r="F16" s="81">
        <f t="shared" si="13"/>
        <v>26</v>
      </c>
      <c r="G16" s="151">
        <f t="shared" si="2"/>
        <v>0</v>
      </c>
      <c r="H16" s="92">
        <v>0</v>
      </c>
      <c r="I16" s="92">
        <v>0</v>
      </c>
      <c r="J16" s="151">
        <f t="shared" si="14"/>
        <v>525.9000000000001</v>
      </c>
      <c r="K16" s="92">
        <v>514.2</v>
      </c>
      <c r="L16" s="92">
        <v>11.7</v>
      </c>
      <c r="M16" s="151">
        <f t="shared" si="15"/>
        <v>19.400000000000002</v>
      </c>
      <c r="N16" s="92">
        <v>16.8</v>
      </c>
      <c r="O16" s="92">
        <v>2.6</v>
      </c>
      <c r="P16" s="151">
        <f t="shared" si="16"/>
        <v>75.10000000000001</v>
      </c>
      <c r="Q16" s="92">
        <v>73.7</v>
      </c>
      <c r="R16" s="92">
        <v>1.4</v>
      </c>
      <c r="S16" s="151">
        <f t="shared" si="17"/>
        <v>0</v>
      </c>
      <c r="T16" s="92">
        <v>0</v>
      </c>
      <c r="U16" s="92">
        <v>0</v>
      </c>
      <c r="V16" s="151">
        <f t="shared" si="18"/>
        <v>27.900000000000002</v>
      </c>
      <c r="W16" s="92">
        <v>17.6</v>
      </c>
      <c r="X16" s="92">
        <v>10.3</v>
      </c>
      <c r="Y16" s="152">
        <v>201.7</v>
      </c>
      <c r="Z16" s="153">
        <f t="shared" si="3"/>
        <v>850</v>
      </c>
      <c r="AA16" s="154">
        <f t="shared" si="4"/>
        <v>648.3000000000001</v>
      </c>
      <c r="AB16" s="93">
        <f t="shared" si="5"/>
        <v>573.2</v>
      </c>
      <c r="AC16" s="94">
        <f t="shared" si="6"/>
        <v>75.10000000000001</v>
      </c>
      <c r="AD16" s="155">
        <f t="shared" si="7"/>
        <v>745.1467190786525</v>
      </c>
      <c r="AE16" s="95">
        <f t="shared" si="8"/>
        <v>658.827856510695</v>
      </c>
      <c r="AF16" s="96">
        <f t="shared" si="9"/>
        <v>86.31886256795744</v>
      </c>
      <c r="AG16" s="156">
        <f t="shared" si="10"/>
        <v>976.9778053630334</v>
      </c>
      <c r="AH16" s="157">
        <f t="shared" si="11"/>
        <v>231.831086284381</v>
      </c>
      <c r="AI16" s="158">
        <f t="shared" si="12"/>
        <v>11.584143143606354</v>
      </c>
    </row>
    <row r="17" spans="1:35" s="86" customFormat="1" ht="19.5" customHeight="1">
      <c r="A17" s="91">
        <v>12</v>
      </c>
      <c r="B17" s="90" t="s">
        <v>81</v>
      </c>
      <c r="C17" s="149">
        <v>27758</v>
      </c>
      <c r="D17" s="150">
        <f t="shared" si="1"/>
        <v>637.9</v>
      </c>
      <c r="E17" s="81">
        <f t="shared" si="13"/>
        <v>541.1</v>
      </c>
      <c r="F17" s="81">
        <f t="shared" si="13"/>
        <v>96.8</v>
      </c>
      <c r="G17" s="151">
        <f t="shared" si="2"/>
        <v>0</v>
      </c>
      <c r="H17" s="92">
        <v>0</v>
      </c>
      <c r="I17" s="92">
        <v>0</v>
      </c>
      <c r="J17" s="151">
        <f t="shared" si="14"/>
        <v>528.1</v>
      </c>
      <c r="K17" s="92">
        <v>457.6</v>
      </c>
      <c r="L17" s="92">
        <v>70.5</v>
      </c>
      <c r="M17" s="151">
        <f t="shared" si="15"/>
        <v>0.3</v>
      </c>
      <c r="N17" s="92">
        <v>0</v>
      </c>
      <c r="O17" s="92">
        <v>0.3</v>
      </c>
      <c r="P17" s="151">
        <f t="shared" si="16"/>
        <v>109.5</v>
      </c>
      <c r="Q17" s="92">
        <v>83.5</v>
      </c>
      <c r="R17" s="92">
        <v>26</v>
      </c>
      <c r="S17" s="151">
        <f t="shared" si="17"/>
        <v>0</v>
      </c>
      <c r="T17" s="92">
        <v>0</v>
      </c>
      <c r="U17" s="92">
        <v>0</v>
      </c>
      <c r="V17" s="151">
        <f t="shared" si="18"/>
        <v>0</v>
      </c>
      <c r="W17" s="92">
        <v>0</v>
      </c>
      <c r="X17" s="92">
        <v>0</v>
      </c>
      <c r="Y17" s="152">
        <v>277.4</v>
      </c>
      <c r="Z17" s="153">
        <f t="shared" si="3"/>
        <v>915.3</v>
      </c>
      <c r="AA17" s="154">
        <f t="shared" si="4"/>
        <v>637.9</v>
      </c>
      <c r="AB17" s="93">
        <f t="shared" si="5"/>
        <v>528.4</v>
      </c>
      <c r="AC17" s="94">
        <f t="shared" si="6"/>
        <v>109.5</v>
      </c>
      <c r="AD17" s="155">
        <f t="shared" si="7"/>
        <v>766.0254100919853</v>
      </c>
      <c r="AE17" s="95">
        <f t="shared" si="8"/>
        <v>634.531786632082</v>
      </c>
      <c r="AF17" s="96">
        <f t="shared" si="9"/>
        <v>131.49362345990343</v>
      </c>
      <c r="AG17" s="156">
        <f t="shared" si="10"/>
        <v>1099.1425895237408</v>
      </c>
      <c r="AH17" s="157">
        <f t="shared" si="11"/>
        <v>333.1171794317554</v>
      </c>
      <c r="AI17" s="158">
        <f t="shared" si="12"/>
        <v>17.165699952970687</v>
      </c>
    </row>
    <row r="18" spans="1:35" s="86" customFormat="1" ht="19.5" customHeight="1">
      <c r="A18" s="91">
        <v>13</v>
      </c>
      <c r="B18" s="90" t="s">
        <v>82</v>
      </c>
      <c r="C18" s="149">
        <v>122645</v>
      </c>
      <c r="D18" s="150">
        <f t="shared" si="1"/>
        <v>2275.9</v>
      </c>
      <c r="E18" s="81">
        <f t="shared" si="13"/>
        <v>2169.6</v>
      </c>
      <c r="F18" s="81">
        <f t="shared" si="13"/>
        <v>106.3</v>
      </c>
      <c r="G18" s="151">
        <f t="shared" si="2"/>
        <v>0</v>
      </c>
      <c r="H18" s="92">
        <v>0</v>
      </c>
      <c r="I18" s="92">
        <v>0</v>
      </c>
      <c r="J18" s="151">
        <f t="shared" si="14"/>
        <v>1886.8999999999999</v>
      </c>
      <c r="K18" s="92">
        <v>1811.3</v>
      </c>
      <c r="L18" s="92">
        <v>75.6</v>
      </c>
      <c r="M18" s="151">
        <f t="shared" si="15"/>
        <v>116.9</v>
      </c>
      <c r="N18" s="92">
        <v>86.2</v>
      </c>
      <c r="O18" s="92">
        <v>30.7</v>
      </c>
      <c r="P18" s="151">
        <f t="shared" si="16"/>
        <v>272.1</v>
      </c>
      <c r="Q18" s="92">
        <v>272.1</v>
      </c>
      <c r="R18" s="92">
        <v>0</v>
      </c>
      <c r="S18" s="151">
        <f t="shared" si="17"/>
        <v>0</v>
      </c>
      <c r="T18" s="92">
        <v>0</v>
      </c>
      <c r="U18" s="92">
        <v>0</v>
      </c>
      <c r="V18" s="151">
        <v>0</v>
      </c>
      <c r="W18" s="92">
        <v>0</v>
      </c>
      <c r="X18" s="92">
        <v>0</v>
      </c>
      <c r="Y18" s="152">
        <v>1137.8</v>
      </c>
      <c r="Z18" s="153">
        <f t="shared" si="3"/>
        <v>3413.7</v>
      </c>
      <c r="AA18" s="154">
        <f t="shared" si="4"/>
        <v>2275.9</v>
      </c>
      <c r="AB18" s="93">
        <f t="shared" si="5"/>
        <v>2003.8</v>
      </c>
      <c r="AC18" s="94">
        <f t="shared" si="6"/>
        <v>272.1</v>
      </c>
      <c r="AD18" s="155">
        <f t="shared" si="7"/>
        <v>618.5603435389403</v>
      </c>
      <c r="AE18" s="95">
        <f t="shared" si="8"/>
        <v>544.6070637476729</v>
      </c>
      <c r="AF18" s="96">
        <f t="shared" si="9"/>
        <v>73.95327979126748</v>
      </c>
      <c r="AG18" s="146">
        <f t="shared" si="10"/>
        <v>927.7997472379631</v>
      </c>
      <c r="AH18" s="157">
        <f t="shared" si="11"/>
        <v>309.23940369902294</v>
      </c>
      <c r="AI18" s="158">
        <f t="shared" si="12"/>
        <v>11.955709829078607</v>
      </c>
    </row>
    <row r="19" spans="1:35" s="86" customFormat="1" ht="19.5" customHeight="1">
      <c r="A19" s="91">
        <v>14</v>
      </c>
      <c r="B19" s="90" t="s">
        <v>75</v>
      </c>
      <c r="C19" s="149">
        <v>55174</v>
      </c>
      <c r="D19" s="150">
        <f t="shared" si="1"/>
        <v>1302.7</v>
      </c>
      <c r="E19" s="81">
        <f t="shared" si="13"/>
        <v>1215.2</v>
      </c>
      <c r="F19" s="81">
        <f t="shared" si="13"/>
        <v>87.5</v>
      </c>
      <c r="G19" s="151">
        <f t="shared" si="2"/>
        <v>0</v>
      </c>
      <c r="H19" s="92">
        <v>0</v>
      </c>
      <c r="I19" s="92">
        <v>0</v>
      </c>
      <c r="J19" s="151">
        <f t="shared" si="14"/>
        <v>1036.7</v>
      </c>
      <c r="K19" s="92">
        <v>1013.7</v>
      </c>
      <c r="L19" s="92">
        <v>23</v>
      </c>
      <c r="M19" s="151">
        <f t="shared" si="15"/>
        <v>0</v>
      </c>
      <c r="N19" s="92">
        <v>0</v>
      </c>
      <c r="O19" s="92">
        <v>0</v>
      </c>
      <c r="P19" s="151">
        <f t="shared" si="16"/>
        <v>165.6</v>
      </c>
      <c r="Q19" s="92">
        <v>157.6</v>
      </c>
      <c r="R19" s="92">
        <v>8</v>
      </c>
      <c r="S19" s="151">
        <f t="shared" si="17"/>
        <v>0</v>
      </c>
      <c r="T19" s="92">
        <v>0</v>
      </c>
      <c r="U19" s="92">
        <v>0</v>
      </c>
      <c r="V19" s="151">
        <f t="shared" si="18"/>
        <v>100.4</v>
      </c>
      <c r="W19" s="92">
        <v>43.9</v>
      </c>
      <c r="X19" s="92">
        <v>56.5</v>
      </c>
      <c r="Y19" s="152">
        <v>340.7</v>
      </c>
      <c r="Z19" s="153">
        <f t="shared" si="3"/>
        <v>1643.4</v>
      </c>
      <c r="AA19" s="154">
        <f t="shared" si="4"/>
        <v>1302.7</v>
      </c>
      <c r="AB19" s="93">
        <f t="shared" si="5"/>
        <v>1137.1000000000001</v>
      </c>
      <c r="AC19" s="94">
        <f t="shared" si="6"/>
        <v>165.6</v>
      </c>
      <c r="AD19" s="155">
        <f t="shared" si="7"/>
        <v>787.0252896895881</v>
      </c>
      <c r="AE19" s="95">
        <f t="shared" si="8"/>
        <v>686.978166044393</v>
      </c>
      <c r="AF19" s="96">
        <f t="shared" si="9"/>
        <v>100.0471236451952</v>
      </c>
      <c r="AG19" s="146">
        <f t="shared" si="10"/>
        <v>992.858955305035</v>
      </c>
      <c r="AH19" s="157">
        <f t="shared" si="11"/>
        <v>205.83366561544688</v>
      </c>
      <c r="AI19" s="158">
        <f t="shared" si="12"/>
        <v>12.712059568588316</v>
      </c>
    </row>
    <row r="20" spans="1:35" s="86" customFormat="1" ht="19.5" customHeight="1">
      <c r="A20" s="91">
        <v>15</v>
      </c>
      <c r="B20" s="90" t="s">
        <v>83</v>
      </c>
      <c r="C20" s="149">
        <v>17623</v>
      </c>
      <c r="D20" s="150">
        <f t="shared" si="1"/>
        <v>394.4</v>
      </c>
      <c r="E20" s="81">
        <f>H20+K20+N20+Q20+T20+W20</f>
        <v>387.2</v>
      </c>
      <c r="F20" s="81">
        <f>I20+L20+O20+R20+U20+X20</f>
        <v>7.199999999999999</v>
      </c>
      <c r="G20" s="151">
        <f>SUM(H20:I20)</f>
        <v>0</v>
      </c>
      <c r="H20" s="92">
        <v>0</v>
      </c>
      <c r="I20" s="92">
        <v>0</v>
      </c>
      <c r="J20" s="151">
        <f>SUM(K20:L20)</f>
        <v>332.40000000000003</v>
      </c>
      <c r="K20" s="92">
        <v>327.3</v>
      </c>
      <c r="L20" s="92">
        <v>5.1</v>
      </c>
      <c r="M20" s="151">
        <f>SUM(N20:O20)</f>
        <v>0</v>
      </c>
      <c r="N20" s="92">
        <v>0</v>
      </c>
      <c r="O20" s="92">
        <v>0</v>
      </c>
      <c r="P20" s="151">
        <f>SUM(Q20:R20)</f>
        <v>51</v>
      </c>
      <c r="Q20" s="92">
        <v>51</v>
      </c>
      <c r="R20" s="92">
        <v>0</v>
      </c>
      <c r="S20" s="151">
        <f>SUM(T20:U20)</f>
        <v>0</v>
      </c>
      <c r="T20" s="92">
        <v>0</v>
      </c>
      <c r="U20" s="92">
        <v>0</v>
      </c>
      <c r="V20" s="151">
        <f>SUM(W20:X20)</f>
        <v>11</v>
      </c>
      <c r="W20" s="92">
        <v>8.9</v>
      </c>
      <c r="X20" s="92">
        <v>2.1</v>
      </c>
      <c r="Y20" s="152">
        <v>141.2</v>
      </c>
      <c r="Z20" s="153">
        <f>D20+Y20</f>
        <v>535.5999999999999</v>
      </c>
      <c r="AA20" s="154">
        <f>SUM(AB20:AC20)</f>
        <v>394.40000000000003</v>
      </c>
      <c r="AB20" s="93">
        <f>G20+J20+M20+S20+V20</f>
        <v>343.40000000000003</v>
      </c>
      <c r="AC20" s="94">
        <f>P20</f>
        <v>51</v>
      </c>
      <c r="AD20" s="155">
        <f t="shared" si="7"/>
        <v>745.9948173788043</v>
      </c>
      <c r="AE20" s="95">
        <f t="shared" si="8"/>
        <v>649.5299703039589</v>
      </c>
      <c r="AF20" s="96">
        <f t="shared" si="9"/>
        <v>96.46484707484538</v>
      </c>
      <c r="AG20" s="156">
        <f t="shared" si="10"/>
        <v>1013.0700410448466</v>
      </c>
      <c r="AH20" s="157">
        <f t="shared" si="11"/>
        <v>267.07522366604246</v>
      </c>
      <c r="AI20" s="158">
        <f>AC20*100/AA20</f>
        <v>12.93103448275862</v>
      </c>
    </row>
    <row r="21" spans="1:35" s="86" customFormat="1" ht="19.5" customHeight="1">
      <c r="A21" s="91">
        <v>16</v>
      </c>
      <c r="B21" s="90" t="s">
        <v>84</v>
      </c>
      <c r="C21" s="149">
        <v>6874</v>
      </c>
      <c r="D21" s="150">
        <f t="shared" si="1"/>
        <v>109.1</v>
      </c>
      <c r="E21" s="81">
        <f>H21+K21+N21+Q21+T21+W21</f>
        <v>106.39999999999999</v>
      </c>
      <c r="F21" s="81">
        <f>I21+L21+O21+R21+U21+X21</f>
        <v>2.7</v>
      </c>
      <c r="G21" s="151">
        <f>SUM(H21:I21)</f>
        <v>0</v>
      </c>
      <c r="H21" s="92">
        <v>0</v>
      </c>
      <c r="I21" s="92">
        <v>0</v>
      </c>
      <c r="J21" s="151">
        <f>SUM(K21:L21)</f>
        <v>60.3</v>
      </c>
      <c r="K21" s="92">
        <v>59.8</v>
      </c>
      <c r="L21" s="92">
        <v>0.5</v>
      </c>
      <c r="M21" s="151">
        <f>SUM(N21:O21)</f>
        <v>10</v>
      </c>
      <c r="N21" s="92">
        <v>7.8</v>
      </c>
      <c r="O21" s="92">
        <v>2.2</v>
      </c>
      <c r="P21" s="151">
        <f>SUM(Q21:R21)</f>
        <v>38.8</v>
      </c>
      <c r="Q21" s="92">
        <v>38.8</v>
      </c>
      <c r="R21" s="92">
        <v>0</v>
      </c>
      <c r="S21" s="151">
        <f>SUM(T21:U21)</f>
        <v>0</v>
      </c>
      <c r="T21" s="92">
        <v>0</v>
      </c>
      <c r="U21" s="92">
        <v>0</v>
      </c>
      <c r="V21" s="151">
        <f>SUM(W21:X21)</f>
        <v>0</v>
      </c>
      <c r="W21" s="92">
        <v>0</v>
      </c>
      <c r="X21" s="92">
        <v>0</v>
      </c>
      <c r="Y21" s="152">
        <v>40.4</v>
      </c>
      <c r="Z21" s="153">
        <f t="shared" si="3"/>
        <v>149.5</v>
      </c>
      <c r="AA21" s="154">
        <f t="shared" si="4"/>
        <v>109.1</v>
      </c>
      <c r="AB21" s="93">
        <f t="shared" si="5"/>
        <v>70.3</v>
      </c>
      <c r="AC21" s="94">
        <f t="shared" si="6"/>
        <v>38.8</v>
      </c>
      <c r="AD21" s="155">
        <f t="shared" si="7"/>
        <v>529.0466492095819</v>
      </c>
      <c r="AE21" s="95">
        <f t="shared" si="8"/>
        <v>340.8980700223063</v>
      </c>
      <c r="AF21" s="96">
        <f t="shared" si="9"/>
        <v>188.14857918727571</v>
      </c>
      <c r="AG21" s="156">
        <f t="shared" si="10"/>
        <v>724.9539326932402</v>
      </c>
      <c r="AH21" s="157">
        <f t="shared" si="11"/>
        <v>195.90728348365823</v>
      </c>
      <c r="AI21" s="158">
        <f t="shared" si="12"/>
        <v>35.56370302474794</v>
      </c>
    </row>
    <row r="22" spans="1:35" s="86" customFormat="1" ht="19.5" customHeight="1">
      <c r="A22" s="91">
        <v>17</v>
      </c>
      <c r="B22" s="90" t="s">
        <v>85</v>
      </c>
      <c r="C22" s="149">
        <v>14720</v>
      </c>
      <c r="D22" s="150">
        <f t="shared" si="1"/>
        <v>303.3</v>
      </c>
      <c r="E22" s="81">
        <f t="shared" si="13"/>
        <v>294.3</v>
      </c>
      <c r="F22" s="81">
        <f t="shared" si="13"/>
        <v>9</v>
      </c>
      <c r="G22" s="151">
        <f t="shared" si="2"/>
        <v>0</v>
      </c>
      <c r="H22" s="92">
        <v>0</v>
      </c>
      <c r="I22" s="92">
        <v>0</v>
      </c>
      <c r="J22" s="151">
        <f t="shared" si="14"/>
        <v>247.70000000000002</v>
      </c>
      <c r="K22" s="92">
        <v>241.8</v>
      </c>
      <c r="L22" s="92">
        <v>5.9</v>
      </c>
      <c r="M22" s="151">
        <f>SUM(N22:O22)</f>
        <v>11.2</v>
      </c>
      <c r="N22" s="92">
        <v>9.2</v>
      </c>
      <c r="O22" s="92">
        <v>2</v>
      </c>
      <c r="P22" s="151">
        <f t="shared" si="16"/>
        <v>38.5</v>
      </c>
      <c r="Q22" s="92">
        <v>38</v>
      </c>
      <c r="R22" s="92">
        <v>0.5</v>
      </c>
      <c r="S22" s="151">
        <f t="shared" si="17"/>
        <v>0</v>
      </c>
      <c r="T22" s="92">
        <v>0</v>
      </c>
      <c r="U22" s="92">
        <v>0</v>
      </c>
      <c r="V22" s="151">
        <f t="shared" si="18"/>
        <v>5.8999999999999995</v>
      </c>
      <c r="W22" s="92">
        <v>5.3</v>
      </c>
      <c r="X22" s="92">
        <v>0.6</v>
      </c>
      <c r="Y22" s="152">
        <v>62.8</v>
      </c>
      <c r="Z22" s="153">
        <f t="shared" si="3"/>
        <v>366.1</v>
      </c>
      <c r="AA22" s="154">
        <f t="shared" si="4"/>
        <v>303.3</v>
      </c>
      <c r="AB22" s="93">
        <f t="shared" si="5"/>
        <v>264.8</v>
      </c>
      <c r="AC22" s="94">
        <f t="shared" si="6"/>
        <v>38.5</v>
      </c>
      <c r="AD22" s="155">
        <f t="shared" si="7"/>
        <v>686.820652173913</v>
      </c>
      <c r="AE22" s="95">
        <f t="shared" si="8"/>
        <v>599.6376811594203</v>
      </c>
      <c r="AF22" s="96">
        <f t="shared" si="9"/>
        <v>87.18297101449275</v>
      </c>
      <c r="AG22" s="156">
        <f t="shared" si="10"/>
        <v>829.0307971014494</v>
      </c>
      <c r="AH22" s="157">
        <f t="shared" si="11"/>
        <v>142.21014492753625</v>
      </c>
      <c r="AI22" s="158">
        <f>AC22*100/AA22</f>
        <v>12.693702604681834</v>
      </c>
    </row>
    <row r="23" spans="1:35" s="86" customFormat="1" ht="19.5" customHeight="1">
      <c r="A23" s="91">
        <v>18</v>
      </c>
      <c r="B23" s="90" t="s">
        <v>86</v>
      </c>
      <c r="C23" s="149">
        <v>33778</v>
      </c>
      <c r="D23" s="150">
        <f t="shared" si="1"/>
        <v>584.5999999999999</v>
      </c>
      <c r="E23" s="81">
        <f t="shared" si="13"/>
        <v>538.1999999999999</v>
      </c>
      <c r="F23" s="81">
        <f t="shared" si="13"/>
        <v>46.400000000000006</v>
      </c>
      <c r="G23" s="151">
        <v>0</v>
      </c>
      <c r="H23" s="92">
        <v>0</v>
      </c>
      <c r="I23" s="98">
        <v>0</v>
      </c>
      <c r="J23" s="151">
        <f t="shared" si="14"/>
        <v>377.7</v>
      </c>
      <c r="K23" s="92">
        <v>344</v>
      </c>
      <c r="L23" s="92">
        <v>33.7</v>
      </c>
      <c r="M23" s="151">
        <f t="shared" si="15"/>
        <v>0</v>
      </c>
      <c r="N23" s="92">
        <v>0</v>
      </c>
      <c r="O23" s="92">
        <v>0</v>
      </c>
      <c r="P23" s="151">
        <f t="shared" si="16"/>
        <v>162.4</v>
      </c>
      <c r="Q23" s="92">
        <v>160.9</v>
      </c>
      <c r="R23" s="92">
        <v>1.5</v>
      </c>
      <c r="S23" s="151">
        <v>0</v>
      </c>
      <c r="T23" s="92">
        <v>0</v>
      </c>
      <c r="U23" s="92">
        <v>0</v>
      </c>
      <c r="V23" s="151">
        <f t="shared" si="18"/>
        <v>44.5</v>
      </c>
      <c r="W23" s="92">
        <v>33.3</v>
      </c>
      <c r="X23" s="92">
        <v>11.2</v>
      </c>
      <c r="Y23" s="152">
        <v>309.2</v>
      </c>
      <c r="Z23" s="153">
        <f t="shared" si="3"/>
        <v>893.8</v>
      </c>
      <c r="AA23" s="154">
        <f t="shared" si="4"/>
        <v>584.6</v>
      </c>
      <c r="AB23" s="93">
        <f t="shared" si="5"/>
        <v>422.2</v>
      </c>
      <c r="AC23" s="94">
        <f t="shared" si="6"/>
        <v>162.4</v>
      </c>
      <c r="AD23" s="155">
        <f t="shared" si="7"/>
        <v>576.904099315136</v>
      </c>
      <c r="AE23" s="95">
        <f t="shared" si="8"/>
        <v>416.6419957763436</v>
      </c>
      <c r="AF23" s="96">
        <f t="shared" si="9"/>
        <v>160.26210353879253</v>
      </c>
      <c r="AG23" s="156">
        <f t="shared" si="10"/>
        <v>882.0336708311129</v>
      </c>
      <c r="AH23" s="157">
        <f t="shared" si="11"/>
        <v>305.12957151597686</v>
      </c>
      <c r="AI23" s="158">
        <f t="shared" si="12"/>
        <v>27.779678412589803</v>
      </c>
    </row>
    <row r="24" spans="1:35" s="86" customFormat="1" ht="19.5" customHeight="1">
      <c r="A24" s="91">
        <v>19</v>
      </c>
      <c r="B24" s="90" t="s">
        <v>87</v>
      </c>
      <c r="C24" s="149">
        <v>26854</v>
      </c>
      <c r="D24" s="150">
        <f t="shared" si="1"/>
        <v>504.6</v>
      </c>
      <c r="E24" s="81">
        <f t="shared" si="13"/>
        <v>468</v>
      </c>
      <c r="F24" s="81">
        <f t="shared" si="13"/>
        <v>36.6</v>
      </c>
      <c r="G24" s="151">
        <v>0</v>
      </c>
      <c r="H24" s="92">
        <v>0</v>
      </c>
      <c r="I24" s="92">
        <v>0</v>
      </c>
      <c r="J24" s="151">
        <f t="shared" si="14"/>
        <v>338.9</v>
      </c>
      <c r="K24" s="92">
        <v>315.2</v>
      </c>
      <c r="L24" s="92">
        <v>23.7</v>
      </c>
      <c r="M24" s="151">
        <f t="shared" si="15"/>
        <v>0</v>
      </c>
      <c r="N24" s="92">
        <v>0</v>
      </c>
      <c r="O24" s="92">
        <v>0</v>
      </c>
      <c r="P24" s="151">
        <f t="shared" si="16"/>
        <v>124.7</v>
      </c>
      <c r="Q24" s="92">
        <v>124.2</v>
      </c>
      <c r="R24" s="92">
        <v>0.5</v>
      </c>
      <c r="S24" s="151">
        <v>0</v>
      </c>
      <c r="T24" s="92">
        <v>0</v>
      </c>
      <c r="U24" s="92">
        <v>0</v>
      </c>
      <c r="V24" s="151">
        <f t="shared" si="18"/>
        <v>41</v>
      </c>
      <c r="W24" s="92">
        <v>28.6</v>
      </c>
      <c r="X24" s="92">
        <v>12.4</v>
      </c>
      <c r="Y24" s="152">
        <v>571</v>
      </c>
      <c r="Z24" s="153">
        <f t="shared" si="3"/>
        <v>1075.6</v>
      </c>
      <c r="AA24" s="154">
        <f t="shared" si="4"/>
        <v>504.59999999999997</v>
      </c>
      <c r="AB24" s="93">
        <f t="shared" si="5"/>
        <v>379.9</v>
      </c>
      <c r="AC24" s="94">
        <f t="shared" si="6"/>
        <v>124.7</v>
      </c>
      <c r="AD24" s="155">
        <f t="shared" si="7"/>
        <v>626.3498920086392</v>
      </c>
      <c r="AE24" s="95">
        <f t="shared" si="8"/>
        <v>471.56227501799856</v>
      </c>
      <c r="AF24" s="96">
        <f t="shared" si="9"/>
        <v>154.78761699064077</v>
      </c>
      <c r="AG24" s="156">
        <f t="shared" si="10"/>
        <v>1335.1207765447728</v>
      </c>
      <c r="AH24" s="157">
        <f t="shared" si="11"/>
        <v>708.7708845361337</v>
      </c>
      <c r="AI24" s="158">
        <f t="shared" si="12"/>
        <v>24.712643678160923</v>
      </c>
    </row>
    <row r="25" spans="1:35" s="86" customFormat="1" ht="19.5" customHeight="1">
      <c r="A25" s="91">
        <v>20</v>
      </c>
      <c r="B25" s="90" t="s">
        <v>34</v>
      </c>
      <c r="C25" s="149">
        <v>6307</v>
      </c>
      <c r="D25" s="150">
        <f t="shared" si="1"/>
        <v>101.2</v>
      </c>
      <c r="E25" s="81">
        <f t="shared" si="13"/>
        <v>100.8</v>
      </c>
      <c r="F25" s="81">
        <f t="shared" si="13"/>
        <v>0.4</v>
      </c>
      <c r="G25" s="151">
        <f t="shared" si="2"/>
        <v>0</v>
      </c>
      <c r="H25" s="92">
        <v>0</v>
      </c>
      <c r="I25" s="92">
        <v>0</v>
      </c>
      <c r="J25" s="151">
        <f t="shared" si="14"/>
        <v>69.7</v>
      </c>
      <c r="K25" s="92">
        <v>69.7</v>
      </c>
      <c r="L25" s="92">
        <v>0</v>
      </c>
      <c r="M25" s="151">
        <f t="shared" si="15"/>
        <v>6.9</v>
      </c>
      <c r="N25" s="92">
        <v>6.5</v>
      </c>
      <c r="O25" s="92">
        <v>0.4</v>
      </c>
      <c r="P25" s="151">
        <f t="shared" si="16"/>
        <v>23.5</v>
      </c>
      <c r="Q25" s="92">
        <v>23.5</v>
      </c>
      <c r="R25" s="92">
        <v>0</v>
      </c>
      <c r="S25" s="151">
        <f t="shared" si="17"/>
        <v>0</v>
      </c>
      <c r="T25" s="92">
        <v>0</v>
      </c>
      <c r="U25" s="92">
        <v>0</v>
      </c>
      <c r="V25" s="151">
        <f t="shared" si="18"/>
        <v>1.1</v>
      </c>
      <c r="W25" s="92">
        <v>1.1</v>
      </c>
      <c r="X25" s="92">
        <v>0</v>
      </c>
      <c r="Y25" s="152">
        <v>51</v>
      </c>
      <c r="Z25" s="153">
        <f t="shared" si="3"/>
        <v>152.2</v>
      </c>
      <c r="AA25" s="154">
        <f t="shared" si="4"/>
        <v>101.2</v>
      </c>
      <c r="AB25" s="93">
        <f t="shared" si="5"/>
        <v>77.7</v>
      </c>
      <c r="AC25" s="94">
        <f t="shared" si="6"/>
        <v>23.5</v>
      </c>
      <c r="AD25" s="155">
        <f t="shared" si="7"/>
        <v>534.8554516146081</v>
      </c>
      <c r="AE25" s="95">
        <f t="shared" si="8"/>
        <v>410.6548279689234</v>
      </c>
      <c r="AF25" s="96">
        <f t="shared" si="9"/>
        <v>124.20062364568469</v>
      </c>
      <c r="AG25" s="156">
        <f t="shared" si="10"/>
        <v>804.3972305903493</v>
      </c>
      <c r="AH25" s="157">
        <f t="shared" si="11"/>
        <v>269.54177897574124</v>
      </c>
      <c r="AI25" s="158">
        <f t="shared" si="12"/>
        <v>23.221343873517785</v>
      </c>
    </row>
    <row r="26" spans="1:35" s="86" customFormat="1" ht="19.5" customHeight="1">
      <c r="A26" s="91">
        <v>21</v>
      </c>
      <c r="B26" s="90" t="s">
        <v>35</v>
      </c>
      <c r="C26" s="149">
        <v>16160</v>
      </c>
      <c r="D26" s="150">
        <f t="shared" si="1"/>
        <v>220.49999999999997</v>
      </c>
      <c r="E26" s="81">
        <f t="shared" si="13"/>
        <v>202.59999999999997</v>
      </c>
      <c r="F26" s="81">
        <f t="shared" si="13"/>
        <v>17.9</v>
      </c>
      <c r="G26" s="151">
        <f t="shared" si="2"/>
        <v>0</v>
      </c>
      <c r="H26" s="92">
        <v>0</v>
      </c>
      <c r="I26" s="92">
        <v>0</v>
      </c>
      <c r="J26" s="151">
        <f t="shared" si="14"/>
        <v>173.2</v>
      </c>
      <c r="K26" s="92">
        <v>160.1</v>
      </c>
      <c r="L26" s="92">
        <v>13.1</v>
      </c>
      <c r="M26" s="151">
        <f t="shared" si="15"/>
        <v>8.5</v>
      </c>
      <c r="N26" s="92">
        <v>3.7</v>
      </c>
      <c r="O26" s="92">
        <v>4.8</v>
      </c>
      <c r="P26" s="151">
        <f t="shared" si="16"/>
        <v>38.8</v>
      </c>
      <c r="Q26" s="92">
        <v>38.8</v>
      </c>
      <c r="R26" s="92">
        <v>0</v>
      </c>
      <c r="S26" s="151">
        <f t="shared" si="17"/>
        <v>0</v>
      </c>
      <c r="T26" s="92">
        <v>0</v>
      </c>
      <c r="U26" s="92">
        <v>0</v>
      </c>
      <c r="V26" s="151">
        <f t="shared" si="18"/>
        <v>0</v>
      </c>
      <c r="W26" s="92">
        <v>0</v>
      </c>
      <c r="X26" s="92">
        <v>0</v>
      </c>
      <c r="Y26" s="152">
        <v>128.6</v>
      </c>
      <c r="Z26" s="153">
        <f t="shared" si="3"/>
        <v>349.09999999999997</v>
      </c>
      <c r="AA26" s="154">
        <f t="shared" si="4"/>
        <v>220.5</v>
      </c>
      <c r="AB26" s="93">
        <f t="shared" si="5"/>
        <v>181.7</v>
      </c>
      <c r="AC26" s="94">
        <f t="shared" si="6"/>
        <v>38.8</v>
      </c>
      <c r="AD26" s="155">
        <f t="shared" si="7"/>
        <v>454.8267326732674</v>
      </c>
      <c r="AE26" s="95">
        <f t="shared" si="8"/>
        <v>374.79372937293726</v>
      </c>
      <c r="AF26" s="96">
        <f t="shared" si="9"/>
        <v>80.03300330033004</v>
      </c>
      <c r="AG26" s="156">
        <f t="shared" si="10"/>
        <v>720.0907590759075</v>
      </c>
      <c r="AH26" s="157">
        <f t="shared" si="11"/>
        <v>265.26402640264024</v>
      </c>
      <c r="AI26" s="158">
        <f t="shared" si="12"/>
        <v>17.596371882086167</v>
      </c>
    </row>
    <row r="27" spans="1:35" s="86" customFormat="1" ht="19.5" customHeight="1">
      <c r="A27" s="87">
        <v>22</v>
      </c>
      <c r="B27" s="90" t="s">
        <v>36</v>
      </c>
      <c r="C27" s="149">
        <v>8127</v>
      </c>
      <c r="D27" s="150">
        <f t="shared" si="1"/>
        <v>149.60000000000002</v>
      </c>
      <c r="E27" s="81">
        <f t="shared" si="13"/>
        <v>144.3</v>
      </c>
      <c r="F27" s="81">
        <f t="shared" si="13"/>
        <v>5.300000000000001</v>
      </c>
      <c r="G27" s="151">
        <f t="shared" si="2"/>
        <v>0</v>
      </c>
      <c r="H27" s="92">
        <v>0</v>
      </c>
      <c r="I27" s="92">
        <v>0</v>
      </c>
      <c r="J27" s="151">
        <f t="shared" si="14"/>
        <v>123.80000000000001</v>
      </c>
      <c r="K27" s="92">
        <v>119.9</v>
      </c>
      <c r="L27" s="92">
        <v>3.9</v>
      </c>
      <c r="M27" s="151">
        <f t="shared" si="15"/>
        <v>6.7</v>
      </c>
      <c r="N27" s="92">
        <v>6.2</v>
      </c>
      <c r="O27" s="92">
        <v>0.5</v>
      </c>
      <c r="P27" s="151">
        <f t="shared" si="16"/>
        <v>18.2</v>
      </c>
      <c r="Q27" s="92">
        <v>18.2</v>
      </c>
      <c r="R27" s="92">
        <v>0</v>
      </c>
      <c r="S27" s="151">
        <f t="shared" si="17"/>
        <v>0</v>
      </c>
      <c r="T27" s="92">
        <v>0</v>
      </c>
      <c r="U27" s="92">
        <v>0</v>
      </c>
      <c r="V27" s="151">
        <f t="shared" si="18"/>
        <v>0.9</v>
      </c>
      <c r="W27" s="92">
        <v>0</v>
      </c>
      <c r="X27" s="92">
        <v>0.9</v>
      </c>
      <c r="Y27" s="152">
        <v>49.8</v>
      </c>
      <c r="Z27" s="153">
        <f t="shared" si="3"/>
        <v>199.40000000000003</v>
      </c>
      <c r="AA27" s="154">
        <f t="shared" si="4"/>
        <v>149.6</v>
      </c>
      <c r="AB27" s="93">
        <f t="shared" si="5"/>
        <v>131.4</v>
      </c>
      <c r="AC27" s="94">
        <f t="shared" si="6"/>
        <v>18.2</v>
      </c>
      <c r="AD27" s="155">
        <f t="shared" si="7"/>
        <v>613.5925515770476</v>
      </c>
      <c r="AE27" s="95">
        <f t="shared" si="8"/>
        <v>538.9442598744924</v>
      </c>
      <c r="AF27" s="96">
        <f t="shared" si="9"/>
        <v>74.64829170255527</v>
      </c>
      <c r="AG27" s="156">
        <f t="shared" si="10"/>
        <v>817.849965136787</v>
      </c>
      <c r="AH27" s="157">
        <f t="shared" si="11"/>
        <v>204.25741355973915</v>
      </c>
      <c r="AI27" s="158">
        <f t="shared" si="12"/>
        <v>12.165775401069519</v>
      </c>
    </row>
    <row r="28" spans="1:35" s="89" customFormat="1" ht="19.5" customHeight="1">
      <c r="A28" s="91">
        <v>23</v>
      </c>
      <c r="B28" s="90" t="s">
        <v>37</v>
      </c>
      <c r="C28" s="149">
        <v>6058</v>
      </c>
      <c r="D28" s="150">
        <f t="shared" si="1"/>
        <v>104.60000000000001</v>
      </c>
      <c r="E28" s="81">
        <f t="shared" si="13"/>
        <v>101.80000000000001</v>
      </c>
      <c r="F28" s="81">
        <f t="shared" si="13"/>
        <v>2.8</v>
      </c>
      <c r="G28" s="151">
        <f t="shared" si="2"/>
        <v>0</v>
      </c>
      <c r="H28" s="97">
        <v>0</v>
      </c>
      <c r="I28" s="97">
        <v>0</v>
      </c>
      <c r="J28" s="151">
        <f t="shared" si="14"/>
        <v>86.60000000000001</v>
      </c>
      <c r="K28" s="97">
        <v>84.9</v>
      </c>
      <c r="L28" s="97">
        <v>1.7</v>
      </c>
      <c r="M28" s="151">
        <f t="shared" si="15"/>
        <v>13</v>
      </c>
      <c r="N28" s="97">
        <v>12.2</v>
      </c>
      <c r="O28" s="97">
        <v>0.8</v>
      </c>
      <c r="P28" s="151">
        <f t="shared" si="16"/>
        <v>5</v>
      </c>
      <c r="Q28" s="97">
        <v>4.7</v>
      </c>
      <c r="R28" s="97">
        <v>0.3</v>
      </c>
      <c r="S28" s="151">
        <f t="shared" si="17"/>
        <v>0</v>
      </c>
      <c r="T28" s="97">
        <v>0</v>
      </c>
      <c r="U28" s="97">
        <v>0</v>
      </c>
      <c r="V28" s="151">
        <f t="shared" si="18"/>
        <v>0</v>
      </c>
      <c r="W28" s="97">
        <v>0</v>
      </c>
      <c r="X28" s="97">
        <v>0</v>
      </c>
      <c r="Y28" s="152">
        <v>0</v>
      </c>
      <c r="Z28" s="153">
        <f t="shared" si="3"/>
        <v>104.60000000000001</v>
      </c>
      <c r="AA28" s="154">
        <f t="shared" si="4"/>
        <v>104.60000000000001</v>
      </c>
      <c r="AB28" s="93">
        <f t="shared" si="5"/>
        <v>99.60000000000001</v>
      </c>
      <c r="AC28" s="94">
        <f t="shared" si="6"/>
        <v>5</v>
      </c>
      <c r="AD28" s="155">
        <f t="shared" si="7"/>
        <v>575.54748541873</v>
      </c>
      <c r="AE28" s="95">
        <f t="shared" si="8"/>
        <v>548.0356553317928</v>
      </c>
      <c r="AF28" s="96">
        <f t="shared" si="9"/>
        <v>27.511830086937383</v>
      </c>
      <c r="AG28" s="156">
        <f t="shared" si="10"/>
        <v>575.54748541873</v>
      </c>
      <c r="AH28" s="157">
        <f t="shared" si="11"/>
        <v>0</v>
      </c>
      <c r="AI28" s="158">
        <f t="shared" si="12"/>
        <v>4.780114722753345</v>
      </c>
    </row>
    <row r="29" spans="1:35" s="89" customFormat="1" ht="19.5" customHeight="1">
      <c r="A29" s="91">
        <v>24</v>
      </c>
      <c r="B29" s="90" t="s">
        <v>38</v>
      </c>
      <c r="C29" s="149">
        <v>12599</v>
      </c>
      <c r="D29" s="150">
        <f t="shared" si="1"/>
        <v>290.90000000000003</v>
      </c>
      <c r="E29" s="81">
        <f>H29+K29+N29+Q29+T29+W29</f>
        <v>264.6</v>
      </c>
      <c r="F29" s="81">
        <f>L29+I29+O29+R29+U29+X29</f>
        <v>26.299999999999997</v>
      </c>
      <c r="G29" s="151">
        <f>SUM(H29:I29)</f>
        <v>0</v>
      </c>
      <c r="H29" s="97">
        <v>0</v>
      </c>
      <c r="I29" s="97">
        <v>0</v>
      </c>
      <c r="J29" s="151">
        <f>SUM(K29:L29)</f>
        <v>198.9</v>
      </c>
      <c r="K29" s="97">
        <v>185.8</v>
      </c>
      <c r="L29" s="97">
        <v>13.1</v>
      </c>
      <c r="M29" s="151">
        <f>SUM(N29:O29)</f>
        <v>10.8</v>
      </c>
      <c r="N29" s="97">
        <v>6.5</v>
      </c>
      <c r="O29" s="97">
        <v>4.3</v>
      </c>
      <c r="P29" s="151">
        <f>SUM(Q29:R29)</f>
        <v>75.9</v>
      </c>
      <c r="Q29" s="97">
        <v>67</v>
      </c>
      <c r="R29" s="97">
        <v>8.9</v>
      </c>
      <c r="S29" s="151">
        <f>SUM(T29:U29)</f>
        <v>0</v>
      </c>
      <c r="T29" s="97">
        <v>0</v>
      </c>
      <c r="U29" s="97">
        <v>0</v>
      </c>
      <c r="V29" s="151">
        <f>SUM(W29:X29)</f>
        <v>5.3</v>
      </c>
      <c r="W29" s="97">
        <v>5.3</v>
      </c>
      <c r="X29" s="97">
        <v>0</v>
      </c>
      <c r="Y29" s="152">
        <v>99.1</v>
      </c>
      <c r="Z29" s="153">
        <f>D29+Y29</f>
        <v>390</v>
      </c>
      <c r="AA29" s="161">
        <f>SUM(AB29:AC29)</f>
        <v>290.90000000000003</v>
      </c>
      <c r="AB29" s="92">
        <f>G29+J29+M29+S29+V29</f>
        <v>215.00000000000003</v>
      </c>
      <c r="AC29" s="99">
        <f>P29</f>
        <v>75.9</v>
      </c>
      <c r="AD29" s="155">
        <f t="shared" si="7"/>
        <v>769.6378019419532</v>
      </c>
      <c r="AE29" s="95">
        <f t="shared" si="8"/>
        <v>568.8282138794084</v>
      </c>
      <c r="AF29" s="96">
        <f t="shared" si="9"/>
        <v>200.80958806254466</v>
      </c>
      <c r="AG29" s="156">
        <f t="shared" si="10"/>
        <v>1031.8279228510198</v>
      </c>
      <c r="AH29" s="157">
        <f t="shared" si="11"/>
        <v>262.1901209090668</v>
      </c>
      <c r="AI29" s="158">
        <f>AC29*100/AA29</f>
        <v>26.09144035751117</v>
      </c>
    </row>
    <row r="30" spans="1:35" s="89" customFormat="1" ht="19.5" customHeight="1">
      <c r="A30" s="91">
        <v>25</v>
      </c>
      <c r="B30" s="90" t="s">
        <v>39</v>
      </c>
      <c r="C30" s="149">
        <v>16807</v>
      </c>
      <c r="D30" s="150">
        <f t="shared" si="1"/>
        <v>349.9</v>
      </c>
      <c r="E30" s="81">
        <f t="shared" si="13"/>
        <v>331.7</v>
      </c>
      <c r="F30" s="81">
        <f t="shared" si="13"/>
        <v>18.200000000000003</v>
      </c>
      <c r="G30" s="151">
        <f t="shared" si="2"/>
        <v>0</v>
      </c>
      <c r="H30" s="97">
        <v>0</v>
      </c>
      <c r="I30" s="97">
        <v>0</v>
      </c>
      <c r="J30" s="151">
        <f t="shared" si="14"/>
        <v>297.5</v>
      </c>
      <c r="K30" s="97">
        <v>288.9</v>
      </c>
      <c r="L30" s="97">
        <v>8.6</v>
      </c>
      <c r="M30" s="151">
        <f t="shared" si="15"/>
        <v>14.2</v>
      </c>
      <c r="N30" s="97">
        <v>11</v>
      </c>
      <c r="O30" s="97">
        <v>3.2</v>
      </c>
      <c r="P30" s="151">
        <f t="shared" si="16"/>
        <v>30.7</v>
      </c>
      <c r="Q30" s="97">
        <v>30.7</v>
      </c>
      <c r="R30" s="97">
        <v>0</v>
      </c>
      <c r="S30" s="151">
        <f t="shared" si="17"/>
        <v>0</v>
      </c>
      <c r="T30" s="97">
        <v>0</v>
      </c>
      <c r="U30" s="97">
        <v>0</v>
      </c>
      <c r="V30" s="151">
        <f t="shared" si="18"/>
        <v>7.5</v>
      </c>
      <c r="W30" s="97">
        <v>1.1</v>
      </c>
      <c r="X30" s="97">
        <v>6.4</v>
      </c>
      <c r="Y30" s="152">
        <v>105.7</v>
      </c>
      <c r="Z30" s="153">
        <f t="shared" si="3"/>
        <v>455.59999999999997</v>
      </c>
      <c r="AA30" s="154">
        <f t="shared" si="4"/>
        <v>349.9</v>
      </c>
      <c r="AB30" s="93">
        <f t="shared" si="5"/>
        <v>319.2</v>
      </c>
      <c r="AC30" s="94">
        <f t="shared" si="6"/>
        <v>30.7</v>
      </c>
      <c r="AD30" s="155">
        <f t="shared" si="7"/>
        <v>693.9568830447631</v>
      </c>
      <c r="AE30" s="95">
        <f t="shared" si="8"/>
        <v>633.0695543523532</v>
      </c>
      <c r="AF30" s="96">
        <f t="shared" si="9"/>
        <v>60.88732869240991</v>
      </c>
      <c r="AG30" s="156">
        <f t="shared" si="10"/>
        <v>903.5917574026694</v>
      </c>
      <c r="AH30" s="157">
        <f t="shared" si="11"/>
        <v>209.63487435790643</v>
      </c>
      <c r="AI30" s="158">
        <f t="shared" si="12"/>
        <v>8.773935410117177</v>
      </c>
    </row>
    <row r="31" spans="1:35" s="89" customFormat="1" ht="19.5" customHeight="1">
      <c r="A31" s="91">
        <v>26</v>
      </c>
      <c r="B31" s="90" t="s">
        <v>88</v>
      </c>
      <c r="C31" s="149">
        <v>10335</v>
      </c>
      <c r="D31" s="150">
        <f t="shared" si="1"/>
        <v>177.49999999999997</v>
      </c>
      <c r="E31" s="81">
        <f t="shared" si="13"/>
        <v>174.29999999999998</v>
      </c>
      <c r="F31" s="81">
        <f t="shared" si="13"/>
        <v>3.1999999999999997</v>
      </c>
      <c r="G31" s="151">
        <f t="shared" si="2"/>
        <v>0</v>
      </c>
      <c r="H31" s="97">
        <v>0</v>
      </c>
      <c r="I31" s="97">
        <v>0</v>
      </c>
      <c r="J31" s="151">
        <f t="shared" si="14"/>
        <v>136.79999999999998</v>
      </c>
      <c r="K31" s="97">
        <v>136.6</v>
      </c>
      <c r="L31" s="97">
        <v>0.2</v>
      </c>
      <c r="M31" s="151">
        <f t="shared" si="15"/>
        <v>7.3</v>
      </c>
      <c r="N31" s="97">
        <v>6.6</v>
      </c>
      <c r="O31" s="97">
        <v>0.7</v>
      </c>
      <c r="P31" s="151">
        <f t="shared" si="16"/>
        <v>29.2</v>
      </c>
      <c r="Q31" s="97">
        <v>29.2</v>
      </c>
      <c r="R31" s="97">
        <v>0</v>
      </c>
      <c r="S31" s="151">
        <f t="shared" si="17"/>
        <v>0</v>
      </c>
      <c r="T31" s="97">
        <v>0</v>
      </c>
      <c r="U31" s="97">
        <v>0</v>
      </c>
      <c r="V31" s="151">
        <f t="shared" si="18"/>
        <v>4.199999999999999</v>
      </c>
      <c r="W31" s="97">
        <v>1.9</v>
      </c>
      <c r="X31" s="97">
        <v>2.3</v>
      </c>
      <c r="Y31" s="152">
        <v>55.9</v>
      </c>
      <c r="Z31" s="153">
        <f t="shared" si="3"/>
        <v>233.39999999999998</v>
      </c>
      <c r="AA31" s="162">
        <f t="shared" si="4"/>
        <v>177.49999999999997</v>
      </c>
      <c r="AB31" s="93">
        <f t="shared" si="5"/>
        <v>148.29999999999998</v>
      </c>
      <c r="AC31" s="94">
        <f t="shared" si="6"/>
        <v>29.2</v>
      </c>
      <c r="AD31" s="155">
        <f t="shared" si="7"/>
        <v>572.4883083373649</v>
      </c>
      <c r="AE31" s="95">
        <f t="shared" si="8"/>
        <v>478.30995000806314</v>
      </c>
      <c r="AF31" s="96">
        <f t="shared" si="9"/>
        <v>94.17835832930172</v>
      </c>
      <c r="AG31" s="156">
        <f t="shared" si="10"/>
        <v>752.7818093855828</v>
      </c>
      <c r="AH31" s="157">
        <f t="shared" si="11"/>
        <v>180.29350104821802</v>
      </c>
      <c r="AI31" s="158">
        <f t="shared" si="12"/>
        <v>16.450704225352116</v>
      </c>
    </row>
    <row r="32" spans="1:35" s="89" customFormat="1" ht="19.5" customHeight="1">
      <c r="A32" s="91">
        <v>27</v>
      </c>
      <c r="B32" s="90" t="s">
        <v>40</v>
      </c>
      <c r="C32" s="149">
        <v>3695</v>
      </c>
      <c r="D32" s="150">
        <f t="shared" si="1"/>
        <v>67.5</v>
      </c>
      <c r="E32" s="81">
        <f t="shared" si="13"/>
        <v>66.3</v>
      </c>
      <c r="F32" s="81">
        <f t="shared" si="13"/>
        <v>1.2000000000000002</v>
      </c>
      <c r="G32" s="151">
        <f>SUM(H32:I32)</f>
        <v>0</v>
      </c>
      <c r="H32" s="97">
        <v>0</v>
      </c>
      <c r="I32" s="97">
        <v>0</v>
      </c>
      <c r="J32" s="151">
        <f>SUM(K32:L32)</f>
        <v>53.400000000000006</v>
      </c>
      <c r="K32" s="97">
        <v>53.2</v>
      </c>
      <c r="L32" s="97">
        <v>0.2</v>
      </c>
      <c r="M32" s="151">
        <f>SUM(N32:O32)</f>
        <v>3.4</v>
      </c>
      <c r="N32" s="97">
        <v>3</v>
      </c>
      <c r="O32" s="97">
        <v>0.4</v>
      </c>
      <c r="P32" s="151">
        <f>SUM(Q32:R32)</f>
        <v>10.1</v>
      </c>
      <c r="Q32" s="97">
        <v>10.1</v>
      </c>
      <c r="R32" s="97">
        <v>0</v>
      </c>
      <c r="S32" s="151">
        <f>SUM(T32:U32)</f>
        <v>0</v>
      </c>
      <c r="T32" s="97">
        <v>0</v>
      </c>
      <c r="U32" s="97">
        <v>0</v>
      </c>
      <c r="V32" s="151">
        <f>SUM(W32:X32)</f>
        <v>0.6</v>
      </c>
      <c r="W32" s="97">
        <v>0</v>
      </c>
      <c r="X32" s="97">
        <v>0.6</v>
      </c>
      <c r="Y32" s="152">
        <v>20.5</v>
      </c>
      <c r="Z32" s="153">
        <f>D32+Y32</f>
        <v>88</v>
      </c>
      <c r="AA32" s="154">
        <f>SUM(AB32:AC32)</f>
        <v>67.5</v>
      </c>
      <c r="AB32" s="93">
        <f>G32+J32+M32+S32+V32</f>
        <v>57.400000000000006</v>
      </c>
      <c r="AC32" s="94">
        <f>P32</f>
        <v>10.1</v>
      </c>
      <c r="AD32" s="155">
        <f t="shared" si="7"/>
        <v>608.9309878213803</v>
      </c>
      <c r="AE32" s="95">
        <f t="shared" si="8"/>
        <v>517.8168696436627</v>
      </c>
      <c r="AF32" s="96">
        <f t="shared" si="9"/>
        <v>91.11411817771763</v>
      </c>
      <c r="AG32" s="156">
        <f t="shared" si="10"/>
        <v>793.8655841226883</v>
      </c>
      <c r="AH32" s="157">
        <f t="shared" si="11"/>
        <v>184.93459630130806</v>
      </c>
      <c r="AI32" s="158">
        <f>AC32*100/AA32</f>
        <v>14.962962962962964</v>
      </c>
    </row>
    <row r="33" spans="1:35" s="86" customFormat="1" ht="19.5" customHeight="1">
      <c r="A33" s="87">
        <v>28</v>
      </c>
      <c r="B33" s="90" t="s">
        <v>89</v>
      </c>
      <c r="C33" s="149">
        <v>2913</v>
      </c>
      <c r="D33" s="150">
        <f t="shared" si="1"/>
        <v>69.2</v>
      </c>
      <c r="E33" s="81">
        <f t="shared" si="13"/>
        <v>66</v>
      </c>
      <c r="F33" s="81">
        <f t="shared" si="13"/>
        <v>3.2</v>
      </c>
      <c r="G33" s="151">
        <f t="shared" si="2"/>
        <v>0</v>
      </c>
      <c r="H33" s="97">
        <v>0</v>
      </c>
      <c r="I33" s="97">
        <v>0</v>
      </c>
      <c r="J33" s="151">
        <f t="shared" si="14"/>
        <v>58.4</v>
      </c>
      <c r="K33" s="92">
        <v>55.9</v>
      </c>
      <c r="L33" s="92">
        <v>2.5</v>
      </c>
      <c r="M33" s="151">
        <f t="shared" si="15"/>
        <v>5.1</v>
      </c>
      <c r="N33" s="92">
        <v>4.5</v>
      </c>
      <c r="O33" s="92">
        <v>0.6</v>
      </c>
      <c r="P33" s="151">
        <f t="shared" si="16"/>
        <v>5.699999999999999</v>
      </c>
      <c r="Q33" s="92">
        <v>5.6</v>
      </c>
      <c r="R33" s="92">
        <v>0.1</v>
      </c>
      <c r="S33" s="151">
        <f t="shared" si="17"/>
        <v>0</v>
      </c>
      <c r="T33" s="92">
        <v>0</v>
      </c>
      <c r="U33" s="92">
        <v>0</v>
      </c>
      <c r="V33" s="151">
        <f t="shared" si="18"/>
        <v>0</v>
      </c>
      <c r="W33" s="92">
        <v>0</v>
      </c>
      <c r="X33" s="92">
        <v>0</v>
      </c>
      <c r="Y33" s="152">
        <v>13</v>
      </c>
      <c r="Z33" s="153">
        <f>D33+Y33</f>
        <v>82.2</v>
      </c>
      <c r="AA33" s="154">
        <f t="shared" si="4"/>
        <v>69.2</v>
      </c>
      <c r="AB33" s="93">
        <f t="shared" si="5"/>
        <v>63.5</v>
      </c>
      <c r="AC33" s="94">
        <f t="shared" si="6"/>
        <v>5.699999999999999</v>
      </c>
      <c r="AD33" s="155">
        <f t="shared" si="7"/>
        <v>791.8526147156425</v>
      </c>
      <c r="AE33" s="95">
        <f t="shared" si="8"/>
        <v>726.6277606133425</v>
      </c>
      <c r="AF33" s="96">
        <f t="shared" si="9"/>
        <v>65.22485410230001</v>
      </c>
      <c r="AG33" s="156">
        <f t="shared" si="10"/>
        <v>940.6110538963269</v>
      </c>
      <c r="AH33" s="157">
        <f t="shared" si="11"/>
        <v>148.7584391806843</v>
      </c>
      <c r="AI33" s="158">
        <f t="shared" si="12"/>
        <v>8.236994219653177</v>
      </c>
    </row>
    <row r="34" spans="1:35" s="86" customFormat="1" ht="19.5" customHeight="1">
      <c r="A34" s="91">
        <v>29</v>
      </c>
      <c r="B34" s="90" t="s">
        <v>41</v>
      </c>
      <c r="C34" s="149">
        <v>10006</v>
      </c>
      <c r="D34" s="150">
        <f t="shared" si="1"/>
        <v>177.8</v>
      </c>
      <c r="E34" s="81">
        <f t="shared" si="13"/>
        <v>174.20000000000002</v>
      </c>
      <c r="F34" s="81">
        <f t="shared" si="13"/>
        <v>3.5999999999999996</v>
      </c>
      <c r="G34" s="151">
        <f t="shared" si="2"/>
        <v>0</v>
      </c>
      <c r="H34" s="97">
        <v>0</v>
      </c>
      <c r="I34" s="97">
        <v>0</v>
      </c>
      <c r="J34" s="151">
        <f t="shared" si="14"/>
        <v>104.5</v>
      </c>
      <c r="K34" s="92">
        <v>104</v>
      </c>
      <c r="L34" s="92">
        <v>0.5</v>
      </c>
      <c r="M34" s="151">
        <f t="shared" si="15"/>
        <v>3.9</v>
      </c>
      <c r="N34" s="92">
        <v>3.4</v>
      </c>
      <c r="O34" s="97">
        <v>0.5</v>
      </c>
      <c r="P34" s="151">
        <f t="shared" si="16"/>
        <v>40.1</v>
      </c>
      <c r="Q34" s="92">
        <v>39.4</v>
      </c>
      <c r="R34" s="92">
        <v>0.7</v>
      </c>
      <c r="S34" s="151">
        <f t="shared" si="17"/>
        <v>0</v>
      </c>
      <c r="T34" s="92">
        <v>0</v>
      </c>
      <c r="U34" s="92">
        <v>0</v>
      </c>
      <c r="V34" s="151">
        <f t="shared" si="18"/>
        <v>29.299999999999997</v>
      </c>
      <c r="W34" s="92">
        <v>27.4</v>
      </c>
      <c r="X34" s="92">
        <v>1.9</v>
      </c>
      <c r="Y34" s="152">
        <v>32.5</v>
      </c>
      <c r="Z34" s="153">
        <f t="shared" si="3"/>
        <v>210.3</v>
      </c>
      <c r="AA34" s="154">
        <f t="shared" si="4"/>
        <v>177.79999999999998</v>
      </c>
      <c r="AB34" s="93">
        <f t="shared" si="5"/>
        <v>137.7</v>
      </c>
      <c r="AC34" s="94">
        <f t="shared" si="6"/>
        <v>40.1</v>
      </c>
      <c r="AD34" s="155">
        <f t="shared" si="7"/>
        <v>592.3112798987273</v>
      </c>
      <c r="AE34" s="95">
        <f t="shared" si="8"/>
        <v>458.72476514091545</v>
      </c>
      <c r="AF34" s="96">
        <f t="shared" si="9"/>
        <v>133.58651475781198</v>
      </c>
      <c r="AG34" s="156">
        <f t="shared" si="10"/>
        <v>700.5796522086748</v>
      </c>
      <c r="AH34" s="157">
        <f t="shared" si="11"/>
        <v>108.26837230994735</v>
      </c>
      <c r="AI34" s="158">
        <f t="shared" si="12"/>
        <v>22.55343082114736</v>
      </c>
    </row>
    <row r="35" spans="1:35" s="89" customFormat="1" ht="19.5" customHeight="1">
      <c r="A35" s="91">
        <v>30</v>
      </c>
      <c r="B35" s="90" t="s">
        <v>42</v>
      </c>
      <c r="C35" s="149">
        <v>4494</v>
      </c>
      <c r="D35" s="150">
        <f t="shared" si="1"/>
        <v>103.20000000000002</v>
      </c>
      <c r="E35" s="81">
        <f>H35+K35+N35+Q35+T35+W35</f>
        <v>87.30000000000001</v>
      </c>
      <c r="F35" s="81">
        <f>I35+L35+O35+R35+U35+X35</f>
        <v>15.899999999999999</v>
      </c>
      <c r="G35" s="151">
        <f>SUM(H35:I35)</f>
        <v>0</v>
      </c>
      <c r="H35" s="97">
        <v>0</v>
      </c>
      <c r="I35" s="97">
        <v>0</v>
      </c>
      <c r="J35" s="151">
        <f>SUM(K35:L35)</f>
        <v>79.7</v>
      </c>
      <c r="K35" s="92">
        <v>70</v>
      </c>
      <c r="L35" s="92">
        <v>9.7</v>
      </c>
      <c r="M35" s="151">
        <f>SUM(N35:O35)</f>
        <v>10.600000000000001</v>
      </c>
      <c r="N35" s="92">
        <v>4.4</v>
      </c>
      <c r="O35" s="97">
        <v>6.2</v>
      </c>
      <c r="P35" s="151">
        <f>SUM(Q35:R35)</f>
        <v>12.9</v>
      </c>
      <c r="Q35" s="92">
        <v>12.9</v>
      </c>
      <c r="R35" s="92">
        <v>0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29</v>
      </c>
      <c r="Z35" s="153">
        <f>D35+Y35</f>
        <v>132.20000000000002</v>
      </c>
      <c r="AA35" s="154">
        <f t="shared" si="4"/>
        <v>103.20000000000002</v>
      </c>
      <c r="AB35" s="93">
        <f>G35+J35+M35+S35+V35</f>
        <v>90.30000000000001</v>
      </c>
      <c r="AC35" s="94">
        <f>P35</f>
        <v>12.9</v>
      </c>
      <c r="AD35" s="155">
        <f t="shared" si="7"/>
        <v>765.4650645304853</v>
      </c>
      <c r="AE35" s="95">
        <f t="shared" si="8"/>
        <v>669.7819314641745</v>
      </c>
      <c r="AF35" s="96">
        <f t="shared" si="9"/>
        <v>95.68313306631065</v>
      </c>
      <c r="AG35" s="156">
        <f t="shared" si="10"/>
        <v>980.566681501261</v>
      </c>
      <c r="AH35" s="157">
        <f t="shared" si="11"/>
        <v>215.10161697077584</v>
      </c>
      <c r="AI35" s="158">
        <f>AC35*100/AA35</f>
        <v>12.499999999999998</v>
      </c>
    </row>
    <row r="36" spans="1:35" s="86" customFormat="1" ht="19.5" customHeight="1">
      <c r="A36" s="91">
        <v>31</v>
      </c>
      <c r="B36" s="90" t="s">
        <v>90</v>
      </c>
      <c r="C36" s="149">
        <v>6263</v>
      </c>
      <c r="D36" s="150">
        <f t="shared" si="1"/>
        <v>98.6</v>
      </c>
      <c r="E36" s="81">
        <f t="shared" si="13"/>
        <v>93.89999999999999</v>
      </c>
      <c r="F36" s="81">
        <f t="shared" si="13"/>
        <v>4.7</v>
      </c>
      <c r="G36" s="151">
        <f t="shared" si="2"/>
        <v>0</v>
      </c>
      <c r="H36" s="97">
        <v>0</v>
      </c>
      <c r="I36" s="92">
        <v>0</v>
      </c>
      <c r="J36" s="151">
        <f t="shared" si="14"/>
        <v>74.39999999999999</v>
      </c>
      <c r="K36" s="92">
        <v>74.1</v>
      </c>
      <c r="L36" s="92">
        <v>0.3</v>
      </c>
      <c r="M36" s="151">
        <f t="shared" si="15"/>
        <v>3.4</v>
      </c>
      <c r="N36" s="92">
        <v>3.4</v>
      </c>
      <c r="O36" s="92">
        <v>0</v>
      </c>
      <c r="P36" s="151">
        <f t="shared" si="16"/>
        <v>11.799999999999999</v>
      </c>
      <c r="Q36" s="92">
        <v>11.6</v>
      </c>
      <c r="R36" s="92">
        <v>0.2</v>
      </c>
      <c r="S36" s="151">
        <f t="shared" si="17"/>
        <v>0</v>
      </c>
      <c r="T36" s="92">
        <v>0</v>
      </c>
      <c r="U36" s="92">
        <v>0</v>
      </c>
      <c r="V36" s="151">
        <f>SUM(W36:X36)</f>
        <v>9</v>
      </c>
      <c r="W36" s="92">
        <v>4.8</v>
      </c>
      <c r="X36" s="92">
        <v>4.2</v>
      </c>
      <c r="Y36" s="152">
        <v>26.9</v>
      </c>
      <c r="Z36" s="153">
        <f t="shared" si="3"/>
        <v>125.5</v>
      </c>
      <c r="AA36" s="154">
        <f t="shared" si="4"/>
        <v>98.6</v>
      </c>
      <c r="AB36" s="93">
        <f t="shared" si="5"/>
        <v>86.8</v>
      </c>
      <c r="AC36" s="94">
        <f t="shared" si="6"/>
        <v>11.799999999999999</v>
      </c>
      <c r="AD36" s="155">
        <f t="shared" si="7"/>
        <v>524.7751343871414</v>
      </c>
      <c r="AE36" s="95">
        <f t="shared" si="8"/>
        <v>461.972430677524</v>
      </c>
      <c r="AF36" s="96">
        <f t="shared" si="9"/>
        <v>62.802703709617326</v>
      </c>
      <c r="AG36" s="156">
        <f t="shared" si="10"/>
        <v>667.9440097929639</v>
      </c>
      <c r="AH36" s="157">
        <f t="shared" si="11"/>
        <v>143.16887540582255</v>
      </c>
      <c r="AI36" s="158">
        <f t="shared" si="12"/>
        <v>11.967545638945234</v>
      </c>
    </row>
    <row r="37" spans="1:35" s="86" customFormat="1" ht="19.5" customHeight="1">
      <c r="A37" s="91">
        <v>32</v>
      </c>
      <c r="B37" s="90" t="s">
        <v>91</v>
      </c>
      <c r="C37" s="149">
        <v>18146</v>
      </c>
      <c r="D37" s="150">
        <f t="shared" si="1"/>
        <v>341.7</v>
      </c>
      <c r="E37" s="81">
        <f t="shared" si="13"/>
        <v>291.9</v>
      </c>
      <c r="F37" s="81">
        <f t="shared" si="13"/>
        <v>49.8</v>
      </c>
      <c r="G37" s="151">
        <f t="shared" si="2"/>
        <v>0</v>
      </c>
      <c r="H37" s="92">
        <v>0</v>
      </c>
      <c r="I37" s="92">
        <v>0</v>
      </c>
      <c r="J37" s="151">
        <f t="shared" si="14"/>
        <v>274.5</v>
      </c>
      <c r="K37" s="92">
        <v>241.2</v>
      </c>
      <c r="L37" s="92">
        <v>33.3</v>
      </c>
      <c r="M37" s="151">
        <f t="shared" si="15"/>
        <v>34.4</v>
      </c>
      <c r="N37" s="92">
        <v>20.3</v>
      </c>
      <c r="O37" s="92">
        <v>14.1</v>
      </c>
      <c r="P37" s="151">
        <f t="shared" si="16"/>
        <v>32.8</v>
      </c>
      <c r="Q37" s="92">
        <v>30.4</v>
      </c>
      <c r="R37" s="92">
        <v>2.4</v>
      </c>
      <c r="S37" s="151">
        <f t="shared" si="17"/>
        <v>0</v>
      </c>
      <c r="T37" s="92">
        <v>0</v>
      </c>
      <c r="U37" s="92">
        <v>0</v>
      </c>
      <c r="V37" s="151">
        <f t="shared" si="18"/>
        <v>0</v>
      </c>
      <c r="W37" s="92">
        <v>0</v>
      </c>
      <c r="X37" s="92">
        <v>0</v>
      </c>
      <c r="Y37" s="152">
        <v>73.3</v>
      </c>
      <c r="Z37" s="153">
        <f t="shared" si="3"/>
        <v>415</v>
      </c>
      <c r="AA37" s="154">
        <f t="shared" si="4"/>
        <v>341.7</v>
      </c>
      <c r="AB37" s="93">
        <f t="shared" si="5"/>
        <v>308.9</v>
      </c>
      <c r="AC37" s="94">
        <f t="shared" si="6"/>
        <v>32.8</v>
      </c>
      <c r="AD37" s="155">
        <f t="shared" si="7"/>
        <v>627.6865424887027</v>
      </c>
      <c r="AE37" s="95">
        <f t="shared" si="8"/>
        <v>567.4345126566001</v>
      </c>
      <c r="AF37" s="96">
        <f t="shared" si="9"/>
        <v>60.25202983210257</v>
      </c>
      <c r="AG37" s="156">
        <f t="shared" si="10"/>
        <v>762.3351335464198</v>
      </c>
      <c r="AH37" s="157">
        <f t="shared" si="11"/>
        <v>134.64859105771703</v>
      </c>
      <c r="AI37" s="158">
        <f t="shared" si="12"/>
        <v>9.599063505999414</v>
      </c>
    </row>
    <row r="38" spans="1:35" s="86" customFormat="1" ht="19.5" customHeight="1" thickBot="1">
      <c r="A38" s="100">
        <v>33</v>
      </c>
      <c r="B38" s="101" t="s">
        <v>44</v>
      </c>
      <c r="C38" s="163">
        <v>13743</v>
      </c>
      <c r="D38" s="164">
        <f t="shared" si="1"/>
        <v>230.89999999999998</v>
      </c>
      <c r="E38" s="102">
        <f t="shared" si="13"/>
        <v>226.39999999999998</v>
      </c>
      <c r="F38" s="102">
        <f t="shared" si="13"/>
        <v>4.5</v>
      </c>
      <c r="G38" s="165">
        <f t="shared" si="2"/>
        <v>0</v>
      </c>
      <c r="H38" s="102">
        <v>0</v>
      </c>
      <c r="I38" s="102">
        <v>0</v>
      </c>
      <c r="J38" s="165">
        <f t="shared" si="14"/>
        <v>177.9</v>
      </c>
      <c r="K38" s="102">
        <v>177.4</v>
      </c>
      <c r="L38" s="102">
        <v>0.5</v>
      </c>
      <c r="M38" s="165">
        <f t="shared" si="15"/>
        <v>6.7</v>
      </c>
      <c r="N38" s="102">
        <v>6.2</v>
      </c>
      <c r="O38" s="102">
        <v>0.5</v>
      </c>
      <c r="P38" s="165">
        <f t="shared" si="16"/>
        <v>34.800000000000004</v>
      </c>
      <c r="Q38" s="102">
        <v>34.6</v>
      </c>
      <c r="R38" s="102">
        <v>0.2</v>
      </c>
      <c r="S38" s="165">
        <f t="shared" si="17"/>
        <v>0</v>
      </c>
      <c r="T38" s="102">
        <v>0</v>
      </c>
      <c r="U38" s="102">
        <v>0</v>
      </c>
      <c r="V38" s="165">
        <f t="shared" si="18"/>
        <v>11.5</v>
      </c>
      <c r="W38" s="102">
        <v>8.2</v>
      </c>
      <c r="X38" s="102">
        <v>3.3</v>
      </c>
      <c r="Y38" s="166">
        <v>65.9</v>
      </c>
      <c r="Z38" s="167">
        <f t="shared" si="3"/>
        <v>296.79999999999995</v>
      </c>
      <c r="AA38" s="168">
        <f t="shared" si="4"/>
        <v>230.9</v>
      </c>
      <c r="AB38" s="103">
        <f t="shared" si="5"/>
        <v>196.1</v>
      </c>
      <c r="AC38" s="104">
        <f t="shared" si="6"/>
        <v>34.800000000000004</v>
      </c>
      <c r="AD38" s="169">
        <f t="shared" si="7"/>
        <v>560.0426883989426</v>
      </c>
      <c r="AE38" s="105">
        <f t="shared" si="8"/>
        <v>475.6360813990152</v>
      </c>
      <c r="AF38" s="106">
        <f t="shared" si="9"/>
        <v>84.40660699992725</v>
      </c>
      <c r="AG38" s="170">
        <f t="shared" si="10"/>
        <v>719.8816367120231</v>
      </c>
      <c r="AH38" s="171">
        <f t="shared" si="11"/>
        <v>159.8389483130806</v>
      </c>
      <c r="AI38" s="172">
        <f t="shared" si="12"/>
        <v>15.071459506279776</v>
      </c>
    </row>
    <row r="39" spans="1:34" s="86" customFormat="1" ht="15" customHeight="1">
      <c r="A39" s="107"/>
      <c r="C39" s="107"/>
      <c r="D39" s="18"/>
      <c r="E39" s="108"/>
      <c r="F39" s="108"/>
      <c r="AD39" s="109"/>
      <c r="AE39" s="109"/>
      <c r="AF39" s="109"/>
      <c r="AG39" s="109"/>
      <c r="AH39" s="109"/>
    </row>
    <row r="40" spans="1:34" s="86" customFormat="1" ht="15" customHeight="1">
      <c r="A40" s="107"/>
      <c r="C40" s="107"/>
      <c r="D40" s="18"/>
      <c r="E40" s="108"/>
      <c r="F40" s="108"/>
      <c r="AD40" s="109"/>
      <c r="AE40" s="109"/>
      <c r="AF40" s="109"/>
      <c r="AG40" s="109"/>
      <c r="AH40" s="109"/>
    </row>
    <row r="41" spans="1:34" s="86" customFormat="1" ht="15" customHeight="1">
      <c r="A41" s="107"/>
      <c r="C41" s="107"/>
      <c r="D41" s="110"/>
      <c r="E41" s="108"/>
      <c r="F41" s="108"/>
      <c r="AD41" s="109"/>
      <c r="AE41" s="109"/>
      <c r="AF41" s="109"/>
      <c r="AG41" s="109"/>
      <c r="AH41" s="109"/>
    </row>
    <row r="42" spans="1:34" s="86" customFormat="1" ht="15" customHeight="1">
      <c r="A42" s="107"/>
      <c r="C42" s="107"/>
      <c r="D42" s="110"/>
      <c r="E42" s="108"/>
      <c r="F42" s="108"/>
      <c r="AD42" s="109"/>
      <c r="AE42" s="109"/>
      <c r="AF42" s="109"/>
      <c r="AG42" s="109"/>
      <c r="AH42" s="109"/>
    </row>
    <row r="43" spans="1:34" s="86" customFormat="1" ht="15" customHeight="1">
      <c r="A43" s="107"/>
      <c r="C43" s="107"/>
      <c r="D43" s="110"/>
      <c r="E43" s="108"/>
      <c r="F43" s="108"/>
      <c r="AD43" s="109"/>
      <c r="AE43" s="109"/>
      <c r="AF43" s="109"/>
      <c r="AG43" s="109"/>
      <c r="AH43" s="109"/>
    </row>
    <row r="44" spans="1:34" s="86" customFormat="1" ht="15" customHeight="1">
      <c r="A44" s="107"/>
      <c r="C44" s="107"/>
      <c r="D44" s="110"/>
      <c r="E44" s="108"/>
      <c r="F44" s="108"/>
      <c r="AD44" s="109"/>
      <c r="AE44" s="109"/>
      <c r="AF44" s="109"/>
      <c r="AG44" s="109"/>
      <c r="AH44" s="109"/>
    </row>
    <row r="45" spans="1:34" s="86" customFormat="1" ht="15" customHeight="1">
      <c r="A45" s="107"/>
      <c r="C45" s="107"/>
      <c r="D45" s="110"/>
      <c r="E45" s="108"/>
      <c r="F45" s="108"/>
      <c r="AD45" s="109"/>
      <c r="AE45" s="109"/>
      <c r="AF45" s="109"/>
      <c r="AG45" s="109"/>
      <c r="AH45" s="109"/>
    </row>
    <row r="46" spans="1:34" s="86" customFormat="1" ht="15" customHeight="1">
      <c r="A46" s="107"/>
      <c r="C46" s="107"/>
      <c r="D46" s="110"/>
      <c r="E46" s="108"/>
      <c r="F46" s="108"/>
      <c r="AD46" s="109"/>
      <c r="AE46" s="109"/>
      <c r="AF46" s="109"/>
      <c r="AG46" s="109"/>
      <c r="AH46" s="109"/>
    </row>
    <row r="47" spans="1:34" s="86" customFormat="1" ht="15" customHeight="1">
      <c r="A47" s="107"/>
      <c r="C47" s="107"/>
      <c r="D47" s="110"/>
      <c r="E47" s="108"/>
      <c r="F47" s="108"/>
      <c r="AD47" s="109"/>
      <c r="AE47" s="109"/>
      <c r="AF47" s="109"/>
      <c r="AG47" s="109"/>
      <c r="AH47" s="109"/>
    </row>
    <row r="48" spans="1:34" s="86" customFormat="1" ht="15" customHeight="1">
      <c r="A48" s="107"/>
      <c r="C48" s="107"/>
      <c r="D48" s="110"/>
      <c r="E48" s="108"/>
      <c r="F48" s="108"/>
      <c r="AD48" s="109"/>
      <c r="AE48" s="109"/>
      <c r="AF48" s="109"/>
      <c r="AG48" s="109"/>
      <c r="AH48" s="109"/>
    </row>
    <row r="49" spans="1:34" s="86" customFormat="1" ht="15" customHeight="1">
      <c r="A49" s="107"/>
      <c r="C49" s="107"/>
      <c r="D49" s="110"/>
      <c r="E49" s="108"/>
      <c r="F49" s="108"/>
      <c r="AD49" s="109"/>
      <c r="AE49" s="109"/>
      <c r="AF49" s="109"/>
      <c r="AG49" s="109"/>
      <c r="AH49" s="109"/>
    </row>
    <row r="50" spans="1:34" s="86" customFormat="1" ht="15" customHeight="1">
      <c r="A50" s="107"/>
      <c r="C50" s="107"/>
      <c r="D50" s="110"/>
      <c r="E50" s="108"/>
      <c r="F50" s="108"/>
      <c r="AD50" s="109"/>
      <c r="AE50" s="109"/>
      <c r="AF50" s="109"/>
      <c r="AG50" s="109"/>
      <c r="AH50" s="109"/>
    </row>
    <row r="51" spans="1:34" s="86" customFormat="1" ht="15" customHeight="1">
      <c r="A51" s="107"/>
      <c r="C51" s="107"/>
      <c r="D51" s="110"/>
      <c r="E51" s="108"/>
      <c r="F51" s="108"/>
      <c r="AD51" s="109"/>
      <c r="AE51" s="109"/>
      <c r="AF51" s="109"/>
      <c r="AG51" s="109"/>
      <c r="AH51" s="109"/>
    </row>
    <row r="52" spans="1:34" s="86" customFormat="1" ht="15" customHeight="1">
      <c r="A52" s="107"/>
      <c r="C52" s="107"/>
      <c r="D52" s="110"/>
      <c r="E52" s="108"/>
      <c r="F52" s="108"/>
      <c r="AD52" s="109"/>
      <c r="AE52" s="109"/>
      <c r="AF52" s="109"/>
      <c r="AG52" s="109"/>
      <c r="AH52" s="109"/>
    </row>
    <row r="53" spans="1:34" s="86" customFormat="1" ht="15" customHeight="1">
      <c r="A53" s="107"/>
      <c r="C53" s="107"/>
      <c r="D53" s="110"/>
      <c r="E53" s="108"/>
      <c r="F53" s="108"/>
      <c r="AD53" s="109"/>
      <c r="AE53" s="109"/>
      <c r="AF53" s="109"/>
      <c r="AG53" s="109"/>
      <c r="AH53" s="109"/>
    </row>
    <row r="54" spans="1:34" s="86" customFormat="1" ht="15" customHeight="1">
      <c r="A54" s="107"/>
      <c r="C54" s="107"/>
      <c r="D54" s="110"/>
      <c r="E54" s="108"/>
      <c r="F54" s="108"/>
      <c r="AD54" s="109"/>
      <c r="AE54" s="109"/>
      <c r="AF54" s="109"/>
      <c r="AG54" s="109"/>
      <c r="AH54" s="109"/>
    </row>
    <row r="55" spans="1:34" s="86" customFormat="1" ht="15" customHeight="1">
      <c r="A55" s="107"/>
      <c r="C55" s="107"/>
      <c r="D55" s="110"/>
      <c r="E55" s="108"/>
      <c r="F55" s="108"/>
      <c r="AD55" s="109"/>
      <c r="AE55" s="109"/>
      <c r="AF55" s="109"/>
      <c r="AG55" s="109"/>
      <c r="AH55" s="109"/>
    </row>
    <row r="56" spans="1:34" s="86" customFormat="1" ht="15" customHeight="1">
      <c r="A56" s="107"/>
      <c r="C56" s="107"/>
      <c r="D56" s="110"/>
      <c r="E56" s="108"/>
      <c r="F56" s="108"/>
      <c r="AD56" s="109"/>
      <c r="AE56" s="109"/>
      <c r="AF56" s="109"/>
      <c r="AG56" s="109"/>
      <c r="AH56" s="109"/>
    </row>
    <row r="57" spans="1:34" s="86" customFormat="1" ht="15" customHeight="1">
      <c r="A57" s="107"/>
      <c r="C57" s="107"/>
      <c r="D57" s="110"/>
      <c r="E57" s="108"/>
      <c r="F57" s="108"/>
      <c r="AD57" s="109"/>
      <c r="AE57" s="109"/>
      <c r="AF57" s="109"/>
      <c r="AG57" s="109"/>
      <c r="AH57" s="109"/>
    </row>
    <row r="58" spans="1:34" s="86" customFormat="1" ht="15" customHeight="1">
      <c r="A58" s="107"/>
      <c r="C58" s="107"/>
      <c r="D58" s="110"/>
      <c r="E58" s="108"/>
      <c r="F58" s="108"/>
      <c r="AD58" s="109"/>
      <c r="AE58" s="109"/>
      <c r="AF58" s="109"/>
      <c r="AG58" s="109"/>
      <c r="AH58" s="109"/>
    </row>
    <row r="59" spans="1:34" s="86" customFormat="1" ht="15" customHeight="1">
      <c r="A59" s="107"/>
      <c r="C59" s="107"/>
      <c r="D59" s="110"/>
      <c r="E59" s="108"/>
      <c r="F59" s="108"/>
      <c r="AD59" s="109"/>
      <c r="AE59" s="109"/>
      <c r="AF59" s="109"/>
      <c r="AG59" s="109"/>
      <c r="AH59" s="109"/>
    </row>
    <row r="60" spans="1:34" s="86" customFormat="1" ht="15" customHeight="1">
      <c r="A60" s="107"/>
      <c r="C60" s="107"/>
      <c r="D60" s="110"/>
      <c r="E60" s="108"/>
      <c r="F60" s="108"/>
      <c r="AD60" s="109"/>
      <c r="AE60" s="109"/>
      <c r="AF60" s="109"/>
      <c r="AG60" s="109"/>
      <c r="AH60" s="109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39"/>
  <sheetViews>
    <sheetView view="pageBreakPreview" zoomScale="75" zoomScaleSheetLayoutView="75" zoomScalePageLayoutView="0" workbookViewId="0" topLeftCell="A1">
      <selection activeCell="AI15" sqref="AI15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bestFit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39" t="s">
        <v>189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</row>
    <row r="3" spans="1:112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</row>
    <row r="4" spans="1:112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</row>
    <row r="5" spans="1:35" s="7" customFormat="1" ht="39.75" customHeight="1" thickBot="1">
      <c r="A5" s="431" t="s">
        <v>19</v>
      </c>
      <c r="B5" s="432"/>
      <c r="C5" s="134">
        <f>SUM(C6:C38)</f>
        <v>1302462</v>
      </c>
      <c r="D5" s="173">
        <f>SUM(E5:F5)</f>
        <v>24321.100000000002</v>
      </c>
      <c r="E5" s="12">
        <f>SUM(E6:E38)</f>
        <v>22896.54</v>
      </c>
      <c r="F5" s="12">
        <f>SUM(F6:F38)</f>
        <v>1424.5599999999997</v>
      </c>
      <c r="G5" s="135">
        <f aca="true" t="shared" si="0" ref="G5:AC5">SUM(G6:G38)</f>
        <v>623.1</v>
      </c>
      <c r="H5" s="13">
        <f t="shared" si="0"/>
        <v>623.1</v>
      </c>
      <c r="I5" s="13">
        <f t="shared" si="0"/>
        <v>0</v>
      </c>
      <c r="J5" s="135">
        <f t="shared" si="0"/>
        <v>18650.62</v>
      </c>
      <c r="K5" s="13">
        <f t="shared" si="0"/>
        <v>17763.710000000006</v>
      </c>
      <c r="L5" s="13">
        <f t="shared" si="0"/>
        <v>886.9100000000002</v>
      </c>
      <c r="M5" s="135">
        <f t="shared" si="0"/>
        <v>1070.42</v>
      </c>
      <c r="N5" s="13">
        <f t="shared" si="0"/>
        <v>867.6899999999998</v>
      </c>
      <c r="O5" s="13">
        <f t="shared" si="0"/>
        <v>202.73000000000005</v>
      </c>
      <c r="P5" s="135">
        <f t="shared" si="0"/>
        <v>3501.9300000000007</v>
      </c>
      <c r="Q5" s="13">
        <f t="shared" si="0"/>
        <v>3382.2800000000007</v>
      </c>
      <c r="R5" s="13">
        <f t="shared" si="0"/>
        <v>119.65000000000002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475.0299999999999</v>
      </c>
      <c r="W5" s="13">
        <f t="shared" si="0"/>
        <v>259.76</v>
      </c>
      <c r="X5" s="13">
        <f t="shared" si="0"/>
        <v>215.26999999999998</v>
      </c>
      <c r="Y5" s="136">
        <f t="shared" si="0"/>
        <v>12430.899999999996</v>
      </c>
      <c r="Z5" s="174">
        <f t="shared" si="0"/>
        <v>36751.99999999999</v>
      </c>
      <c r="AA5" s="175">
        <f t="shared" si="0"/>
        <v>24321.100000000002</v>
      </c>
      <c r="AB5" s="14">
        <f t="shared" si="0"/>
        <v>20819.170000000006</v>
      </c>
      <c r="AC5" s="15">
        <f t="shared" si="0"/>
        <v>3501.9300000000007</v>
      </c>
      <c r="AD5" s="137">
        <f>AA5/C5/31*1000000</f>
        <v>602.3604626493716</v>
      </c>
      <c r="AE5" s="16">
        <f>AB5/C5/31*1000000</f>
        <v>515.6281941678593</v>
      </c>
      <c r="AF5" s="17">
        <f>AC5/C5/31*1000000</f>
        <v>86.73226848151253</v>
      </c>
      <c r="AG5" s="176">
        <f>Z5/C5/31*1000000</f>
        <v>910.2364499668888</v>
      </c>
      <c r="AH5" s="138">
        <f>Y5/C5/31*1000000</f>
        <v>307.87598731751734</v>
      </c>
      <c r="AI5" s="177">
        <f>AC5*100/AA5</f>
        <v>14.398731965248283</v>
      </c>
    </row>
    <row r="6" spans="1:35" s="254" customFormat="1" ht="19.5" customHeight="1" thickTop="1">
      <c r="A6" s="199">
        <v>1</v>
      </c>
      <c r="B6" s="200" t="s">
        <v>20</v>
      </c>
      <c r="C6" s="201">
        <v>295326</v>
      </c>
      <c r="D6" s="202">
        <f aca="true" t="shared" si="1" ref="D6:D38">SUM(E6:F6)</f>
        <v>5764</v>
      </c>
      <c r="E6" s="185">
        <f>H6+K6+N6+Q6+T6+W6</f>
        <v>5708.7</v>
      </c>
      <c r="F6" s="185">
        <f>I6+L6+O6+R6+U6+X6</f>
        <v>55.3</v>
      </c>
      <c r="G6" s="203">
        <f aca="true" t="shared" si="2" ref="G6:G38">SUM(H6:I6)</f>
        <v>0</v>
      </c>
      <c r="H6" s="185">
        <v>0</v>
      </c>
      <c r="I6" s="185">
        <v>0</v>
      </c>
      <c r="J6" s="203">
        <f>SUM(K6:L6)</f>
        <v>4463.900000000001</v>
      </c>
      <c r="K6" s="185">
        <v>4424.6</v>
      </c>
      <c r="L6" s="185">
        <v>39.3</v>
      </c>
      <c r="M6" s="203">
        <f>SUM(N6:O6)</f>
        <v>314.79999999999995</v>
      </c>
      <c r="N6" s="185">
        <v>312.4</v>
      </c>
      <c r="O6" s="185">
        <v>2.4</v>
      </c>
      <c r="P6" s="203">
        <f>SUM(Q6:R6)</f>
        <v>893.6</v>
      </c>
      <c r="Q6" s="185">
        <v>891.2</v>
      </c>
      <c r="R6" s="185">
        <v>2.4</v>
      </c>
      <c r="S6" s="203">
        <f>SUM(T6:U6)</f>
        <v>0</v>
      </c>
      <c r="T6" s="185">
        <v>0</v>
      </c>
      <c r="U6" s="185">
        <v>0</v>
      </c>
      <c r="V6" s="203">
        <f>SUM(W6:X6)</f>
        <v>91.7</v>
      </c>
      <c r="W6" s="185">
        <v>80.5</v>
      </c>
      <c r="X6" s="185">
        <v>11.2</v>
      </c>
      <c r="Y6" s="204">
        <v>3898.1</v>
      </c>
      <c r="Z6" s="205">
        <f aca="true" t="shared" si="3" ref="Z6:Z38">D6+Y6</f>
        <v>9662.1</v>
      </c>
      <c r="AA6" s="206">
        <f aca="true" t="shared" si="4" ref="AA6:AA38">SUM(AB6:AC6)</f>
        <v>5764.000000000001</v>
      </c>
      <c r="AB6" s="207">
        <f aca="true" t="shared" si="5" ref="AB6:AB38">G6+J6+M6+S6+V6</f>
        <v>4870.400000000001</v>
      </c>
      <c r="AC6" s="208">
        <f aca="true" t="shared" si="6" ref="AC6:AC38">P6</f>
        <v>893.6</v>
      </c>
      <c r="AD6" s="209">
        <f aca="true" t="shared" si="7" ref="AD6:AD38">AA6/C6/31*1000000</f>
        <v>629.5940210850646</v>
      </c>
      <c r="AE6" s="210">
        <f aca="true" t="shared" si="8" ref="AE6:AE38">AB6/C6/31*1000000</f>
        <v>531.9872866573036</v>
      </c>
      <c r="AF6" s="211">
        <f aca="true" t="shared" si="9" ref="AF6:AF38">AC6/C6/31*1000000</f>
        <v>97.60673442776086</v>
      </c>
      <c r="AG6" s="212">
        <f aca="true" t="shared" si="10" ref="AG6:AG38">Z6/C6/31*1000000</f>
        <v>1055.3782774333797</v>
      </c>
      <c r="AH6" s="213">
        <f aca="true" t="shared" si="11" ref="AH6:AH38">Y6/C6/31*1000000</f>
        <v>425.78425634831535</v>
      </c>
      <c r="AI6" s="214">
        <f aca="true" t="shared" si="12" ref="AI6:AI38">AC6*100/AA6</f>
        <v>15.503122831367104</v>
      </c>
    </row>
    <row r="7" spans="1:35" s="255" customFormat="1" ht="19.5" customHeight="1">
      <c r="A7" s="215">
        <v>2</v>
      </c>
      <c r="B7" s="216" t="s">
        <v>21</v>
      </c>
      <c r="C7" s="217">
        <v>56911</v>
      </c>
      <c r="D7" s="202">
        <f t="shared" si="1"/>
        <v>1283.8</v>
      </c>
      <c r="E7" s="185">
        <f aca="true" t="shared" si="13" ref="E7:F38">H7+K7+N7+Q7+T7+W7</f>
        <v>1079.3</v>
      </c>
      <c r="F7" s="185">
        <f t="shared" si="13"/>
        <v>204.5</v>
      </c>
      <c r="G7" s="203">
        <f>SUM(H7:I7)</f>
        <v>0</v>
      </c>
      <c r="H7" s="185">
        <v>0</v>
      </c>
      <c r="I7" s="185">
        <v>0</v>
      </c>
      <c r="J7" s="203">
        <f>SUM(K7:L7)</f>
        <v>979.2</v>
      </c>
      <c r="K7" s="185">
        <v>888</v>
      </c>
      <c r="L7" s="185">
        <v>91.2</v>
      </c>
      <c r="M7" s="203">
        <f>SUM(N7:O7)</f>
        <v>57.7</v>
      </c>
      <c r="N7" s="185">
        <v>28.2</v>
      </c>
      <c r="O7" s="185">
        <v>29.5</v>
      </c>
      <c r="P7" s="203">
        <f>SUM(Q7:R7)</f>
        <v>193.5</v>
      </c>
      <c r="Q7" s="185">
        <v>154.1</v>
      </c>
      <c r="R7" s="185">
        <v>39.4</v>
      </c>
      <c r="S7" s="203">
        <f>SUM(T7:U7)</f>
        <v>0</v>
      </c>
      <c r="T7" s="185">
        <v>0</v>
      </c>
      <c r="U7" s="185">
        <v>0</v>
      </c>
      <c r="V7" s="203">
        <f>SUM(W7:X7)</f>
        <v>53.4</v>
      </c>
      <c r="W7" s="185">
        <v>9</v>
      </c>
      <c r="X7" s="185">
        <v>44.4</v>
      </c>
      <c r="Y7" s="204">
        <v>568.1</v>
      </c>
      <c r="Z7" s="205">
        <f>D7+Y7</f>
        <v>1851.9</v>
      </c>
      <c r="AA7" s="206">
        <f>SUM(AB7:AC7)</f>
        <v>1283.8000000000002</v>
      </c>
      <c r="AB7" s="207">
        <f>G7+J7+M7+S7+V7</f>
        <v>1090.3000000000002</v>
      </c>
      <c r="AC7" s="208">
        <f>P7</f>
        <v>193.5</v>
      </c>
      <c r="AD7" s="209">
        <f t="shared" si="7"/>
        <v>727.6783614030057</v>
      </c>
      <c r="AE7" s="210">
        <f t="shared" si="8"/>
        <v>617.9994683266062</v>
      </c>
      <c r="AF7" s="211">
        <f t="shared" si="9"/>
        <v>109.67889307639943</v>
      </c>
      <c r="AG7" s="212">
        <f t="shared" si="10"/>
        <v>1049.686522419556</v>
      </c>
      <c r="AH7" s="213">
        <f t="shared" si="11"/>
        <v>322.0081610165505</v>
      </c>
      <c r="AI7" s="214">
        <f>AC7*100/AA7</f>
        <v>15.072441190216542</v>
      </c>
    </row>
    <row r="8" spans="1:35" s="255" customFormat="1" ht="19.5" customHeight="1">
      <c r="A8" s="215">
        <v>3</v>
      </c>
      <c r="B8" s="218" t="s">
        <v>22</v>
      </c>
      <c r="C8" s="217">
        <v>38953</v>
      </c>
      <c r="D8" s="202">
        <f t="shared" si="1"/>
        <v>808.5</v>
      </c>
      <c r="E8" s="185">
        <f t="shared" si="13"/>
        <v>717.9</v>
      </c>
      <c r="F8" s="185">
        <f t="shared" si="13"/>
        <v>90.6</v>
      </c>
      <c r="G8" s="203">
        <f>SUM(H8:I8)</f>
        <v>0</v>
      </c>
      <c r="H8" s="185">
        <v>0</v>
      </c>
      <c r="I8" s="185">
        <v>0</v>
      </c>
      <c r="J8" s="203">
        <f>SUM(K8:L8)</f>
        <v>708.9</v>
      </c>
      <c r="K8" s="185">
        <v>645.1</v>
      </c>
      <c r="L8" s="185">
        <v>63.8</v>
      </c>
      <c r="M8" s="203">
        <f>SUM(N8:O8)</f>
        <v>78.4</v>
      </c>
      <c r="N8" s="185">
        <v>56.9</v>
      </c>
      <c r="O8" s="185">
        <v>21.5</v>
      </c>
      <c r="P8" s="203">
        <f>SUM(Q8:R8)</f>
        <v>21.2</v>
      </c>
      <c r="Q8" s="185">
        <v>15.9</v>
      </c>
      <c r="R8" s="185">
        <v>5.3</v>
      </c>
      <c r="S8" s="203">
        <f>SUM(T8:U8)</f>
        <v>0</v>
      </c>
      <c r="T8" s="185">
        <v>0</v>
      </c>
      <c r="U8" s="185">
        <v>0</v>
      </c>
      <c r="V8" s="203">
        <f>SUM(W8:X8)</f>
        <v>0</v>
      </c>
      <c r="W8" s="185">
        <v>0</v>
      </c>
      <c r="X8" s="185">
        <v>0</v>
      </c>
      <c r="Y8" s="204">
        <v>77.9</v>
      </c>
      <c r="Z8" s="205">
        <f>D8+Y8</f>
        <v>886.4</v>
      </c>
      <c r="AA8" s="206">
        <f>SUM(AB8:AC8)</f>
        <v>808.5</v>
      </c>
      <c r="AB8" s="207">
        <f>G8+J8+M8+S8+V8</f>
        <v>787.3</v>
      </c>
      <c r="AC8" s="208">
        <f>P8</f>
        <v>21.2</v>
      </c>
      <c r="AD8" s="209">
        <f t="shared" si="7"/>
        <v>669.5413745100587</v>
      </c>
      <c r="AE8" s="210">
        <f t="shared" si="8"/>
        <v>651.9850638859238</v>
      </c>
      <c r="AF8" s="211">
        <f t="shared" si="9"/>
        <v>17.556310624135122</v>
      </c>
      <c r="AG8" s="212">
        <f t="shared" si="10"/>
        <v>734.0525347751592</v>
      </c>
      <c r="AH8" s="213">
        <f t="shared" si="11"/>
        <v>64.5111602651003</v>
      </c>
      <c r="AI8" s="214">
        <f>AC8*100/AA8</f>
        <v>2.622139764996908</v>
      </c>
    </row>
    <row r="9" spans="1:35" s="254" customFormat="1" ht="19.5" customHeight="1">
      <c r="A9" s="219">
        <v>4</v>
      </c>
      <c r="B9" s="218" t="s">
        <v>23</v>
      </c>
      <c r="C9" s="217">
        <v>99946</v>
      </c>
      <c r="D9" s="220">
        <f t="shared" si="1"/>
        <v>1651.8</v>
      </c>
      <c r="E9" s="185">
        <f t="shared" si="13"/>
        <v>1600.7</v>
      </c>
      <c r="F9" s="185">
        <f t="shared" si="13"/>
        <v>51.099999999999994</v>
      </c>
      <c r="G9" s="221">
        <f t="shared" si="2"/>
        <v>0</v>
      </c>
      <c r="H9" s="111">
        <v>0</v>
      </c>
      <c r="I9" s="111">
        <v>0</v>
      </c>
      <c r="J9" s="221">
        <f aca="true" t="shared" si="14" ref="J9:J38">SUM(K9:L9)</f>
        <v>1435.8000000000002</v>
      </c>
      <c r="K9" s="111">
        <v>1404.9</v>
      </c>
      <c r="L9" s="111">
        <v>30.9</v>
      </c>
      <c r="M9" s="221">
        <f aca="true" t="shared" si="15" ref="M9:M38">SUM(N9:O9)</f>
        <v>83.6</v>
      </c>
      <c r="N9" s="111">
        <v>79.1</v>
      </c>
      <c r="O9" s="111">
        <v>4.5</v>
      </c>
      <c r="P9" s="221">
        <f aca="true" t="shared" si="16" ref="P9:P38">SUM(Q9:R9)</f>
        <v>116.7</v>
      </c>
      <c r="Q9" s="111">
        <v>116.7</v>
      </c>
      <c r="R9" s="111">
        <v>0</v>
      </c>
      <c r="S9" s="221">
        <f aca="true" t="shared" si="17" ref="S9:S38">SUM(T9:U9)</f>
        <v>0</v>
      </c>
      <c r="T9" s="111">
        <v>0</v>
      </c>
      <c r="U9" s="111">
        <v>0</v>
      </c>
      <c r="V9" s="221">
        <f aca="true" t="shared" si="18" ref="V9:V38">SUM(W9:X9)</f>
        <v>15.7</v>
      </c>
      <c r="W9" s="111">
        <v>0</v>
      </c>
      <c r="X9" s="111">
        <v>15.7</v>
      </c>
      <c r="Y9" s="222">
        <v>1156.9</v>
      </c>
      <c r="Z9" s="223">
        <f t="shared" si="3"/>
        <v>2808.7</v>
      </c>
      <c r="AA9" s="162">
        <f t="shared" si="4"/>
        <v>1651.8000000000002</v>
      </c>
      <c r="AB9" s="224">
        <f t="shared" si="5"/>
        <v>1535.1000000000001</v>
      </c>
      <c r="AC9" s="225">
        <f t="shared" si="6"/>
        <v>116.7</v>
      </c>
      <c r="AD9" s="226">
        <f t="shared" si="7"/>
        <v>533.1265980403613</v>
      </c>
      <c r="AE9" s="227">
        <f t="shared" si="8"/>
        <v>495.4610973796819</v>
      </c>
      <c r="AF9" s="228">
        <f t="shared" si="9"/>
        <v>37.66550066067934</v>
      </c>
      <c r="AG9" s="229">
        <f t="shared" si="10"/>
        <v>906.5217798256219</v>
      </c>
      <c r="AH9" s="230">
        <f t="shared" si="11"/>
        <v>373.39518178526083</v>
      </c>
      <c r="AI9" s="231">
        <f t="shared" si="12"/>
        <v>7.065019978205593</v>
      </c>
    </row>
    <row r="10" spans="1:35" s="254" customFormat="1" ht="19.5" customHeight="1">
      <c r="A10" s="219">
        <v>5</v>
      </c>
      <c r="B10" s="218" t="s">
        <v>116</v>
      </c>
      <c r="C10" s="217">
        <v>93794</v>
      </c>
      <c r="D10" s="220">
        <f t="shared" si="1"/>
        <v>1373.6</v>
      </c>
      <c r="E10" s="185">
        <f t="shared" si="13"/>
        <v>1315.6</v>
      </c>
      <c r="F10" s="185">
        <f t="shared" si="13"/>
        <v>58</v>
      </c>
      <c r="G10" s="221">
        <f t="shared" si="2"/>
        <v>0</v>
      </c>
      <c r="H10" s="111">
        <v>0</v>
      </c>
      <c r="I10" s="111">
        <v>0</v>
      </c>
      <c r="J10" s="221">
        <f t="shared" si="14"/>
        <v>1005.8</v>
      </c>
      <c r="K10" s="111">
        <v>967.8</v>
      </c>
      <c r="L10" s="111">
        <v>38</v>
      </c>
      <c r="M10" s="221">
        <f t="shared" si="15"/>
        <v>67</v>
      </c>
      <c r="N10" s="111">
        <v>47</v>
      </c>
      <c r="O10" s="111">
        <v>20</v>
      </c>
      <c r="P10" s="221">
        <f t="shared" si="16"/>
        <v>300.8</v>
      </c>
      <c r="Q10" s="111">
        <v>300.8</v>
      </c>
      <c r="R10" s="111">
        <v>0</v>
      </c>
      <c r="S10" s="221">
        <f t="shared" si="17"/>
        <v>0</v>
      </c>
      <c r="T10" s="111">
        <v>0</v>
      </c>
      <c r="U10" s="111">
        <v>0</v>
      </c>
      <c r="V10" s="221">
        <f t="shared" si="18"/>
        <v>0</v>
      </c>
      <c r="W10" s="111">
        <v>0</v>
      </c>
      <c r="X10" s="111">
        <v>0</v>
      </c>
      <c r="Y10" s="222">
        <v>896.7</v>
      </c>
      <c r="Z10" s="223">
        <f t="shared" si="3"/>
        <v>2270.3</v>
      </c>
      <c r="AA10" s="162">
        <f t="shared" si="4"/>
        <v>1373.6</v>
      </c>
      <c r="AB10" s="224">
        <f t="shared" si="5"/>
        <v>1072.8</v>
      </c>
      <c r="AC10" s="225">
        <f t="shared" si="6"/>
        <v>300.8</v>
      </c>
      <c r="AD10" s="226">
        <f t="shared" si="7"/>
        <v>472.41483910862996</v>
      </c>
      <c r="AE10" s="227">
        <f t="shared" si="8"/>
        <v>368.9623175565945</v>
      </c>
      <c r="AF10" s="228">
        <f t="shared" si="9"/>
        <v>103.45252155203546</v>
      </c>
      <c r="AG10" s="229">
        <f t="shared" si="10"/>
        <v>780.8120335092623</v>
      </c>
      <c r="AH10" s="230">
        <f t="shared" si="11"/>
        <v>308.3971944006323</v>
      </c>
      <c r="AI10" s="231">
        <f t="shared" si="12"/>
        <v>21.898660454280723</v>
      </c>
    </row>
    <row r="11" spans="1:35" s="254" customFormat="1" ht="19.5" customHeight="1">
      <c r="A11" s="219">
        <v>6</v>
      </c>
      <c r="B11" s="218" t="s">
        <v>117</v>
      </c>
      <c r="C11" s="217">
        <v>37106</v>
      </c>
      <c r="D11" s="220">
        <f t="shared" si="1"/>
        <v>820.6</v>
      </c>
      <c r="E11" s="185">
        <f t="shared" si="13"/>
        <v>711.5</v>
      </c>
      <c r="F11" s="185">
        <f t="shared" si="13"/>
        <v>109.1</v>
      </c>
      <c r="G11" s="221">
        <f>SUM(H11:I11)</f>
        <v>0</v>
      </c>
      <c r="H11" s="178">
        <v>0</v>
      </c>
      <c r="I11" s="111">
        <v>0</v>
      </c>
      <c r="J11" s="221">
        <f t="shared" si="14"/>
        <v>668.4</v>
      </c>
      <c r="K11" s="111">
        <v>590.6</v>
      </c>
      <c r="L11" s="111">
        <v>77.8</v>
      </c>
      <c r="M11" s="221">
        <f t="shared" si="15"/>
        <v>54.5</v>
      </c>
      <c r="N11" s="111">
        <v>29.5</v>
      </c>
      <c r="O11" s="111">
        <v>25</v>
      </c>
      <c r="P11" s="221">
        <f t="shared" si="16"/>
        <v>97.7</v>
      </c>
      <c r="Q11" s="111">
        <v>91.4</v>
      </c>
      <c r="R11" s="111">
        <v>6.3</v>
      </c>
      <c r="S11" s="221">
        <f t="shared" si="17"/>
        <v>0</v>
      </c>
      <c r="T11" s="111">
        <v>0</v>
      </c>
      <c r="U11" s="111">
        <v>0</v>
      </c>
      <c r="V11" s="221">
        <f t="shared" si="18"/>
        <v>0</v>
      </c>
      <c r="W11" s="111">
        <v>0</v>
      </c>
      <c r="X11" s="111">
        <v>0</v>
      </c>
      <c r="Y11" s="222">
        <v>339.1</v>
      </c>
      <c r="Z11" s="223">
        <f t="shared" si="3"/>
        <v>1159.7</v>
      </c>
      <c r="AA11" s="162">
        <f t="shared" si="4"/>
        <v>820.6</v>
      </c>
      <c r="AB11" s="224">
        <f t="shared" si="5"/>
        <v>722.9</v>
      </c>
      <c r="AC11" s="225">
        <f t="shared" si="6"/>
        <v>97.7</v>
      </c>
      <c r="AD11" s="226">
        <f t="shared" si="7"/>
        <v>713.3878009468949</v>
      </c>
      <c r="AE11" s="227">
        <f t="shared" si="8"/>
        <v>628.4524022721306</v>
      </c>
      <c r="AF11" s="228">
        <f t="shared" si="9"/>
        <v>84.93539867476436</v>
      </c>
      <c r="AG11" s="229">
        <f t="shared" si="10"/>
        <v>1008.1840516184672</v>
      </c>
      <c r="AH11" s="230">
        <f t="shared" si="11"/>
        <v>294.7962506715721</v>
      </c>
      <c r="AI11" s="231">
        <f t="shared" si="12"/>
        <v>11.905922495734828</v>
      </c>
    </row>
    <row r="12" spans="1:35" s="254" customFormat="1" ht="19.5" customHeight="1">
      <c r="A12" s="219">
        <v>7</v>
      </c>
      <c r="B12" s="218" t="s">
        <v>26</v>
      </c>
      <c r="C12" s="217">
        <v>29141</v>
      </c>
      <c r="D12" s="220">
        <f t="shared" si="1"/>
        <v>522.5</v>
      </c>
      <c r="E12" s="185">
        <f>H12+K12+N12+Q12+T12+W12</f>
        <v>471.44</v>
      </c>
      <c r="F12" s="185">
        <f>I12+L12+O12+R12+U12+X12</f>
        <v>51.059999999999995</v>
      </c>
      <c r="G12" s="221">
        <f>SUM(H12:I12)</f>
        <v>0</v>
      </c>
      <c r="H12" s="178">
        <v>0</v>
      </c>
      <c r="I12" s="111">
        <v>0</v>
      </c>
      <c r="J12" s="221">
        <f>SUM(K12:L12)</f>
        <v>378.62</v>
      </c>
      <c r="K12" s="111">
        <v>347.81</v>
      </c>
      <c r="L12" s="111">
        <v>30.81</v>
      </c>
      <c r="M12" s="221">
        <f>SUM(N12:O12)</f>
        <v>28.619999999999997</v>
      </c>
      <c r="N12" s="111">
        <v>25.49</v>
      </c>
      <c r="O12" s="111">
        <v>3.13</v>
      </c>
      <c r="P12" s="221">
        <f>SUM(Q12:R12)</f>
        <v>100.83000000000001</v>
      </c>
      <c r="Q12" s="111">
        <v>91.68</v>
      </c>
      <c r="R12" s="111">
        <v>9.15</v>
      </c>
      <c r="S12" s="221">
        <f>SUM(T12:U12)</f>
        <v>0</v>
      </c>
      <c r="T12" s="111">
        <v>0</v>
      </c>
      <c r="U12" s="111">
        <v>0</v>
      </c>
      <c r="V12" s="221">
        <f>SUM(W12:X12)</f>
        <v>14.43</v>
      </c>
      <c r="W12" s="111">
        <v>6.46</v>
      </c>
      <c r="X12" s="111">
        <v>7.97</v>
      </c>
      <c r="Y12" s="222">
        <v>226.4</v>
      </c>
      <c r="Z12" s="223">
        <f>D12+Y12</f>
        <v>748.9</v>
      </c>
      <c r="AA12" s="162">
        <f>SUM(AB12:AC12)</f>
        <v>522.5</v>
      </c>
      <c r="AB12" s="224">
        <f>G12+J12+M12+S12+V12</f>
        <v>421.67</v>
      </c>
      <c r="AC12" s="225">
        <f>P12</f>
        <v>100.83000000000001</v>
      </c>
      <c r="AD12" s="226">
        <f t="shared" si="7"/>
        <v>578.3891667985799</v>
      </c>
      <c r="AE12" s="227">
        <f t="shared" si="8"/>
        <v>466.7738946678607</v>
      </c>
      <c r="AF12" s="228">
        <f t="shared" si="9"/>
        <v>111.61527213071928</v>
      </c>
      <c r="AG12" s="229">
        <f t="shared" si="10"/>
        <v>829.0060229960891</v>
      </c>
      <c r="AH12" s="230">
        <f t="shared" si="11"/>
        <v>250.6168561975091</v>
      </c>
      <c r="AI12" s="231">
        <f>AC12*100/AA12</f>
        <v>19.297607655502397</v>
      </c>
    </row>
    <row r="13" spans="1:35" s="254" customFormat="1" ht="19.5" customHeight="1">
      <c r="A13" s="219">
        <v>8</v>
      </c>
      <c r="B13" s="218" t="s">
        <v>118</v>
      </c>
      <c r="C13" s="217">
        <v>124582</v>
      </c>
      <c r="D13" s="220">
        <f t="shared" si="1"/>
        <v>2209.2</v>
      </c>
      <c r="E13" s="185">
        <f t="shared" si="13"/>
        <v>2084</v>
      </c>
      <c r="F13" s="185">
        <f t="shared" si="13"/>
        <v>125.2</v>
      </c>
      <c r="G13" s="221">
        <f t="shared" si="2"/>
        <v>0</v>
      </c>
      <c r="H13" s="111">
        <v>0</v>
      </c>
      <c r="I13" s="111">
        <v>0</v>
      </c>
      <c r="J13" s="221">
        <f t="shared" si="14"/>
        <v>1828.3</v>
      </c>
      <c r="K13" s="111">
        <v>1742.8</v>
      </c>
      <c r="L13" s="111">
        <v>85.5</v>
      </c>
      <c r="M13" s="221">
        <f t="shared" si="15"/>
        <v>115.3</v>
      </c>
      <c r="N13" s="111">
        <v>93.5</v>
      </c>
      <c r="O13" s="111">
        <v>21.8</v>
      </c>
      <c r="P13" s="221">
        <f t="shared" si="16"/>
        <v>248.1</v>
      </c>
      <c r="Q13" s="111">
        <v>247.7</v>
      </c>
      <c r="R13" s="111">
        <v>0.4</v>
      </c>
      <c r="S13" s="221">
        <f t="shared" si="17"/>
        <v>0</v>
      </c>
      <c r="T13" s="111">
        <v>0</v>
      </c>
      <c r="U13" s="111">
        <v>0</v>
      </c>
      <c r="V13" s="221">
        <f t="shared" si="18"/>
        <v>17.5</v>
      </c>
      <c r="W13" s="111">
        <v>0</v>
      </c>
      <c r="X13" s="111">
        <v>17.5</v>
      </c>
      <c r="Y13" s="222">
        <v>782.9</v>
      </c>
      <c r="Z13" s="223">
        <f t="shared" si="3"/>
        <v>2992.1</v>
      </c>
      <c r="AA13" s="162">
        <f t="shared" si="4"/>
        <v>2209.2</v>
      </c>
      <c r="AB13" s="224">
        <f t="shared" si="5"/>
        <v>1961.1</v>
      </c>
      <c r="AC13" s="225">
        <f t="shared" si="6"/>
        <v>248.1</v>
      </c>
      <c r="AD13" s="226">
        <f t="shared" si="7"/>
        <v>572.0289939881544</v>
      </c>
      <c r="AE13" s="227">
        <f t="shared" si="8"/>
        <v>507.7883668794901</v>
      </c>
      <c r="AF13" s="228">
        <f t="shared" si="9"/>
        <v>64.24062710866427</v>
      </c>
      <c r="AG13" s="229">
        <f t="shared" si="10"/>
        <v>774.7455879558016</v>
      </c>
      <c r="AH13" s="230">
        <f t="shared" si="11"/>
        <v>202.71659396764716</v>
      </c>
      <c r="AI13" s="231">
        <f t="shared" si="12"/>
        <v>11.230309614340033</v>
      </c>
    </row>
    <row r="14" spans="1:35" s="255" customFormat="1" ht="17.25" customHeight="1">
      <c r="A14" s="215">
        <v>9</v>
      </c>
      <c r="B14" s="218" t="s">
        <v>119</v>
      </c>
      <c r="C14" s="217">
        <v>20426</v>
      </c>
      <c r="D14" s="220">
        <f t="shared" si="1"/>
        <v>407.5</v>
      </c>
      <c r="E14" s="185">
        <f>H14+K14+N14+Q14+T14+W14</f>
        <v>341.90000000000003</v>
      </c>
      <c r="F14" s="185">
        <f t="shared" si="13"/>
        <v>65.6</v>
      </c>
      <c r="G14" s="221">
        <f t="shared" si="2"/>
        <v>0</v>
      </c>
      <c r="H14" s="178">
        <v>0</v>
      </c>
      <c r="I14" s="178">
        <v>0</v>
      </c>
      <c r="J14" s="221">
        <f t="shared" si="14"/>
        <v>332.9</v>
      </c>
      <c r="K14" s="178">
        <v>282.2</v>
      </c>
      <c r="L14" s="178">
        <v>50.7</v>
      </c>
      <c r="M14" s="221">
        <f t="shared" si="15"/>
        <v>7.9</v>
      </c>
      <c r="N14" s="178">
        <v>3.1</v>
      </c>
      <c r="O14" s="178">
        <v>4.8</v>
      </c>
      <c r="P14" s="221">
        <f t="shared" si="16"/>
        <v>66.7</v>
      </c>
      <c r="Q14" s="178">
        <v>56.6</v>
      </c>
      <c r="R14" s="178">
        <v>10.1</v>
      </c>
      <c r="S14" s="221">
        <v>0</v>
      </c>
      <c r="T14" s="178">
        <v>0</v>
      </c>
      <c r="U14" s="178">
        <v>0</v>
      </c>
      <c r="V14" s="221">
        <f t="shared" si="18"/>
        <v>0</v>
      </c>
      <c r="W14" s="178">
        <v>0</v>
      </c>
      <c r="X14" s="178">
        <v>0</v>
      </c>
      <c r="Y14" s="222">
        <v>93.5</v>
      </c>
      <c r="Z14" s="223">
        <f t="shared" si="3"/>
        <v>501</v>
      </c>
      <c r="AA14" s="162">
        <f t="shared" si="4"/>
        <v>407.49999999999994</v>
      </c>
      <c r="AB14" s="224">
        <f>G14+J14+M14+S14+V14</f>
        <v>340.79999999999995</v>
      </c>
      <c r="AC14" s="225">
        <f>P14</f>
        <v>66.7</v>
      </c>
      <c r="AD14" s="232">
        <f t="shared" si="7"/>
        <v>643.5504401411231</v>
      </c>
      <c r="AE14" s="227">
        <f t="shared" si="8"/>
        <v>538.2134723928706</v>
      </c>
      <c r="AF14" s="228">
        <f t="shared" si="9"/>
        <v>105.33696774825255</v>
      </c>
      <c r="AG14" s="229">
        <f t="shared" si="10"/>
        <v>791.2117067747304</v>
      </c>
      <c r="AH14" s="233">
        <f t="shared" si="11"/>
        <v>147.6612666336074</v>
      </c>
      <c r="AI14" s="231">
        <f>AC14*100/AA14</f>
        <v>16.368098159509206</v>
      </c>
    </row>
    <row r="15" spans="1:35" s="255" customFormat="1" ht="19.5" customHeight="1">
      <c r="A15" s="215">
        <v>10</v>
      </c>
      <c r="B15" s="218" t="s">
        <v>28</v>
      </c>
      <c r="C15" s="217">
        <v>36542</v>
      </c>
      <c r="D15" s="220">
        <f t="shared" si="1"/>
        <v>811.9</v>
      </c>
      <c r="E15" s="185">
        <f t="shared" si="13"/>
        <v>739.4</v>
      </c>
      <c r="F15" s="185">
        <f t="shared" si="13"/>
        <v>72.5</v>
      </c>
      <c r="G15" s="221">
        <f t="shared" si="2"/>
        <v>623.1</v>
      </c>
      <c r="H15" s="178">
        <v>623.1</v>
      </c>
      <c r="I15" s="178">
        <v>0</v>
      </c>
      <c r="J15" s="221">
        <f t="shared" si="14"/>
        <v>61.2</v>
      </c>
      <c r="K15" s="178">
        <v>0</v>
      </c>
      <c r="L15" s="178">
        <v>61.2</v>
      </c>
      <c r="M15" s="221">
        <f t="shared" si="15"/>
        <v>3.1</v>
      </c>
      <c r="N15" s="178">
        <v>0</v>
      </c>
      <c r="O15" s="178">
        <v>3.1</v>
      </c>
      <c r="P15" s="221">
        <f t="shared" si="16"/>
        <v>110.5</v>
      </c>
      <c r="Q15" s="178">
        <v>110.5</v>
      </c>
      <c r="R15" s="178">
        <v>0</v>
      </c>
      <c r="S15" s="221">
        <f t="shared" si="17"/>
        <v>0</v>
      </c>
      <c r="T15" s="178">
        <v>0</v>
      </c>
      <c r="U15" s="178">
        <v>0</v>
      </c>
      <c r="V15" s="221">
        <f t="shared" si="18"/>
        <v>14</v>
      </c>
      <c r="W15" s="178">
        <v>5.8</v>
      </c>
      <c r="X15" s="178">
        <v>8.2</v>
      </c>
      <c r="Y15" s="222">
        <v>481.7</v>
      </c>
      <c r="Z15" s="223">
        <f t="shared" si="3"/>
        <v>1293.6</v>
      </c>
      <c r="AA15" s="162">
        <f t="shared" si="4"/>
        <v>811.9000000000001</v>
      </c>
      <c r="AB15" s="224">
        <f>G15+J15+M15+S15+V15</f>
        <v>701.4000000000001</v>
      </c>
      <c r="AC15" s="225">
        <f>P15</f>
        <v>110.5</v>
      </c>
      <c r="AD15" s="226">
        <f t="shared" si="7"/>
        <v>716.7183673757639</v>
      </c>
      <c r="AE15" s="227">
        <f t="shared" si="8"/>
        <v>619.1726356415332</v>
      </c>
      <c r="AF15" s="228">
        <f t="shared" si="9"/>
        <v>97.54573173423069</v>
      </c>
      <c r="AG15" s="229">
        <f t="shared" si="10"/>
        <v>1141.9471363927676</v>
      </c>
      <c r="AH15" s="230">
        <f t="shared" si="11"/>
        <v>425.22876901700386</v>
      </c>
      <c r="AI15" s="231">
        <f>AC15*100/AA15</f>
        <v>13.610050498829903</v>
      </c>
    </row>
    <row r="16" spans="1:35" s="254" customFormat="1" ht="19.5" customHeight="1">
      <c r="A16" s="219">
        <v>11</v>
      </c>
      <c r="B16" s="218" t="s">
        <v>120</v>
      </c>
      <c r="C16" s="217">
        <v>28992</v>
      </c>
      <c r="D16" s="220">
        <f t="shared" si="1"/>
        <v>619</v>
      </c>
      <c r="E16" s="185">
        <f t="shared" si="13"/>
        <v>598</v>
      </c>
      <c r="F16" s="185">
        <f t="shared" si="13"/>
        <v>21</v>
      </c>
      <c r="G16" s="221">
        <f t="shared" si="2"/>
        <v>0</v>
      </c>
      <c r="H16" s="111">
        <v>0</v>
      </c>
      <c r="I16" s="111">
        <v>0</v>
      </c>
      <c r="J16" s="221">
        <f t="shared" si="14"/>
        <v>497.6</v>
      </c>
      <c r="K16" s="111">
        <v>490.6</v>
      </c>
      <c r="L16" s="111">
        <v>7</v>
      </c>
      <c r="M16" s="221">
        <f t="shared" si="15"/>
        <v>22.5</v>
      </c>
      <c r="N16" s="111">
        <v>19.7</v>
      </c>
      <c r="O16" s="111">
        <v>2.8</v>
      </c>
      <c r="P16" s="221">
        <f t="shared" si="16"/>
        <v>66.10000000000001</v>
      </c>
      <c r="Q16" s="111">
        <v>65.9</v>
      </c>
      <c r="R16" s="111">
        <v>0.2</v>
      </c>
      <c r="S16" s="221">
        <f t="shared" si="17"/>
        <v>0</v>
      </c>
      <c r="T16" s="111">
        <v>0</v>
      </c>
      <c r="U16" s="111">
        <v>0</v>
      </c>
      <c r="V16" s="221">
        <f t="shared" si="18"/>
        <v>32.8</v>
      </c>
      <c r="W16" s="111">
        <v>21.8</v>
      </c>
      <c r="X16" s="111">
        <v>11</v>
      </c>
      <c r="Y16" s="222">
        <v>210.3</v>
      </c>
      <c r="Z16" s="223">
        <f t="shared" si="3"/>
        <v>829.3</v>
      </c>
      <c r="AA16" s="162">
        <f t="shared" si="4"/>
        <v>619</v>
      </c>
      <c r="AB16" s="224">
        <f t="shared" si="5"/>
        <v>552.9</v>
      </c>
      <c r="AC16" s="225">
        <f t="shared" si="6"/>
        <v>66.10000000000001</v>
      </c>
      <c r="AD16" s="226">
        <f t="shared" si="7"/>
        <v>688.7328206223741</v>
      </c>
      <c r="AE16" s="227">
        <f t="shared" si="8"/>
        <v>615.1863917966245</v>
      </c>
      <c r="AF16" s="228">
        <f t="shared" si="9"/>
        <v>73.54642882574949</v>
      </c>
      <c r="AG16" s="229">
        <f t="shared" si="10"/>
        <v>922.7239549953713</v>
      </c>
      <c r="AH16" s="230">
        <f t="shared" si="11"/>
        <v>233.99113437299724</v>
      </c>
      <c r="AI16" s="231">
        <f t="shared" si="12"/>
        <v>10.678513731825527</v>
      </c>
    </row>
    <row r="17" spans="1:35" s="254" customFormat="1" ht="19.5" customHeight="1">
      <c r="A17" s="219">
        <v>12</v>
      </c>
      <c r="B17" s="218" t="s">
        <v>121</v>
      </c>
      <c r="C17" s="217">
        <v>27731</v>
      </c>
      <c r="D17" s="220">
        <f t="shared" si="1"/>
        <v>613.0999999999999</v>
      </c>
      <c r="E17" s="185">
        <f t="shared" si="13"/>
        <v>516.3</v>
      </c>
      <c r="F17" s="185">
        <f t="shared" si="13"/>
        <v>96.80000000000001</v>
      </c>
      <c r="G17" s="221">
        <f t="shared" si="2"/>
        <v>0</v>
      </c>
      <c r="H17" s="111">
        <v>0</v>
      </c>
      <c r="I17" s="111">
        <v>0</v>
      </c>
      <c r="J17" s="221">
        <f t="shared" si="14"/>
        <v>493.29999999999995</v>
      </c>
      <c r="K17" s="111">
        <v>425.9</v>
      </c>
      <c r="L17" s="111">
        <v>67.4</v>
      </c>
      <c r="M17" s="221">
        <f t="shared" si="15"/>
        <v>0.3</v>
      </c>
      <c r="N17" s="111">
        <v>0</v>
      </c>
      <c r="O17" s="111">
        <v>0.3</v>
      </c>
      <c r="P17" s="221">
        <f t="shared" si="16"/>
        <v>119.5</v>
      </c>
      <c r="Q17" s="111">
        <v>90.4</v>
      </c>
      <c r="R17" s="111">
        <v>29.1</v>
      </c>
      <c r="S17" s="221">
        <f t="shared" si="17"/>
        <v>0</v>
      </c>
      <c r="T17" s="111">
        <v>0</v>
      </c>
      <c r="U17" s="111">
        <v>0</v>
      </c>
      <c r="V17" s="221">
        <f t="shared" si="18"/>
        <v>0</v>
      </c>
      <c r="W17" s="111">
        <v>0</v>
      </c>
      <c r="X17" s="111">
        <v>0</v>
      </c>
      <c r="Y17" s="222">
        <v>310</v>
      </c>
      <c r="Z17" s="223">
        <f t="shared" si="3"/>
        <v>923.0999999999999</v>
      </c>
      <c r="AA17" s="162">
        <f t="shared" si="4"/>
        <v>613.0999999999999</v>
      </c>
      <c r="AB17" s="224">
        <f t="shared" si="5"/>
        <v>493.59999999999997</v>
      </c>
      <c r="AC17" s="225">
        <f t="shared" si="6"/>
        <v>119.5</v>
      </c>
      <c r="AD17" s="226">
        <f t="shared" si="7"/>
        <v>713.1881055439294</v>
      </c>
      <c r="AE17" s="227">
        <f t="shared" si="8"/>
        <v>574.1798220461322</v>
      </c>
      <c r="AF17" s="228">
        <f t="shared" si="9"/>
        <v>139.0082834977974</v>
      </c>
      <c r="AG17" s="229">
        <f t="shared" si="10"/>
        <v>1073.7953681741988</v>
      </c>
      <c r="AH17" s="230">
        <f t="shared" si="11"/>
        <v>360.60726263026936</v>
      </c>
      <c r="AI17" s="231">
        <f t="shared" si="12"/>
        <v>19.491110748654382</v>
      </c>
    </row>
    <row r="18" spans="1:35" s="254" customFormat="1" ht="19.5" customHeight="1">
      <c r="A18" s="219">
        <v>13</v>
      </c>
      <c r="B18" s="218" t="s">
        <v>122</v>
      </c>
      <c r="C18" s="217">
        <v>122551</v>
      </c>
      <c r="D18" s="220">
        <f t="shared" si="1"/>
        <v>2083.5</v>
      </c>
      <c r="E18" s="185">
        <f t="shared" si="13"/>
        <v>1983.8000000000002</v>
      </c>
      <c r="F18" s="185">
        <f t="shared" si="13"/>
        <v>99.7</v>
      </c>
      <c r="G18" s="221">
        <f t="shared" si="2"/>
        <v>0</v>
      </c>
      <c r="H18" s="111">
        <v>0</v>
      </c>
      <c r="I18" s="111">
        <v>0</v>
      </c>
      <c r="J18" s="221">
        <f t="shared" si="14"/>
        <v>1740.3000000000002</v>
      </c>
      <c r="K18" s="111">
        <v>1672.4</v>
      </c>
      <c r="L18" s="111">
        <v>67.9</v>
      </c>
      <c r="M18" s="221">
        <f t="shared" si="15"/>
        <v>101.8</v>
      </c>
      <c r="N18" s="111">
        <v>70</v>
      </c>
      <c r="O18" s="111">
        <v>31.8</v>
      </c>
      <c r="P18" s="221">
        <f t="shared" si="16"/>
        <v>241.4</v>
      </c>
      <c r="Q18" s="111">
        <v>241.4</v>
      </c>
      <c r="R18" s="111">
        <v>0</v>
      </c>
      <c r="S18" s="221">
        <f t="shared" si="17"/>
        <v>0</v>
      </c>
      <c r="T18" s="111">
        <v>0</v>
      </c>
      <c r="U18" s="111">
        <v>0</v>
      </c>
      <c r="V18" s="221">
        <v>0</v>
      </c>
      <c r="W18" s="111">
        <v>0</v>
      </c>
      <c r="X18" s="111">
        <v>0</v>
      </c>
      <c r="Y18" s="222">
        <v>1145.7</v>
      </c>
      <c r="Z18" s="223">
        <f t="shared" si="3"/>
        <v>3229.2</v>
      </c>
      <c r="AA18" s="162">
        <f t="shared" si="4"/>
        <v>2083.5</v>
      </c>
      <c r="AB18" s="224">
        <f t="shared" si="5"/>
        <v>1842.1000000000001</v>
      </c>
      <c r="AC18" s="225">
        <f t="shared" si="6"/>
        <v>241.4</v>
      </c>
      <c r="AD18" s="226">
        <f t="shared" si="7"/>
        <v>548.4221052407148</v>
      </c>
      <c r="AE18" s="227">
        <f t="shared" si="8"/>
        <v>484.88042239689025</v>
      </c>
      <c r="AF18" s="228">
        <f t="shared" si="9"/>
        <v>63.54168284382461</v>
      </c>
      <c r="AG18" s="212">
        <f t="shared" si="10"/>
        <v>849.9950382737298</v>
      </c>
      <c r="AH18" s="230">
        <f t="shared" si="11"/>
        <v>301.5729330330151</v>
      </c>
      <c r="AI18" s="231">
        <f t="shared" si="12"/>
        <v>11.586273098152148</v>
      </c>
    </row>
    <row r="19" spans="1:35" s="254" customFormat="1" ht="19.5" customHeight="1">
      <c r="A19" s="219">
        <v>14</v>
      </c>
      <c r="B19" s="218" t="s">
        <v>75</v>
      </c>
      <c r="C19" s="217">
        <v>55170</v>
      </c>
      <c r="D19" s="220">
        <f t="shared" si="1"/>
        <v>1208.6000000000001</v>
      </c>
      <c r="E19" s="185">
        <f t="shared" si="13"/>
        <v>1136.6000000000001</v>
      </c>
      <c r="F19" s="185">
        <f t="shared" si="13"/>
        <v>72</v>
      </c>
      <c r="G19" s="221">
        <f t="shared" si="2"/>
        <v>0</v>
      </c>
      <c r="H19" s="111">
        <v>0</v>
      </c>
      <c r="I19" s="111">
        <v>0</v>
      </c>
      <c r="J19" s="221">
        <f t="shared" si="14"/>
        <v>949.3</v>
      </c>
      <c r="K19" s="111">
        <v>925.4</v>
      </c>
      <c r="L19" s="111">
        <v>23.9</v>
      </c>
      <c r="M19" s="221">
        <f t="shared" si="15"/>
        <v>0</v>
      </c>
      <c r="N19" s="111">
        <v>0</v>
      </c>
      <c r="O19" s="111">
        <v>0</v>
      </c>
      <c r="P19" s="221">
        <f t="shared" si="16"/>
        <v>184.2</v>
      </c>
      <c r="Q19" s="111">
        <v>176.5</v>
      </c>
      <c r="R19" s="111">
        <v>7.7</v>
      </c>
      <c r="S19" s="221">
        <f t="shared" si="17"/>
        <v>0</v>
      </c>
      <c r="T19" s="111">
        <v>0</v>
      </c>
      <c r="U19" s="111">
        <v>0</v>
      </c>
      <c r="V19" s="221">
        <f t="shared" si="18"/>
        <v>75.1</v>
      </c>
      <c r="W19" s="111">
        <v>34.7</v>
      </c>
      <c r="X19" s="111">
        <v>40.4</v>
      </c>
      <c r="Y19" s="222">
        <v>383.1</v>
      </c>
      <c r="Z19" s="223">
        <f t="shared" si="3"/>
        <v>1591.7000000000003</v>
      </c>
      <c r="AA19" s="162">
        <f t="shared" si="4"/>
        <v>1208.6</v>
      </c>
      <c r="AB19" s="224">
        <f t="shared" si="5"/>
        <v>1024.3999999999999</v>
      </c>
      <c r="AC19" s="225">
        <f t="shared" si="6"/>
        <v>184.2</v>
      </c>
      <c r="AD19" s="226">
        <f t="shared" si="7"/>
        <v>706.6720459342677</v>
      </c>
      <c r="AE19" s="227">
        <f t="shared" si="8"/>
        <v>598.9697533138042</v>
      </c>
      <c r="AF19" s="228">
        <f t="shared" si="9"/>
        <v>107.70229262046342</v>
      </c>
      <c r="AG19" s="212">
        <f t="shared" si="10"/>
        <v>930.6717652768278</v>
      </c>
      <c r="AH19" s="230">
        <f t="shared" si="11"/>
        <v>223.99971934255998</v>
      </c>
      <c r="AI19" s="231">
        <f t="shared" si="12"/>
        <v>15.240774449776602</v>
      </c>
    </row>
    <row r="20" spans="1:35" s="254" customFormat="1" ht="19.5" customHeight="1">
      <c r="A20" s="219">
        <v>15</v>
      </c>
      <c r="B20" s="218" t="s">
        <v>83</v>
      </c>
      <c r="C20" s="217">
        <v>17608</v>
      </c>
      <c r="D20" s="220">
        <f t="shared" si="1"/>
        <v>391.50000000000006</v>
      </c>
      <c r="E20" s="185">
        <f>H20+K20+N20+Q20+T20+W20</f>
        <v>375.90000000000003</v>
      </c>
      <c r="F20" s="185">
        <f>I20+L20+O20+R20+U20+X20</f>
        <v>15.6</v>
      </c>
      <c r="G20" s="221">
        <f>SUM(H20:I20)</f>
        <v>0</v>
      </c>
      <c r="H20" s="111">
        <v>0</v>
      </c>
      <c r="I20" s="111">
        <v>0</v>
      </c>
      <c r="J20" s="221">
        <f>SUM(K20:L20)</f>
        <v>312.7</v>
      </c>
      <c r="K20" s="111">
        <v>307.2</v>
      </c>
      <c r="L20" s="111">
        <v>5.5</v>
      </c>
      <c r="M20" s="221">
        <f>SUM(N20:O20)</f>
        <v>0</v>
      </c>
      <c r="N20" s="111">
        <v>0</v>
      </c>
      <c r="O20" s="111">
        <v>0</v>
      </c>
      <c r="P20" s="221">
        <f>SUM(Q20:R20)</f>
        <v>59.1</v>
      </c>
      <c r="Q20" s="111">
        <v>59.1</v>
      </c>
      <c r="R20" s="111">
        <v>0</v>
      </c>
      <c r="S20" s="221">
        <f>SUM(T20:U20)</f>
        <v>0</v>
      </c>
      <c r="T20" s="111">
        <v>0</v>
      </c>
      <c r="U20" s="111">
        <v>0</v>
      </c>
      <c r="V20" s="221">
        <f>SUM(W20:X20)</f>
        <v>19.7</v>
      </c>
      <c r="W20" s="111">
        <v>9.6</v>
      </c>
      <c r="X20" s="111">
        <v>10.1</v>
      </c>
      <c r="Y20" s="222">
        <v>151.3</v>
      </c>
      <c r="Z20" s="223">
        <f>D20+Y20</f>
        <v>542.8000000000001</v>
      </c>
      <c r="AA20" s="162">
        <f>SUM(AB20:AC20)</f>
        <v>391.5</v>
      </c>
      <c r="AB20" s="224">
        <f>G20+J20+M20+S20+V20</f>
        <v>332.4</v>
      </c>
      <c r="AC20" s="225">
        <f>P20</f>
        <v>59.1</v>
      </c>
      <c r="AD20" s="226">
        <f t="shared" si="7"/>
        <v>717.2326361917603</v>
      </c>
      <c r="AE20" s="227">
        <f t="shared" si="8"/>
        <v>608.9607363221996</v>
      </c>
      <c r="AF20" s="228">
        <f t="shared" si="9"/>
        <v>108.27189986956077</v>
      </c>
      <c r="AG20" s="229">
        <f t="shared" si="10"/>
        <v>994.4160279052045</v>
      </c>
      <c r="AH20" s="230">
        <f t="shared" si="11"/>
        <v>277.18339171344405</v>
      </c>
      <c r="AI20" s="231">
        <f>AC20*100/AA20</f>
        <v>15.095785440613026</v>
      </c>
    </row>
    <row r="21" spans="1:35" s="254" customFormat="1" ht="19.5" customHeight="1">
      <c r="A21" s="219">
        <v>16</v>
      </c>
      <c r="B21" s="218" t="s">
        <v>84</v>
      </c>
      <c r="C21" s="217">
        <v>6876</v>
      </c>
      <c r="D21" s="220">
        <f t="shared" si="1"/>
        <v>106.3</v>
      </c>
      <c r="E21" s="185">
        <f>H21+K21+N21+Q21+T21+W21</f>
        <v>104.5</v>
      </c>
      <c r="F21" s="185">
        <f>I21+L21+O21+R21+U21+X21</f>
        <v>1.8</v>
      </c>
      <c r="G21" s="221">
        <f>SUM(H21:I21)</f>
        <v>0</v>
      </c>
      <c r="H21" s="111">
        <v>0</v>
      </c>
      <c r="I21" s="111">
        <v>0</v>
      </c>
      <c r="J21" s="221">
        <f>SUM(K21:L21)</f>
        <v>63.800000000000004</v>
      </c>
      <c r="K21" s="111">
        <v>63.1</v>
      </c>
      <c r="L21" s="111">
        <v>0.7</v>
      </c>
      <c r="M21" s="221">
        <f>SUM(N21:O21)</f>
        <v>7.1</v>
      </c>
      <c r="N21" s="111">
        <v>6</v>
      </c>
      <c r="O21" s="111">
        <v>1.1</v>
      </c>
      <c r="P21" s="221">
        <f>SUM(Q21:R21)</f>
        <v>35.4</v>
      </c>
      <c r="Q21" s="111">
        <v>35.4</v>
      </c>
      <c r="R21" s="111">
        <v>0</v>
      </c>
      <c r="S21" s="221">
        <f>SUM(T21:U21)</f>
        <v>0</v>
      </c>
      <c r="T21" s="111">
        <v>0</v>
      </c>
      <c r="U21" s="111">
        <v>0</v>
      </c>
      <c r="V21" s="221">
        <f>SUM(W21:X21)</f>
        <v>0</v>
      </c>
      <c r="W21" s="111">
        <v>0</v>
      </c>
      <c r="X21" s="111">
        <v>0</v>
      </c>
      <c r="Y21" s="222">
        <v>40.8</v>
      </c>
      <c r="Z21" s="223">
        <f t="shared" si="3"/>
        <v>147.1</v>
      </c>
      <c r="AA21" s="162">
        <f t="shared" si="4"/>
        <v>106.30000000000001</v>
      </c>
      <c r="AB21" s="224">
        <f t="shared" si="5"/>
        <v>70.9</v>
      </c>
      <c r="AC21" s="225">
        <f t="shared" si="6"/>
        <v>35.4</v>
      </c>
      <c r="AD21" s="226">
        <f t="shared" si="7"/>
        <v>498.69579087616586</v>
      </c>
      <c r="AE21" s="227">
        <f t="shared" si="8"/>
        <v>332.620240574978</v>
      </c>
      <c r="AF21" s="228">
        <f t="shared" si="9"/>
        <v>166.0755503011879</v>
      </c>
      <c r="AG21" s="229">
        <f t="shared" si="10"/>
        <v>690.1048996978737</v>
      </c>
      <c r="AH21" s="230">
        <f t="shared" si="11"/>
        <v>191.409108821708</v>
      </c>
      <c r="AI21" s="231">
        <f t="shared" si="12"/>
        <v>33.301975540921916</v>
      </c>
    </row>
    <row r="22" spans="1:35" s="254" customFormat="1" ht="19.5" customHeight="1">
      <c r="A22" s="219">
        <v>17</v>
      </c>
      <c r="B22" s="218" t="s">
        <v>85</v>
      </c>
      <c r="C22" s="217">
        <v>14667</v>
      </c>
      <c r="D22" s="220">
        <f t="shared" si="1"/>
        <v>292.50000000000006</v>
      </c>
      <c r="E22" s="185">
        <f t="shared" si="13"/>
        <v>279.40000000000003</v>
      </c>
      <c r="F22" s="185">
        <f t="shared" si="13"/>
        <v>13.1</v>
      </c>
      <c r="G22" s="221">
        <f t="shared" si="2"/>
        <v>0</v>
      </c>
      <c r="H22" s="111">
        <v>0</v>
      </c>
      <c r="I22" s="111">
        <v>0</v>
      </c>
      <c r="J22" s="221">
        <f t="shared" si="14"/>
        <v>236.2</v>
      </c>
      <c r="K22" s="111">
        <v>226.1</v>
      </c>
      <c r="L22" s="111">
        <v>10.1</v>
      </c>
      <c r="M22" s="221">
        <f>SUM(N22:O22)</f>
        <v>9.200000000000001</v>
      </c>
      <c r="N22" s="111">
        <v>7.4</v>
      </c>
      <c r="O22" s="111">
        <v>1.8</v>
      </c>
      <c r="P22" s="221">
        <f t="shared" si="16"/>
        <v>43.3</v>
      </c>
      <c r="Q22" s="111">
        <v>42.8</v>
      </c>
      <c r="R22" s="111">
        <v>0.5</v>
      </c>
      <c r="S22" s="221">
        <f t="shared" si="17"/>
        <v>0</v>
      </c>
      <c r="T22" s="111">
        <v>0</v>
      </c>
      <c r="U22" s="111">
        <v>0</v>
      </c>
      <c r="V22" s="221">
        <f t="shared" si="18"/>
        <v>3.8</v>
      </c>
      <c r="W22" s="111">
        <v>3.1</v>
      </c>
      <c r="X22" s="111">
        <v>0.7</v>
      </c>
      <c r="Y22" s="222">
        <v>68.9</v>
      </c>
      <c r="Z22" s="223">
        <f t="shared" si="3"/>
        <v>361.4000000000001</v>
      </c>
      <c r="AA22" s="162">
        <f t="shared" si="4"/>
        <v>292.5</v>
      </c>
      <c r="AB22" s="224">
        <f t="shared" si="5"/>
        <v>249.2</v>
      </c>
      <c r="AC22" s="225">
        <f t="shared" si="6"/>
        <v>43.3</v>
      </c>
      <c r="AD22" s="226">
        <f t="shared" si="7"/>
        <v>643.3138249790511</v>
      </c>
      <c r="AE22" s="227">
        <f t="shared" si="8"/>
        <v>548.0813852471094</v>
      </c>
      <c r="AF22" s="228">
        <f t="shared" si="9"/>
        <v>95.23243973194157</v>
      </c>
      <c r="AG22" s="229">
        <f t="shared" si="10"/>
        <v>794.849970418561</v>
      </c>
      <c r="AH22" s="230">
        <f t="shared" si="11"/>
        <v>151.53614543950982</v>
      </c>
      <c r="AI22" s="231">
        <f>AC22*100/AA22</f>
        <v>14.803418803418804</v>
      </c>
    </row>
    <row r="23" spans="1:35" s="254" customFormat="1" ht="19.5" customHeight="1">
      <c r="A23" s="219">
        <v>18</v>
      </c>
      <c r="B23" s="218" t="s">
        <v>123</v>
      </c>
      <c r="C23" s="217">
        <v>33793</v>
      </c>
      <c r="D23" s="220">
        <f t="shared" si="1"/>
        <v>564.5999999999999</v>
      </c>
      <c r="E23" s="185">
        <f t="shared" si="13"/>
        <v>521.3</v>
      </c>
      <c r="F23" s="185">
        <f t="shared" si="13"/>
        <v>43.3</v>
      </c>
      <c r="G23" s="221">
        <v>0</v>
      </c>
      <c r="H23" s="111">
        <v>0</v>
      </c>
      <c r="I23" s="234">
        <v>0</v>
      </c>
      <c r="J23" s="221">
        <f t="shared" si="14"/>
        <v>375.1</v>
      </c>
      <c r="K23" s="111">
        <v>344.6</v>
      </c>
      <c r="L23" s="111">
        <v>30.5</v>
      </c>
      <c r="M23" s="221">
        <f t="shared" si="15"/>
        <v>0</v>
      </c>
      <c r="N23" s="111">
        <v>0</v>
      </c>
      <c r="O23" s="111">
        <v>0</v>
      </c>
      <c r="P23" s="221">
        <f t="shared" si="16"/>
        <v>142.8</v>
      </c>
      <c r="Q23" s="111">
        <v>141.4</v>
      </c>
      <c r="R23" s="111">
        <v>1.4</v>
      </c>
      <c r="S23" s="221">
        <v>0</v>
      </c>
      <c r="T23" s="111">
        <v>0</v>
      </c>
      <c r="U23" s="111">
        <v>0</v>
      </c>
      <c r="V23" s="221">
        <f t="shared" si="18"/>
        <v>46.699999999999996</v>
      </c>
      <c r="W23" s="111">
        <v>35.3</v>
      </c>
      <c r="X23" s="111">
        <v>11.4</v>
      </c>
      <c r="Y23" s="222">
        <v>314.3</v>
      </c>
      <c r="Z23" s="223">
        <f t="shared" si="3"/>
        <v>878.8999999999999</v>
      </c>
      <c r="AA23" s="162">
        <f t="shared" si="4"/>
        <v>564.6</v>
      </c>
      <c r="AB23" s="224">
        <f t="shared" si="5"/>
        <v>421.8</v>
      </c>
      <c r="AC23" s="225">
        <f t="shared" si="6"/>
        <v>142.8</v>
      </c>
      <c r="AD23" s="226">
        <f t="shared" si="7"/>
        <v>538.9549085848091</v>
      </c>
      <c r="AE23" s="227">
        <f t="shared" si="8"/>
        <v>402.64112724242375</v>
      </c>
      <c r="AF23" s="228">
        <f t="shared" si="9"/>
        <v>136.31378134238528</v>
      </c>
      <c r="AG23" s="229">
        <f t="shared" si="10"/>
        <v>838.978868500157</v>
      </c>
      <c r="AH23" s="230">
        <f t="shared" si="11"/>
        <v>300.02395991534803</v>
      </c>
      <c r="AI23" s="231">
        <f t="shared" si="12"/>
        <v>25.292242295430395</v>
      </c>
    </row>
    <row r="24" spans="1:35" s="254" customFormat="1" ht="19.5" customHeight="1">
      <c r="A24" s="219">
        <v>19</v>
      </c>
      <c r="B24" s="218" t="s">
        <v>124</v>
      </c>
      <c r="C24" s="217">
        <v>26865</v>
      </c>
      <c r="D24" s="220">
        <f t="shared" si="1"/>
        <v>507.7</v>
      </c>
      <c r="E24" s="185">
        <f t="shared" si="13"/>
        <v>468.4</v>
      </c>
      <c r="F24" s="185">
        <f t="shared" si="13"/>
        <v>39.3</v>
      </c>
      <c r="G24" s="221">
        <v>0</v>
      </c>
      <c r="H24" s="111">
        <v>0</v>
      </c>
      <c r="I24" s="111">
        <v>0</v>
      </c>
      <c r="J24" s="221">
        <f t="shared" si="14"/>
        <v>332.4</v>
      </c>
      <c r="K24" s="111">
        <v>305.7</v>
      </c>
      <c r="L24" s="111">
        <v>26.7</v>
      </c>
      <c r="M24" s="221">
        <f t="shared" si="15"/>
        <v>0</v>
      </c>
      <c r="N24" s="111">
        <v>0</v>
      </c>
      <c r="O24" s="111">
        <v>0</v>
      </c>
      <c r="P24" s="221">
        <f t="shared" si="16"/>
        <v>136.1</v>
      </c>
      <c r="Q24" s="111">
        <v>134.2</v>
      </c>
      <c r="R24" s="111">
        <v>1.9</v>
      </c>
      <c r="S24" s="221">
        <v>0</v>
      </c>
      <c r="T24" s="111">
        <v>0</v>
      </c>
      <c r="U24" s="111">
        <v>0</v>
      </c>
      <c r="V24" s="221">
        <f t="shared" si="18"/>
        <v>39.2</v>
      </c>
      <c r="W24" s="111">
        <v>28.5</v>
      </c>
      <c r="X24" s="111">
        <v>10.7</v>
      </c>
      <c r="Y24" s="222">
        <v>530.6</v>
      </c>
      <c r="Z24" s="223">
        <f t="shared" si="3"/>
        <v>1038.3</v>
      </c>
      <c r="AA24" s="162">
        <f t="shared" si="4"/>
        <v>507.69999999999993</v>
      </c>
      <c r="AB24" s="224">
        <f t="shared" si="5"/>
        <v>371.59999999999997</v>
      </c>
      <c r="AC24" s="225">
        <f t="shared" si="6"/>
        <v>136.1</v>
      </c>
      <c r="AD24" s="226">
        <f t="shared" si="7"/>
        <v>609.6191831319079</v>
      </c>
      <c r="AE24" s="227">
        <f t="shared" si="8"/>
        <v>446.197534866687</v>
      </c>
      <c r="AF24" s="228">
        <f t="shared" si="9"/>
        <v>163.42164826522097</v>
      </c>
      <c r="AG24" s="229">
        <f t="shared" si="10"/>
        <v>1246.735469462005</v>
      </c>
      <c r="AH24" s="230">
        <f t="shared" si="11"/>
        <v>637.1162863300974</v>
      </c>
      <c r="AI24" s="231">
        <f t="shared" si="12"/>
        <v>26.807169588339573</v>
      </c>
    </row>
    <row r="25" spans="1:35" s="254" customFormat="1" ht="19.5" customHeight="1">
      <c r="A25" s="219">
        <v>20</v>
      </c>
      <c r="B25" s="218" t="s">
        <v>34</v>
      </c>
      <c r="C25" s="217">
        <v>6294</v>
      </c>
      <c r="D25" s="220">
        <f t="shared" si="1"/>
        <v>87</v>
      </c>
      <c r="E25" s="185">
        <f t="shared" si="13"/>
        <v>86.7</v>
      </c>
      <c r="F25" s="185">
        <f t="shared" si="13"/>
        <v>0.3</v>
      </c>
      <c r="G25" s="221">
        <f t="shared" si="2"/>
        <v>0</v>
      </c>
      <c r="H25" s="111">
        <v>0</v>
      </c>
      <c r="I25" s="111">
        <v>0</v>
      </c>
      <c r="J25" s="221">
        <f t="shared" si="14"/>
        <v>63.1</v>
      </c>
      <c r="K25" s="111">
        <v>63.1</v>
      </c>
      <c r="L25" s="111">
        <v>0</v>
      </c>
      <c r="M25" s="221">
        <f t="shared" si="15"/>
        <v>5.6</v>
      </c>
      <c r="N25" s="111">
        <v>5.3</v>
      </c>
      <c r="O25" s="111">
        <v>0.3</v>
      </c>
      <c r="P25" s="221">
        <f t="shared" si="16"/>
        <v>17.1</v>
      </c>
      <c r="Q25" s="111">
        <v>17.1</v>
      </c>
      <c r="R25" s="111">
        <v>0</v>
      </c>
      <c r="S25" s="221">
        <f t="shared" si="17"/>
        <v>0</v>
      </c>
      <c r="T25" s="111">
        <v>0</v>
      </c>
      <c r="U25" s="111">
        <v>0</v>
      </c>
      <c r="V25" s="221">
        <f t="shared" si="18"/>
        <v>1.2</v>
      </c>
      <c r="W25" s="111">
        <v>1.2</v>
      </c>
      <c r="X25" s="111">
        <v>0</v>
      </c>
      <c r="Y25" s="222">
        <v>58.2</v>
      </c>
      <c r="Z25" s="223">
        <f t="shared" si="3"/>
        <v>145.2</v>
      </c>
      <c r="AA25" s="162">
        <f t="shared" si="4"/>
        <v>87</v>
      </c>
      <c r="AB25" s="224">
        <f t="shared" si="5"/>
        <v>69.9</v>
      </c>
      <c r="AC25" s="225">
        <f t="shared" si="6"/>
        <v>17.1</v>
      </c>
      <c r="AD25" s="226">
        <f t="shared" si="7"/>
        <v>445.89317014668353</v>
      </c>
      <c r="AE25" s="227">
        <f t="shared" si="8"/>
        <v>358.252098773025</v>
      </c>
      <c r="AF25" s="228">
        <f t="shared" si="9"/>
        <v>87.64107137365849</v>
      </c>
      <c r="AG25" s="229">
        <f t="shared" si="10"/>
        <v>744.1803253482578</v>
      </c>
      <c r="AH25" s="230">
        <f t="shared" si="11"/>
        <v>298.28715520157454</v>
      </c>
      <c r="AI25" s="231">
        <f t="shared" si="12"/>
        <v>19.655172413793107</v>
      </c>
    </row>
    <row r="26" spans="1:35" s="254" customFormat="1" ht="19.5" customHeight="1">
      <c r="A26" s="219">
        <v>21</v>
      </c>
      <c r="B26" s="218" t="s">
        <v>35</v>
      </c>
      <c r="C26" s="217">
        <v>16158</v>
      </c>
      <c r="D26" s="220">
        <f t="shared" si="1"/>
        <v>200.6</v>
      </c>
      <c r="E26" s="185">
        <f t="shared" si="13"/>
        <v>181.5</v>
      </c>
      <c r="F26" s="185">
        <f t="shared" si="13"/>
        <v>19.099999999999998</v>
      </c>
      <c r="G26" s="221">
        <f t="shared" si="2"/>
        <v>0</v>
      </c>
      <c r="H26" s="111">
        <v>0</v>
      </c>
      <c r="I26" s="111">
        <v>0</v>
      </c>
      <c r="J26" s="221">
        <f t="shared" si="14"/>
        <v>160.79999999999998</v>
      </c>
      <c r="K26" s="111">
        <v>145.6</v>
      </c>
      <c r="L26" s="111">
        <v>15.2</v>
      </c>
      <c r="M26" s="221">
        <f t="shared" si="15"/>
        <v>7.199999999999999</v>
      </c>
      <c r="N26" s="111">
        <v>3.3</v>
      </c>
      <c r="O26" s="111">
        <v>3.9</v>
      </c>
      <c r="P26" s="221">
        <f t="shared" si="16"/>
        <v>32.6</v>
      </c>
      <c r="Q26" s="111">
        <v>32.6</v>
      </c>
      <c r="R26" s="111">
        <v>0</v>
      </c>
      <c r="S26" s="221">
        <f t="shared" si="17"/>
        <v>0</v>
      </c>
      <c r="T26" s="111">
        <v>0</v>
      </c>
      <c r="U26" s="111">
        <v>0</v>
      </c>
      <c r="V26" s="221">
        <f t="shared" si="18"/>
        <v>0</v>
      </c>
      <c r="W26" s="111">
        <v>0</v>
      </c>
      <c r="X26" s="111">
        <v>0</v>
      </c>
      <c r="Y26" s="222">
        <v>119.8</v>
      </c>
      <c r="Z26" s="223">
        <f t="shared" si="3"/>
        <v>320.4</v>
      </c>
      <c r="AA26" s="162">
        <f t="shared" si="4"/>
        <v>200.59999999999997</v>
      </c>
      <c r="AB26" s="224">
        <f t="shared" si="5"/>
        <v>167.99999999999997</v>
      </c>
      <c r="AC26" s="225">
        <f t="shared" si="6"/>
        <v>32.6</v>
      </c>
      <c r="AD26" s="226">
        <f t="shared" si="7"/>
        <v>400.4807365970716</v>
      </c>
      <c r="AE26" s="227">
        <f t="shared" si="8"/>
        <v>335.3976258639483</v>
      </c>
      <c r="AF26" s="228">
        <f t="shared" si="9"/>
        <v>65.08311073312332</v>
      </c>
      <c r="AG26" s="229">
        <f t="shared" si="10"/>
        <v>639.6511864691014</v>
      </c>
      <c r="AH26" s="230">
        <f t="shared" si="11"/>
        <v>239.17044987202982</v>
      </c>
      <c r="AI26" s="231">
        <f t="shared" si="12"/>
        <v>16.251246261216355</v>
      </c>
    </row>
    <row r="27" spans="1:35" s="254" customFormat="1" ht="19.5" customHeight="1">
      <c r="A27" s="215">
        <v>22</v>
      </c>
      <c r="B27" s="218" t="s">
        <v>36</v>
      </c>
      <c r="C27" s="217">
        <v>8118</v>
      </c>
      <c r="D27" s="220">
        <f t="shared" si="1"/>
        <v>137.89999999999998</v>
      </c>
      <c r="E27" s="185">
        <f t="shared" si="13"/>
        <v>130.7</v>
      </c>
      <c r="F27" s="185">
        <f t="shared" si="13"/>
        <v>7.199999999999999</v>
      </c>
      <c r="G27" s="221">
        <f t="shared" si="2"/>
        <v>0</v>
      </c>
      <c r="H27" s="111">
        <v>0</v>
      </c>
      <c r="I27" s="111">
        <v>0</v>
      </c>
      <c r="J27" s="221">
        <f t="shared" si="14"/>
        <v>113.5</v>
      </c>
      <c r="K27" s="111">
        <v>109.2</v>
      </c>
      <c r="L27" s="111">
        <v>4.3</v>
      </c>
      <c r="M27" s="221">
        <f t="shared" si="15"/>
        <v>6.8999999999999995</v>
      </c>
      <c r="N27" s="111">
        <v>6.3</v>
      </c>
      <c r="O27" s="111">
        <v>0.6</v>
      </c>
      <c r="P27" s="221">
        <f t="shared" si="16"/>
        <v>15.2</v>
      </c>
      <c r="Q27" s="111">
        <v>15.2</v>
      </c>
      <c r="R27" s="111">
        <v>0</v>
      </c>
      <c r="S27" s="221">
        <f t="shared" si="17"/>
        <v>0</v>
      </c>
      <c r="T27" s="111">
        <v>0</v>
      </c>
      <c r="U27" s="111">
        <v>0</v>
      </c>
      <c r="V27" s="221">
        <f t="shared" si="18"/>
        <v>2.3</v>
      </c>
      <c r="W27" s="111">
        <v>0</v>
      </c>
      <c r="X27" s="111">
        <v>2.3</v>
      </c>
      <c r="Y27" s="222">
        <v>53.1</v>
      </c>
      <c r="Z27" s="223">
        <f t="shared" si="3"/>
        <v>190.99999999999997</v>
      </c>
      <c r="AA27" s="162">
        <f t="shared" si="4"/>
        <v>137.9</v>
      </c>
      <c r="AB27" s="224">
        <f t="shared" si="5"/>
        <v>122.7</v>
      </c>
      <c r="AC27" s="225">
        <f t="shared" si="6"/>
        <v>15.2</v>
      </c>
      <c r="AD27" s="226">
        <f t="shared" si="7"/>
        <v>547.9658902160869</v>
      </c>
      <c r="AE27" s="227">
        <f t="shared" si="8"/>
        <v>487.5664592423051</v>
      </c>
      <c r="AF27" s="228">
        <f t="shared" si="9"/>
        <v>60.399430973781875</v>
      </c>
      <c r="AG27" s="229">
        <f t="shared" si="10"/>
        <v>758.9665339468643</v>
      </c>
      <c r="AH27" s="230">
        <f t="shared" si="11"/>
        <v>211.00064373077748</v>
      </c>
      <c r="AI27" s="231">
        <f t="shared" si="12"/>
        <v>11.022480058013052</v>
      </c>
    </row>
    <row r="28" spans="1:61" s="255" customFormat="1" ht="19.5" customHeight="1">
      <c r="A28" s="219">
        <v>23</v>
      </c>
      <c r="B28" s="218" t="s">
        <v>37</v>
      </c>
      <c r="C28" s="217">
        <v>6047</v>
      </c>
      <c r="D28" s="220">
        <f t="shared" si="1"/>
        <v>102.10000000000001</v>
      </c>
      <c r="E28" s="185">
        <f t="shared" si="13"/>
        <v>98.7</v>
      </c>
      <c r="F28" s="185">
        <f t="shared" si="13"/>
        <v>3.4000000000000004</v>
      </c>
      <c r="G28" s="221">
        <f t="shared" si="2"/>
        <v>0</v>
      </c>
      <c r="H28" s="178">
        <v>0</v>
      </c>
      <c r="I28" s="178">
        <v>0</v>
      </c>
      <c r="J28" s="221">
        <f t="shared" si="14"/>
        <v>87</v>
      </c>
      <c r="K28" s="178">
        <v>84.6</v>
      </c>
      <c r="L28" s="178">
        <v>2.4</v>
      </c>
      <c r="M28" s="221">
        <f t="shared" si="15"/>
        <v>11.5</v>
      </c>
      <c r="N28" s="178">
        <v>10.7</v>
      </c>
      <c r="O28" s="178">
        <v>0.8</v>
      </c>
      <c r="P28" s="221">
        <f t="shared" si="16"/>
        <v>3.6</v>
      </c>
      <c r="Q28" s="178">
        <v>3.4</v>
      </c>
      <c r="R28" s="178">
        <v>0.2</v>
      </c>
      <c r="S28" s="221">
        <f t="shared" si="17"/>
        <v>0</v>
      </c>
      <c r="T28" s="178">
        <v>0</v>
      </c>
      <c r="U28" s="178">
        <v>0</v>
      </c>
      <c r="V28" s="221">
        <f t="shared" si="18"/>
        <v>0</v>
      </c>
      <c r="W28" s="178">
        <v>0</v>
      </c>
      <c r="X28" s="178">
        <v>0</v>
      </c>
      <c r="Y28" s="222">
        <v>0</v>
      </c>
      <c r="Z28" s="223">
        <f t="shared" si="3"/>
        <v>102.10000000000001</v>
      </c>
      <c r="AA28" s="162">
        <f t="shared" si="4"/>
        <v>102.1</v>
      </c>
      <c r="AB28" s="224">
        <f t="shared" si="5"/>
        <v>98.5</v>
      </c>
      <c r="AC28" s="225">
        <f t="shared" si="6"/>
        <v>3.6</v>
      </c>
      <c r="AD28" s="226">
        <f t="shared" si="7"/>
        <v>544.6582416234123</v>
      </c>
      <c r="AE28" s="227">
        <f t="shared" si="8"/>
        <v>525.4538374133801</v>
      </c>
      <c r="AF28" s="228">
        <f t="shared" si="9"/>
        <v>19.20440421003217</v>
      </c>
      <c r="AG28" s="229">
        <f t="shared" si="10"/>
        <v>544.6582416234123</v>
      </c>
      <c r="AH28" s="230">
        <f t="shared" si="11"/>
        <v>0</v>
      </c>
      <c r="AI28" s="231">
        <f t="shared" si="12"/>
        <v>3.525954946131244</v>
      </c>
      <c r="BE28" s="260"/>
      <c r="BH28" s="260"/>
      <c r="BI28" s="260"/>
    </row>
    <row r="29" spans="1:35" s="255" customFormat="1" ht="19.5" customHeight="1">
      <c r="A29" s="219">
        <v>24</v>
      </c>
      <c r="B29" s="218" t="s">
        <v>38</v>
      </c>
      <c r="C29" s="217">
        <v>12582</v>
      </c>
      <c r="D29" s="220">
        <f t="shared" si="1"/>
        <v>264.79999999999995</v>
      </c>
      <c r="E29" s="185">
        <f>H29+K29+N29+Q29+T29+W29</f>
        <v>249.59999999999997</v>
      </c>
      <c r="F29" s="185">
        <f>L29+I29+O29+R29+U29+X29</f>
        <v>15.2</v>
      </c>
      <c r="G29" s="221">
        <f>SUM(H29:I29)</f>
        <v>0</v>
      </c>
      <c r="H29" s="178">
        <v>0</v>
      </c>
      <c r="I29" s="178">
        <v>0</v>
      </c>
      <c r="J29" s="221">
        <f>SUM(K29:L29)</f>
        <v>183.2</v>
      </c>
      <c r="K29" s="178">
        <v>172.7</v>
      </c>
      <c r="L29" s="178">
        <v>10.5</v>
      </c>
      <c r="M29" s="221">
        <f>SUM(N29:O29)</f>
        <v>11.600000000000001</v>
      </c>
      <c r="N29" s="178">
        <v>8.9</v>
      </c>
      <c r="O29" s="178">
        <v>2.7</v>
      </c>
      <c r="P29" s="221">
        <f>SUM(Q29:R29)</f>
        <v>66.3</v>
      </c>
      <c r="Q29" s="178">
        <v>64.3</v>
      </c>
      <c r="R29" s="178">
        <v>2</v>
      </c>
      <c r="S29" s="221">
        <f>SUM(T29:U29)</f>
        <v>0</v>
      </c>
      <c r="T29" s="178">
        <v>0</v>
      </c>
      <c r="U29" s="178">
        <v>0</v>
      </c>
      <c r="V29" s="221">
        <f>SUM(W29:X29)</f>
        <v>3.7</v>
      </c>
      <c r="W29" s="178">
        <v>3.7</v>
      </c>
      <c r="X29" s="178">
        <v>0</v>
      </c>
      <c r="Y29" s="222">
        <v>114.4</v>
      </c>
      <c r="Z29" s="223">
        <f>D29+Y29</f>
        <v>379.19999999999993</v>
      </c>
      <c r="AA29" s="235">
        <f>SUM(AB29:AC29)</f>
        <v>264.79999999999995</v>
      </c>
      <c r="AB29" s="111">
        <f>G29+J29+M29+S29+V29</f>
        <v>198.49999999999997</v>
      </c>
      <c r="AC29" s="236">
        <f>P29</f>
        <v>66.3</v>
      </c>
      <c r="AD29" s="226">
        <f t="shared" si="7"/>
        <v>678.9012465324247</v>
      </c>
      <c r="AE29" s="227">
        <f t="shared" si="8"/>
        <v>508.91955225334704</v>
      </c>
      <c r="AF29" s="228">
        <f t="shared" si="9"/>
        <v>169.98169427907763</v>
      </c>
      <c r="AG29" s="229">
        <f t="shared" si="10"/>
        <v>972.2029935237742</v>
      </c>
      <c r="AH29" s="230">
        <f t="shared" si="11"/>
        <v>293.30174699134966</v>
      </c>
      <c r="AI29" s="231">
        <f>AC29*100/AA29</f>
        <v>25.037764350453177</v>
      </c>
    </row>
    <row r="30" spans="1:35" s="255" customFormat="1" ht="19.5" customHeight="1">
      <c r="A30" s="219">
        <v>25</v>
      </c>
      <c r="B30" s="218" t="s">
        <v>39</v>
      </c>
      <c r="C30" s="217">
        <v>16783</v>
      </c>
      <c r="D30" s="220">
        <f t="shared" si="1"/>
        <v>337.80000000000007</v>
      </c>
      <c r="E30" s="185">
        <f t="shared" si="13"/>
        <v>316.20000000000005</v>
      </c>
      <c r="F30" s="185">
        <f t="shared" si="13"/>
        <v>21.6</v>
      </c>
      <c r="G30" s="221">
        <f t="shared" si="2"/>
        <v>0</v>
      </c>
      <c r="H30" s="178">
        <v>0</v>
      </c>
      <c r="I30" s="178">
        <v>0</v>
      </c>
      <c r="J30" s="221">
        <f t="shared" si="14"/>
        <v>287.8</v>
      </c>
      <c r="K30" s="178">
        <v>277.2</v>
      </c>
      <c r="L30" s="178">
        <v>10.6</v>
      </c>
      <c r="M30" s="221">
        <f t="shared" si="15"/>
        <v>13</v>
      </c>
      <c r="N30" s="178">
        <v>9.1</v>
      </c>
      <c r="O30" s="178">
        <v>3.9</v>
      </c>
      <c r="P30" s="221">
        <f t="shared" si="16"/>
        <v>28.8</v>
      </c>
      <c r="Q30" s="178">
        <v>28.8</v>
      </c>
      <c r="R30" s="178">
        <v>0</v>
      </c>
      <c r="S30" s="221">
        <f t="shared" si="17"/>
        <v>0</v>
      </c>
      <c r="T30" s="178">
        <v>0</v>
      </c>
      <c r="U30" s="178">
        <v>0</v>
      </c>
      <c r="V30" s="221">
        <f t="shared" si="18"/>
        <v>8.2</v>
      </c>
      <c r="W30" s="178">
        <v>1.1</v>
      </c>
      <c r="X30" s="178">
        <v>7.1</v>
      </c>
      <c r="Y30" s="222">
        <v>73.8</v>
      </c>
      <c r="Z30" s="223">
        <f t="shared" si="3"/>
        <v>411.6000000000001</v>
      </c>
      <c r="AA30" s="162">
        <f t="shared" si="4"/>
        <v>337.8</v>
      </c>
      <c r="AB30" s="224">
        <f t="shared" si="5"/>
        <v>309</v>
      </c>
      <c r="AC30" s="225">
        <f t="shared" si="6"/>
        <v>28.8</v>
      </c>
      <c r="AD30" s="226">
        <f t="shared" si="7"/>
        <v>649.2745154947498</v>
      </c>
      <c r="AE30" s="227">
        <f t="shared" si="8"/>
        <v>593.9189617758369</v>
      </c>
      <c r="AF30" s="228">
        <f t="shared" si="9"/>
        <v>55.35555371891295</v>
      </c>
      <c r="AG30" s="229">
        <f t="shared" si="10"/>
        <v>791.1231218994645</v>
      </c>
      <c r="AH30" s="230">
        <f t="shared" si="11"/>
        <v>141.84860640471445</v>
      </c>
      <c r="AI30" s="231">
        <f t="shared" si="12"/>
        <v>8.52575488454707</v>
      </c>
    </row>
    <row r="31" spans="1:35" s="255" customFormat="1" ht="19.5" customHeight="1">
      <c r="A31" s="219">
        <v>26</v>
      </c>
      <c r="B31" s="218" t="s">
        <v>125</v>
      </c>
      <c r="C31" s="217">
        <v>10298</v>
      </c>
      <c r="D31" s="220">
        <f t="shared" si="1"/>
        <v>167.1</v>
      </c>
      <c r="E31" s="185">
        <f t="shared" si="13"/>
        <v>164</v>
      </c>
      <c r="F31" s="185">
        <f t="shared" si="13"/>
        <v>3.1</v>
      </c>
      <c r="G31" s="221">
        <f t="shared" si="2"/>
        <v>0</v>
      </c>
      <c r="H31" s="178">
        <v>0</v>
      </c>
      <c r="I31" s="178">
        <v>0</v>
      </c>
      <c r="J31" s="221">
        <f t="shared" si="14"/>
        <v>130.3</v>
      </c>
      <c r="K31" s="178">
        <v>129.9</v>
      </c>
      <c r="L31" s="178">
        <v>0.4</v>
      </c>
      <c r="M31" s="221">
        <f t="shared" si="15"/>
        <v>7.5</v>
      </c>
      <c r="N31" s="178">
        <v>6.7</v>
      </c>
      <c r="O31" s="178">
        <v>0.8</v>
      </c>
      <c r="P31" s="221">
        <f t="shared" si="16"/>
        <v>27.4</v>
      </c>
      <c r="Q31" s="178">
        <v>27.4</v>
      </c>
      <c r="R31" s="178">
        <v>0</v>
      </c>
      <c r="S31" s="221">
        <f t="shared" si="17"/>
        <v>0</v>
      </c>
      <c r="T31" s="178">
        <v>0</v>
      </c>
      <c r="U31" s="178">
        <v>0</v>
      </c>
      <c r="V31" s="221">
        <f t="shared" si="18"/>
        <v>1.9</v>
      </c>
      <c r="W31" s="178">
        <v>0</v>
      </c>
      <c r="X31" s="178">
        <v>1.9</v>
      </c>
      <c r="Y31" s="222">
        <v>59.7</v>
      </c>
      <c r="Z31" s="223">
        <f t="shared" si="3"/>
        <v>226.8</v>
      </c>
      <c r="AA31" s="162">
        <f t="shared" si="4"/>
        <v>167.10000000000002</v>
      </c>
      <c r="AB31" s="224">
        <f t="shared" si="5"/>
        <v>139.70000000000002</v>
      </c>
      <c r="AC31" s="225">
        <f t="shared" si="6"/>
        <v>27.4</v>
      </c>
      <c r="AD31" s="226">
        <f t="shared" si="7"/>
        <v>523.4339270387612</v>
      </c>
      <c r="AE31" s="227">
        <f t="shared" si="8"/>
        <v>437.60454582474523</v>
      </c>
      <c r="AF31" s="228">
        <f t="shared" si="9"/>
        <v>85.82938121401587</v>
      </c>
      <c r="AG31" s="229">
        <f t="shared" si="10"/>
        <v>710.4417393919272</v>
      </c>
      <c r="AH31" s="230">
        <f t="shared" si="11"/>
        <v>187.00781235316597</v>
      </c>
      <c r="AI31" s="231">
        <f t="shared" si="12"/>
        <v>16.39736684619988</v>
      </c>
    </row>
    <row r="32" spans="1:35" s="255" customFormat="1" ht="19.5" customHeight="1">
      <c r="A32" s="219">
        <v>27</v>
      </c>
      <c r="B32" s="218" t="s">
        <v>40</v>
      </c>
      <c r="C32" s="217">
        <v>3695</v>
      </c>
      <c r="D32" s="220">
        <f t="shared" si="1"/>
        <v>60.4</v>
      </c>
      <c r="E32" s="185">
        <f t="shared" si="13"/>
        <v>59</v>
      </c>
      <c r="F32" s="185">
        <f t="shared" si="13"/>
        <v>1.4000000000000001</v>
      </c>
      <c r="G32" s="221">
        <f>SUM(H32:I32)</f>
        <v>0</v>
      </c>
      <c r="H32" s="178">
        <v>0</v>
      </c>
      <c r="I32" s="178">
        <v>0</v>
      </c>
      <c r="J32" s="221">
        <f>SUM(K32:L32)</f>
        <v>49.400000000000006</v>
      </c>
      <c r="K32" s="178">
        <v>49.2</v>
      </c>
      <c r="L32" s="178">
        <v>0.2</v>
      </c>
      <c r="M32" s="221">
        <f>SUM(N32:O32)</f>
        <v>0.1</v>
      </c>
      <c r="N32" s="178">
        <v>0</v>
      </c>
      <c r="O32" s="178">
        <v>0.1</v>
      </c>
      <c r="P32" s="221">
        <f>SUM(Q32:R32)</f>
        <v>9</v>
      </c>
      <c r="Q32" s="178">
        <v>9</v>
      </c>
      <c r="R32" s="178">
        <v>0</v>
      </c>
      <c r="S32" s="221">
        <f>SUM(T32:U32)</f>
        <v>0</v>
      </c>
      <c r="T32" s="178">
        <v>0</v>
      </c>
      <c r="U32" s="178">
        <v>0</v>
      </c>
      <c r="V32" s="221">
        <f>SUM(W32:X32)</f>
        <v>1.9000000000000001</v>
      </c>
      <c r="W32" s="178">
        <v>0.8</v>
      </c>
      <c r="X32" s="178">
        <v>1.1</v>
      </c>
      <c r="Y32" s="222">
        <v>25.6</v>
      </c>
      <c r="Z32" s="223">
        <f>D32+Y32</f>
        <v>86</v>
      </c>
      <c r="AA32" s="162">
        <f>SUM(AB32:AC32)</f>
        <v>60.400000000000006</v>
      </c>
      <c r="AB32" s="224">
        <f>G32+J32+M32+S32+V32</f>
        <v>51.400000000000006</v>
      </c>
      <c r="AC32" s="225">
        <f>P32</f>
        <v>9</v>
      </c>
      <c r="AD32" s="226">
        <f t="shared" si="7"/>
        <v>527.303679776507</v>
      </c>
      <c r="AE32" s="227">
        <f t="shared" si="8"/>
        <v>448.731939412458</v>
      </c>
      <c r="AF32" s="228">
        <f t="shared" si="9"/>
        <v>78.57174036404906</v>
      </c>
      <c r="AG32" s="229">
        <f t="shared" si="10"/>
        <v>750.7966301453578</v>
      </c>
      <c r="AH32" s="230">
        <f t="shared" si="11"/>
        <v>223.4929503688507</v>
      </c>
      <c r="AI32" s="231">
        <f>AC32*100/AA32</f>
        <v>14.900662251655628</v>
      </c>
    </row>
    <row r="33" spans="1:35" s="254" customFormat="1" ht="19.5" customHeight="1">
      <c r="A33" s="215">
        <v>28</v>
      </c>
      <c r="B33" s="218" t="s">
        <v>126</v>
      </c>
      <c r="C33" s="217">
        <v>2909</v>
      </c>
      <c r="D33" s="220">
        <f t="shared" si="1"/>
        <v>70.39999999999999</v>
      </c>
      <c r="E33" s="185">
        <f t="shared" si="13"/>
        <v>66.8</v>
      </c>
      <c r="F33" s="185">
        <f t="shared" si="13"/>
        <v>3.6</v>
      </c>
      <c r="G33" s="221">
        <f t="shared" si="2"/>
        <v>0</v>
      </c>
      <c r="H33" s="178">
        <v>0</v>
      </c>
      <c r="I33" s="178">
        <v>0</v>
      </c>
      <c r="J33" s="221">
        <f t="shared" si="14"/>
        <v>59.6</v>
      </c>
      <c r="K33" s="111">
        <v>57.4</v>
      </c>
      <c r="L33" s="111">
        <v>2.2</v>
      </c>
      <c r="M33" s="221">
        <f t="shared" si="15"/>
        <v>4.2</v>
      </c>
      <c r="N33" s="111">
        <v>2.9</v>
      </c>
      <c r="O33" s="111">
        <v>1.3</v>
      </c>
      <c r="P33" s="221">
        <f t="shared" si="16"/>
        <v>6.6</v>
      </c>
      <c r="Q33" s="111">
        <v>6.5</v>
      </c>
      <c r="R33" s="111">
        <v>0.1</v>
      </c>
      <c r="S33" s="221">
        <f t="shared" si="17"/>
        <v>0</v>
      </c>
      <c r="T33" s="111">
        <v>0</v>
      </c>
      <c r="U33" s="111">
        <v>0</v>
      </c>
      <c r="V33" s="221">
        <f t="shared" si="18"/>
        <v>0</v>
      </c>
      <c r="W33" s="111">
        <v>0</v>
      </c>
      <c r="X33" s="111">
        <v>0</v>
      </c>
      <c r="Y33" s="222">
        <v>16</v>
      </c>
      <c r="Z33" s="223">
        <f>D33+Y33</f>
        <v>86.39999999999999</v>
      </c>
      <c r="AA33" s="162">
        <f t="shared" si="4"/>
        <v>70.4</v>
      </c>
      <c r="AB33" s="224">
        <f t="shared" si="5"/>
        <v>63.800000000000004</v>
      </c>
      <c r="AC33" s="225">
        <f t="shared" si="6"/>
        <v>6.6</v>
      </c>
      <c r="AD33" s="226">
        <f t="shared" si="7"/>
        <v>780.6695572139855</v>
      </c>
      <c r="AE33" s="227">
        <f t="shared" si="8"/>
        <v>707.4817862251745</v>
      </c>
      <c r="AF33" s="228">
        <f t="shared" si="9"/>
        <v>73.18777098881114</v>
      </c>
      <c r="AG33" s="229">
        <f t="shared" si="10"/>
        <v>958.0944565808004</v>
      </c>
      <c r="AH33" s="230">
        <f t="shared" si="11"/>
        <v>177.4248993668149</v>
      </c>
      <c r="AI33" s="231">
        <f t="shared" si="12"/>
        <v>9.375</v>
      </c>
    </row>
    <row r="34" spans="1:35" s="254" customFormat="1" ht="19.5" customHeight="1">
      <c r="A34" s="219">
        <v>29</v>
      </c>
      <c r="B34" s="218" t="s">
        <v>41</v>
      </c>
      <c r="C34" s="217">
        <v>9982</v>
      </c>
      <c r="D34" s="220">
        <f t="shared" si="1"/>
        <v>139.4</v>
      </c>
      <c r="E34" s="185">
        <f t="shared" si="13"/>
        <v>135.6</v>
      </c>
      <c r="F34" s="185">
        <f t="shared" si="13"/>
        <v>3.8</v>
      </c>
      <c r="G34" s="221">
        <f t="shared" si="2"/>
        <v>0</v>
      </c>
      <c r="H34" s="178">
        <v>0</v>
      </c>
      <c r="I34" s="178">
        <v>0</v>
      </c>
      <c r="J34" s="221">
        <f t="shared" si="14"/>
        <v>101.6</v>
      </c>
      <c r="K34" s="111">
        <v>101.1</v>
      </c>
      <c r="L34" s="111">
        <v>0.5</v>
      </c>
      <c r="M34" s="221">
        <f t="shared" si="15"/>
        <v>7.5</v>
      </c>
      <c r="N34" s="111">
        <v>7.3</v>
      </c>
      <c r="O34" s="178">
        <v>0.2</v>
      </c>
      <c r="P34" s="221">
        <f t="shared" si="16"/>
        <v>27.4</v>
      </c>
      <c r="Q34" s="111">
        <v>27.2</v>
      </c>
      <c r="R34" s="111">
        <v>0.2</v>
      </c>
      <c r="S34" s="221">
        <f t="shared" si="17"/>
        <v>0</v>
      </c>
      <c r="T34" s="111">
        <v>0</v>
      </c>
      <c r="U34" s="111">
        <v>0</v>
      </c>
      <c r="V34" s="221">
        <f t="shared" si="18"/>
        <v>2.9</v>
      </c>
      <c r="W34" s="111">
        <v>0</v>
      </c>
      <c r="X34" s="111">
        <v>2.9</v>
      </c>
      <c r="Y34" s="222">
        <v>32.8</v>
      </c>
      <c r="Z34" s="223">
        <f t="shared" si="3"/>
        <v>172.2</v>
      </c>
      <c r="AA34" s="162">
        <f t="shared" si="4"/>
        <v>139.4</v>
      </c>
      <c r="AB34" s="224">
        <f t="shared" si="5"/>
        <v>112</v>
      </c>
      <c r="AC34" s="225">
        <f t="shared" si="6"/>
        <v>27.4</v>
      </c>
      <c r="AD34" s="226">
        <f t="shared" si="7"/>
        <v>450.4882982917639</v>
      </c>
      <c r="AE34" s="227">
        <f t="shared" si="8"/>
        <v>361.94181785278016</v>
      </c>
      <c r="AF34" s="228">
        <f t="shared" si="9"/>
        <v>88.54648043898372</v>
      </c>
      <c r="AG34" s="229">
        <f t="shared" si="10"/>
        <v>556.4855449486495</v>
      </c>
      <c r="AH34" s="230">
        <f t="shared" si="11"/>
        <v>105.99724665688561</v>
      </c>
      <c r="AI34" s="231">
        <f t="shared" si="12"/>
        <v>19.655667144906744</v>
      </c>
    </row>
    <row r="35" spans="1:112" s="89" customFormat="1" ht="19.5" customHeight="1">
      <c r="A35" s="91">
        <v>30</v>
      </c>
      <c r="B35" s="90" t="s">
        <v>42</v>
      </c>
      <c r="C35" s="149">
        <v>4502</v>
      </c>
      <c r="D35" s="150">
        <f t="shared" si="1"/>
        <v>90.20000000000002</v>
      </c>
      <c r="E35" s="81">
        <f>H35+K35+N35+Q35+T35+W35</f>
        <v>81.80000000000001</v>
      </c>
      <c r="F35" s="81">
        <f>I35+L35+O35+R35+U35+X35</f>
        <v>8.4</v>
      </c>
      <c r="G35" s="151">
        <f>SUM(H35:I35)</f>
        <v>0</v>
      </c>
      <c r="H35" s="97">
        <v>0</v>
      </c>
      <c r="I35" s="97">
        <v>0</v>
      </c>
      <c r="J35" s="151">
        <f>SUM(K35:L35)</f>
        <v>73.7</v>
      </c>
      <c r="K35" s="92">
        <v>68</v>
      </c>
      <c r="L35" s="92">
        <v>5.7</v>
      </c>
      <c r="M35" s="151">
        <f>SUM(N35:O35)</f>
        <v>6.7</v>
      </c>
      <c r="N35" s="92">
        <v>4.4</v>
      </c>
      <c r="O35" s="97">
        <v>2.3</v>
      </c>
      <c r="P35" s="151">
        <f>SUM(Q35:R35)</f>
        <v>9.8</v>
      </c>
      <c r="Q35" s="92">
        <v>9.4</v>
      </c>
      <c r="R35" s="92">
        <v>0.4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28.8</v>
      </c>
      <c r="Z35" s="153">
        <f>D35+Y35</f>
        <v>119.00000000000001</v>
      </c>
      <c r="AA35" s="154">
        <f t="shared" si="4"/>
        <v>90.2</v>
      </c>
      <c r="AB35" s="93">
        <f>G35+J35+M35+S35+V35</f>
        <v>80.4</v>
      </c>
      <c r="AC35" s="94">
        <f>P35</f>
        <v>9.8</v>
      </c>
      <c r="AD35" s="155">
        <f t="shared" si="7"/>
        <v>646.3077341969878</v>
      </c>
      <c r="AE35" s="95">
        <f t="shared" si="8"/>
        <v>576.0880468895546</v>
      </c>
      <c r="AF35" s="96">
        <f t="shared" si="9"/>
        <v>70.21968730743328</v>
      </c>
      <c r="AG35" s="156">
        <f t="shared" si="10"/>
        <v>852.6676315902611</v>
      </c>
      <c r="AH35" s="157">
        <f t="shared" si="11"/>
        <v>206.35989739327326</v>
      </c>
      <c r="AI35" s="158">
        <f>AC35*100/AA35</f>
        <v>10.864745011086475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s="86" customFormat="1" ht="19.5" customHeight="1">
      <c r="A36" s="91">
        <v>31</v>
      </c>
      <c r="B36" s="90" t="s">
        <v>127</v>
      </c>
      <c r="C36" s="149">
        <v>6262</v>
      </c>
      <c r="D36" s="150">
        <f t="shared" si="1"/>
        <v>115.60000000000001</v>
      </c>
      <c r="E36" s="81">
        <f t="shared" si="13"/>
        <v>111.10000000000001</v>
      </c>
      <c r="F36" s="81">
        <f t="shared" si="13"/>
        <v>4.5</v>
      </c>
      <c r="G36" s="151">
        <f t="shared" si="2"/>
        <v>0</v>
      </c>
      <c r="H36" s="97">
        <v>0</v>
      </c>
      <c r="I36" s="92">
        <v>0</v>
      </c>
      <c r="J36" s="151">
        <f t="shared" si="14"/>
        <v>92.5</v>
      </c>
      <c r="K36" s="92">
        <v>91.9</v>
      </c>
      <c r="L36" s="92">
        <v>0.6</v>
      </c>
      <c r="M36" s="151">
        <f t="shared" si="15"/>
        <v>4</v>
      </c>
      <c r="N36" s="92">
        <v>3.5</v>
      </c>
      <c r="O36" s="92">
        <v>0.5</v>
      </c>
      <c r="P36" s="151">
        <f t="shared" si="16"/>
        <v>12.5</v>
      </c>
      <c r="Q36" s="92">
        <v>11.8</v>
      </c>
      <c r="R36" s="92">
        <v>0.7</v>
      </c>
      <c r="S36" s="151">
        <f t="shared" si="17"/>
        <v>0</v>
      </c>
      <c r="T36" s="92">
        <v>0</v>
      </c>
      <c r="U36" s="92">
        <v>0</v>
      </c>
      <c r="V36" s="151">
        <f>SUM(W36:X36)</f>
        <v>6.6</v>
      </c>
      <c r="W36" s="92">
        <v>3.9</v>
      </c>
      <c r="X36" s="92">
        <v>2.7</v>
      </c>
      <c r="Y36" s="152">
        <v>31.5</v>
      </c>
      <c r="Z36" s="153">
        <f t="shared" si="3"/>
        <v>147.10000000000002</v>
      </c>
      <c r="AA36" s="154">
        <f t="shared" si="4"/>
        <v>115.6</v>
      </c>
      <c r="AB36" s="93">
        <f t="shared" si="5"/>
        <v>103.1</v>
      </c>
      <c r="AC36" s="94">
        <f t="shared" si="6"/>
        <v>12.5</v>
      </c>
      <c r="AD36" s="155">
        <f t="shared" si="7"/>
        <v>595.5017978384727</v>
      </c>
      <c r="AE36" s="95">
        <f t="shared" si="8"/>
        <v>531.1093023974614</v>
      </c>
      <c r="AF36" s="96">
        <f t="shared" si="9"/>
        <v>64.39249544101132</v>
      </c>
      <c r="AG36" s="156">
        <f t="shared" si="10"/>
        <v>757.7708863498214</v>
      </c>
      <c r="AH36" s="157">
        <f t="shared" si="11"/>
        <v>162.26908851134854</v>
      </c>
      <c r="AI36" s="158">
        <f t="shared" si="12"/>
        <v>10.813148788927336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86" customFormat="1" ht="19.5" customHeight="1">
      <c r="A37" s="91">
        <v>32</v>
      </c>
      <c r="B37" s="90" t="s">
        <v>128</v>
      </c>
      <c r="C37" s="149">
        <v>18133</v>
      </c>
      <c r="D37" s="150">
        <f t="shared" si="1"/>
        <v>296.4</v>
      </c>
      <c r="E37" s="81">
        <f t="shared" si="13"/>
        <v>259.9</v>
      </c>
      <c r="F37" s="81">
        <f t="shared" si="13"/>
        <v>36.5</v>
      </c>
      <c r="G37" s="151">
        <f t="shared" si="2"/>
        <v>0</v>
      </c>
      <c r="H37" s="92">
        <v>0</v>
      </c>
      <c r="I37" s="92">
        <v>0</v>
      </c>
      <c r="J37" s="151">
        <f t="shared" si="14"/>
        <v>237.4</v>
      </c>
      <c r="K37" s="92">
        <v>213.9</v>
      </c>
      <c r="L37" s="92">
        <v>23.5</v>
      </c>
      <c r="M37" s="151">
        <f t="shared" si="15"/>
        <v>26.2</v>
      </c>
      <c r="N37" s="92">
        <v>15.1</v>
      </c>
      <c r="O37" s="92">
        <v>11.1</v>
      </c>
      <c r="P37" s="151">
        <f t="shared" si="16"/>
        <v>32.8</v>
      </c>
      <c r="Q37" s="92">
        <v>30.9</v>
      </c>
      <c r="R37" s="92">
        <v>1.9</v>
      </c>
      <c r="S37" s="151">
        <f t="shared" si="17"/>
        <v>0</v>
      </c>
      <c r="T37" s="92">
        <v>0</v>
      </c>
      <c r="U37" s="92">
        <v>0</v>
      </c>
      <c r="V37" s="151">
        <f t="shared" si="18"/>
        <v>0</v>
      </c>
      <c r="W37" s="92">
        <v>0</v>
      </c>
      <c r="X37" s="92">
        <v>0</v>
      </c>
      <c r="Y37" s="152">
        <v>73.8</v>
      </c>
      <c r="Z37" s="153">
        <f t="shared" si="3"/>
        <v>370.2</v>
      </c>
      <c r="AA37" s="154">
        <f t="shared" si="4"/>
        <v>296.40000000000003</v>
      </c>
      <c r="AB37" s="93">
        <f t="shared" si="5"/>
        <v>263.6</v>
      </c>
      <c r="AC37" s="94">
        <f t="shared" si="6"/>
        <v>32.8</v>
      </c>
      <c r="AD37" s="155">
        <f t="shared" si="7"/>
        <v>527.2867326190175</v>
      </c>
      <c r="AE37" s="95">
        <f t="shared" si="8"/>
        <v>468.9365138946458</v>
      </c>
      <c r="AF37" s="96">
        <f t="shared" si="9"/>
        <v>58.35021872437171</v>
      </c>
      <c r="AG37" s="156">
        <f t="shared" si="10"/>
        <v>658.5747247488539</v>
      </c>
      <c r="AH37" s="157">
        <f t="shared" si="11"/>
        <v>131.28799212983634</v>
      </c>
      <c r="AI37" s="158">
        <f t="shared" si="12"/>
        <v>11.066126855600537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86" customFormat="1" ht="19.5" customHeight="1" thickBot="1">
      <c r="A38" s="100">
        <v>33</v>
      </c>
      <c r="B38" s="101" t="s">
        <v>44</v>
      </c>
      <c r="C38" s="163">
        <v>13719</v>
      </c>
      <c r="D38" s="164">
        <f t="shared" si="1"/>
        <v>211.20000000000002</v>
      </c>
      <c r="E38" s="102">
        <f t="shared" si="13"/>
        <v>200.3</v>
      </c>
      <c r="F38" s="102">
        <f t="shared" si="13"/>
        <v>10.899999999999999</v>
      </c>
      <c r="G38" s="165">
        <f t="shared" si="2"/>
        <v>0</v>
      </c>
      <c r="H38" s="102">
        <v>0</v>
      </c>
      <c r="I38" s="102">
        <v>0</v>
      </c>
      <c r="J38" s="165">
        <f t="shared" si="14"/>
        <v>147</v>
      </c>
      <c r="K38" s="102">
        <v>145.1</v>
      </c>
      <c r="L38" s="102">
        <v>1.9</v>
      </c>
      <c r="M38" s="165">
        <f t="shared" si="15"/>
        <v>6.6000000000000005</v>
      </c>
      <c r="N38" s="102">
        <v>5.9</v>
      </c>
      <c r="O38" s="102">
        <v>0.7</v>
      </c>
      <c r="P38" s="165">
        <f t="shared" si="16"/>
        <v>35.3</v>
      </c>
      <c r="Q38" s="102">
        <v>35</v>
      </c>
      <c r="R38" s="102">
        <v>0.3</v>
      </c>
      <c r="S38" s="165">
        <f t="shared" si="17"/>
        <v>0</v>
      </c>
      <c r="T38" s="102">
        <v>0</v>
      </c>
      <c r="U38" s="102">
        <v>0</v>
      </c>
      <c r="V38" s="165">
        <f t="shared" si="18"/>
        <v>22.3</v>
      </c>
      <c r="W38" s="102">
        <v>14.3</v>
      </c>
      <c r="X38" s="102">
        <v>8</v>
      </c>
      <c r="Y38" s="166">
        <v>67.1</v>
      </c>
      <c r="Z38" s="167">
        <f t="shared" si="3"/>
        <v>278.3</v>
      </c>
      <c r="AA38" s="168">
        <f t="shared" si="4"/>
        <v>211.2</v>
      </c>
      <c r="AB38" s="103">
        <f t="shared" si="5"/>
        <v>175.9</v>
      </c>
      <c r="AC38" s="104">
        <f t="shared" si="6"/>
        <v>35.3</v>
      </c>
      <c r="AD38" s="169">
        <f t="shared" si="7"/>
        <v>496.6034861000402</v>
      </c>
      <c r="AE38" s="105">
        <f t="shared" si="8"/>
        <v>413.6011041903271</v>
      </c>
      <c r="AF38" s="106">
        <f t="shared" si="9"/>
        <v>83.00238190971315</v>
      </c>
      <c r="AG38" s="170">
        <f t="shared" si="10"/>
        <v>654.3785519964072</v>
      </c>
      <c r="AH38" s="171">
        <f t="shared" si="11"/>
        <v>157.77506589636693</v>
      </c>
      <c r="AI38" s="172">
        <f t="shared" si="12"/>
        <v>16.71401515151515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ht="15" customHeight="1">
      <c r="A39" s="118"/>
      <c r="B39" s="113"/>
      <c r="C39" s="112"/>
      <c r="D39" s="119"/>
      <c r="E39" s="120"/>
      <c r="F39" s="120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21"/>
      <c r="AE39" s="121"/>
      <c r="AF39" s="121"/>
      <c r="AG39" s="121"/>
      <c r="AH39" s="121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H39"/>
  <sheetViews>
    <sheetView view="pageBreakPreview" zoomScale="75" zoomScaleSheetLayoutView="75" zoomScalePageLayoutView="0" workbookViewId="0" topLeftCell="R1">
      <selection activeCell="AJ15" sqref="AJ15"/>
    </sheetView>
  </sheetViews>
  <sheetFormatPr defaultColWidth="9.00390625" defaultRowHeight="15" customHeight="1"/>
  <cols>
    <col min="1" max="1" width="3.75390625" style="8" customWidth="1"/>
    <col min="2" max="2" width="11.625" style="1" customWidth="1"/>
    <col min="3" max="3" width="10.625" style="8" customWidth="1"/>
    <col min="4" max="4" width="10.625" style="11" customWidth="1"/>
    <col min="5" max="6" width="10.625" style="9" customWidth="1"/>
    <col min="7" max="20" width="10.625" style="1" customWidth="1"/>
    <col min="21" max="21" width="12.00390625" style="1" bestFit="1" customWidth="1"/>
    <col min="22" max="29" width="10.625" style="1" customWidth="1"/>
    <col min="30" max="32" width="10.625" style="10" customWidth="1"/>
    <col min="33" max="34" width="9.00390625" style="10" customWidth="1"/>
    <col min="35" max="16384" width="9.00390625" style="1" customWidth="1"/>
  </cols>
  <sheetData>
    <row r="1" spans="1:112" ht="15" customHeight="1">
      <c r="A1" s="439" t="s">
        <v>102</v>
      </c>
      <c r="B1" s="440"/>
      <c r="C1" s="445" t="s">
        <v>0</v>
      </c>
      <c r="D1" s="126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423" t="s">
        <v>1</v>
      </c>
      <c r="AB1" s="424"/>
      <c r="AC1" s="425"/>
      <c r="AD1" s="429" t="s">
        <v>2</v>
      </c>
      <c r="AE1" s="429"/>
      <c r="AF1" s="429"/>
      <c r="AG1" s="433" t="s">
        <v>3</v>
      </c>
      <c r="AH1" s="436" t="s">
        <v>4</v>
      </c>
      <c r="AI1" s="408" t="s">
        <v>5</v>
      </c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19.5" customHeight="1">
      <c r="A2" s="441"/>
      <c r="B2" s="442"/>
      <c r="C2" s="446"/>
      <c r="D2" s="411" t="s">
        <v>1</v>
      </c>
      <c r="E2" s="412"/>
      <c r="F2" s="413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417" t="s">
        <v>6</v>
      </c>
      <c r="Z2" s="419" t="s">
        <v>7</v>
      </c>
      <c r="AA2" s="426"/>
      <c r="AB2" s="427"/>
      <c r="AC2" s="428"/>
      <c r="AD2" s="430"/>
      <c r="AE2" s="430"/>
      <c r="AF2" s="430"/>
      <c r="AG2" s="434"/>
      <c r="AH2" s="437"/>
      <c r="AI2" s="409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</row>
    <row r="3" spans="1:112" ht="19.5" customHeight="1">
      <c r="A3" s="441"/>
      <c r="B3" s="442"/>
      <c r="C3" s="446"/>
      <c r="D3" s="414"/>
      <c r="E3" s="412"/>
      <c r="F3" s="412"/>
      <c r="G3" s="421" t="s">
        <v>8</v>
      </c>
      <c r="H3" s="422"/>
      <c r="I3" s="422"/>
      <c r="J3" s="421" t="s">
        <v>9</v>
      </c>
      <c r="K3" s="422"/>
      <c r="L3" s="422"/>
      <c r="M3" s="421" t="s">
        <v>10</v>
      </c>
      <c r="N3" s="422"/>
      <c r="O3" s="422"/>
      <c r="P3" s="421" t="s">
        <v>11</v>
      </c>
      <c r="Q3" s="422"/>
      <c r="R3" s="422"/>
      <c r="S3" s="421" t="s">
        <v>12</v>
      </c>
      <c r="T3" s="422"/>
      <c r="U3" s="422"/>
      <c r="V3" s="421" t="s">
        <v>13</v>
      </c>
      <c r="W3" s="422"/>
      <c r="X3" s="422"/>
      <c r="Y3" s="417"/>
      <c r="Z3" s="419"/>
      <c r="AA3" s="426"/>
      <c r="AB3" s="427"/>
      <c r="AC3" s="428"/>
      <c r="AD3" s="430"/>
      <c r="AE3" s="430"/>
      <c r="AF3" s="430"/>
      <c r="AG3" s="434"/>
      <c r="AH3" s="437"/>
      <c r="AI3" s="409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</row>
    <row r="4" spans="1:112" ht="19.5" customHeight="1" thickBot="1">
      <c r="A4" s="443"/>
      <c r="B4" s="444"/>
      <c r="C4" s="447"/>
      <c r="D4" s="130" t="s">
        <v>14</v>
      </c>
      <c r="E4" s="2" t="s">
        <v>15</v>
      </c>
      <c r="F4" s="2" t="s">
        <v>16</v>
      </c>
      <c r="G4" s="131" t="s">
        <v>14</v>
      </c>
      <c r="H4" s="2" t="s">
        <v>15</v>
      </c>
      <c r="I4" s="2" t="s">
        <v>16</v>
      </c>
      <c r="J4" s="131" t="s">
        <v>14</v>
      </c>
      <c r="K4" s="2" t="s">
        <v>15</v>
      </c>
      <c r="L4" s="2" t="s">
        <v>16</v>
      </c>
      <c r="M4" s="131" t="s">
        <v>14</v>
      </c>
      <c r="N4" s="2" t="s">
        <v>15</v>
      </c>
      <c r="O4" s="2" t="s">
        <v>16</v>
      </c>
      <c r="P4" s="131" t="s">
        <v>14</v>
      </c>
      <c r="Q4" s="2" t="s">
        <v>15</v>
      </c>
      <c r="R4" s="2" t="s">
        <v>16</v>
      </c>
      <c r="S4" s="131" t="s">
        <v>14</v>
      </c>
      <c r="T4" s="2" t="s">
        <v>15</v>
      </c>
      <c r="U4" s="2" t="s">
        <v>16</v>
      </c>
      <c r="V4" s="131" t="s">
        <v>14</v>
      </c>
      <c r="W4" s="2" t="s">
        <v>15</v>
      </c>
      <c r="X4" s="2" t="s">
        <v>16</v>
      </c>
      <c r="Y4" s="418"/>
      <c r="Z4" s="420"/>
      <c r="AA4" s="132" t="s">
        <v>14</v>
      </c>
      <c r="AB4" s="3" t="s">
        <v>17</v>
      </c>
      <c r="AC4" s="4" t="s">
        <v>18</v>
      </c>
      <c r="AD4" s="133"/>
      <c r="AE4" s="5" t="s">
        <v>17</v>
      </c>
      <c r="AF4" s="6" t="s">
        <v>18</v>
      </c>
      <c r="AG4" s="435"/>
      <c r="AH4" s="438"/>
      <c r="AI4" s="410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</row>
    <row r="5" spans="1:112" s="7" customFormat="1" ht="39.75" customHeight="1" thickBot="1">
      <c r="A5" s="431" t="s">
        <v>19</v>
      </c>
      <c r="B5" s="432"/>
      <c r="C5" s="134">
        <f>SUM(C6:C38)</f>
        <v>1301818</v>
      </c>
      <c r="D5" s="173">
        <f>SUM(E5:F5)</f>
        <v>21806.2</v>
      </c>
      <c r="E5" s="12">
        <f>SUM(E6:E38)</f>
        <v>20546</v>
      </c>
      <c r="F5" s="12">
        <f>SUM(F6:F38)</f>
        <v>1260.2</v>
      </c>
      <c r="G5" s="135">
        <f aca="true" t="shared" si="0" ref="G5:AC5">SUM(G6:G38)</f>
        <v>547.8</v>
      </c>
      <c r="H5" s="13">
        <f t="shared" si="0"/>
        <v>547.8</v>
      </c>
      <c r="I5" s="13">
        <f t="shared" si="0"/>
        <v>0</v>
      </c>
      <c r="J5" s="135">
        <f t="shared" si="0"/>
        <v>16389.4</v>
      </c>
      <c r="K5" s="13">
        <f t="shared" si="0"/>
        <v>15605.099999999999</v>
      </c>
      <c r="L5" s="13">
        <f t="shared" si="0"/>
        <v>784.2999999999997</v>
      </c>
      <c r="M5" s="135">
        <f t="shared" si="0"/>
        <v>1079</v>
      </c>
      <c r="N5" s="13">
        <f t="shared" si="0"/>
        <v>902.2</v>
      </c>
      <c r="O5" s="13">
        <f t="shared" si="0"/>
        <v>176.79999999999995</v>
      </c>
      <c r="P5" s="135">
        <f t="shared" si="0"/>
        <v>3355.5</v>
      </c>
      <c r="Q5" s="13">
        <f t="shared" si="0"/>
        <v>3241.8999999999983</v>
      </c>
      <c r="R5" s="13">
        <f t="shared" si="0"/>
        <v>113.59999999999997</v>
      </c>
      <c r="S5" s="135">
        <f t="shared" si="0"/>
        <v>0</v>
      </c>
      <c r="T5" s="13">
        <f t="shared" si="0"/>
        <v>0</v>
      </c>
      <c r="U5" s="13">
        <f t="shared" si="0"/>
        <v>0</v>
      </c>
      <c r="V5" s="135">
        <f t="shared" si="0"/>
        <v>434.49999999999994</v>
      </c>
      <c r="W5" s="13">
        <f t="shared" si="0"/>
        <v>249</v>
      </c>
      <c r="X5" s="13">
        <f t="shared" si="0"/>
        <v>185.49999999999997</v>
      </c>
      <c r="Y5" s="136">
        <f t="shared" si="0"/>
        <v>10811.599999999999</v>
      </c>
      <c r="Z5" s="174">
        <f t="shared" si="0"/>
        <v>32617.8</v>
      </c>
      <c r="AA5" s="175">
        <f t="shared" si="0"/>
        <v>21806.199999999993</v>
      </c>
      <c r="AB5" s="14">
        <f t="shared" si="0"/>
        <v>18450.7</v>
      </c>
      <c r="AC5" s="15">
        <f t="shared" si="0"/>
        <v>3355.5</v>
      </c>
      <c r="AD5" s="137">
        <f>AA5/C5/30*1000000</f>
        <v>558.3524988388032</v>
      </c>
      <c r="AE5" s="16">
        <f>AB5/C5/30*1000000</f>
        <v>472.4341907496542</v>
      </c>
      <c r="AF5" s="17">
        <f>AC5/C5/30*1000000</f>
        <v>85.91830808914918</v>
      </c>
      <c r="AG5" s="176">
        <f>Z5/C5/30*1000000</f>
        <v>835.1858708360154</v>
      </c>
      <c r="AH5" s="138">
        <f>Y5/C5/30*1000000</f>
        <v>276.8333719972121</v>
      </c>
      <c r="AI5" s="177">
        <f>AC5*100/AA5</f>
        <v>15.387825480826558</v>
      </c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</row>
    <row r="6" spans="1:112" s="86" customFormat="1" ht="19.5" customHeight="1" thickTop="1">
      <c r="A6" s="79">
        <v>1</v>
      </c>
      <c r="B6" s="80" t="s">
        <v>20</v>
      </c>
      <c r="C6" s="139">
        <v>295280</v>
      </c>
      <c r="D6" s="140">
        <f aca="true" t="shared" si="1" ref="D6:D38">SUM(E6:F6)</f>
        <v>5044.299999999999</v>
      </c>
      <c r="E6" s="81">
        <f>H6+K6+N6+Q6+T6+W6</f>
        <v>4992.799999999999</v>
      </c>
      <c r="F6" s="81">
        <f>I6+L6+O6+R6+U6+X6</f>
        <v>51.49999999999999</v>
      </c>
      <c r="G6" s="141">
        <f aca="true" t="shared" si="2" ref="G6:G38">SUM(H6:I6)</f>
        <v>0</v>
      </c>
      <c r="H6" s="81">
        <v>0</v>
      </c>
      <c r="I6" s="81">
        <v>0</v>
      </c>
      <c r="J6" s="141">
        <f>SUM(K6:L6)</f>
        <v>3915</v>
      </c>
      <c r="K6" s="81">
        <v>3879.7</v>
      </c>
      <c r="L6" s="81">
        <v>35.3</v>
      </c>
      <c r="M6" s="141">
        <f>SUM(N6:O6)</f>
        <v>274.7</v>
      </c>
      <c r="N6" s="81">
        <v>271.9</v>
      </c>
      <c r="O6" s="81">
        <v>2.8</v>
      </c>
      <c r="P6" s="141">
        <f>SUM(Q6:R6)</f>
        <v>766.3</v>
      </c>
      <c r="Q6" s="81">
        <v>764.9</v>
      </c>
      <c r="R6" s="81">
        <v>1.4</v>
      </c>
      <c r="S6" s="141">
        <f>SUM(T6:U6)</f>
        <v>0</v>
      </c>
      <c r="T6" s="81">
        <v>0</v>
      </c>
      <c r="U6" s="81">
        <v>0</v>
      </c>
      <c r="V6" s="141">
        <f>SUM(W6:X6)</f>
        <v>88.3</v>
      </c>
      <c r="W6" s="81">
        <v>76.3</v>
      </c>
      <c r="X6" s="81">
        <v>12</v>
      </c>
      <c r="Y6" s="142">
        <v>3333.9</v>
      </c>
      <c r="Z6" s="143">
        <f aca="true" t="shared" si="3" ref="Z6:Z38">D6+Y6</f>
        <v>8378.199999999999</v>
      </c>
      <c r="AA6" s="144">
        <f aca="true" t="shared" si="4" ref="AA6:AA38">SUM(AB6:AC6)</f>
        <v>5044.3</v>
      </c>
      <c r="AB6" s="82">
        <f aca="true" t="shared" si="5" ref="AB6:AB38">G6+J6+M6+S6+V6</f>
        <v>4278</v>
      </c>
      <c r="AC6" s="83">
        <f aca="true" t="shared" si="6" ref="AC6:AC38">P6</f>
        <v>766.3</v>
      </c>
      <c r="AD6" s="145">
        <f aca="true" t="shared" si="7" ref="AD6:AD38">AA6/C6/30*1000000</f>
        <v>569.436918630904</v>
      </c>
      <c r="AE6" s="84">
        <f aca="true" t="shared" si="8" ref="AE6:AE38">AB6/C6/30*1000000</f>
        <v>482.93145489027364</v>
      </c>
      <c r="AF6" s="85">
        <f aca="true" t="shared" si="9" ref="AF6:AF38">AC6/C6/30*1000000</f>
        <v>86.50546374063036</v>
      </c>
      <c r="AG6" s="146">
        <f aca="true" t="shared" si="10" ref="AG6:AG38">Z6/C6/30*1000000</f>
        <v>945.7915650681838</v>
      </c>
      <c r="AH6" s="147">
        <f aca="true" t="shared" si="11" ref="AH6:AH38">Y6/C6/30*1000000</f>
        <v>376.35464643727994</v>
      </c>
      <c r="AI6" s="148">
        <f aca="true" t="shared" si="12" ref="AI6:AI38">AC6*100/AA6</f>
        <v>15.191404159149931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</row>
    <row r="7" spans="1:112" s="89" customFormat="1" ht="19.5" customHeight="1">
      <c r="A7" s="87">
        <v>2</v>
      </c>
      <c r="B7" s="88" t="s">
        <v>21</v>
      </c>
      <c r="C7" s="149">
        <v>56854</v>
      </c>
      <c r="D7" s="140">
        <f t="shared" si="1"/>
        <v>1140.2</v>
      </c>
      <c r="E7" s="81">
        <f aca="true" t="shared" si="13" ref="E7:F38">H7+K7+N7+Q7+T7+W7</f>
        <v>959.5</v>
      </c>
      <c r="F7" s="81">
        <f t="shared" si="13"/>
        <v>180.7</v>
      </c>
      <c r="G7" s="141">
        <f>SUM(H7:I7)</f>
        <v>0</v>
      </c>
      <c r="H7" s="81">
        <v>0</v>
      </c>
      <c r="I7" s="81">
        <v>0</v>
      </c>
      <c r="J7" s="141">
        <f>SUM(K7:L7)</f>
        <v>858.5</v>
      </c>
      <c r="K7" s="81">
        <v>778.5</v>
      </c>
      <c r="L7" s="81">
        <v>80</v>
      </c>
      <c r="M7" s="141">
        <f>SUM(N7:O7)</f>
        <v>61.8</v>
      </c>
      <c r="N7" s="81">
        <v>35.1</v>
      </c>
      <c r="O7" s="81">
        <v>26.7</v>
      </c>
      <c r="P7" s="141">
        <f>SUM(Q7:R7)</f>
        <v>179.7</v>
      </c>
      <c r="Q7" s="81">
        <v>144.9</v>
      </c>
      <c r="R7" s="81">
        <v>34.8</v>
      </c>
      <c r="S7" s="141">
        <f>SUM(T7:U7)</f>
        <v>0</v>
      </c>
      <c r="T7" s="81">
        <v>0</v>
      </c>
      <c r="U7" s="81">
        <v>0</v>
      </c>
      <c r="V7" s="141">
        <f>SUM(W7:X7)</f>
        <v>40.2</v>
      </c>
      <c r="W7" s="81">
        <v>1</v>
      </c>
      <c r="X7" s="81">
        <v>39.2</v>
      </c>
      <c r="Y7" s="142">
        <v>468.4</v>
      </c>
      <c r="Z7" s="143">
        <f>D7+Y7</f>
        <v>1608.6</v>
      </c>
      <c r="AA7" s="144">
        <f>SUM(AB7:AC7)</f>
        <v>1140.2</v>
      </c>
      <c r="AB7" s="82">
        <f>G7+J7+M7+S7+V7</f>
        <v>960.5</v>
      </c>
      <c r="AC7" s="83">
        <f>P7</f>
        <v>179.7</v>
      </c>
      <c r="AD7" s="145">
        <f t="shared" si="7"/>
        <v>668.4959135094571</v>
      </c>
      <c r="AE7" s="84">
        <f t="shared" si="8"/>
        <v>563.1383309295154</v>
      </c>
      <c r="AF7" s="85">
        <f t="shared" si="9"/>
        <v>105.3575825799416</v>
      </c>
      <c r="AG7" s="146">
        <f t="shared" si="10"/>
        <v>943.1174587540014</v>
      </c>
      <c r="AH7" s="147">
        <f t="shared" si="11"/>
        <v>274.6215452445445</v>
      </c>
      <c r="AI7" s="148">
        <f>AC7*100/AA7</f>
        <v>15.760392913523942</v>
      </c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</row>
    <row r="8" spans="1:112" s="89" customFormat="1" ht="19.5" customHeight="1">
      <c r="A8" s="87">
        <v>3</v>
      </c>
      <c r="B8" s="90" t="s">
        <v>22</v>
      </c>
      <c r="C8" s="149">
        <v>38934</v>
      </c>
      <c r="D8" s="140">
        <f t="shared" si="1"/>
        <v>707.2</v>
      </c>
      <c r="E8" s="81">
        <f t="shared" si="13"/>
        <v>641</v>
      </c>
      <c r="F8" s="81">
        <f t="shared" si="13"/>
        <v>66.2</v>
      </c>
      <c r="G8" s="141">
        <f>SUM(H8:I8)</f>
        <v>0</v>
      </c>
      <c r="H8" s="81">
        <v>0</v>
      </c>
      <c r="I8" s="81">
        <v>0</v>
      </c>
      <c r="J8" s="141">
        <f>SUM(K8:L8)</f>
        <v>607.2</v>
      </c>
      <c r="K8" s="81">
        <v>566.1</v>
      </c>
      <c r="L8" s="81">
        <v>41.1</v>
      </c>
      <c r="M8" s="141">
        <f>SUM(N8:O8)</f>
        <v>75.1</v>
      </c>
      <c r="N8" s="185">
        <v>56.3</v>
      </c>
      <c r="O8" s="81">
        <v>18.8</v>
      </c>
      <c r="P8" s="141">
        <f>SUM(Q8:R8)</f>
        <v>24.900000000000002</v>
      </c>
      <c r="Q8" s="81">
        <v>18.6</v>
      </c>
      <c r="R8" s="81">
        <v>6.3</v>
      </c>
      <c r="S8" s="141">
        <f>SUM(T8:U8)</f>
        <v>0</v>
      </c>
      <c r="T8" s="81">
        <v>0</v>
      </c>
      <c r="U8" s="81">
        <v>0</v>
      </c>
      <c r="V8" s="141">
        <f>SUM(W8:X8)</f>
        <v>0</v>
      </c>
      <c r="W8" s="81">
        <v>0</v>
      </c>
      <c r="X8" s="81">
        <v>0</v>
      </c>
      <c r="Y8" s="142">
        <v>68.5</v>
      </c>
      <c r="Z8" s="143">
        <f>D8+Y8</f>
        <v>775.7</v>
      </c>
      <c r="AA8" s="144">
        <f>SUM(AB8:AC8)</f>
        <v>707.2</v>
      </c>
      <c r="AB8" s="82">
        <f>G8+J8+M8+S8+V8</f>
        <v>682.3000000000001</v>
      </c>
      <c r="AC8" s="83">
        <f>P8</f>
        <v>24.900000000000002</v>
      </c>
      <c r="AD8" s="145">
        <f t="shared" si="7"/>
        <v>605.4690844334858</v>
      </c>
      <c r="AE8" s="84">
        <f t="shared" si="8"/>
        <v>584.1509563192412</v>
      </c>
      <c r="AF8" s="85">
        <f t="shared" si="9"/>
        <v>21.318128114244622</v>
      </c>
      <c r="AG8" s="146">
        <f t="shared" si="10"/>
        <v>664.115340490745</v>
      </c>
      <c r="AH8" s="147">
        <f t="shared" si="11"/>
        <v>58.64625605725929</v>
      </c>
      <c r="AI8" s="148">
        <f>AC8*100/AA8</f>
        <v>3.5209276018099547</v>
      </c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</row>
    <row r="9" spans="1:112" s="86" customFormat="1" ht="19.5" customHeight="1">
      <c r="A9" s="91">
        <v>4</v>
      </c>
      <c r="B9" s="90" t="s">
        <v>23</v>
      </c>
      <c r="C9" s="149">
        <v>99881</v>
      </c>
      <c r="D9" s="150">
        <f t="shared" si="1"/>
        <v>1461.1000000000001</v>
      </c>
      <c r="E9" s="81">
        <f t="shared" si="13"/>
        <v>1421.8000000000002</v>
      </c>
      <c r="F9" s="81">
        <f t="shared" si="13"/>
        <v>39.3</v>
      </c>
      <c r="G9" s="151">
        <f t="shared" si="2"/>
        <v>0</v>
      </c>
      <c r="H9" s="92">
        <v>0</v>
      </c>
      <c r="I9" s="92">
        <v>0</v>
      </c>
      <c r="J9" s="151">
        <f aca="true" t="shared" si="14" ref="J9:J38">SUM(K9:L9)</f>
        <v>1257.3000000000002</v>
      </c>
      <c r="K9" s="92">
        <v>1235.4</v>
      </c>
      <c r="L9" s="92">
        <v>21.9</v>
      </c>
      <c r="M9" s="151">
        <f aca="true" t="shared" si="15" ref="M9:M38">SUM(N9:O9)</f>
        <v>85.8</v>
      </c>
      <c r="N9" s="92">
        <v>82</v>
      </c>
      <c r="O9" s="92">
        <v>3.8</v>
      </c>
      <c r="P9" s="151">
        <f aca="true" t="shared" si="16" ref="P9:P38">SUM(Q9:R9)</f>
        <v>104.4</v>
      </c>
      <c r="Q9" s="92">
        <v>104.4</v>
      </c>
      <c r="R9" s="92">
        <v>0</v>
      </c>
      <c r="S9" s="151">
        <f aca="true" t="shared" si="17" ref="S9:S38">SUM(T9:U9)</f>
        <v>0</v>
      </c>
      <c r="T9" s="92">
        <v>0</v>
      </c>
      <c r="U9" s="92">
        <v>0</v>
      </c>
      <c r="V9" s="151">
        <f aca="true" t="shared" si="18" ref="V9:V38">SUM(W9:X9)</f>
        <v>13.6</v>
      </c>
      <c r="W9" s="92">
        <v>0</v>
      </c>
      <c r="X9" s="92">
        <v>13.6</v>
      </c>
      <c r="Y9" s="152">
        <v>1031.8</v>
      </c>
      <c r="Z9" s="153">
        <f t="shared" si="3"/>
        <v>2492.9</v>
      </c>
      <c r="AA9" s="154">
        <f t="shared" si="4"/>
        <v>1461.1000000000001</v>
      </c>
      <c r="AB9" s="93">
        <f t="shared" si="5"/>
        <v>1356.7</v>
      </c>
      <c r="AC9" s="94">
        <f t="shared" si="6"/>
        <v>104.4</v>
      </c>
      <c r="AD9" s="155">
        <f t="shared" si="7"/>
        <v>487.6135935096098</v>
      </c>
      <c r="AE9" s="95">
        <f t="shared" si="8"/>
        <v>452.7721321706164</v>
      </c>
      <c r="AF9" s="96">
        <f t="shared" si="9"/>
        <v>34.84146133899341</v>
      </c>
      <c r="AG9" s="156">
        <f t="shared" si="10"/>
        <v>831.956695133876</v>
      </c>
      <c r="AH9" s="157">
        <f t="shared" si="11"/>
        <v>344.3431016242662</v>
      </c>
      <c r="AI9" s="158">
        <f t="shared" si="12"/>
        <v>7.145301485182396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</row>
    <row r="10" spans="1:112" s="86" customFormat="1" ht="19.5" customHeight="1">
      <c r="A10" s="91">
        <v>5</v>
      </c>
      <c r="B10" s="90" t="s">
        <v>103</v>
      </c>
      <c r="C10" s="149">
        <v>93788</v>
      </c>
      <c r="D10" s="150">
        <f t="shared" si="1"/>
        <v>1308.3</v>
      </c>
      <c r="E10" s="81">
        <f t="shared" si="13"/>
        <v>1241.3</v>
      </c>
      <c r="F10" s="81">
        <f t="shared" si="13"/>
        <v>67</v>
      </c>
      <c r="G10" s="151">
        <f t="shared" si="2"/>
        <v>0</v>
      </c>
      <c r="H10" s="92">
        <v>0</v>
      </c>
      <c r="I10" s="92">
        <v>0</v>
      </c>
      <c r="J10" s="151">
        <f t="shared" si="14"/>
        <v>926.5</v>
      </c>
      <c r="K10" s="92">
        <v>878.5</v>
      </c>
      <c r="L10" s="92">
        <v>48</v>
      </c>
      <c r="M10" s="151">
        <f t="shared" si="15"/>
        <v>71.8</v>
      </c>
      <c r="N10" s="92">
        <v>52.8</v>
      </c>
      <c r="O10" s="92">
        <v>19</v>
      </c>
      <c r="P10" s="151">
        <f t="shared" si="16"/>
        <v>310</v>
      </c>
      <c r="Q10" s="92">
        <v>310</v>
      </c>
      <c r="R10" s="92">
        <v>0</v>
      </c>
      <c r="S10" s="151">
        <f t="shared" si="17"/>
        <v>0</v>
      </c>
      <c r="T10" s="92">
        <v>0</v>
      </c>
      <c r="U10" s="92">
        <v>0</v>
      </c>
      <c r="V10" s="151">
        <f t="shared" si="18"/>
        <v>0</v>
      </c>
      <c r="W10" s="92">
        <v>0</v>
      </c>
      <c r="X10" s="92">
        <v>0</v>
      </c>
      <c r="Y10" s="152">
        <v>725.3</v>
      </c>
      <c r="Z10" s="153">
        <f t="shared" si="3"/>
        <v>2033.6</v>
      </c>
      <c r="AA10" s="154">
        <f t="shared" si="4"/>
        <v>1308.3</v>
      </c>
      <c r="AB10" s="93">
        <f t="shared" si="5"/>
        <v>998.3</v>
      </c>
      <c r="AC10" s="94">
        <f t="shared" si="6"/>
        <v>310</v>
      </c>
      <c r="AD10" s="155">
        <f t="shared" si="7"/>
        <v>464.9848594702947</v>
      </c>
      <c r="AE10" s="95">
        <f t="shared" si="8"/>
        <v>354.80729588717816</v>
      </c>
      <c r="AF10" s="96">
        <f t="shared" si="9"/>
        <v>110.17756358311654</v>
      </c>
      <c r="AG10" s="156">
        <f t="shared" si="10"/>
        <v>722.7648171052443</v>
      </c>
      <c r="AH10" s="157">
        <f t="shared" si="11"/>
        <v>257.7799576349497</v>
      </c>
      <c r="AI10" s="158">
        <f t="shared" si="12"/>
        <v>23.69487120690973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</row>
    <row r="11" spans="1:112" s="86" customFormat="1" ht="19.5" customHeight="1">
      <c r="A11" s="91">
        <v>6</v>
      </c>
      <c r="B11" s="90" t="s">
        <v>104</v>
      </c>
      <c r="C11" s="149">
        <v>37103</v>
      </c>
      <c r="D11" s="150">
        <f t="shared" si="1"/>
        <v>761.3</v>
      </c>
      <c r="E11" s="81">
        <f t="shared" si="13"/>
        <v>656.5</v>
      </c>
      <c r="F11" s="81">
        <f t="shared" si="13"/>
        <v>104.8</v>
      </c>
      <c r="G11" s="151">
        <f>SUM(H11:I11)</f>
        <v>0</v>
      </c>
      <c r="H11" s="97">
        <v>0</v>
      </c>
      <c r="I11" s="92">
        <v>0</v>
      </c>
      <c r="J11" s="151">
        <f t="shared" si="14"/>
        <v>603.8000000000001</v>
      </c>
      <c r="K11" s="92">
        <v>531.2</v>
      </c>
      <c r="L11" s="92">
        <v>72.6</v>
      </c>
      <c r="M11" s="151">
        <f t="shared" si="15"/>
        <v>61.9</v>
      </c>
      <c r="N11" s="92">
        <v>35</v>
      </c>
      <c r="O11" s="92">
        <v>26.9</v>
      </c>
      <c r="P11" s="151">
        <f t="shared" si="16"/>
        <v>95.6</v>
      </c>
      <c r="Q11" s="92">
        <v>90.3</v>
      </c>
      <c r="R11" s="92">
        <v>5.3</v>
      </c>
      <c r="S11" s="151">
        <f t="shared" si="17"/>
        <v>0</v>
      </c>
      <c r="T11" s="92">
        <v>0</v>
      </c>
      <c r="U11" s="92">
        <v>0</v>
      </c>
      <c r="V11" s="151">
        <f t="shared" si="18"/>
        <v>0</v>
      </c>
      <c r="W11" s="92">
        <v>0</v>
      </c>
      <c r="X11" s="92">
        <v>0</v>
      </c>
      <c r="Y11" s="152">
        <v>291</v>
      </c>
      <c r="Z11" s="153">
        <f t="shared" si="3"/>
        <v>1052.3</v>
      </c>
      <c r="AA11" s="154">
        <f t="shared" si="4"/>
        <v>761.3000000000001</v>
      </c>
      <c r="AB11" s="93">
        <f t="shared" si="5"/>
        <v>665.7</v>
      </c>
      <c r="AC11" s="94">
        <f t="shared" si="6"/>
        <v>95.6</v>
      </c>
      <c r="AD11" s="155">
        <f t="shared" si="7"/>
        <v>683.9518816986948</v>
      </c>
      <c r="AE11" s="95">
        <f t="shared" si="8"/>
        <v>598.0648465083686</v>
      </c>
      <c r="AF11" s="96">
        <f t="shared" si="9"/>
        <v>85.88703519032603</v>
      </c>
      <c r="AG11" s="156">
        <f t="shared" si="10"/>
        <v>945.386267058369</v>
      </c>
      <c r="AH11" s="157">
        <f t="shared" si="11"/>
        <v>261.4343853596744</v>
      </c>
      <c r="AI11" s="158">
        <f t="shared" si="12"/>
        <v>12.557467489820043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</row>
    <row r="12" spans="1:112" s="86" customFormat="1" ht="19.5" customHeight="1">
      <c r="A12" s="91">
        <v>7</v>
      </c>
      <c r="B12" s="90" t="s">
        <v>26</v>
      </c>
      <c r="C12" s="149">
        <v>29132</v>
      </c>
      <c r="D12" s="150">
        <f t="shared" si="1"/>
        <v>481</v>
      </c>
      <c r="E12" s="81">
        <f>H12+K12+N12+Q12+T12+W12</f>
        <v>437.8</v>
      </c>
      <c r="F12" s="81">
        <f>I12+L12+O12+R12+U12+X12</f>
        <v>43.2</v>
      </c>
      <c r="G12" s="151">
        <f>SUM(H12:I12)</f>
        <v>0</v>
      </c>
      <c r="H12" s="97">
        <v>0</v>
      </c>
      <c r="I12" s="92">
        <v>0</v>
      </c>
      <c r="J12" s="151">
        <f>SUM(K12:L12)</f>
        <v>324.7</v>
      </c>
      <c r="K12" s="92">
        <v>304.9</v>
      </c>
      <c r="L12" s="92">
        <v>19.8</v>
      </c>
      <c r="M12" s="151">
        <f>SUM(N12:O12)</f>
        <v>32.5</v>
      </c>
      <c r="N12" s="92">
        <v>28.7</v>
      </c>
      <c r="O12" s="92">
        <v>3.8</v>
      </c>
      <c r="P12" s="151">
        <f>SUM(Q12:R12)</f>
        <v>107.7</v>
      </c>
      <c r="Q12" s="92">
        <v>97.4</v>
      </c>
      <c r="R12" s="92">
        <v>10.3</v>
      </c>
      <c r="S12" s="151">
        <f>SUM(T12:U12)</f>
        <v>0</v>
      </c>
      <c r="T12" s="92">
        <v>0</v>
      </c>
      <c r="U12" s="92">
        <v>0</v>
      </c>
      <c r="V12" s="151">
        <f>SUM(W12:X12)</f>
        <v>16.1</v>
      </c>
      <c r="W12" s="92">
        <v>6.8</v>
      </c>
      <c r="X12" s="92">
        <v>9.3</v>
      </c>
      <c r="Y12" s="152">
        <v>208.8</v>
      </c>
      <c r="Z12" s="153">
        <f>D12+Y12</f>
        <v>689.8</v>
      </c>
      <c r="AA12" s="154">
        <f>SUM(AB12:AC12)</f>
        <v>481</v>
      </c>
      <c r="AB12" s="93">
        <f>G12+J12+M12+S12+V12</f>
        <v>373.3</v>
      </c>
      <c r="AC12" s="94">
        <f>P12</f>
        <v>107.7</v>
      </c>
      <c r="AD12" s="155">
        <f t="shared" si="7"/>
        <v>550.3684379147786</v>
      </c>
      <c r="AE12" s="95">
        <f t="shared" si="8"/>
        <v>427.1362533754405</v>
      </c>
      <c r="AF12" s="96">
        <f t="shared" si="9"/>
        <v>123.23218453933819</v>
      </c>
      <c r="AG12" s="156">
        <f t="shared" si="10"/>
        <v>789.280973957618</v>
      </c>
      <c r="AH12" s="157">
        <f t="shared" si="11"/>
        <v>238.9125360428395</v>
      </c>
      <c r="AI12" s="158">
        <f>AC12*100/AA12</f>
        <v>22.39085239085239</v>
      </c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</row>
    <row r="13" spans="1:112" s="86" customFormat="1" ht="19.5" customHeight="1">
      <c r="A13" s="91">
        <v>8</v>
      </c>
      <c r="B13" s="90" t="s">
        <v>105</v>
      </c>
      <c r="C13" s="149">
        <v>124499</v>
      </c>
      <c r="D13" s="150">
        <f t="shared" si="1"/>
        <v>1984.8000000000002</v>
      </c>
      <c r="E13" s="81">
        <f t="shared" si="13"/>
        <v>1884.4</v>
      </c>
      <c r="F13" s="81">
        <f t="shared" si="13"/>
        <v>100.39999999999999</v>
      </c>
      <c r="G13" s="151">
        <f t="shared" si="2"/>
        <v>0</v>
      </c>
      <c r="H13" s="92">
        <v>0</v>
      </c>
      <c r="I13" s="92">
        <v>0</v>
      </c>
      <c r="J13" s="151">
        <f t="shared" si="14"/>
        <v>1585.1</v>
      </c>
      <c r="K13" s="92">
        <v>1514.8</v>
      </c>
      <c r="L13" s="92">
        <v>70.3</v>
      </c>
      <c r="M13" s="151">
        <f t="shared" si="15"/>
        <v>121.8</v>
      </c>
      <c r="N13" s="92">
        <v>109.5</v>
      </c>
      <c r="O13" s="92">
        <v>12.3</v>
      </c>
      <c r="P13" s="151">
        <f t="shared" si="16"/>
        <v>260.20000000000005</v>
      </c>
      <c r="Q13" s="92">
        <v>260.1</v>
      </c>
      <c r="R13" s="92">
        <v>0.1</v>
      </c>
      <c r="S13" s="151">
        <f t="shared" si="17"/>
        <v>0</v>
      </c>
      <c r="T13" s="92">
        <v>0</v>
      </c>
      <c r="U13" s="92">
        <v>0</v>
      </c>
      <c r="V13" s="151">
        <f t="shared" si="18"/>
        <v>17.7</v>
      </c>
      <c r="W13" s="92">
        <v>0</v>
      </c>
      <c r="X13" s="92">
        <v>17.7</v>
      </c>
      <c r="Y13" s="152">
        <v>740</v>
      </c>
      <c r="Z13" s="153">
        <f t="shared" si="3"/>
        <v>2724.8</v>
      </c>
      <c r="AA13" s="154">
        <f t="shared" si="4"/>
        <v>1984.8</v>
      </c>
      <c r="AB13" s="93">
        <f t="shared" si="5"/>
        <v>1724.6</v>
      </c>
      <c r="AC13" s="94">
        <f t="shared" si="6"/>
        <v>260.20000000000005</v>
      </c>
      <c r="AD13" s="155">
        <f t="shared" si="7"/>
        <v>531.4098908424967</v>
      </c>
      <c r="AE13" s="95">
        <f t="shared" si="8"/>
        <v>461.74400329855393</v>
      </c>
      <c r="AF13" s="96">
        <f t="shared" si="9"/>
        <v>69.6658875439428</v>
      </c>
      <c r="AG13" s="156">
        <f t="shared" si="10"/>
        <v>729.5373189075148</v>
      </c>
      <c r="AH13" s="157">
        <f t="shared" si="11"/>
        <v>198.12742806501794</v>
      </c>
      <c r="AI13" s="158">
        <f t="shared" si="12"/>
        <v>13.109633212414352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</row>
    <row r="14" spans="1:112" s="89" customFormat="1" ht="17.25" customHeight="1">
      <c r="A14" s="87">
        <v>9</v>
      </c>
      <c r="B14" s="90" t="s">
        <v>106</v>
      </c>
      <c r="C14" s="149">
        <v>20409</v>
      </c>
      <c r="D14" s="150">
        <f t="shared" si="1"/>
        <v>346.9</v>
      </c>
      <c r="E14" s="81">
        <f>H14+K14+N14+Q14+T14+W14</f>
        <v>281.8</v>
      </c>
      <c r="F14" s="81">
        <f t="shared" si="13"/>
        <v>65.1</v>
      </c>
      <c r="G14" s="151">
        <f t="shared" si="2"/>
        <v>0</v>
      </c>
      <c r="H14" s="97">
        <v>0</v>
      </c>
      <c r="I14" s="97">
        <v>0</v>
      </c>
      <c r="J14" s="151">
        <f t="shared" si="14"/>
        <v>270.5</v>
      </c>
      <c r="K14" s="97">
        <v>219.8</v>
      </c>
      <c r="L14" s="97">
        <v>50.7</v>
      </c>
      <c r="M14" s="151">
        <f t="shared" si="15"/>
        <v>4.5</v>
      </c>
      <c r="N14" s="97">
        <v>0.1</v>
      </c>
      <c r="O14" s="97">
        <v>4.4</v>
      </c>
      <c r="P14" s="151">
        <f t="shared" si="16"/>
        <v>71.9</v>
      </c>
      <c r="Q14" s="97">
        <v>61.9</v>
      </c>
      <c r="R14" s="97">
        <v>10</v>
      </c>
      <c r="S14" s="151">
        <v>0</v>
      </c>
      <c r="T14" s="97">
        <v>0</v>
      </c>
      <c r="U14" s="97">
        <v>0</v>
      </c>
      <c r="V14" s="151">
        <f t="shared" si="18"/>
        <v>0</v>
      </c>
      <c r="W14" s="97">
        <v>0</v>
      </c>
      <c r="X14" s="97">
        <v>0</v>
      </c>
      <c r="Y14" s="152">
        <v>87.4</v>
      </c>
      <c r="Z14" s="153">
        <f t="shared" si="3"/>
        <v>434.29999999999995</v>
      </c>
      <c r="AA14" s="154">
        <f t="shared" si="4"/>
        <v>346.9</v>
      </c>
      <c r="AB14" s="93">
        <f>G14+J14+M14+S14+V14</f>
        <v>275</v>
      </c>
      <c r="AC14" s="94">
        <f>P14</f>
        <v>71.9</v>
      </c>
      <c r="AD14" s="159">
        <f t="shared" si="7"/>
        <v>566.5801035490879</v>
      </c>
      <c r="AE14" s="95">
        <f t="shared" si="8"/>
        <v>449.14825158835157</v>
      </c>
      <c r="AF14" s="96">
        <f t="shared" si="9"/>
        <v>117.43185196073628</v>
      </c>
      <c r="AG14" s="156">
        <f t="shared" si="10"/>
        <v>709.327584235713</v>
      </c>
      <c r="AH14" s="160">
        <f t="shared" si="11"/>
        <v>142.74748068662518</v>
      </c>
      <c r="AI14" s="158">
        <f>AC14*100/AA14</f>
        <v>20.726434130873454</v>
      </c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</row>
    <row r="15" spans="1:112" s="89" customFormat="1" ht="19.5" customHeight="1">
      <c r="A15" s="87">
        <v>10</v>
      </c>
      <c r="B15" s="90" t="s">
        <v>28</v>
      </c>
      <c r="C15" s="149">
        <v>36487</v>
      </c>
      <c r="D15" s="150">
        <f t="shared" si="1"/>
        <v>725.6999999999999</v>
      </c>
      <c r="E15" s="81">
        <f t="shared" si="13"/>
        <v>675.1999999999999</v>
      </c>
      <c r="F15" s="81">
        <f t="shared" si="13"/>
        <v>50.5</v>
      </c>
      <c r="G15" s="151">
        <f t="shared" si="2"/>
        <v>547.8</v>
      </c>
      <c r="H15" s="97">
        <v>547.8</v>
      </c>
      <c r="I15" s="97">
        <v>0</v>
      </c>
      <c r="J15" s="151">
        <f t="shared" si="14"/>
        <v>44.9</v>
      </c>
      <c r="K15" s="97">
        <v>0</v>
      </c>
      <c r="L15" s="97">
        <v>44.9</v>
      </c>
      <c r="M15" s="151">
        <f t="shared" si="15"/>
        <v>1.2</v>
      </c>
      <c r="N15" s="97">
        <v>0</v>
      </c>
      <c r="O15" s="97">
        <v>1.2</v>
      </c>
      <c r="P15" s="151">
        <f t="shared" si="16"/>
        <v>122.8</v>
      </c>
      <c r="Q15" s="97">
        <v>122.8</v>
      </c>
      <c r="R15" s="97">
        <v>0</v>
      </c>
      <c r="S15" s="151">
        <f t="shared" si="17"/>
        <v>0</v>
      </c>
      <c r="T15" s="97">
        <v>0</v>
      </c>
      <c r="U15" s="97">
        <v>0</v>
      </c>
      <c r="V15" s="151">
        <f t="shared" si="18"/>
        <v>9</v>
      </c>
      <c r="W15" s="97">
        <v>4.6</v>
      </c>
      <c r="X15" s="97">
        <v>4.4</v>
      </c>
      <c r="Y15" s="152">
        <v>420.9</v>
      </c>
      <c r="Z15" s="153">
        <f t="shared" si="3"/>
        <v>1146.6</v>
      </c>
      <c r="AA15" s="154">
        <f t="shared" si="4"/>
        <v>725.6999999999999</v>
      </c>
      <c r="AB15" s="93">
        <f>G15+J15+M15+S15+V15</f>
        <v>602.9</v>
      </c>
      <c r="AC15" s="94">
        <f>P15</f>
        <v>122.8</v>
      </c>
      <c r="AD15" s="155">
        <f t="shared" si="7"/>
        <v>662.9758544139007</v>
      </c>
      <c r="AE15" s="95">
        <f t="shared" si="8"/>
        <v>550.7897790080485</v>
      </c>
      <c r="AF15" s="96">
        <f t="shared" si="9"/>
        <v>112.1860754058523</v>
      </c>
      <c r="AG15" s="156">
        <f t="shared" si="10"/>
        <v>1047.4963685696275</v>
      </c>
      <c r="AH15" s="157">
        <f t="shared" si="11"/>
        <v>384.5205141557267</v>
      </c>
      <c r="AI15" s="158">
        <f>AC15*100/AA15</f>
        <v>16.921592944743008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</row>
    <row r="16" spans="1:112" s="86" customFormat="1" ht="19.5" customHeight="1">
      <c r="A16" s="91">
        <v>11</v>
      </c>
      <c r="B16" s="90" t="s">
        <v>107</v>
      </c>
      <c r="C16" s="149">
        <v>28972</v>
      </c>
      <c r="D16" s="150">
        <f t="shared" si="1"/>
        <v>543.8</v>
      </c>
      <c r="E16" s="81">
        <f t="shared" si="13"/>
        <v>521</v>
      </c>
      <c r="F16" s="81">
        <f t="shared" si="13"/>
        <v>22.799999999999997</v>
      </c>
      <c r="G16" s="151">
        <f t="shared" si="2"/>
        <v>0</v>
      </c>
      <c r="H16" s="92">
        <v>0</v>
      </c>
      <c r="I16" s="92">
        <v>0</v>
      </c>
      <c r="J16" s="151">
        <f t="shared" si="14"/>
        <v>426.3</v>
      </c>
      <c r="K16" s="92">
        <v>419.7</v>
      </c>
      <c r="L16" s="92">
        <v>6.6</v>
      </c>
      <c r="M16" s="151">
        <f t="shared" si="15"/>
        <v>19.3</v>
      </c>
      <c r="N16" s="92">
        <v>16.8</v>
      </c>
      <c r="O16" s="92">
        <v>2.5</v>
      </c>
      <c r="P16" s="151">
        <f t="shared" si="16"/>
        <v>65.3</v>
      </c>
      <c r="Q16" s="92">
        <v>64.8</v>
      </c>
      <c r="R16" s="92">
        <v>0.5</v>
      </c>
      <c r="S16" s="151">
        <f t="shared" si="17"/>
        <v>0</v>
      </c>
      <c r="T16" s="92">
        <v>0</v>
      </c>
      <c r="U16" s="92">
        <v>0</v>
      </c>
      <c r="V16" s="151">
        <f t="shared" si="18"/>
        <v>32.9</v>
      </c>
      <c r="W16" s="92">
        <v>19.7</v>
      </c>
      <c r="X16" s="92">
        <v>13.2</v>
      </c>
      <c r="Y16" s="152">
        <v>175.2</v>
      </c>
      <c r="Z16" s="153">
        <f t="shared" si="3"/>
        <v>719</v>
      </c>
      <c r="AA16" s="154">
        <f t="shared" si="4"/>
        <v>543.8</v>
      </c>
      <c r="AB16" s="93">
        <f t="shared" si="5"/>
        <v>478.5</v>
      </c>
      <c r="AC16" s="94">
        <f t="shared" si="6"/>
        <v>65.3</v>
      </c>
      <c r="AD16" s="155">
        <f t="shared" si="7"/>
        <v>625.6615582861614</v>
      </c>
      <c r="AE16" s="95">
        <f t="shared" si="8"/>
        <v>550.5315477012288</v>
      </c>
      <c r="AF16" s="96">
        <f t="shared" si="9"/>
        <v>75.13001058493256</v>
      </c>
      <c r="AG16" s="156">
        <f t="shared" si="10"/>
        <v>827.2354917391505</v>
      </c>
      <c r="AH16" s="157">
        <f t="shared" si="11"/>
        <v>201.57393345298905</v>
      </c>
      <c r="AI16" s="158">
        <f t="shared" si="12"/>
        <v>12.008091210003679</v>
      </c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</row>
    <row r="17" spans="1:112" s="86" customFormat="1" ht="19.5" customHeight="1">
      <c r="A17" s="91">
        <v>12</v>
      </c>
      <c r="B17" s="90" t="s">
        <v>108</v>
      </c>
      <c r="C17" s="149">
        <v>27686</v>
      </c>
      <c r="D17" s="150">
        <f t="shared" si="1"/>
        <v>537.5999999999999</v>
      </c>
      <c r="E17" s="81">
        <f t="shared" si="13"/>
        <v>439.59999999999997</v>
      </c>
      <c r="F17" s="81">
        <f t="shared" si="13"/>
        <v>98</v>
      </c>
      <c r="G17" s="151">
        <f t="shared" si="2"/>
        <v>0</v>
      </c>
      <c r="H17" s="92">
        <v>0</v>
      </c>
      <c r="I17" s="92">
        <v>0</v>
      </c>
      <c r="J17" s="151">
        <f t="shared" si="14"/>
        <v>435.2</v>
      </c>
      <c r="K17" s="92">
        <v>364.4</v>
      </c>
      <c r="L17" s="92">
        <v>70.8</v>
      </c>
      <c r="M17" s="151">
        <f t="shared" si="15"/>
        <v>1.3</v>
      </c>
      <c r="N17" s="92">
        <v>0</v>
      </c>
      <c r="O17" s="92">
        <v>1.3</v>
      </c>
      <c r="P17" s="151">
        <f t="shared" si="16"/>
        <v>101.1</v>
      </c>
      <c r="Q17" s="92">
        <v>75.2</v>
      </c>
      <c r="R17" s="92">
        <v>25.9</v>
      </c>
      <c r="S17" s="151">
        <f t="shared" si="17"/>
        <v>0</v>
      </c>
      <c r="T17" s="92">
        <v>0</v>
      </c>
      <c r="U17" s="92">
        <v>0</v>
      </c>
      <c r="V17" s="151">
        <f t="shared" si="18"/>
        <v>0</v>
      </c>
      <c r="W17" s="92">
        <v>0</v>
      </c>
      <c r="X17" s="92">
        <v>0</v>
      </c>
      <c r="Y17" s="152">
        <v>265.3</v>
      </c>
      <c r="Z17" s="153">
        <f t="shared" si="3"/>
        <v>802.8999999999999</v>
      </c>
      <c r="AA17" s="154">
        <f t="shared" si="4"/>
        <v>537.6</v>
      </c>
      <c r="AB17" s="93">
        <f t="shared" si="5"/>
        <v>436.5</v>
      </c>
      <c r="AC17" s="94">
        <f t="shared" si="6"/>
        <v>101.1</v>
      </c>
      <c r="AD17" s="155">
        <f t="shared" si="7"/>
        <v>647.2585422235065</v>
      </c>
      <c r="AE17" s="95">
        <f t="shared" si="8"/>
        <v>525.5363721736618</v>
      </c>
      <c r="AF17" s="96">
        <f t="shared" si="9"/>
        <v>121.72217004984469</v>
      </c>
      <c r="AG17" s="156">
        <f t="shared" si="10"/>
        <v>966.6738905343252</v>
      </c>
      <c r="AH17" s="157">
        <f t="shared" si="11"/>
        <v>319.4153483108189</v>
      </c>
      <c r="AI17" s="158">
        <f t="shared" si="12"/>
        <v>18.80580357142857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</row>
    <row r="18" spans="1:112" s="86" customFormat="1" ht="19.5" customHeight="1">
      <c r="A18" s="91">
        <v>13</v>
      </c>
      <c r="B18" s="90" t="s">
        <v>109</v>
      </c>
      <c r="C18" s="149">
        <v>122478</v>
      </c>
      <c r="D18" s="150">
        <f t="shared" si="1"/>
        <v>1942.9</v>
      </c>
      <c r="E18" s="81">
        <f t="shared" si="13"/>
        <v>1866.2</v>
      </c>
      <c r="F18" s="81">
        <f t="shared" si="13"/>
        <v>76.7</v>
      </c>
      <c r="G18" s="151">
        <f t="shared" si="2"/>
        <v>0</v>
      </c>
      <c r="H18" s="92">
        <v>0</v>
      </c>
      <c r="I18" s="92">
        <v>0</v>
      </c>
      <c r="J18" s="151">
        <f t="shared" si="14"/>
        <v>1546.2</v>
      </c>
      <c r="K18" s="92">
        <v>1492.2</v>
      </c>
      <c r="L18" s="92">
        <v>54</v>
      </c>
      <c r="M18" s="151">
        <f t="shared" si="15"/>
        <v>119.7</v>
      </c>
      <c r="N18" s="92">
        <v>97</v>
      </c>
      <c r="O18" s="92">
        <v>22.7</v>
      </c>
      <c r="P18" s="151">
        <f t="shared" si="16"/>
        <v>277</v>
      </c>
      <c r="Q18" s="92">
        <v>277</v>
      </c>
      <c r="R18" s="92">
        <v>0</v>
      </c>
      <c r="S18" s="151">
        <f t="shared" si="17"/>
        <v>0</v>
      </c>
      <c r="T18" s="92">
        <v>0</v>
      </c>
      <c r="U18" s="92">
        <v>0</v>
      </c>
      <c r="V18" s="151">
        <v>0</v>
      </c>
      <c r="W18" s="92">
        <v>0</v>
      </c>
      <c r="X18" s="92">
        <v>0</v>
      </c>
      <c r="Y18" s="152">
        <v>942.4</v>
      </c>
      <c r="Z18" s="153">
        <f t="shared" si="3"/>
        <v>2885.3</v>
      </c>
      <c r="AA18" s="154">
        <f t="shared" si="4"/>
        <v>1942.9</v>
      </c>
      <c r="AB18" s="93">
        <f t="shared" si="5"/>
        <v>1665.9</v>
      </c>
      <c r="AC18" s="94">
        <f t="shared" si="6"/>
        <v>277</v>
      </c>
      <c r="AD18" s="155">
        <f t="shared" si="7"/>
        <v>528.7752358246652</v>
      </c>
      <c r="AE18" s="95">
        <f t="shared" si="8"/>
        <v>453.3875471513252</v>
      </c>
      <c r="AF18" s="96">
        <f t="shared" si="9"/>
        <v>75.38768867333998</v>
      </c>
      <c r="AG18" s="146">
        <f t="shared" si="10"/>
        <v>785.2566719465265</v>
      </c>
      <c r="AH18" s="157">
        <f t="shared" si="11"/>
        <v>256.4814361218613</v>
      </c>
      <c r="AI18" s="158">
        <f t="shared" si="12"/>
        <v>14.2570384476813</v>
      </c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</row>
    <row r="19" spans="1:112" s="86" customFormat="1" ht="19.5" customHeight="1">
      <c r="A19" s="91">
        <v>14</v>
      </c>
      <c r="B19" s="90" t="s">
        <v>75</v>
      </c>
      <c r="C19" s="149">
        <v>55200</v>
      </c>
      <c r="D19" s="150">
        <f t="shared" si="1"/>
        <v>1050.5</v>
      </c>
      <c r="E19" s="81">
        <f t="shared" si="13"/>
        <v>984.1</v>
      </c>
      <c r="F19" s="81">
        <f t="shared" si="13"/>
        <v>66.4</v>
      </c>
      <c r="G19" s="151">
        <f t="shared" si="2"/>
        <v>0</v>
      </c>
      <c r="H19" s="92">
        <v>0</v>
      </c>
      <c r="I19" s="92">
        <v>0</v>
      </c>
      <c r="J19" s="151">
        <f t="shared" si="14"/>
        <v>825.5999999999999</v>
      </c>
      <c r="K19" s="92">
        <v>804.8</v>
      </c>
      <c r="L19" s="92">
        <v>20.8</v>
      </c>
      <c r="M19" s="151">
        <f t="shared" si="15"/>
        <v>0</v>
      </c>
      <c r="N19" s="92">
        <v>0</v>
      </c>
      <c r="O19" s="92">
        <v>0</v>
      </c>
      <c r="P19" s="151">
        <f t="shared" si="16"/>
        <v>151.9</v>
      </c>
      <c r="Q19" s="92">
        <v>144.6</v>
      </c>
      <c r="R19" s="92">
        <v>7.3</v>
      </c>
      <c r="S19" s="151">
        <f t="shared" si="17"/>
        <v>0</v>
      </c>
      <c r="T19" s="92">
        <v>0</v>
      </c>
      <c r="U19" s="92">
        <v>0</v>
      </c>
      <c r="V19" s="151">
        <f t="shared" si="18"/>
        <v>73</v>
      </c>
      <c r="W19" s="92">
        <v>34.7</v>
      </c>
      <c r="X19" s="92">
        <v>38.3</v>
      </c>
      <c r="Y19" s="152">
        <v>288.9</v>
      </c>
      <c r="Z19" s="153">
        <f t="shared" si="3"/>
        <v>1339.4</v>
      </c>
      <c r="AA19" s="154">
        <f t="shared" si="4"/>
        <v>1050.5</v>
      </c>
      <c r="AB19" s="93">
        <f t="shared" si="5"/>
        <v>898.5999999999999</v>
      </c>
      <c r="AC19" s="94">
        <f t="shared" si="6"/>
        <v>151.9</v>
      </c>
      <c r="AD19" s="155">
        <f t="shared" si="7"/>
        <v>634.3599033816425</v>
      </c>
      <c r="AE19" s="95">
        <f t="shared" si="8"/>
        <v>542.6328502415458</v>
      </c>
      <c r="AF19" s="96">
        <f t="shared" si="9"/>
        <v>91.72705314009663</v>
      </c>
      <c r="AG19" s="146">
        <f t="shared" si="10"/>
        <v>808.8164251207729</v>
      </c>
      <c r="AH19" s="157">
        <f t="shared" si="11"/>
        <v>174.45652173913044</v>
      </c>
      <c r="AI19" s="158">
        <f t="shared" si="12"/>
        <v>14.459781056639695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</row>
    <row r="20" spans="1:112" s="86" customFormat="1" ht="19.5" customHeight="1">
      <c r="A20" s="91">
        <v>15</v>
      </c>
      <c r="B20" s="90" t="s">
        <v>83</v>
      </c>
      <c r="C20" s="149">
        <v>17587</v>
      </c>
      <c r="D20" s="150">
        <f t="shared" si="1"/>
        <v>357.1</v>
      </c>
      <c r="E20" s="81">
        <f>H20+K20+N20+Q20+T20+W20</f>
        <v>346.6</v>
      </c>
      <c r="F20" s="81">
        <f>I20+L20+O20+R20+U20+X20</f>
        <v>10.5</v>
      </c>
      <c r="G20" s="151">
        <f>SUM(H20:I20)</f>
        <v>0</v>
      </c>
      <c r="H20" s="92">
        <v>0</v>
      </c>
      <c r="I20" s="92">
        <v>0</v>
      </c>
      <c r="J20" s="151">
        <f>SUM(K20:L20)</f>
        <v>282.90000000000003</v>
      </c>
      <c r="K20" s="92">
        <v>279.1</v>
      </c>
      <c r="L20" s="92">
        <v>3.8</v>
      </c>
      <c r="M20" s="151">
        <f>SUM(N20:O20)</f>
        <v>0</v>
      </c>
      <c r="N20" s="92">
        <v>0</v>
      </c>
      <c r="O20" s="92">
        <v>0</v>
      </c>
      <c r="P20" s="151">
        <f>SUM(Q20:R20)</f>
        <v>59.6</v>
      </c>
      <c r="Q20" s="92">
        <v>59.6</v>
      </c>
      <c r="R20" s="92">
        <v>0</v>
      </c>
      <c r="S20" s="151">
        <f>SUM(T20:U20)</f>
        <v>0</v>
      </c>
      <c r="T20" s="92">
        <v>0</v>
      </c>
      <c r="U20" s="92">
        <v>0</v>
      </c>
      <c r="V20" s="151">
        <f>SUM(W20:X20)</f>
        <v>14.600000000000001</v>
      </c>
      <c r="W20" s="92">
        <v>7.9</v>
      </c>
      <c r="X20" s="92">
        <v>6.7</v>
      </c>
      <c r="Y20" s="152">
        <v>114.7</v>
      </c>
      <c r="Z20" s="153">
        <f>D20+Y20</f>
        <v>471.8</v>
      </c>
      <c r="AA20" s="154">
        <f>SUM(AB20:AC20)</f>
        <v>357.1000000000001</v>
      </c>
      <c r="AB20" s="93">
        <f>G20+J20+M20+S20+V20</f>
        <v>297.50000000000006</v>
      </c>
      <c r="AC20" s="94">
        <f>P20</f>
        <v>59.6</v>
      </c>
      <c r="AD20" s="155">
        <f t="shared" si="7"/>
        <v>676.8256856390138</v>
      </c>
      <c r="AE20" s="95">
        <f t="shared" si="8"/>
        <v>563.8634597524688</v>
      </c>
      <c r="AF20" s="96">
        <f t="shared" si="9"/>
        <v>112.96222588654499</v>
      </c>
      <c r="AG20" s="156">
        <f t="shared" si="10"/>
        <v>894.2211102897975</v>
      </c>
      <c r="AH20" s="157">
        <f t="shared" si="11"/>
        <v>217.39542465078372</v>
      </c>
      <c r="AI20" s="158">
        <f>AC20*100/AA20</f>
        <v>16.690002800336035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</row>
    <row r="21" spans="1:112" s="86" customFormat="1" ht="19.5" customHeight="1">
      <c r="A21" s="91">
        <v>16</v>
      </c>
      <c r="B21" s="90" t="s">
        <v>84</v>
      </c>
      <c r="C21" s="149">
        <v>6864</v>
      </c>
      <c r="D21" s="150">
        <f t="shared" si="1"/>
        <v>87.39999999999999</v>
      </c>
      <c r="E21" s="81">
        <f>H21+K21+N21+Q21+T21+W21</f>
        <v>86.3</v>
      </c>
      <c r="F21" s="81">
        <f>I21+L21+O21+R21+U21+X21</f>
        <v>1.1</v>
      </c>
      <c r="G21" s="151">
        <f>SUM(H21:I21)</f>
        <v>0</v>
      </c>
      <c r="H21" s="92">
        <v>0</v>
      </c>
      <c r="I21" s="92">
        <v>0</v>
      </c>
      <c r="J21" s="151">
        <f>SUM(K21:L21)</f>
        <v>52</v>
      </c>
      <c r="K21" s="92">
        <v>51.3</v>
      </c>
      <c r="L21" s="92">
        <v>0.7</v>
      </c>
      <c r="M21" s="151">
        <f>SUM(N21:O21)</f>
        <v>6.1000000000000005</v>
      </c>
      <c r="N21" s="92">
        <v>5.7</v>
      </c>
      <c r="O21" s="92">
        <v>0.4</v>
      </c>
      <c r="P21" s="151">
        <f>SUM(Q21:R21)</f>
        <v>29.3</v>
      </c>
      <c r="Q21" s="92">
        <v>29.3</v>
      </c>
      <c r="R21" s="92">
        <v>0</v>
      </c>
      <c r="S21" s="151">
        <f>SUM(T21:U21)</f>
        <v>0</v>
      </c>
      <c r="T21" s="92">
        <v>0</v>
      </c>
      <c r="U21" s="92">
        <v>0</v>
      </c>
      <c r="V21" s="151">
        <f>SUM(W21:X21)</f>
        <v>0</v>
      </c>
      <c r="W21" s="92">
        <v>0</v>
      </c>
      <c r="X21" s="92">
        <v>0</v>
      </c>
      <c r="Y21" s="152">
        <v>34.8</v>
      </c>
      <c r="Z21" s="153">
        <f t="shared" si="3"/>
        <v>122.19999999999999</v>
      </c>
      <c r="AA21" s="154">
        <f t="shared" si="4"/>
        <v>87.4</v>
      </c>
      <c r="AB21" s="93">
        <f t="shared" si="5"/>
        <v>58.1</v>
      </c>
      <c r="AC21" s="94">
        <f t="shared" si="6"/>
        <v>29.3</v>
      </c>
      <c r="AD21" s="155">
        <f t="shared" si="7"/>
        <v>424.4366744366745</v>
      </c>
      <c r="AE21" s="95">
        <f t="shared" si="8"/>
        <v>282.1484071484072</v>
      </c>
      <c r="AF21" s="96">
        <f t="shared" si="9"/>
        <v>142.2882672882673</v>
      </c>
      <c r="AG21" s="156">
        <f t="shared" si="10"/>
        <v>593.4343434343433</v>
      </c>
      <c r="AH21" s="157">
        <f t="shared" si="11"/>
        <v>168.997668997669</v>
      </c>
      <c r="AI21" s="158">
        <f t="shared" si="12"/>
        <v>33.52402745995423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</row>
    <row r="22" spans="1:112" s="86" customFormat="1" ht="19.5" customHeight="1">
      <c r="A22" s="91">
        <v>17</v>
      </c>
      <c r="B22" s="90" t="s">
        <v>85</v>
      </c>
      <c r="C22" s="149">
        <v>14646</v>
      </c>
      <c r="D22" s="150">
        <f t="shared" si="1"/>
        <v>245.3</v>
      </c>
      <c r="E22" s="81">
        <f t="shared" si="13"/>
        <v>235.60000000000002</v>
      </c>
      <c r="F22" s="81">
        <f t="shared" si="13"/>
        <v>9.7</v>
      </c>
      <c r="G22" s="151">
        <f t="shared" si="2"/>
        <v>0</v>
      </c>
      <c r="H22" s="92">
        <v>0</v>
      </c>
      <c r="I22" s="92">
        <v>0</v>
      </c>
      <c r="J22" s="151">
        <f t="shared" si="14"/>
        <v>196.8</v>
      </c>
      <c r="K22" s="92">
        <v>189.9</v>
      </c>
      <c r="L22" s="92">
        <v>6.9</v>
      </c>
      <c r="M22" s="151">
        <f>SUM(N22:O22)</f>
        <v>10.5</v>
      </c>
      <c r="N22" s="92">
        <v>8.8</v>
      </c>
      <c r="O22" s="92">
        <v>1.7</v>
      </c>
      <c r="P22" s="151">
        <f t="shared" si="16"/>
        <v>37.2</v>
      </c>
      <c r="Q22" s="92">
        <v>36.6</v>
      </c>
      <c r="R22" s="92">
        <v>0.6</v>
      </c>
      <c r="S22" s="151">
        <f t="shared" si="17"/>
        <v>0</v>
      </c>
      <c r="T22" s="92">
        <v>0</v>
      </c>
      <c r="U22" s="92">
        <v>0</v>
      </c>
      <c r="V22" s="151">
        <f t="shared" si="18"/>
        <v>0.8</v>
      </c>
      <c r="W22" s="92">
        <v>0.3</v>
      </c>
      <c r="X22" s="92">
        <v>0.5</v>
      </c>
      <c r="Y22" s="152">
        <v>55.6</v>
      </c>
      <c r="Z22" s="153">
        <f t="shared" si="3"/>
        <v>300.90000000000003</v>
      </c>
      <c r="AA22" s="154">
        <f t="shared" si="4"/>
        <v>245.3</v>
      </c>
      <c r="AB22" s="93">
        <f t="shared" si="5"/>
        <v>208.10000000000002</v>
      </c>
      <c r="AC22" s="94">
        <f t="shared" si="6"/>
        <v>37.2</v>
      </c>
      <c r="AD22" s="155">
        <f t="shared" si="7"/>
        <v>558.2866766807774</v>
      </c>
      <c r="AE22" s="95">
        <f t="shared" si="8"/>
        <v>473.6219217988985</v>
      </c>
      <c r="AF22" s="96">
        <f t="shared" si="9"/>
        <v>84.664754881879</v>
      </c>
      <c r="AG22" s="156">
        <f t="shared" si="10"/>
        <v>684.8286221493923</v>
      </c>
      <c r="AH22" s="157">
        <f t="shared" si="11"/>
        <v>126.54194546861487</v>
      </c>
      <c r="AI22" s="158">
        <f>AC22*100/AA22</f>
        <v>15.165103954341623</v>
      </c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</row>
    <row r="23" spans="1:112" s="86" customFormat="1" ht="19.5" customHeight="1">
      <c r="A23" s="91">
        <v>18</v>
      </c>
      <c r="B23" s="90" t="s">
        <v>110</v>
      </c>
      <c r="C23" s="149">
        <v>33772</v>
      </c>
      <c r="D23" s="150">
        <f t="shared" si="1"/>
        <v>524</v>
      </c>
      <c r="E23" s="81">
        <f t="shared" si="13"/>
        <v>487.9</v>
      </c>
      <c r="F23" s="81">
        <f t="shared" si="13"/>
        <v>36.1</v>
      </c>
      <c r="G23" s="151">
        <v>0</v>
      </c>
      <c r="H23" s="92">
        <v>0</v>
      </c>
      <c r="I23" s="98">
        <v>0</v>
      </c>
      <c r="J23" s="151">
        <f t="shared" si="14"/>
        <v>335.3</v>
      </c>
      <c r="K23" s="92">
        <v>308.8</v>
      </c>
      <c r="L23" s="92">
        <v>26.5</v>
      </c>
      <c r="M23" s="151">
        <f t="shared" si="15"/>
        <v>0</v>
      </c>
      <c r="N23" s="92">
        <v>0</v>
      </c>
      <c r="O23" s="92">
        <v>0</v>
      </c>
      <c r="P23" s="151">
        <f t="shared" si="16"/>
        <v>139</v>
      </c>
      <c r="Q23" s="92">
        <v>136.7</v>
      </c>
      <c r="R23" s="92">
        <v>2.3</v>
      </c>
      <c r="S23" s="151">
        <v>0</v>
      </c>
      <c r="T23" s="92">
        <v>0</v>
      </c>
      <c r="U23" s="92">
        <v>0</v>
      </c>
      <c r="V23" s="151">
        <f t="shared" si="18"/>
        <v>49.699999999999996</v>
      </c>
      <c r="W23" s="92">
        <v>42.4</v>
      </c>
      <c r="X23" s="92">
        <v>7.3</v>
      </c>
      <c r="Y23" s="152">
        <v>287.4</v>
      </c>
      <c r="Z23" s="153">
        <f t="shared" si="3"/>
        <v>811.4</v>
      </c>
      <c r="AA23" s="154">
        <f t="shared" si="4"/>
        <v>524</v>
      </c>
      <c r="AB23" s="93">
        <f t="shared" si="5"/>
        <v>385</v>
      </c>
      <c r="AC23" s="94">
        <f t="shared" si="6"/>
        <v>139</v>
      </c>
      <c r="AD23" s="155">
        <f t="shared" si="7"/>
        <v>517.193730506534</v>
      </c>
      <c r="AE23" s="95">
        <f t="shared" si="8"/>
        <v>379.99921039125115</v>
      </c>
      <c r="AF23" s="96">
        <f t="shared" si="9"/>
        <v>137.1945201152829</v>
      </c>
      <c r="AG23" s="156">
        <f t="shared" si="10"/>
        <v>800.8606735362627</v>
      </c>
      <c r="AH23" s="157">
        <f t="shared" si="11"/>
        <v>283.66694302972877</v>
      </c>
      <c r="AI23" s="158">
        <f t="shared" si="12"/>
        <v>26.52671755725191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</row>
    <row r="24" spans="1:112" s="86" customFormat="1" ht="19.5" customHeight="1">
      <c r="A24" s="91">
        <v>19</v>
      </c>
      <c r="B24" s="90" t="s">
        <v>111</v>
      </c>
      <c r="C24" s="149">
        <v>26893</v>
      </c>
      <c r="D24" s="150">
        <f t="shared" si="1"/>
        <v>466.59999999999997</v>
      </c>
      <c r="E24" s="81">
        <f t="shared" si="13"/>
        <v>418.79999999999995</v>
      </c>
      <c r="F24" s="81">
        <f t="shared" si="13"/>
        <v>47.8</v>
      </c>
      <c r="G24" s="151">
        <v>0</v>
      </c>
      <c r="H24" s="92">
        <v>0</v>
      </c>
      <c r="I24" s="92">
        <v>0</v>
      </c>
      <c r="J24" s="151">
        <f t="shared" si="14"/>
        <v>296.6</v>
      </c>
      <c r="K24" s="92">
        <v>260.3</v>
      </c>
      <c r="L24" s="92">
        <v>36.3</v>
      </c>
      <c r="M24" s="151">
        <f t="shared" si="15"/>
        <v>0</v>
      </c>
      <c r="N24" s="92">
        <v>0</v>
      </c>
      <c r="O24" s="92">
        <v>0</v>
      </c>
      <c r="P24" s="151">
        <f t="shared" si="16"/>
        <v>125.89999999999999</v>
      </c>
      <c r="Q24" s="92">
        <v>124.6</v>
      </c>
      <c r="R24" s="92">
        <v>1.3</v>
      </c>
      <c r="S24" s="151">
        <v>0</v>
      </c>
      <c r="T24" s="92">
        <v>0</v>
      </c>
      <c r="U24" s="92">
        <v>0</v>
      </c>
      <c r="V24" s="151">
        <f t="shared" si="18"/>
        <v>44.099999999999994</v>
      </c>
      <c r="W24" s="92">
        <v>33.9</v>
      </c>
      <c r="X24" s="92">
        <v>10.2</v>
      </c>
      <c r="Y24" s="152">
        <v>473.6</v>
      </c>
      <c r="Z24" s="153">
        <f t="shared" si="3"/>
        <v>940.2</v>
      </c>
      <c r="AA24" s="154">
        <f t="shared" si="4"/>
        <v>466.6</v>
      </c>
      <c r="AB24" s="93">
        <f t="shared" si="5"/>
        <v>340.70000000000005</v>
      </c>
      <c r="AC24" s="94">
        <f t="shared" si="6"/>
        <v>125.89999999999999</v>
      </c>
      <c r="AD24" s="155">
        <f t="shared" si="7"/>
        <v>578.3413279787802</v>
      </c>
      <c r="AE24" s="95">
        <f t="shared" si="8"/>
        <v>422.29080677747623</v>
      </c>
      <c r="AF24" s="96">
        <f t="shared" si="9"/>
        <v>156.05052120130392</v>
      </c>
      <c r="AG24" s="156">
        <f t="shared" si="10"/>
        <v>1165.3590153571563</v>
      </c>
      <c r="AH24" s="157">
        <f t="shared" si="11"/>
        <v>587.0176873783761</v>
      </c>
      <c r="AI24" s="158">
        <f t="shared" si="12"/>
        <v>26.982426060865837</v>
      </c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</row>
    <row r="25" spans="1:112" s="86" customFormat="1" ht="19.5" customHeight="1">
      <c r="A25" s="91">
        <v>20</v>
      </c>
      <c r="B25" s="90" t="s">
        <v>34</v>
      </c>
      <c r="C25" s="149">
        <v>6280</v>
      </c>
      <c r="D25" s="150">
        <f t="shared" si="1"/>
        <v>91</v>
      </c>
      <c r="E25" s="81">
        <f t="shared" si="13"/>
        <v>90.8</v>
      </c>
      <c r="F25" s="81">
        <f t="shared" si="13"/>
        <v>0.2</v>
      </c>
      <c r="G25" s="151">
        <f t="shared" si="2"/>
        <v>0</v>
      </c>
      <c r="H25" s="92">
        <v>0</v>
      </c>
      <c r="I25" s="92">
        <v>0</v>
      </c>
      <c r="J25" s="151">
        <f t="shared" si="14"/>
        <v>61.4</v>
      </c>
      <c r="K25" s="92">
        <v>61.4</v>
      </c>
      <c r="L25" s="92">
        <v>0</v>
      </c>
      <c r="M25" s="151">
        <f t="shared" si="15"/>
        <v>7.4</v>
      </c>
      <c r="N25" s="92">
        <v>7.2</v>
      </c>
      <c r="O25" s="92">
        <v>0.2</v>
      </c>
      <c r="P25" s="151">
        <f t="shared" si="16"/>
        <v>20.5</v>
      </c>
      <c r="Q25" s="92">
        <v>20.5</v>
      </c>
      <c r="R25" s="92">
        <v>0</v>
      </c>
      <c r="S25" s="151">
        <f t="shared" si="17"/>
        <v>0</v>
      </c>
      <c r="T25" s="92">
        <v>0</v>
      </c>
      <c r="U25" s="92">
        <v>0</v>
      </c>
      <c r="V25" s="151">
        <f t="shared" si="18"/>
        <v>1.7</v>
      </c>
      <c r="W25" s="92">
        <v>1.7</v>
      </c>
      <c r="X25" s="92">
        <v>0</v>
      </c>
      <c r="Y25" s="152">
        <v>48.8</v>
      </c>
      <c r="Z25" s="153">
        <f t="shared" si="3"/>
        <v>139.8</v>
      </c>
      <c r="AA25" s="154">
        <f t="shared" si="4"/>
        <v>91</v>
      </c>
      <c r="AB25" s="93">
        <f t="shared" si="5"/>
        <v>70.5</v>
      </c>
      <c r="AC25" s="94">
        <f t="shared" si="6"/>
        <v>20.5</v>
      </c>
      <c r="AD25" s="155">
        <f t="shared" si="7"/>
        <v>483.01486199575373</v>
      </c>
      <c r="AE25" s="95">
        <f t="shared" si="8"/>
        <v>374.2038216560509</v>
      </c>
      <c r="AF25" s="96">
        <f t="shared" si="9"/>
        <v>108.81104033970277</v>
      </c>
      <c r="AG25" s="156">
        <f t="shared" si="10"/>
        <v>742.0382165605097</v>
      </c>
      <c r="AH25" s="157">
        <f t="shared" si="11"/>
        <v>259.02335456475583</v>
      </c>
      <c r="AI25" s="158">
        <f t="shared" si="12"/>
        <v>22.52747252747253</v>
      </c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</row>
    <row r="26" spans="1:112" s="86" customFormat="1" ht="19.5" customHeight="1">
      <c r="A26" s="91">
        <v>21</v>
      </c>
      <c r="B26" s="90" t="s">
        <v>35</v>
      </c>
      <c r="C26" s="149">
        <v>16155</v>
      </c>
      <c r="D26" s="150">
        <f t="shared" si="1"/>
        <v>192.39999999999998</v>
      </c>
      <c r="E26" s="81">
        <f t="shared" si="13"/>
        <v>173.2</v>
      </c>
      <c r="F26" s="81">
        <f t="shared" si="13"/>
        <v>19.200000000000003</v>
      </c>
      <c r="G26" s="151">
        <f t="shared" si="2"/>
        <v>0</v>
      </c>
      <c r="H26" s="92">
        <v>0</v>
      </c>
      <c r="I26" s="92">
        <v>0</v>
      </c>
      <c r="J26" s="151">
        <f t="shared" si="14"/>
        <v>143.4</v>
      </c>
      <c r="K26" s="92">
        <v>128.6</v>
      </c>
      <c r="L26" s="92">
        <v>14.8</v>
      </c>
      <c r="M26" s="151">
        <f t="shared" si="15"/>
        <v>8.3</v>
      </c>
      <c r="N26" s="92">
        <v>3.9</v>
      </c>
      <c r="O26" s="92">
        <v>4.4</v>
      </c>
      <c r="P26" s="151">
        <f t="shared" si="16"/>
        <v>40.7</v>
      </c>
      <c r="Q26" s="92">
        <v>40.7</v>
      </c>
      <c r="R26" s="92">
        <v>0</v>
      </c>
      <c r="S26" s="151">
        <f t="shared" si="17"/>
        <v>0</v>
      </c>
      <c r="T26" s="92">
        <v>0</v>
      </c>
      <c r="U26" s="92">
        <v>0</v>
      </c>
      <c r="V26" s="151">
        <f t="shared" si="18"/>
        <v>0</v>
      </c>
      <c r="W26" s="92">
        <v>0</v>
      </c>
      <c r="X26" s="92">
        <v>0</v>
      </c>
      <c r="Y26" s="152">
        <v>111.1</v>
      </c>
      <c r="Z26" s="153">
        <f t="shared" si="3"/>
        <v>303.5</v>
      </c>
      <c r="AA26" s="154">
        <f t="shared" si="4"/>
        <v>192.40000000000003</v>
      </c>
      <c r="AB26" s="93">
        <f t="shared" si="5"/>
        <v>151.70000000000002</v>
      </c>
      <c r="AC26" s="94">
        <f t="shared" si="6"/>
        <v>40.7</v>
      </c>
      <c r="AD26" s="155">
        <f t="shared" si="7"/>
        <v>396.9875167646756</v>
      </c>
      <c r="AE26" s="95">
        <f t="shared" si="8"/>
        <v>313.0093882183019</v>
      </c>
      <c r="AF26" s="96">
        <f t="shared" si="9"/>
        <v>83.97812854637367</v>
      </c>
      <c r="AG26" s="156">
        <f t="shared" si="10"/>
        <v>626.2251109047766</v>
      </c>
      <c r="AH26" s="157">
        <f t="shared" si="11"/>
        <v>229.23759414010107</v>
      </c>
      <c r="AI26" s="158">
        <f t="shared" si="12"/>
        <v>21.153846153846153</v>
      </c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</row>
    <row r="27" spans="1:112" s="86" customFormat="1" ht="19.5" customHeight="1">
      <c r="A27" s="87">
        <v>22</v>
      </c>
      <c r="B27" s="90" t="s">
        <v>36</v>
      </c>
      <c r="C27" s="149">
        <v>8111</v>
      </c>
      <c r="D27" s="150">
        <f t="shared" si="1"/>
        <v>130</v>
      </c>
      <c r="E27" s="81">
        <f t="shared" si="13"/>
        <v>124.4</v>
      </c>
      <c r="F27" s="81">
        <f t="shared" si="13"/>
        <v>5.6000000000000005</v>
      </c>
      <c r="G27" s="151">
        <f t="shared" si="2"/>
        <v>0</v>
      </c>
      <c r="H27" s="92">
        <v>0</v>
      </c>
      <c r="I27" s="92">
        <v>0</v>
      </c>
      <c r="J27" s="151">
        <f t="shared" si="14"/>
        <v>103.10000000000001</v>
      </c>
      <c r="K27" s="92">
        <v>98.7</v>
      </c>
      <c r="L27" s="92">
        <v>4.4</v>
      </c>
      <c r="M27" s="151">
        <f t="shared" si="15"/>
        <v>8.6</v>
      </c>
      <c r="N27" s="92">
        <v>7.7</v>
      </c>
      <c r="O27" s="92">
        <v>0.9</v>
      </c>
      <c r="P27" s="151">
        <f t="shared" si="16"/>
        <v>18</v>
      </c>
      <c r="Q27" s="92">
        <v>18</v>
      </c>
      <c r="R27" s="92">
        <v>0</v>
      </c>
      <c r="S27" s="151">
        <f t="shared" si="17"/>
        <v>0</v>
      </c>
      <c r="T27" s="92">
        <v>0</v>
      </c>
      <c r="U27" s="92">
        <v>0</v>
      </c>
      <c r="V27" s="151">
        <f t="shared" si="18"/>
        <v>0.3</v>
      </c>
      <c r="W27" s="92">
        <v>0</v>
      </c>
      <c r="X27" s="92">
        <v>0.3</v>
      </c>
      <c r="Y27" s="152">
        <v>62.9</v>
      </c>
      <c r="Z27" s="153">
        <f t="shared" si="3"/>
        <v>192.9</v>
      </c>
      <c r="AA27" s="154">
        <f t="shared" si="4"/>
        <v>130</v>
      </c>
      <c r="AB27" s="93">
        <f t="shared" si="5"/>
        <v>112</v>
      </c>
      <c r="AC27" s="94">
        <f t="shared" si="6"/>
        <v>18</v>
      </c>
      <c r="AD27" s="155">
        <f t="shared" si="7"/>
        <v>534.2538938889574</v>
      </c>
      <c r="AE27" s="95">
        <f t="shared" si="8"/>
        <v>460.28027781202485</v>
      </c>
      <c r="AF27" s="96">
        <f t="shared" si="9"/>
        <v>73.97361607693256</v>
      </c>
      <c r="AG27" s="156">
        <f t="shared" si="10"/>
        <v>792.7505856244607</v>
      </c>
      <c r="AH27" s="157">
        <f t="shared" si="11"/>
        <v>258.49669173550325</v>
      </c>
      <c r="AI27" s="158">
        <f t="shared" si="12"/>
        <v>13.846153846153847</v>
      </c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</row>
    <row r="28" spans="1:112" s="89" customFormat="1" ht="19.5" customHeight="1">
      <c r="A28" s="91">
        <v>23</v>
      </c>
      <c r="B28" s="90" t="s">
        <v>37</v>
      </c>
      <c r="C28" s="149">
        <v>6037</v>
      </c>
      <c r="D28" s="150">
        <f t="shared" si="1"/>
        <v>92.09999999999998</v>
      </c>
      <c r="E28" s="81">
        <f t="shared" si="13"/>
        <v>89.49999999999999</v>
      </c>
      <c r="F28" s="81">
        <f t="shared" si="13"/>
        <v>2.5999999999999996</v>
      </c>
      <c r="G28" s="151">
        <f t="shared" si="2"/>
        <v>0</v>
      </c>
      <c r="H28" s="97">
        <v>0</v>
      </c>
      <c r="I28" s="97">
        <v>0</v>
      </c>
      <c r="J28" s="151">
        <f t="shared" si="14"/>
        <v>74.19999999999999</v>
      </c>
      <c r="K28" s="97">
        <v>72.6</v>
      </c>
      <c r="L28" s="97">
        <v>1.6</v>
      </c>
      <c r="M28" s="151">
        <f t="shared" si="15"/>
        <v>11.5</v>
      </c>
      <c r="N28" s="97">
        <v>10.8</v>
      </c>
      <c r="O28" s="97">
        <v>0.7</v>
      </c>
      <c r="P28" s="151">
        <f t="shared" si="16"/>
        <v>6.3999999999999995</v>
      </c>
      <c r="Q28" s="97">
        <v>6.1</v>
      </c>
      <c r="R28" s="97">
        <v>0.3</v>
      </c>
      <c r="S28" s="151">
        <f t="shared" si="17"/>
        <v>0</v>
      </c>
      <c r="T28" s="97">
        <v>0</v>
      </c>
      <c r="U28" s="97">
        <v>0</v>
      </c>
      <c r="V28" s="151">
        <f t="shared" si="18"/>
        <v>0</v>
      </c>
      <c r="W28" s="97">
        <v>0</v>
      </c>
      <c r="X28" s="97">
        <v>0</v>
      </c>
      <c r="Y28" s="152">
        <v>0</v>
      </c>
      <c r="Z28" s="153">
        <f t="shared" si="3"/>
        <v>92.09999999999998</v>
      </c>
      <c r="AA28" s="154">
        <f t="shared" si="4"/>
        <v>92.1</v>
      </c>
      <c r="AB28" s="93">
        <f t="shared" si="5"/>
        <v>85.69999999999999</v>
      </c>
      <c r="AC28" s="94">
        <f t="shared" si="6"/>
        <v>6.3999999999999995</v>
      </c>
      <c r="AD28" s="155">
        <f t="shared" si="7"/>
        <v>508.5307271823754</v>
      </c>
      <c r="AE28" s="95">
        <f t="shared" si="8"/>
        <v>473.19308707415377</v>
      </c>
      <c r="AF28" s="96">
        <f t="shared" si="9"/>
        <v>35.33764010822152</v>
      </c>
      <c r="AG28" s="156">
        <f t="shared" si="10"/>
        <v>508.5307271823753</v>
      </c>
      <c r="AH28" s="157">
        <f t="shared" si="11"/>
        <v>0</v>
      </c>
      <c r="AI28" s="158">
        <f t="shared" si="12"/>
        <v>6.948968512486428</v>
      </c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7"/>
      <c r="BF28" s="116"/>
      <c r="BG28" s="116"/>
      <c r="BH28" s="117"/>
      <c r="BI28" s="117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</row>
    <row r="29" spans="1:112" s="89" customFormat="1" ht="19.5" customHeight="1">
      <c r="A29" s="91">
        <v>24</v>
      </c>
      <c r="B29" s="90" t="s">
        <v>38</v>
      </c>
      <c r="C29" s="149">
        <v>12571</v>
      </c>
      <c r="D29" s="150">
        <f t="shared" si="1"/>
        <v>230.1</v>
      </c>
      <c r="E29" s="81">
        <f>H29+K29+N29+Q29+T29+W29</f>
        <v>218.2</v>
      </c>
      <c r="F29" s="81">
        <f>L29+I29+O29+R29+U29+X29</f>
        <v>11.9</v>
      </c>
      <c r="G29" s="151">
        <f>SUM(H29:I29)</f>
        <v>0</v>
      </c>
      <c r="H29" s="97">
        <v>0</v>
      </c>
      <c r="I29" s="97">
        <v>0</v>
      </c>
      <c r="J29" s="151">
        <f>SUM(K29:L29)</f>
        <v>163.20000000000002</v>
      </c>
      <c r="K29" s="97">
        <v>156.9</v>
      </c>
      <c r="L29" s="97">
        <v>6.3</v>
      </c>
      <c r="M29" s="151">
        <f>SUM(N29:O29)</f>
        <v>8.2</v>
      </c>
      <c r="N29" s="97">
        <v>5.7</v>
      </c>
      <c r="O29" s="97">
        <v>2.5</v>
      </c>
      <c r="P29" s="151">
        <f>SUM(Q29:R29)</f>
        <v>55.5</v>
      </c>
      <c r="Q29" s="97">
        <v>52.4</v>
      </c>
      <c r="R29" s="97">
        <v>3.1</v>
      </c>
      <c r="S29" s="151">
        <f>SUM(T29:U29)</f>
        <v>0</v>
      </c>
      <c r="T29" s="97">
        <v>0</v>
      </c>
      <c r="U29" s="97">
        <v>0</v>
      </c>
      <c r="V29" s="151">
        <f>SUM(W29:X29)</f>
        <v>3.2</v>
      </c>
      <c r="W29" s="97">
        <v>3.2</v>
      </c>
      <c r="X29" s="97">
        <v>0</v>
      </c>
      <c r="Y29" s="152">
        <v>86.6</v>
      </c>
      <c r="Z29" s="153">
        <f>D29+Y29</f>
        <v>316.7</v>
      </c>
      <c r="AA29" s="161">
        <f>SUM(AB29:AC29)</f>
        <v>230.1</v>
      </c>
      <c r="AB29" s="92">
        <f>G29+J29+M29+S29+V29</f>
        <v>174.6</v>
      </c>
      <c r="AC29" s="99">
        <f>P29</f>
        <v>55.5</v>
      </c>
      <c r="AD29" s="155">
        <f t="shared" si="7"/>
        <v>610.134436401241</v>
      </c>
      <c r="AE29" s="95">
        <f t="shared" si="8"/>
        <v>462.9703285339273</v>
      </c>
      <c r="AF29" s="96">
        <f t="shared" si="9"/>
        <v>147.16410786731367</v>
      </c>
      <c r="AG29" s="156">
        <f t="shared" si="10"/>
        <v>839.7634767851933</v>
      </c>
      <c r="AH29" s="157">
        <f t="shared" si="11"/>
        <v>229.62904038395246</v>
      </c>
      <c r="AI29" s="158">
        <f>AC29*100/AA29</f>
        <v>24.11994784876141</v>
      </c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1:112" s="89" customFormat="1" ht="19.5" customHeight="1">
      <c r="A30" s="91">
        <v>25</v>
      </c>
      <c r="B30" s="90" t="s">
        <v>39</v>
      </c>
      <c r="C30" s="149">
        <v>16753</v>
      </c>
      <c r="D30" s="150">
        <f t="shared" si="1"/>
        <v>309.7</v>
      </c>
      <c r="E30" s="81">
        <f t="shared" si="13"/>
        <v>294.4</v>
      </c>
      <c r="F30" s="81">
        <f t="shared" si="13"/>
        <v>15.3</v>
      </c>
      <c r="G30" s="151">
        <f t="shared" si="2"/>
        <v>0</v>
      </c>
      <c r="H30" s="97">
        <v>0</v>
      </c>
      <c r="I30" s="97">
        <v>0</v>
      </c>
      <c r="J30" s="151">
        <f t="shared" si="14"/>
        <v>266.4</v>
      </c>
      <c r="K30" s="97">
        <v>258.9</v>
      </c>
      <c r="L30" s="97">
        <v>7.5</v>
      </c>
      <c r="M30" s="151">
        <f t="shared" si="15"/>
        <v>11.3</v>
      </c>
      <c r="N30" s="97">
        <v>8.5</v>
      </c>
      <c r="O30" s="97">
        <v>2.8</v>
      </c>
      <c r="P30" s="151">
        <f t="shared" si="16"/>
        <v>26.6</v>
      </c>
      <c r="Q30" s="97">
        <v>26.6</v>
      </c>
      <c r="R30" s="97">
        <v>0</v>
      </c>
      <c r="S30" s="151">
        <f t="shared" si="17"/>
        <v>0</v>
      </c>
      <c r="T30" s="97">
        <v>0</v>
      </c>
      <c r="U30" s="97">
        <v>0</v>
      </c>
      <c r="V30" s="151">
        <f t="shared" si="18"/>
        <v>5.4</v>
      </c>
      <c r="W30" s="97">
        <v>0.4</v>
      </c>
      <c r="X30" s="97">
        <v>5</v>
      </c>
      <c r="Y30" s="152">
        <v>160</v>
      </c>
      <c r="Z30" s="153">
        <f t="shared" si="3"/>
        <v>469.7</v>
      </c>
      <c r="AA30" s="154">
        <f t="shared" si="4"/>
        <v>309.7</v>
      </c>
      <c r="AB30" s="93">
        <f t="shared" si="5"/>
        <v>283.09999999999997</v>
      </c>
      <c r="AC30" s="94">
        <f t="shared" si="6"/>
        <v>26.6</v>
      </c>
      <c r="AD30" s="155">
        <f t="shared" si="7"/>
        <v>616.2080423406754</v>
      </c>
      <c r="AE30" s="95">
        <f t="shared" si="8"/>
        <v>563.2821982132552</v>
      </c>
      <c r="AF30" s="96">
        <f t="shared" si="9"/>
        <v>52.925844127419964</v>
      </c>
      <c r="AG30" s="156">
        <f t="shared" si="10"/>
        <v>934.5589844604946</v>
      </c>
      <c r="AH30" s="157">
        <f t="shared" si="11"/>
        <v>318.3509421198193</v>
      </c>
      <c r="AI30" s="158">
        <f t="shared" si="12"/>
        <v>8.588957055214724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</row>
    <row r="31" spans="1:112" s="89" customFormat="1" ht="19.5" customHeight="1">
      <c r="A31" s="91">
        <v>26</v>
      </c>
      <c r="B31" s="90" t="s">
        <v>112</v>
      </c>
      <c r="C31" s="149">
        <v>10291</v>
      </c>
      <c r="D31" s="150">
        <f t="shared" si="1"/>
        <v>164.29999999999998</v>
      </c>
      <c r="E31" s="81">
        <f t="shared" si="13"/>
        <v>161.1</v>
      </c>
      <c r="F31" s="81">
        <f t="shared" si="13"/>
        <v>3.2</v>
      </c>
      <c r="G31" s="151">
        <f t="shared" si="2"/>
        <v>0</v>
      </c>
      <c r="H31" s="97">
        <v>0</v>
      </c>
      <c r="I31" s="97">
        <v>0</v>
      </c>
      <c r="J31" s="151">
        <f t="shared" si="14"/>
        <v>125.10000000000001</v>
      </c>
      <c r="K31" s="97">
        <v>124.2</v>
      </c>
      <c r="L31" s="97">
        <v>0.9</v>
      </c>
      <c r="M31" s="151">
        <f t="shared" si="15"/>
        <v>9.2</v>
      </c>
      <c r="N31" s="97">
        <v>8.5</v>
      </c>
      <c r="O31" s="97">
        <v>0.7</v>
      </c>
      <c r="P31" s="151">
        <f t="shared" si="16"/>
        <v>28.4</v>
      </c>
      <c r="Q31" s="97">
        <v>28.4</v>
      </c>
      <c r="R31" s="97">
        <v>0</v>
      </c>
      <c r="S31" s="151">
        <f t="shared" si="17"/>
        <v>0</v>
      </c>
      <c r="T31" s="97">
        <v>0</v>
      </c>
      <c r="U31" s="97">
        <v>0</v>
      </c>
      <c r="V31" s="151">
        <f t="shared" si="18"/>
        <v>1.6</v>
      </c>
      <c r="W31" s="97">
        <v>0</v>
      </c>
      <c r="X31" s="97">
        <v>1.6</v>
      </c>
      <c r="Y31" s="152">
        <v>86.9</v>
      </c>
      <c r="Z31" s="153">
        <f t="shared" si="3"/>
        <v>251.2</v>
      </c>
      <c r="AA31" s="162">
        <f t="shared" si="4"/>
        <v>164.3</v>
      </c>
      <c r="AB31" s="93">
        <f t="shared" si="5"/>
        <v>135.9</v>
      </c>
      <c r="AC31" s="94">
        <f t="shared" si="6"/>
        <v>28.4</v>
      </c>
      <c r="AD31" s="155">
        <f t="shared" si="7"/>
        <v>532.1802222006284</v>
      </c>
      <c r="AE31" s="95">
        <f t="shared" si="8"/>
        <v>440.19045768146924</v>
      </c>
      <c r="AF31" s="96">
        <f t="shared" si="9"/>
        <v>91.98976451915914</v>
      </c>
      <c r="AG31" s="156">
        <f t="shared" si="10"/>
        <v>813.6559453243934</v>
      </c>
      <c r="AH31" s="157">
        <f t="shared" si="11"/>
        <v>281.47572312376514</v>
      </c>
      <c r="AI31" s="158">
        <f t="shared" si="12"/>
        <v>17.285453438831404</v>
      </c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</row>
    <row r="32" spans="1:112" s="89" customFormat="1" ht="19.5" customHeight="1">
      <c r="A32" s="91">
        <v>27</v>
      </c>
      <c r="B32" s="90" t="s">
        <v>40</v>
      </c>
      <c r="C32" s="149">
        <v>3680</v>
      </c>
      <c r="D32" s="150">
        <f t="shared" si="1"/>
        <v>60.800000000000004</v>
      </c>
      <c r="E32" s="81">
        <f t="shared" si="13"/>
        <v>59.7</v>
      </c>
      <c r="F32" s="81">
        <f t="shared" si="13"/>
        <v>1.1</v>
      </c>
      <c r="G32" s="151">
        <f>SUM(H32:I32)</f>
        <v>0</v>
      </c>
      <c r="H32" s="97">
        <v>0</v>
      </c>
      <c r="I32" s="97">
        <v>0</v>
      </c>
      <c r="J32" s="151">
        <f>SUM(K32:L32)</f>
        <v>44.5</v>
      </c>
      <c r="K32" s="97">
        <v>44.4</v>
      </c>
      <c r="L32" s="97">
        <v>0.1</v>
      </c>
      <c r="M32" s="151">
        <f>SUM(N32:O32)</f>
        <v>5.1000000000000005</v>
      </c>
      <c r="N32" s="97">
        <v>4.9</v>
      </c>
      <c r="O32" s="97">
        <v>0.2</v>
      </c>
      <c r="P32" s="151">
        <f>SUM(Q32:R32)</f>
        <v>9.7</v>
      </c>
      <c r="Q32" s="97">
        <v>9.7</v>
      </c>
      <c r="R32" s="97">
        <v>0</v>
      </c>
      <c r="S32" s="151">
        <f>SUM(T32:U32)</f>
        <v>0</v>
      </c>
      <c r="T32" s="97">
        <v>0</v>
      </c>
      <c r="U32" s="97">
        <v>0</v>
      </c>
      <c r="V32" s="151">
        <f>SUM(W32:X32)</f>
        <v>1.5</v>
      </c>
      <c r="W32" s="97">
        <v>0.7</v>
      </c>
      <c r="X32" s="97">
        <v>0.8</v>
      </c>
      <c r="Y32" s="152">
        <v>20.5</v>
      </c>
      <c r="Z32" s="153">
        <f>D32+Y32</f>
        <v>81.30000000000001</v>
      </c>
      <c r="AA32" s="154">
        <f>SUM(AB32:AC32)</f>
        <v>60.8</v>
      </c>
      <c r="AB32" s="93">
        <f>G32+J32+M32+S32+V32</f>
        <v>51.1</v>
      </c>
      <c r="AC32" s="94">
        <f>P32</f>
        <v>9.7</v>
      </c>
      <c r="AD32" s="155">
        <f t="shared" si="7"/>
        <v>550.7246376811594</v>
      </c>
      <c r="AE32" s="95">
        <f t="shared" si="8"/>
        <v>462.86231884057975</v>
      </c>
      <c r="AF32" s="96">
        <f t="shared" si="9"/>
        <v>87.8623188405797</v>
      </c>
      <c r="AG32" s="156">
        <f t="shared" si="10"/>
        <v>736.4130434782609</v>
      </c>
      <c r="AH32" s="157">
        <f t="shared" si="11"/>
        <v>185.68840579710144</v>
      </c>
      <c r="AI32" s="158">
        <f>AC32*100/AA32</f>
        <v>15.953947368421051</v>
      </c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</row>
    <row r="33" spans="1:112" s="86" customFormat="1" ht="19.5" customHeight="1">
      <c r="A33" s="87">
        <v>28</v>
      </c>
      <c r="B33" s="90" t="s">
        <v>113</v>
      </c>
      <c r="C33" s="149">
        <v>2915</v>
      </c>
      <c r="D33" s="150">
        <f t="shared" si="1"/>
        <v>64</v>
      </c>
      <c r="E33" s="81">
        <f t="shared" si="13"/>
        <v>61.3</v>
      </c>
      <c r="F33" s="81">
        <f t="shared" si="13"/>
        <v>2.7</v>
      </c>
      <c r="G33" s="151">
        <f t="shared" si="2"/>
        <v>0</v>
      </c>
      <c r="H33" s="97">
        <v>0</v>
      </c>
      <c r="I33" s="97">
        <v>0</v>
      </c>
      <c r="J33" s="151">
        <f t="shared" si="14"/>
        <v>51.199999999999996</v>
      </c>
      <c r="K33" s="92">
        <v>49.3</v>
      </c>
      <c r="L33" s="92">
        <v>1.9</v>
      </c>
      <c r="M33" s="151">
        <f t="shared" si="15"/>
        <v>7.1</v>
      </c>
      <c r="N33" s="92">
        <v>6.3</v>
      </c>
      <c r="O33" s="92">
        <v>0.8</v>
      </c>
      <c r="P33" s="151">
        <f t="shared" si="16"/>
        <v>5.7</v>
      </c>
      <c r="Q33" s="92">
        <v>5.7</v>
      </c>
      <c r="R33" s="92">
        <v>0</v>
      </c>
      <c r="S33" s="151">
        <f t="shared" si="17"/>
        <v>0</v>
      </c>
      <c r="T33" s="92">
        <v>0</v>
      </c>
      <c r="U33" s="92">
        <v>0</v>
      </c>
      <c r="V33" s="151">
        <f t="shared" si="18"/>
        <v>0</v>
      </c>
      <c r="W33" s="92">
        <v>0</v>
      </c>
      <c r="X33" s="92">
        <v>0</v>
      </c>
      <c r="Y33" s="152">
        <v>11.1</v>
      </c>
      <c r="Z33" s="153">
        <f>D33+Y33</f>
        <v>75.1</v>
      </c>
      <c r="AA33" s="154">
        <f t="shared" si="4"/>
        <v>64</v>
      </c>
      <c r="AB33" s="93">
        <f t="shared" si="5"/>
        <v>58.3</v>
      </c>
      <c r="AC33" s="94">
        <f t="shared" si="6"/>
        <v>5.7</v>
      </c>
      <c r="AD33" s="155">
        <f t="shared" si="7"/>
        <v>731.8467695826187</v>
      </c>
      <c r="AE33" s="95">
        <f t="shared" si="8"/>
        <v>666.6666666666666</v>
      </c>
      <c r="AF33" s="96">
        <f t="shared" si="9"/>
        <v>65.18010291595198</v>
      </c>
      <c r="AG33" s="156">
        <f t="shared" si="10"/>
        <v>858.776443682104</v>
      </c>
      <c r="AH33" s="157">
        <f t="shared" si="11"/>
        <v>126.92967409948542</v>
      </c>
      <c r="AI33" s="158">
        <f t="shared" si="12"/>
        <v>8.90625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</row>
    <row r="34" spans="1:112" s="86" customFormat="1" ht="19.5" customHeight="1">
      <c r="A34" s="91">
        <v>29</v>
      </c>
      <c r="B34" s="90" t="s">
        <v>41</v>
      </c>
      <c r="C34" s="149">
        <v>9977</v>
      </c>
      <c r="D34" s="150">
        <f t="shared" si="1"/>
        <v>125.39999999999999</v>
      </c>
      <c r="E34" s="81">
        <f t="shared" si="13"/>
        <v>124.6</v>
      </c>
      <c r="F34" s="81">
        <f t="shared" si="13"/>
        <v>0.8</v>
      </c>
      <c r="G34" s="151">
        <f t="shared" si="2"/>
        <v>0</v>
      </c>
      <c r="H34" s="97">
        <v>0</v>
      </c>
      <c r="I34" s="97">
        <v>0</v>
      </c>
      <c r="J34" s="151">
        <f t="shared" si="14"/>
        <v>84</v>
      </c>
      <c r="K34" s="92">
        <v>83.8</v>
      </c>
      <c r="L34" s="92">
        <v>0.2</v>
      </c>
      <c r="M34" s="151">
        <f t="shared" si="15"/>
        <v>5.8</v>
      </c>
      <c r="N34" s="92">
        <v>5.6</v>
      </c>
      <c r="O34" s="97">
        <v>0.2</v>
      </c>
      <c r="P34" s="151">
        <f t="shared" si="16"/>
        <v>35.400000000000006</v>
      </c>
      <c r="Q34" s="92">
        <v>35.2</v>
      </c>
      <c r="R34" s="92">
        <v>0.2</v>
      </c>
      <c r="S34" s="151">
        <f t="shared" si="17"/>
        <v>0</v>
      </c>
      <c r="T34" s="92">
        <v>0</v>
      </c>
      <c r="U34" s="92">
        <v>0</v>
      </c>
      <c r="V34" s="151">
        <f t="shared" si="18"/>
        <v>0.2</v>
      </c>
      <c r="W34" s="92">
        <v>0</v>
      </c>
      <c r="X34" s="92">
        <v>0.2</v>
      </c>
      <c r="Y34" s="152">
        <v>31.9</v>
      </c>
      <c r="Z34" s="153">
        <f t="shared" si="3"/>
        <v>157.29999999999998</v>
      </c>
      <c r="AA34" s="154">
        <f t="shared" si="4"/>
        <v>125.4</v>
      </c>
      <c r="AB34" s="93">
        <f t="shared" si="5"/>
        <v>90</v>
      </c>
      <c r="AC34" s="94">
        <f t="shared" si="6"/>
        <v>35.400000000000006</v>
      </c>
      <c r="AD34" s="155">
        <f t="shared" si="7"/>
        <v>418.96361631753035</v>
      </c>
      <c r="AE34" s="95">
        <f t="shared" si="8"/>
        <v>300.69159065851454</v>
      </c>
      <c r="AF34" s="96">
        <f t="shared" si="9"/>
        <v>118.27202565901575</v>
      </c>
      <c r="AG34" s="156">
        <f t="shared" si="10"/>
        <v>525.5420801176037</v>
      </c>
      <c r="AH34" s="157">
        <f t="shared" si="11"/>
        <v>106.5784638000735</v>
      </c>
      <c r="AI34" s="158">
        <f t="shared" si="12"/>
        <v>28.229665071770338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</row>
    <row r="35" spans="1:112" s="89" customFormat="1" ht="19.5" customHeight="1">
      <c r="A35" s="91">
        <v>30</v>
      </c>
      <c r="B35" s="90" t="s">
        <v>42</v>
      </c>
      <c r="C35" s="149">
        <v>4494</v>
      </c>
      <c r="D35" s="150">
        <f t="shared" si="1"/>
        <v>77.5</v>
      </c>
      <c r="E35" s="81">
        <f>H35+K35+N35+Q35+T35+W35</f>
        <v>72.5</v>
      </c>
      <c r="F35" s="81">
        <f>I35+L35+O35+R35+U35+X35</f>
        <v>5</v>
      </c>
      <c r="G35" s="151">
        <f>SUM(H35:I35)</f>
        <v>0</v>
      </c>
      <c r="H35" s="97">
        <v>0</v>
      </c>
      <c r="I35" s="97">
        <v>0</v>
      </c>
      <c r="J35" s="151">
        <f>SUM(K35:L35)</f>
        <v>63.6</v>
      </c>
      <c r="K35" s="92">
        <v>59.7</v>
      </c>
      <c r="L35" s="92">
        <v>3.9</v>
      </c>
      <c r="M35" s="151">
        <f>SUM(N35:O35)</f>
        <v>4.6</v>
      </c>
      <c r="N35" s="92">
        <v>3.6</v>
      </c>
      <c r="O35" s="97">
        <v>1</v>
      </c>
      <c r="P35" s="151">
        <f>SUM(Q35:R35)</f>
        <v>9.299999999999999</v>
      </c>
      <c r="Q35" s="92">
        <v>9.2</v>
      </c>
      <c r="R35" s="92">
        <v>0.1</v>
      </c>
      <c r="S35" s="151">
        <f>SUM(T35:U35)</f>
        <v>0</v>
      </c>
      <c r="T35" s="92">
        <v>0</v>
      </c>
      <c r="U35" s="92">
        <v>0</v>
      </c>
      <c r="V35" s="151">
        <f>SUM(W35:X35)</f>
        <v>0</v>
      </c>
      <c r="W35" s="92">
        <v>0</v>
      </c>
      <c r="X35" s="92">
        <v>0</v>
      </c>
      <c r="Y35" s="152">
        <v>19.3</v>
      </c>
      <c r="Z35" s="153">
        <f>D35+Y35</f>
        <v>96.8</v>
      </c>
      <c r="AA35" s="154">
        <f t="shared" si="4"/>
        <v>77.5</v>
      </c>
      <c r="AB35" s="93">
        <f>G35+J35+M35+S35+V35</f>
        <v>68.2</v>
      </c>
      <c r="AC35" s="94">
        <f>P35</f>
        <v>9.299999999999999</v>
      </c>
      <c r="AD35" s="155">
        <f t="shared" si="7"/>
        <v>574.8405281115562</v>
      </c>
      <c r="AE35" s="95">
        <f t="shared" si="8"/>
        <v>505.85966473816944</v>
      </c>
      <c r="AF35" s="96">
        <f t="shared" si="9"/>
        <v>68.98086337338673</v>
      </c>
      <c r="AG35" s="156">
        <f t="shared" si="10"/>
        <v>717.9943628541758</v>
      </c>
      <c r="AH35" s="157">
        <f t="shared" si="11"/>
        <v>143.15383474261978</v>
      </c>
      <c r="AI35" s="158">
        <f>AC35*100/AA35</f>
        <v>11.999999999999998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s="86" customFormat="1" ht="19.5" customHeight="1">
      <c r="A36" s="91">
        <v>30</v>
      </c>
      <c r="B36" s="90" t="s">
        <v>114</v>
      </c>
      <c r="C36" s="149">
        <v>6254</v>
      </c>
      <c r="D36" s="150">
        <f t="shared" si="1"/>
        <v>89.6</v>
      </c>
      <c r="E36" s="81">
        <f t="shared" si="13"/>
        <v>87.39999999999999</v>
      </c>
      <c r="F36" s="81">
        <f t="shared" si="13"/>
        <v>2.2</v>
      </c>
      <c r="G36" s="151">
        <f t="shared" si="2"/>
        <v>0</v>
      </c>
      <c r="H36" s="97">
        <v>0</v>
      </c>
      <c r="I36" s="92">
        <v>0</v>
      </c>
      <c r="J36" s="151">
        <f t="shared" si="14"/>
        <v>69.6</v>
      </c>
      <c r="K36" s="92">
        <v>68.6</v>
      </c>
      <c r="L36" s="92">
        <v>1</v>
      </c>
      <c r="M36" s="151">
        <f t="shared" si="15"/>
        <v>3.4</v>
      </c>
      <c r="N36" s="92">
        <v>3.4</v>
      </c>
      <c r="O36" s="92">
        <v>0</v>
      </c>
      <c r="P36" s="151">
        <f t="shared" si="16"/>
        <v>10.2</v>
      </c>
      <c r="Q36" s="92">
        <v>10.1</v>
      </c>
      <c r="R36" s="92">
        <v>0.1</v>
      </c>
      <c r="S36" s="151">
        <f t="shared" si="17"/>
        <v>0</v>
      </c>
      <c r="T36" s="92">
        <v>0</v>
      </c>
      <c r="U36" s="92">
        <v>0</v>
      </c>
      <c r="V36" s="151">
        <f>SUM(W36:X36)</f>
        <v>6.4</v>
      </c>
      <c r="W36" s="92">
        <v>5.3</v>
      </c>
      <c r="X36" s="92">
        <v>1.1</v>
      </c>
      <c r="Y36" s="152">
        <v>25.1</v>
      </c>
      <c r="Z36" s="153">
        <f t="shared" si="3"/>
        <v>114.69999999999999</v>
      </c>
      <c r="AA36" s="154">
        <f t="shared" si="4"/>
        <v>89.60000000000001</v>
      </c>
      <c r="AB36" s="93">
        <f t="shared" si="5"/>
        <v>79.4</v>
      </c>
      <c r="AC36" s="94">
        <f t="shared" si="6"/>
        <v>10.2</v>
      </c>
      <c r="AD36" s="155">
        <f t="shared" si="7"/>
        <v>477.56102760899694</v>
      </c>
      <c r="AE36" s="95">
        <f t="shared" si="8"/>
        <v>423.19582134100847</v>
      </c>
      <c r="AF36" s="96">
        <f t="shared" si="9"/>
        <v>54.36520626798848</v>
      </c>
      <c r="AG36" s="156">
        <f t="shared" si="10"/>
        <v>611.3420744057137</v>
      </c>
      <c r="AH36" s="157">
        <f t="shared" si="11"/>
        <v>133.78104679671677</v>
      </c>
      <c r="AI36" s="158">
        <f t="shared" si="12"/>
        <v>11.38392857142857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86" customFormat="1" ht="19.5" customHeight="1">
      <c r="A37" s="91">
        <v>32</v>
      </c>
      <c r="B37" s="90" t="s">
        <v>115</v>
      </c>
      <c r="C37" s="149">
        <v>18125</v>
      </c>
      <c r="D37" s="150">
        <f t="shared" si="1"/>
        <v>285.2</v>
      </c>
      <c r="E37" s="81">
        <f t="shared" si="13"/>
        <v>243.29999999999998</v>
      </c>
      <c r="F37" s="81">
        <f t="shared" si="13"/>
        <v>41.89999999999999</v>
      </c>
      <c r="G37" s="151">
        <f t="shared" si="2"/>
        <v>0</v>
      </c>
      <c r="H37" s="92">
        <v>0</v>
      </c>
      <c r="I37" s="92">
        <v>0</v>
      </c>
      <c r="J37" s="151">
        <f t="shared" si="14"/>
        <v>220.5</v>
      </c>
      <c r="K37" s="92">
        <v>193.6</v>
      </c>
      <c r="L37" s="92">
        <v>26.9</v>
      </c>
      <c r="M37" s="151">
        <f t="shared" si="15"/>
        <v>33.7</v>
      </c>
      <c r="N37" s="92">
        <v>21</v>
      </c>
      <c r="O37" s="92">
        <v>12.7</v>
      </c>
      <c r="P37" s="151">
        <f t="shared" si="16"/>
        <v>31</v>
      </c>
      <c r="Q37" s="92">
        <v>28.7</v>
      </c>
      <c r="R37" s="92">
        <v>2.3</v>
      </c>
      <c r="S37" s="151">
        <f t="shared" si="17"/>
        <v>0</v>
      </c>
      <c r="T37" s="92">
        <v>0</v>
      </c>
      <c r="U37" s="92">
        <v>0</v>
      </c>
      <c r="V37" s="151">
        <f t="shared" si="18"/>
        <v>0</v>
      </c>
      <c r="W37" s="92">
        <v>0</v>
      </c>
      <c r="X37" s="92">
        <v>0</v>
      </c>
      <c r="Y37" s="152">
        <v>83.6</v>
      </c>
      <c r="Z37" s="153">
        <f t="shared" si="3"/>
        <v>368.79999999999995</v>
      </c>
      <c r="AA37" s="154">
        <f t="shared" si="4"/>
        <v>285.2</v>
      </c>
      <c r="AB37" s="93">
        <f t="shared" si="5"/>
        <v>254.2</v>
      </c>
      <c r="AC37" s="94">
        <f t="shared" si="6"/>
        <v>31</v>
      </c>
      <c r="AD37" s="155">
        <f t="shared" si="7"/>
        <v>524.5057471264367</v>
      </c>
      <c r="AE37" s="95">
        <f t="shared" si="8"/>
        <v>467.4942528735632</v>
      </c>
      <c r="AF37" s="96">
        <f t="shared" si="9"/>
        <v>57.01149425287357</v>
      </c>
      <c r="AG37" s="156">
        <f t="shared" si="10"/>
        <v>678.2528735632184</v>
      </c>
      <c r="AH37" s="157">
        <f t="shared" si="11"/>
        <v>153.7471264367816</v>
      </c>
      <c r="AI37" s="158">
        <f t="shared" si="12"/>
        <v>10.869565217391305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86" customFormat="1" ht="19.5" customHeight="1" thickBot="1">
      <c r="A38" s="100">
        <v>33</v>
      </c>
      <c r="B38" s="101" t="s">
        <v>44</v>
      </c>
      <c r="C38" s="163">
        <v>13710</v>
      </c>
      <c r="D38" s="164">
        <f t="shared" si="1"/>
        <v>178.1</v>
      </c>
      <c r="E38" s="102">
        <f t="shared" si="13"/>
        <v>167.4</v>
      </c>
      <c r="F38" s="102">
        <f t="shared" si="13"/>
        <v>10.7</v>
      </c>
      <c r="G38" s="165">
        <f t="shared" si="2"/>
        <v>0</v>
      </c>
      <c r="H38" s="102">
        <v>0</v>
      </c>
      <c r="I38" s="102">
        <v>0</v>
      </c>
      <c r="J38" s="165">
        <f t="shared" si="14"/>
        <v>128.8</v>
      </c>
      <c r="K38" s="102">
        <v>125</v>
      </c>
      <c r="L38" s="102">
        <v>3.8</v>
      </c>
      <c r="M38" s="165">
        <f t="shared" si="15"/>
        <v>6.800000000000001</v>
      </c>
      <c r="N38" s="102">
        <v>5.4</v>
      </c>
      <c r="O38" s="102">
        <v>1.4</v>
      </c>
      <c r="P38" s="165">
        <f t="shared" si="16"/>
        <v>28.299999999999997</v>
      </c>
      <c r="Q38" s="102">
        <v>26.9</v>
      </c>
      <c r="R38" s="102">
        <v>1.4</v>
      </c>
      <c r="S38" s="165">
        <f t="shared" si="17"/>
        <v>0</v>
      </c>
      <c r="T38" s="102">
        <v>0</v>
      </c>
      <c r="U38" s="102">
        <v>0</v>
      </c>
      <c r="V38" s="165">
        <f t="shared" si="18"/>
        <v>14.2</v>
      </c>
      <c r="W38" s="102">
        <v>10.1</v>
      </c>
      <c r="X38" s="102">
        <v>4.1</v>
      </c>
      <c r="Y38" s="166">
        <v>49.9</v>
      </c>
      <c r="Z38" s="167">
        <f t="shared" si="3"/>
        <v>228</v>
      </c>
      <c r="AA38" s="168">
        <f t="shared" si="4"/>
        <v>178.10000000000002</v>
      </c>
      <c r="AB38" s="103">
        <f t="shared" si="5"/>
        <v>149.8</v>
      </c>
      <c r="AC38" s="104">
        <f t="shared" si="6"/>
        <v>28.299999999999997</v>
      </c>
      <c r="AD38" s="169">
        <f t="shared" si="7"/>
        <v>433.01726233892543</v>
      </c>
      <c r="AE38" s="105">
        <f t="shared" si="8"/>
        <v>364.2110381716509</v>
      </c>
      <c r="AF38" s="106">
        <f t="shared" si="9"/>
        <v>68.80622416727448</v>
      </c>
      <c r="AG38" s="170">
        <f t="shared" si="10"/>
        <v>554.3398978847556</v>
      </c>
      <c r="AH38" s="171">
        <f t="shared" si="11"/>
        <v>121.3226355458303</v>
      </c>
      <c r="AI38" s="172">
        <f t="shared" si="12"/>
        <v>15.889949466591798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ht="15" customHeight="1">
      <c r="A39" s="118"/>
      <c r="B39" s="113"/>
      <c r="C39" s="112"/>
      <c r="D39" s="119"/>
      <c r="E39" s="120"/>
      <c r="F39" s="120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21"/>
      <c r="AE39" s="121"/>
      <c r="AF39" s="121"/>
      <c r="AG39" s="121"/>
      <c r="AH39" s="121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2015-06-29T03:36:45Z</cp:lastPrinted>
  <dcterms:created xsi:type="dcterms:W3CDTF">2012-06-07T07:04:38Z</dcterms:created>
  <dcterms:modified xsi:type="dcterms:W3CDTF">2015-07-01T01:13:40Z</dcterms:modified>
  <cp:category/>
  <cp:version/>
  <cp:contentType/>
  <cp:contentStatus/>
</cp:coreProperties>
</file>