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480" windowHeight="9570" activeTab="0"/>
  </bookViews>
  <sheets>
    <sheet name="集計" sheetId="1" r:id="rId1"/>
    <sheet name="4月" sheetId="2" r:id="rId2"/>
    <sheet name="5月" sheetId="3" r:id="rId3"/>
    <sheet name="6月" sheetId="4" r:id="rId4"/>
    <sheet name="7月" sheetId="5" r:id="rId5"/>
    <sheet name="8月" sheetId="6" r:id="rId6"/>
    <sheet name="9月" sheetId="7" r:id="rId7"/>
    <sheet name="10月" sheetId="8" r:id="rId8"/>
    <sheet name="11月" sheetId="9" r:id="rId9"/>
    <sheet name="12月" sheetId="10" r:id="rId10"/>
    <sheet name="1月" sheetId="11" r:id="rId11"/>
    <sheet name="2月" sheetId="12" r:id="rId12"/>
    <sheet name="3月" sheetId="13" r:id="rId13"/>
  </sheets>
  <definedNames>
    <definedName name="_xlnm.Print_Area" localSheetId="4">'7月'!$A$1:$AI$38</definedName>
    <definedName name="_xlnm.Print_Area" localSheetId="0">'集計'!$A$1:$DH$38</definedName>
    <definedName name="_xlnm.Print_Titles" localSheetId="7">'10月'!$A:$B</definedName>
    <definedName name="_xlnm.Print_Titles" localSheetId="8">'11月'!$A:$B</definedName>
    <definedName name="_xlnm.Print_Titles" localSheetId="9">'12月'!$A:$B</definedName>
    <definedName name="_xlnm.Print_Titles" localSheetId="10">'1月'!$A:$B</definedName>
    <definedName name="_xlnm.Print_Titles" localSheetId="11">'2月'!$A:$B</definedName>
    <definedName name="_xlnm.Print_Titles" localSheetId="12">'3月'!$A:$B</definedName>
    <definedName name="_xlnm.Print_Titles" localSheetId="1">'4月'!$A:$B</definedName>
    <definedName name="_xlnm.Print_Titles" localSheetId="2">'5月'!$A:$B</definedName>
    <definedName name="_xlnm.Print_Titles" localSheetId="3">'6月'!$A:$B</definedName>
    <definedName name="_xlnm.Print_Titles" localSheetId="4">'7月'!$A:$B</definedName>
    <definedName name="_xlnm.Print_Titles" localSheetId="5">'8月'!$A:$B</definedName>
    <definedName name="_xlnm.Print_Titles" localSheetId="6">'9月'!$A:$B</definedName>
    <definedName name="_xlnm.Print_Titles" localSheetId="0">'集計'!$A:$B</definedName>
  </definedNames>
  <calcPr fullCalcOnLoad="1"/>
</workbook>
</file>

<file path=xl/comments1.xml><?xml version="1.0" encoding="utf-8"?>
<comments xmlns="http://schemas.openxmlformats.org/spreadsheetml/2006/main">
  <authors>
    <author>資源循環推進課　平船（内線：5380）</author>
  </authors>
  <commentList>
    <comment ref="BN5" authorId="0">
      <text>
        <r>
          <rPr>
            <b/>
            <sz val="9"/>
            <rFont val="ＭＳ Ｐゴシック"/>
            <family val="3"/>
          </rPr>
          <t>ごみ総排出量/9月総人口/365*1000000</t>
        </r>
      </text>
    </comment>
    <comment ref="CA5" authorId="0">
      <text>
        <r>
          <rPr>
            <b/>
            <sz val="9"/>
            <rFont val="ＭＳ Ｐゴシック"/>
            <family val="3"/>
          </rPr>
          <t xml:space="preserve">生活系ごみ排出量（集団回収は除く）/9月総人口/365*1000000
</t>
        </r>
      </text>
    </comment>
    <comment ref="CN5" authorId="0">
      <text>
        <r>
          <rPr>
            <b/>
            <sz val="9"/>
            <rFont val="ＭＳ Ｐゴシック"/>
            <family val="3"/>
          </rPr>
          <t xml:space="preserve">事業系ごみ排出量/9月総人口/365*1000000
</t>
        </r>
      </text>
    </comment>
    <comment ref="H4" authorId="0">
      <text>
        <r>
          <rPr>
            <b/>
            <sz val="9"/>
            <rFont val="ＭＳ Ｐゴシック"/>
            <family val="3"/>
          </rPr>
          <t>基準月（10/1の住民基本台帳人口）</t>
        </r>
      </text>
    </comment>
  </commentList>
</comments>
</file>

<file path=xl/comments10.xml><?xml version="1.0" encoding="utf-8"?>
<comments xmlns="http://schemas.openxmlformats.org/spreadsheetml/2006/main">
  <authors>
    <author>資源循環推進課　平船（内線：5380）</author>
  </authors>
  <commentList>
    <comment ref="M23" authorId="0">
      <text>
        <r>
          <rPr>
            <sz val="9"/>
            <rFont val="ＭＳ Ｐゴシック"/>
            <family val="3"/>
          </rPr>
          <t>大型・不燃ごみとして回収しているので、粗大ごみに全て計上</t>
        </r>
      </text>
    </comment>
    <comment ref="M24" authorId="0">
      <text>
        <r>
          <rPr>
            <sz val="9"/>
            <rFont val="ＭＳ Ｐゴシック"/>
            <family val="3"/>
          </rPr>
          <t>大型・不燃ごみとして回収しているので、粗大ごみに全て計上</t>
        </r>
      </text>
    </comment>
    <comment ref="X24" authorId="0">
      <text>
        <r>
          <rPr>
            <sz val="9"/>
            <color indexed="10"/>
            <rFont val="ＭＳ Ｐゴシック"/>
            <family val="3"/>
          </rPr>
          <t>豪雨災害の廃棄物量含み。分けるには時間がかかる。</t>
        </r>
      </text>
    </comment>
    <comment ref="W34" authorId="0">
      <text>
        <r>
          <rPr>
            <sz val="9"/>
            <rFont val="ＭＳ Ｐゴシック"/>
            <family val="3"/>
          </rPr>
          <t>軽米町では、収集運搬は直営。粗大ごみは、３月、６月、９月、１２月に収集している。</t>
        </r>
      </text>
    </comment>
  </commentList>
</comments>
</file>

<file path=xl/comments11.xml><?xml version="1.0" encoding="utf-8"?>
<comments xmlns="http://schemas.openxmlformats.org/spreadsheetml/2006/main">
  <authors>
    <author>資源循環推進課　平船（内線：5380）</author>
  </authors>
  <commentList>
    <comment ref="M23" authorId="0">
      <text>
        <r>
          <rPr>
            <sz val="9"/>
            <rFont val="ＭＳ Ｐゴシック"/>
            <family val="3"/>
          </rPr>
          <t>大型・不燃ごみとして回収しているので、粗大ごみに全て計上</t>
        </r>
      </text>
    </comment>
    <comment ref="M24" authorId="0">
      <text>
        <r>
          <rPr>
            <sz val="9"/>
            <rFont val="ＭＳ Ｐゴシック"/>
            <family val="3"/>
          </rPr>
          <t>大型・不燃ごみとして回収しているので、粗大ごみに全て計上</t>
        </r>
      </text>
    </comment>
    <comment ref="X24" authorId="0">
      <text>
        <r>
          <rPr>
            <sz val="9"/>
            <color indexed="10"/>
            <rFont val="ＭＳ Ｐゴシック"/>
            <family val="3"/>
          </rPr>
          <t>豪雨災害の廃棄物量含み。分けるには時間がかかる。</t>
        </r>
      </text>
    </comment>
    <comment ref="W34" authorId="0">
      <text>
        <r>
          <rPr>
            <sz val="9"/>
            <rFont val="ＭＳ Ｐゴシック"/>
            <family val="3"/>
          </rPr>
          <t>軽米町では、収集運搬は直営。粗大ごみは、３月、６月、９月、１２月に収集している。</t>
        </r>
      </text>
    </comment>
  </commentList>
</comments>
</file>

<file path=xl/comments12.xml><?xml version="1.0" encoding="utf-8"?>
<comments xmlns="http://schemas.openxmlformats.org/spreadsheetml/2006/main">
  <authors>
    <author>資源循環推進課　平船（内線：5380）</author>
  </authors>
  <commentList>
    <comment ref="M23" authorId="0">
      <text>
        <r>
          <rPr>
            <sz val="9"/>
            <rFont val="ＭＳ Ｐゴシック"/>
            <family val="3"/>
          </rPr>
          <t>大型・不燃ごみとして回収しているので、粗大ごみに全て計上</t>
        </r>
      </text>
    </comment>
    <comment ref="M24" authorId="0">
      <text>
        <r>
          <rPr>
            <sz val="9"/>
            <rFont val="ＭＳ Ｐゴシック"/>
            <family val="3"/>
          </rPr>
          <t>大型・不燃ごみとして回収しているので、粗大ごみに全て計上</t>
        </r>
      </text>
    </comment>
    <comment ref="X24" authorId="0">
      <text>
        <r>
          <rPr>
            <sz val="9"/>
            <color indexed="10"/>
            <rFont val="ＭＳ Ｐゴシック"/>
            <family val="3"/>
          </rPr>
          <t>豪雨災害の廃棄物量含み。分けるには時間がかかる。</t>
        </r>
      </text>
    </comment>
    <comment ref="W34" authorId="0">
      <text>
        <r>
          <rPr>
            <sz val="9"/>
            <rFont val="ＭＳ Ｐゴシック"/>
            <family val="3"/>
          </rPr>
          <t>軽米町では、収集運搬は直営。粗大ごみは、３月、６月、９月、１２月に収集している。</t>
        </r>
      </text>
    </comment>
  </commentList>
</comments>
</file>

<file path=xl/comments13.xml><?xml version="1.0" encoding="utf-8"?>
<comments xmlns="http://schemas.openxmlformats.org/spreadsheetml/2006/main">
  <authors>
    <author>資源循環推進課　平船（内線：5380）</author>
  </authors>
  <commentList>
    <comment ref="M23" authorId="0">
      <text>
        <r>
          <rPr>
            <sz val="9"/>
            <rFont val="ＭＳ Ｐゴシック"/>
            <family val="3"/>
          </rPr>
          <t>大型・不燃ごみとして回収しているので、粗大ごみに全て計上</t>
        </r>
      </text>
    </comment>
    <comment ref="M24" authorId="0">
      <text>
        <r>
          <rPr>
            <sz val="9"/>
            <rFont val="ＭＳ Ｐゴシック"/>
            <family val="3"/>
          </rPr>
          <t>大型・不燃ごみとして回収しているので、粗大ごみに全て計上</t>
        </r>
      </text>
    </comment>
    <comment ref="X24" authorId="0">
      <text>
        <r>
          <rPr>
            <sz val="9"/>
            <color indexed="10"/>
            <rFont val="ＭＳ Ｐゴシック"/>
            <family val="3"/>
          </rPr>
          <t>豪雨災害の廃棄物量含み。分けるには時間がかかる。</t>
        </r>
      </text>
    </comment>
    <comment ref="W34" authorId="0">
      <text>
        <r>
          <rPr>
            <sz val="9"/>
            <rFont val="ＭＳ Ｐゴシック"/>
            <family val="3"/>
          </rPr>
          <t>軽米町では、収集運搬は直営。粗大ごみは、３月、６月、９月、１２月に収集している。</t>
        </r>
      </text>
    </comment>
  </commentList>
</comments>
</file>

<file path=xl/comments2.xml><?xml version="1.0" encoding="utf-8"?>
<comments xmlns="http://schemas.openxmlformats.org/spreadsheetml/2006/main">
  <authors>
    <author>資源循環推進課　平船（内線：5380）</author>
  </authors>
  <commentList>
    <comment ref="M23" authorId="0">
      <text>
        <r>
          <rPr>
            <sz val="9"/>
            <rFont val="ＭＳ Ｐゴシック"/>
            <family val="3"/>
          </rPr>
          <t>大型・不燃ごみとして回収しているので、粗大ごみに全て計上</t>
        </r>
      </text>
    </comment>
    <comment ref="M24" authorId="0">
      <text>
        <r>
          <rPr>
            <sz val="9"/>
            <rFont val="ＭＳ Ｐゴシック"/>
            <family val="3"/>
          </rPr>
          <t>大型・不燃ごみとして回収しているので、粗大ごみに全て計上</t>
        </r>
      </text>
    </comment>
    <comment ref="W34" authorId="0">
      <text>
        <r>
          <rPr>
            <sz val="9"/>
            <rFont val="ＭＳ Ｐゴシック"/>
            <family val="3"/>
          </rPr>
          <t>軽米町では、収集運搬は直営。粗大ごみは、３月、６月、９月、１２月に収集している。</t>
        </r>
      </text>
    </comment>
  </commentList>
</comments>
</file>

<file path=xl/comments3.xml><?xml version="1.0" encoding="utf-8"?>
<comments xmlns="http://schemas.openxmlformats.org/spreadsheetml/2006/main">
  <authors>
    <author>資源循環推進課　平船（内線：5380）</author>
  </authors>
  <commentList>
    <comment ref="M23" authorId="0">
      <text>
        <r>
          <rPr>
            <sz val="9"/>
            <rFont val="ＭＳ Ｐゴシック"/>
            <family val="3"/>
          </rPr>
          <t>大型・不燃ごみとして回収しているので、粗大ごみに全て計上</t>
        </r>
      </text>
    </comment>
    <comment ref="M24" authorId="0">
      <text>
        <r>
          <rPr>
            <sz val="9"/>
            <rFont val="ＭＳ Ｐゴシック"/>
            <family val="3"/>
          </rPr>
          <t>大型・不燃ごみとして回収しているので、粗大ごみに全て計上</t>
        </r>
      </text>
    </comment>
    <comment ref="W34" authorId="0">
      <text>
        <r>
          <rPr>
            <sz val="9"/>
            <rFont val="ＭＳ Ｐゴシック"/>
            <family val="3"/>
          </rPr>
          <t>軽米町では、収集運搬は直営。粗大ごみは、３月、６月、９月、１２月に収集している。</t>
        </r>
      </text>
    </comment>
  </commentList>
</comments>
</file>

<file path=xl/comments4.xml><?xml version="1.0" encoding="utf-8"?>
<comments xmlns="http://schemas.openxmlformats.org/spreadsheetml/2006/main">
  <authors>
    <author>資源循環推進課　平船（内線：5380）</author>
  </authors>
  <commentList>
    <comment ref="M23" authorId="0">
      <text>
        <r>
          <rPr>
            <sz val="9"/>
            <rFont val="ＭＳ Ｐゴシック"/>
            <family val="3"/>
          </rPr>
          <t>大型・不燃ごみとして回収しているので、粗大ごみに全て計上</t>
        </r>
      </text>
    </comment>
    <comment ref="M24" authorId="0">
      <text>
        <r>
          <rPr>
            <sz val="9"/>
            <rFont val="ＭＳ Ｐゴシック"/>
            <family val="3"/>
          </rPr>
          <t>大型・不燃ごみとして回収しているので、粗大ごみに全て計上</t>
        </r>
      </text>
    </comment>
    <comment ref="W34" authorId="0">
      <text>
        <r>
          <rPr>
            <sz val="9"/>
            <rFont val="ＭＳ Ｐゴシック"/>
            <family val="3"/>
          </rPr>
          <t>軽米町では、収集運搬は直営。粗大ごみは、３月、６月、９月、１２月に収集している。</t>
        </r>
      </text>
    </comment>
  </commentList>
</comments>
</file>

<file path=xl/comments5.xml><?xml version="1.0" encoding="utf-8"?>
<comments xmlns="http://schemas.openxmlformats.org/spreadsheetml/2006/main">
  <authors>
    <author>資源循環推進課　平船（内線：5380）</author>
  </authors>
  <commentList>
    <comment ref="M23" authorId="0">
      <text>
        <r>
          <rPr>
            <sz val="9"/>
            <rFont val="ＭＳ Ｐゴシック"/>
            <family val="3"/>
          </rPr>
          <t>大型・不燃ごみとして回収しているので、粗大ごみに全て計上</t>
        </r>
      </text>
    </comment>
    <comment ref="M24" authorId="0">
      <text>
        <r>
          <rPr>
            <sz val="9"/>
            <rFont val="ＭＳ Ｐゴシック"/>
            <family val="3"/>
          </rPr>
          <t>大型・不燃ごみとして回収しているので、粗大ごみに全て計上</t>
        </r>
      </text>
    </comment>
    <comment ref="W34" authorId="0">
      <text>
        <r>
          <rPr>
            <sz val="9"/>
            <rFont val="ＭＳ Ｐゴシック"/>
            <family val="3"/>
          </rPr>
          <t>軽米町では、収集運搬は直営。粗大ごみは、３月、６月、９月、１２月に収集している。</t>
        </r>
      </text>
    </comment>
  </commentList>
</comments>
</file>

<file path=xl/comments6.xml><?xml version="1.0" encoding="utf-8"?>
<comments xmlns="http://schemas.openxmlformats.org/spreadsheetml/2006/main">
  <authors>
    <author>資源循環推進課　平船（内線：5380）</author>
  </authors>
  <commentList>
    <comment ref="M23" authorId="0">
      <text>
        <r>
          <rPr>
            <sz val="9"/>
            <rFont val="ＭＳ Ｐゴシック"/>
            <family val="3"/>
          </rPr>
          <t>大型・不燃ごみとして回収しているので、粗大ごみに全て計上</t>
        </r>
      </text>
    </comment>
    <comment ref="M24" authorId="0">
      <text>
        <r>
          <rPr>
            <sz val="9"/>
            <rFont val="ＭＳ Ｐゴシック"/>
            <family val="3"/>
          </rPr>
          <t>大型・不燃ごみとして回収しているので、粗大ごみに全て計上</t>
        </r>
      </text>
    </comment>
    <comment ref="X24" authorId="0">
      <text>
        <r>
          <rPr>
            <sz val="9"/>
            <color indexed="10"/>
            <rFont val="ＭＳ Ｐゴシック"/>
            <family val="3"/>
          </rPr>
          <t>豪雨災害の廃棄物量含み。分けるには時間がかかる。</t>
        </r>
      </text>
    </comment>
    <comment ref="W34" authorId="0">
      <text>
        <r>
          <rPr>
            <sz val="9"/>
            <rFont val="ＭＳ Ｐゴシック"/>
            <family val="3"/>
          </rPr>
          <t>軽米町では、収集運搬は直営。粗大ごみは、３月、６月、９月、１２月に収集している。</t>
        </r>
      </text>
    </comment>
  </commentList>
</comments>
</file>

<file path=xl/comments7.xml><?xml version="1.0" encoding="utf-8"?>
<comments xmlns="http://schemas.openxmlformats.org/spreadsheetml/2006/main">
  <authors>
    <author>資源循環推進課　平船（内線：5380）</author>
  </authors>
  <commentList>
    <comment ref="M23" authorId="0">
      <text>
        <r>
          <rPr>
            <sz val="9"/>
            <rFont val="ＭＳ Ｐゴシック"/>
            <family val="3"/>
          </rPr>
          <t>大型・不燃ごみとして回収しているので、粗大ごみに全て計上</t>
        </r>
      </text>
    </comment>
    <comment ref="M24" authorId="0">
      <text>
        <r>
          <rPr>
            <sz val="9"/>
            <rFont val="ＭＳ Ｐゴシック"/>
            <family val="3"/>
          </rPr>
          <t>大型・不燃ごみとして回収しているので、粗大ごみに全て計上</t>
        </r>
      </text>
    </comment>
    <comment ref="X24" authorId="0">
      <text>
        <r>
          <rPr>
            <sz val="9"/>
            <color indexed="10"/>
            <rFont val="ＭＳ Ｐゴシック"/>
            <family val="3"/>
          </rPr>
          <t>豪雨災害の廃棄物量含み。分けるには時間がかかる。</t>
        </r>
      </text>
    </comment>
    <comment ref="W34" authorId="0">
      <text>
        <r>
          <rPr>
            <sz val="9"/>
            <rFont val="ＭＳ Ｐゴシック"/>
            <family val="3"/>
          </rPr>
          <t>軽米町では、収集運搬は直営。粗大ごみは、３月、６月、９月、１２月に収集している。</t>
        </r>
      </text>
    </comment>
  </commentList>
</comments>
</file>

<file path=xl/comments8.xml><?xml version="1.0" encoding="utf-8"?>
<comments xmlns="http://schemas.openxmlformats.org/spreadsheetml/2006/main">
  <authors>
    <author>資源循環推進課　平船（内線：5380）</author>
  </authors>
  <commentList>
    <comment ref="M23" authorId="0">
      <text>
        <r>
          <rPr>
            <sz val="9"/>
            <rFont val="ＭＳ Ｐゴシック"/>
            <family val="3"/>
          </rPr>
          <t>大型・不燃ごみとして回収しているので、粗大ごみに全て計上</t>
        </r>
      </text>
    </comment>
    <comment ref="M24" authorId="0">
      <text>
        <r>
          <rPr>
            <sz val="9"/>
            <rFont val="ＭＳ Ｐゴシック"/>
            <family val="3"/>
          </rPr>
          <t>大型・不燃ごみとして回収しているので、粗大ごみに全て計上</t>
        </r>
      </text>
    </comment>
    <comment ref="X24" authorId="0">
      <text>
        <r>
          <rPr>
            <sz val="9"/>
            <color indexed="10"/>
            <rFont val="ＭＳ Ｐゴシック"/>
            <family val="3"/>
          </rPr>
          <t>豪雨災害の廃棄物量含み。分けるには時間がかかる。</t>
        </r>
      </text>
    </comment>
    <comment ref="W34" authorId="0">
      <text>
        <r>
          <rPr>
            <sz val="9"/>
            <rFont val="ＭＳ Ｐゴシック"/>
            <family val="3"/>
          </rPr>
          <t>軽米町では、収集運搬は直営。粗大ごみは、３月、６月、９月、１２月に収集している。</t>
        </r>
      </text>
    </comment>
  </commentList>
</comments>
</file>

<file path=xl/comments9.xml><?xml version="1.0" encoding="utf-8"?>
<comments xmlns="http://schemas.openxmlformats.org/spreadsheetml/2006/main">
  <authors>
    <author>資源循環推進課　平船（内線：5380）</author>
  </authors>
  <commentList>
    <comment ref="M23" authorId="0">
      <text>
        <r>
          <rPr>
            <sz val="9"/>
            <rFont val="ＭＳ Ｐゴシック"/>
            <family val="3"/>
          </rPr>
          <t>大型・不燃ごみとして回収しているので、粗大ごみに全て計上</t>
        </r>
      </text>
    </comment>
    <comment ref="M24" authorId="0">
      <text>
        <r>
          <rPr>
            <sz val="9"/>
            <rFont val="ＭＳ Ｐゴシック"/>
            <family val="3"/>
          </rPr>
          <t>大型・不燃ごみとして回収しているので、粗大ごみに全て計上</t>
        </r>
      </text>
    </comment>
    <comment ref="X24" authorId="0">
      <text>
        <r>
          <rPr>
            <sz val="9"/>
            <color indexed="10"/>
            <rFont val="ＭＳ Ｐゴシック"/>
            <family val="3"/>
          </rPr>
          <t>豪雨災害の廃棄物量含み。分けるには時間がかかる。</t>
        </r>
      </text>
    </comment>
    <comment ref="W34" authorId="0">
      <text>
        <r>
          <rPr>
            <sz val="9"/>
            <rFont val="ＭＳ Ｐゴシック"/>
            <family val="3"/>
          </rPr>
          <t>軽米町では、収集運搬は直営。粗大ごみは、３月、６月、９月、１２月に収集している。</t>
        </r>
      </text>
    </comment>
  </commentList>
</comments>
</file>

<file path=xl/sharedStrings.xml><?xml version="1.0" encoding="utf-8"?>
<sst xmlns="http://schemas.openxmlformats.org/spreadsheetml/2006/main" count="1070" uniqueCount="170">
  <si>
    <t>総人口（人）</t>
  </si>
  <si>
    <t>生活系ごみ（ｔ）</t>
  </si>
  <si>
    <t>一人1日当たりの生活系ごみ排出量
（ｇ/日）</t>
  </si>
  <si>
    <t>一人1日当たりのごみ排出量
（ｇ/日）</t>
  </si>
  <si>
    <t>一人1日当たりの事業系ごみ排出量
（ｇ/日）</t>
  </si>
  <si>
    <t>資源ごみの割合（％）</t>
  </si>
  <si>
    <t>事業系ごみ（ｔ）</t>
  </si>
  <si>
    <t>総排出量（ｔ）</t>
  </si>
  <si>
    <t>混合ごみ（ｔ）</t>
  </si>
  <si>
    <t>可燃ごみ（ｔ）</t>
  </si>
  <si>
    <t>不燃ごみ（ｔ）</t>
  </si>
  <si>
    <t>資源ごみ（ｔ）</t>
  </si>
  <si>
    <t>その他ごみ（ｔ）</t>
  </si>
  <si>
    <t>粗大ごみ（ｔ）</t>
  </si>
  <si>
    <t>計</t>
  </si>
  <si>
    <t>収集ごみ</t>
  </si>
  <si>
    <t>直接搬入ごみ</t>
  </si>
  <si>
    <t>資源ごみ以外</t>
  </si>
  <si>
    <t>資源ごみ</t>
  </si>
  <si>
    <t>県計･県平均</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</si>
  <si>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</si>
  <si>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</si>
  <si>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</si>
  <si>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</si>
  <si>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</si>
  <si>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</si>
  <si>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</si>
  <si>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</si>
  <si>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</si>
  <si>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</si>
  <si>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</si>
  <si>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</si>
  <si>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</si>
  <si>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</si>
  <si>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</si>
  <si>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</si>
  <si>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</si>
  <si>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</si>
  <si>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</si>
  <si>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</si>
  <si>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</si>
  <si>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</si>
  <si>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</si>
  <si>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</si>
  <si>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</si>
  <si>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</si>
  <si>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</si>
  <si>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</si>
  <si>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</si>
  <si>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</si>
  <si>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</si>
  <si>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</si>
  <si>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4月</t>
  </si>
  <si>
    <t>5月</t>
  </si>
  <si>
    <t>総人口（人）</t>
  </si>
  <si>
    <t>6月</t>
  </si>
  <si>
    <t>7月</t>
  </si>
  <si>
    <t>8月</t>
  </si>
  <si>
    <t>9月</t>
  </si>
  <si>
    <t>10月</t>
  </si>
  <si>
    <t>11月</t>
  </si>
  <si>
    <t>12月</t>
  </si>
  <si>
    <t>1月</t>
  </si>
  <si>
    <t>2月</t>
  </si>
  <si>
    <t>3月</t>
  </si>
  <si>
    <t>合計</t>
  </si>
  <si>
    <t>事業系ごみ排出量（ｔ）</t>
  </si>
  <si>
    <r>
      <t xml:space="preserve">ごみ総排出量（ｔ）（生活系ごみ排出量＋事業系ごみ排出量）
</t>
    </r>
    <r>
      <rPr>
        <sz val="10"/>
        <rFont val="ＭＳ Ｐゴシック"/>
        <family val="3"/>
      </rPr>
      <t>※集団回収量は除く</t>
    </r>
  </si>
  <si>
    <r>
      <t xml:space="preserve">一人１日当たりごみ排出量（ｇ/日）
</t>
    </r>
    <r>
      <rPr>
        <sz val="10"/>
        <rFont val="ＭＳ Ｐゴシック"/>
        <family val="3"/>
      </rPr>
      <t>※集団回収量は除く</t>
    </r>
  </si>
  <si>
    <t>生活系ごみ総排出量（ｔ）</t>
  </si>
  <si>
    <t>集団回収量（ｔ）</t>
  </si>
  <si>
    <r>
      <t>生活系ごみ排出量（ｔ）</t>
    </r>
    <r>
      <rPr>
        <sz val="10"/>
        <rFont val="ＭＳ Ｐゴシック"/>
        <family val="3"/>
      </rPr>
      <t xml:space="preserve">
※集団回収量は除く</t>
    </r>
  </si>
  <si>
    <r>
      <t>資源ごみの割合（％）</t>
    </r>
    <r>
      <rPr>
        <sz val="10"/>
        <rFont val="ＭＳ Ｐゴシック"/>
        <family val="3"/>
      </rPr>
      <t xml:space="preserve">
※集団回収量は除く</t>
    </r>
  </si>
  <si>
    <t>小計</t>
  </si>
  <si>
    <t>野田村</t>
  </si>
  <si>
    <t>平均</t>
  </si>
  <si>
    <t>ごみ総排出量（ｔ）</t>
  </si>
  <si>
    <t>【集団回収量を含めたごみ排出量】</t>
  </si>
  <si>
    <r>
      <t>一人1日当たり生活系ごみ排出量（ｇ/日）</t>
    </r>
    <r>
      <rPr>
        <sz val="10"/>
        <rFont val="ＭＳ Ｐゴシック"/>
        <family val="3"/>
      </rPr>
      <t xml:space="preserve">
※集団回収量は除く</t>
    </r>
  </si>
  <si>
    <t>一人1日当たり事業系ごみ排出量（ｇ/日）</t>
  </si>
  <si>
    <t>一人1日当たり
ごみ排出量
（ｇ/日）</t>
  </si>
  <si>
    <t>一人1日当たり
生活系ごみ
排出量（ｇ/日）</t>
  </si>
  <si>
    <t>一人1日当たり
事業系ごみ
排出量（ｇ/日）</t>
  </si>
  <si>
    <t>Ｈ25年度実績</t>
  </si>
  <si>
    <t>岩泉町</t>
  </si>
  <si>
    <t>一関市</t>
  </si>
  <si>
    <t>陸前高田市</t>
  </si>
  <si>
    <t>二戸市</t>
  </si>
  <si>
    <t>八幡平市</t>
  </si>
  <si>
    <t>奥州市</t>
  </si>
  <si>
    <t>九戸村</t>
  </si>
  <si>
    <t>洋野町</t>
  </si>
  <si>
    <t>北上市</t>
  </si>
  <si>
    <t>岩手町</t>
  </si>
  <si>
    <t>滝沢村</t>
  </si>
  <si>
    <t>紫波町</t>
  </si>
  <si>
    <t>矢巾町</t>
  </si>
  <si>
    <t>【市町村別】
Ｈ25年11月分</t>
  </si>
  <si>
    <t>【市町村別】
Ｈ25年12月分</t>
  </si>
  <si>
    <t>【市町村別】
Ｈ26年1月分</t>
  </si>
  <si>
    <t>滝沢市</t>
  </si>
  <si>
    <t>【市町村別】
Ｈ26年2月分</t>
  </si>
  <si>
    <t>【市町村別】
Ｈ26年3月分</t>
  </si>
  <si>
    <t>【市町村別】
Ｈ25年4月分</t>
  </si>
  <si>
    <t>【市町村別】
Ｈ25年5月分</t>
  </si>
  <si>
    <t>【市町村別】
Ｈ25年6月分</t>
  </si>
  <si>
    <t>【市町村別】
Ｈ25年7月分</t>
  </si>
  <si>
    <t>北上市</t>
  </si>
  <si>
    <t>久慈市</t>
  </si>
  <si>
    <t>一関市</t>
  </si>
  <si>
    <t>陸前高田市</t>
  </si>
  <si>
    <t>二戸市</t>
  </si>
  <si>
    <t>八幡平市</t>
  </si>
  <si>
    <t>奥州市</t>
  </si>
  <si>
    <t>岩手町</t>
  </si>
  <si>
    <t>滝沢村</t>
  </si>
  <si>
    <t>紫波町</t>
  </si>
  <si>
    <t>矢巾町</t>
  </si>
  <si>
    <t>岩泉町</t>
  </si>
  <si>
    <t>普代村</t>
  </si>
  <si>
    <t>九戸村</t>
  </si>
  <si>
    <t>洋野町</t>
  </si>
  <si>
    <t>洋野町</t>
  </si>
  <si>
    <t>【市町村別】
Ｈ25年8月分</t>
  </si>
  <si>
    <t>※矢巾町においては、8月の豪雨災害による廃棄物の排出量を粗大ごみの直接搬入量にまとめて計上しています。</t>
  </si>
  <si>
    <t>【市町村別】
Ｈ25年9月分</t>
  </si>
  <si>
    <t>【市町村別】
Ｈ25年10月分</t>
  </si>
  <si>
    <t>北上市</t>
  </si>
  <si>
    <t>久慈市</t>
  </si>
  <si>
    <t>一関市</t>
  </si>
  <si>
    <t>陸前高田市</t>
  </si>
  <si>
    <t>岩手町</t>
  </si>
  <si>
    <t>紫波町</t>
  </si>
  <si>
    <t>矢巾町</t>
  </si>
  <si>
    <t>岩泉町</t>
  </si>
  <si>
    <t>普代村</t>
  </si>
  <si>
    <t>九戸村</t>
  </si>
  <si>
    <t>洋野町</t>
  </si>
  <si>
    <t>北上市</t>
  </si>
  <si>
    <t>久慈市</t>
  </si>
  <si>
    <t>北上市</t>
  </si>
  <si>
    <t>久慈市</t>
  </si>
  <si>
    <t>一関市</t>
  </si>
  <si>
    <t>陸前高田市</t>
  </si>
  <si>
    <t>二戸市</t>
  </si>
  <si>
    <t>八幡平市</t>
  </si>
  <si>
    <t>奥州市</t>
  </si>
  <si>
    <t>岩手町</t>
  </si>
  <si>
    <t>滝沢村</t>
  </si>
  <si>
    <t>紫波町</t>
  </si>
  <si>
    <t>矢巾町</t>
  </si>
  <si>
    <t>岩泉町</t>
  </si>
  <si>
    <t>普代村</t>
  </si>
  <si>
    <t>九戸村</t>
  </si>
  <si>
    <t>洋野町</t>
  </si>
  <si>
    <t>北上市</t>
  </si>
  <si>
    <t>久慈市</t>
  </si>
  <si>
    <t>一関市</t>
  </si>
  <si>
    <t>陸前高田市</t>
  </si>
  <si>
    <t>二戸市</t>
  </si>
  <si>
    <t>八幡平市</t>
  </si>
  <si>
    <t>奥州市</t>
  </si>
  <si>
    <t>岩手町</t>
  </si>
  <si>
    <t>紫波町</t>
  </si>
  <si>
    <t>矢巾町</t>
  </si>
  <si>
    <t>岩泉町</t>
  </si>
  <si>
    <t>普代村</t>
  </si>
  <si>
    <t>九戸村</t>
  </si>
  <si>
    <t>洋野町</t>
  </si>
  <si>
    <t>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</si>
</sst>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_);[Red]\(#,##0.0\)"/>
    <numFmt numFmtId="179" formatCode="#,##0_);[Red]\(#,##0\)"/>
    <numFmt numFmtId="180" formatCode="0;&quot;▲ &quot;0"/>
    <numFmt numFmtId="181" formatCode="#,##0.00_);[Red]\(#,##0.00\)"/>
  </numFmts>
  <fonts count="48">
    <font>
      <sz val="11"/>
      <name val="ＭＳ Ｐゴシック"/>
      <family val="3"/>
    </font>
    <font>
      <sz val="6"/>
      <name val="ＭＳ Ｐゴシック"/>
      <family val="3"/>
    </font>
    <font>
      <b/>
      <sz val="12"/>
      <name val="ＭＳ Ｐゴシック"/>
      <family val="3"/>
    </font>
    <font>
      <b/>
      <sz val="10"/>
      <name val="ＭＳ Ｐゴシック"/>
      <family val="3"/>
    </font>
    <font>
      <sz val="10"/>
      <name val="ＭＳ Ｐゴシック"/>
      <family val="3"/>
    </font>
    <font>
      <b/>
      <sz val="9"/>
      <name val="ＭＳ Ｐゴシック"/>
      <family val="3"/>
    </font>
    <font>
      <sz val="9"/>
      <name val="ＭＳ Ｐゴシック"/>
      <family val="3"/>
    </font>
    <font>
      <b/>
      <sz val="11"/>
      <name val="ＭＳ Ｐゴシック"/>
      <family val="3"/>
    </font>
    <font>
      <sz val="11"/>
      <color indexed="10"/>
      <name val="ＭＳ Ｐゴシック"/>
      <family val="3"/>
    </font>
    <font>
      <u val="single"/>
      <sz val="11"/>
      <color indexed="12"/>
      <name val="ＭＳ Ｐゴシック"/>
      <family val="3"/>
    </font>
    <font>
      <u val="single"/>
      <sz val="11"/>
      <color indexed="36"/>
      <name val="ＭＳ Ｐゴシック"/>
      <family val="3"/>
    </font>
    <font>
      <sz val="10"/>
      <color indexed="10"/>
      <name val="ＭＳ Ｐゴシック"/>
      <family val="3"/>
    </font>
    <font>
      <sz val="9"/>
      <color indexed="10"/>
      <name val="ＭＳ Ｐゴシック"/>
      <family val="3"/>
    </font>
    <font>
      <b/>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1"/>
        <bgColor indexed="64"/>
      </patternFill>
    </fill>
    <fill>
      <patternFill patternType="solid">
        <fgColor indexed="22"/>
        <bgColor indexed="64"/>
      </patternFill>
    </fill>
    <fill>
      <patternFill patternType="solid">
        <fgColor indexed="14"/>
        <bgColor indexed="64"/>
      </patternFill>
    </fill>
    <fill>
      <patternFill patternType="solid">
        <fgColor indexed="15"/>
        <bgColor indexed="64"/>
      </patternFill>
    </fill>
    <fill>
      <patternFill patternType="solid">
        <fgColor indexed="41"/>
        <bgColor indexed="64"/>
      </patternFill>
    </fill>
    <fill>
      <patternFill patternType="solid">
        <fgColor indexed="46"/>
        <bgColor indexed="64"/>
      </patternFill>
    </fill>
    <fill>
      <patternFill patternType="solid">
        <fgColor indexed="13"/>
        <bgColor indexed="64"/>
      </patternFill>
    </fill>
    <fill>
      <patternFill patternType="solid">
        <fgColor indexed="42"/>
        <bgColor indexed="64"/>
      </patternFill>
    </fill>
    <fill>
      <patternFill patternType="solid">
        <fgColor indexed="33"/>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thin"/>
      <right>
        <color indexed="63"/>
      </right>
      <top style="thin"/>
      <bottom style="medium"/>
    </border>
    <border>
      <left style="thin"/>
      <right style="thin"/>
      <top style="medium"/>
      <bottom style="double"/>
    </border>
    <border>
      <left style="thin"/>
      <right style="medium"/>
      <top style="medium"/>
      <bottom style="double"/>
    </border>
    <border>
      <left style="thin"/>
      <right>
        <color indexed="63"/>
      </right>
      <top style="medium"/>
      <bottom style="double"/>
    </border>
    <border>
      <left style="medium"/>
      <right style="medium"/>
      <top style="medium"/>
      <bottom style="double"/>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medium"/>
      <right>
        <color indexed="63"/>
      </right>
      <top>
        <color indexed="63"/>
      </top>
      <bottom style="thin"/>
    </border>
    <border>
      <left style="medium"/>
      <right style="thin"/>
      <top style="thin"/>
      <bottom style="thin"/>
    </border>
    <border>
      <left style="thin"/>
      <right style="medium"/>
      <top style="thin"/>
      <bottom style="thin"/>
    </border>
    <border>
      <left>
        <color indexed="63"/>
      </left>
      <right style="thin"/>
      <top style="thin"/>
      <bottom style="medium"/>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medium"/>
    </border>
    <border>
      <left style="thin"/>
      <right>
        <color indexed="63"/>
      </right>
      <top>
        <color indexed="63"/>
      </top>
      <bottom style="medium"/>
    </border>
    <border>
      <left style="thin"/>
      <right style="medium"/>
      <top>
        <color indexed="63"/>
      </top>
      <bottom style="medium"/>
    </border>
    <border>
      <left style="medium"/>
      <right>
        <color indexed="63"/>
      </right>
      <top>
        <color indexed="63"/>
      </top>
      <bottom style="medium"/>
    </border>
    <border>
      <left style="medium"/>
      <right style="thin"/>
      <top>
        <color indexed="63"/>
      </top>
      <bottom style="thin"/>
    </border>
    <border>
      <left>
        <color indexed="63"/>
      </left>
      <right style="thin"/>
      <top>
        <color indexed="63"/>
      </top>
      <bottom style="thin"/>
    </border>
    <border>
      <left>
        <color indexed="63"/>
      </left>
      <right>
        <color indexed="63"/>
      </right>
      <top style="medium"/>
      <bottom style="medium"/>
    </border>
    <border>
      <left style="thin"/>
      <right>
        <color indexed="63"/>
      </right>
      <top style="medium"/>
      <bottom style="medium"/>
    </border>
    <border>
      <left style="medium"/>
      <right>
        <color indexed="63"/>
      </right>
      <top style="medium"/>
      <bottom style="medium"/>
    </border>
    <border>
      <left style="medium"/>
      <right>
        <color indexed="63"/>
      </right>
      <top style="thin"/>
      <bottom style="medium"/>
    </border>
    <border>
      <left style="medium"/>
      <right style="thin"/>
      <top style="thin"/>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thin"/>
    </border>
    <border>
      <left>
        <color indexed="63"/>
      </left>
      <right>
        <color indexed="63"/>
      </right>
      <top style="medium"/>
      <bottom>
        <color indexed="63"/>
      </bottom>
    </border>
    <border>
      <left>
        <color indexed="63"/>
      </left>
      <right style="thin"/>
      <top>
        <color indexed="63"/>
      </top>
      <bottom style="medium"/>
    </border>
    <border>
      <left style="thin"/>
      <right style="thin"/>
      <top>
        <color indexed="63"/>
      </top>
      <bottom style="medium"/>
    </border>
    <border>
      <left style="medium"/>
      <right style="thin"/>
      <top>
        <color indexed="63"/>
      </top>
      <bottom style="medium"/>
    </border>
    <border>
      <left>
        <color indexed="63"/>
      </left>
      <right style="thin"/>
      <top style="medium"/>
      <bottom style="double"/>
    </border>
    <border>
      <left style="medium"/>
      <right style="thin"/>
      <top style="medium"/>
      <bottom style="double"/>
    </border>
    <border>
      <left style="thin"/>
      <right style="medium"/>
      <top>
        <color indexed="63"/>
      </top>
      <bottom>
        <color indexed="63"/>
      </bottom>
    </border>
    <border>
      <left style="thin"/>
      <right style="medium"/>
      <top style="thin"/>
      <bottom>
        <color indexed="63"/>
      </bottom>
    </border>
    <border>
      <left style="thin"/>
      <right>
        <color indexed="63"/>
      </right>
      <top style="thin"/>
      <bottom style="thin"/>
    </border>
    <border>
      <left style="medium"/>
      <right style="medium"/>
      <top>
        <color indexed="63"/>
      </top>
      <bottom style="thin"/>
    </border>
    <border>
      <left>
        <color indexed="63"/>
      </left>
      <right>
        <color indexed="63"/>
      </right>
      <top>
        <color indexed="63"/>
      </top>
      <bottom style="thin"/>
    </border>
    <border>
      <left style="medium"/>
      <right style="medium"/>
      <top style="thin"/>
      <bottom style="thin"/>
    </border>
    <border>
      <left>
        <color indexed="63"/>
      </left>
      <right>
        <color indexed="63"/>
      </right>
      <top style="thin"/>
      <bottom style="thin"/>
    </border>
    <border>
      <left>
        <color indexed="63"/>
      </left>
      <right style="medium"/>
      <top style="thin"/>
      <bottom style="thin"/>
    </border>
    <border>
      <left style="medium"/>
      <right style="medium"/>
      <top style="thin"/>
      <bottom style="medium"/>
    </border>
    <border>
      <left>
        <color indexed="63"/>
      </left>
      <right>
        <color indexed="63"/>
      </right>
      <top style="thin"/>
      <bottom style="medium"/>
    </border>
    <border>
      <left style="thin"/>
      <right style="thin"/>
      <top style="medium"/>
      <bottom style="thin"/>
    </border>
    <border>
      <left style="thin"/>
      <right>
        <color indexed="63"/>
      </right>
      <top style="medium"/>
      <bottom style="thin"/>
    </border>
    <border>
      <left style="medium"/>
      <right style="thin"/>
      <top style="medium"/>
      <bottom style="thin"/>
    </border>
    <border>
      <left style="thin"/>
      <right style="medium"/>
      <top style="medium"/>
      <bottom style="thin"/>
    </border>
    <border>
      <left>
        <color indexed="63"/>
      </left>
      <right style="thin"/>
      <top style="medium"/>
      <bottom style="thin"/>
    </border>
    <border>
      <left style="thin"/>
      <right>
        <color indexed="63"/>
      </right>
      <top style="thin"/>
      <bottom>
        <color indexed="63"/>
      </bottom>
    </border>
    <border>
      <left style="thin"/>
      <right>
        <color indexed="63"/>
      </right>
      <top style="medium"/>
      <bottom>
        <color indexed="63"/>
      </botto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color indexed="63"/>
      </top>
      <bottom>
        <color indexed="63"/>
      </botto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0" fillId="0" borderId="0" applyNumberFormat="0" applyFill="0" applyBorder="0" applyAlignment="0" applyProtection="0"/>
    <xf numFmtId="0" fontId="46" fillId="32" borderId="0" applyNumberFormat="0" applyBorder="0" applyAlignment="0" applyProtection="0"/>
  </cellStyleXfs>
  <cellXfs count="354">
    <xf numFmtId="0" fontId="0" fillId="0" borderId="0" xfId="0" applyAlignment="1">
      <alignment/>
    </xf>
    <xf numFmtId="176" fontId="4" fillId="0" borderId="0" xfId="0" applyNumberFormat="1" applyFont="1" applyBorder="1" applyAlignment="1">
      <alignment vertical="center" shrinkToFit="1"/>
    </xf>
    <xf numFmtId="176" fontId="4" fillId="0" borderId="10" xfId="0" applyNumberFormat="1" applyFont="1" applyFill="1" applyBorder="1" applyAlignment="1">
      <alignment horizontal="center" vertical="center" shrinkToFit="1"/>
    </xf>
    <xf numFmtId="176" fontId="4" fillId="0" borderId="10" xfId="0" applyNumberFormat="1" applyFont="1" applyBorder="1" applyAlignment="1">
      <alignment horizontal="center" vertical="center" shrinkToFit="1"/>
    </xf>
    <xf numFmtId="176" fontId="4" fillId="0" borderId="11" xfId="0" applyNumberFormat="1" applyFont="1" applyBorder="1" applyAlignment="1">
      <alignment horizontal="center" vertical="center" shrinkToFit="1"/>
    </xf>
    <xf numFmtId="177" fontId="4" fillId="0" borderId="10" xfId="0" applyNumberFormat="1" applyFont="1" applyBorder="1" applyAlignment="1">
      <alignment horizontal="center" vertical="center" shrinkToFit="1"/>
    </xf>
    <xf numFmtId="177" fontId="4" fillId="0" borderId="12" xfId="0" applyNumberFormat="1" applyFont="1" applyBorder="1" applyAlignment="1">
      <alignment horizontal="center" vertical="center" shrinkToFit="1"/>
    </xf>
    <xf numFmtId="176" fontId="7" fillId="0" borderId="0" xfId="0" applyNumberFormat="1" applyFont="1" applyBorder="1" applyAlignment="1">
      <alignment vertical="center" shrinkToFit="1"/>
    </xf>
    <xf numFmtId="177" fontId="4" fillId="0" borderId="0" xfId="0" applyNumberFormat="1" applyFont="1" applyBorder="1" applyAlignment="1">
      <alignment horizontal="center" vertical="center" shrinkToFit="1"/>
    </xf>
    <xf numFmtId="176" fontId="4" fillId="0" borderId="0" xfId="0" applyNumberFormat="1" applyFont="1" applyBorder="1" applyAlignment="1">
      <alignment horizontal="center" vertical="center" shrinkToFit="1"/>
    </xf>
    <xf numFmtId="177" fontId="4" fillId="0" borderId="0" xfId="0" applyNumberFormat="1" applyFont="1" applyBorder="1" applyAlignment="1">
      <alignment vertical="center" shrinkToFit="1"/>
    </xf>
    <xf numFmtId="178" fontId="4" fillId="0" borderId="0" xfId="0" applyNumberFormat="1" applyFont="1" applyBorder="1" applyAlignment="1">
      <alignment horizontal="center" vertical="center" shrinkToFit="1"/>
    </xf>
    <xf numFmtId="176" fontId="7" fillId="0" borderId="13" xfId="0" applyNumberFormat="1" applyFont="1" applyFill="1" applyBorder="1" applyAlignment="1">
      <alignment horizontal="right" vertical="center" shrinkToFit="1"/>
    </xf>
    <xf numFmtId="176" fontId="7" fillId="0" borderId="13" xfId="0" applyNumberFormat="1" applyFont="1" applyBorder="1" applyAlignment="1">
      <alignment horizontal="right" vertical="center" shrinkToFit="1"/>
    </xf>
    <xf numFmtId="176" fontId="7" fillId="0" borderId="13" xfId="0" applyNumberFormat="1" applyFont="1" applyBorder="1" applyAlignment="1">
      <alignment vertical="center" shrinkToFit="1"/>
    </xf>
    <xf numFmtId="176" fontId="7" fillId="0" borderId="14" xfId="0" applyNumberFormat="1" applyFont="1" applyBorder="1" applyAlignment="1">
      <alignment vertical="center" shrinkToFit="1"/>
    </xf>
    <xf numFmtId="177" fontId="7" fillId="0" borderId="13" xfId="0" applyNumberFormat="1" applyFont="1" applyBorder="1" applyAlignment="1">
      <alignment vertical="center" shrinkToFit="1"/>
    </xf>
    <xf numFmtId="177" fontId="7" fillId="0" borderId="15" xfId="0" applyNumberFormat="1" applyFont="1" applyBorder="1" applyAlignment="1">
      <alignment vertical="center" shrinkToFit="1"/>
    </xf>
    <xf numFmtId="176" fontId="7" fillId="33" borderId="16" xfId="0" applyNumberFormat="1" applyFont="1" applyFill="1" applyBorder="1" applyAlignment="1">
      <alignment vertical="center" shrinkToFit="1"/>
    </xf>
    <xf numFmtId="178" fontId="8" fillId="0" borderId="0" xfId="0" applyNumberFormat="1" applyFont="1" applyBorder="1" applyAlignment="1">
      <alignment horizontal="center" vertical="center" shrinkToFit="1"/>
    </xf>
    <xf numFmtId="177" fontId="4" fillId="0" borderId="17" xfId="0" applyNumberFormat="1" applyFont="1" applyFill="1" applyBorder="1" applyAlignment="1">
      <alignment horizontal="right" vertical="center" shrinkToFit="1"/>
    </xf>
    <xf numFmtId="177" fontId="4" fillId="0" borderId="18" xfId="0" applyNumberFormat="1" applyFont="1" applyFill="1" applyBorder="1" applyAlignment="1">
      <alignment horizontal="right" vertical="center" shrinkToFit="1"/>
    </xf>
    <xf numFmtId="179" fontId="4" fillId="0" borderId="18" xfId="0" applyNumberFormat="1" applyFont="1" applyFill="1" applyBorder="1" applyAlignment="1">
      <alignment horizontal="right" vertical="center" shrinkToFit="1"/>
    </xf>
    <xf numFmtId="179" fontId="4" fillId="0" borderId="0" xfId="0" applyNumberFormat="1" applyFont="1" applyBorder="1" applyAlignment="1">
      <alignment vertical="center" shrinkToFit="1"/>
    </xf>
    <xf numFmtId="177" fontId="4" fillId="0" borderId="19" xfId="0" applyNumberFormat="1" applyFont="1" applyFill="1" applyBorder="1" applyAlignment="1">
      <alignment horizontal="right" vertical="center" shrinkToFit="1"/>
    </xf>
    <xf numFmtId="177" fontId="4" fillId="0" borderId="20" xfId="0" applyNumberFormat="1" applyFont="1" applyFill="1" applyBorder="1" applyAlignment="1">
      <alignment horizontal="right" vertical="center" shrinkToFit="1"/>
    </xf>
    <xf numFmtId="177" fontId="4" fillId="0" borderId="21" xfId="0" applyNumberFormat="1" applyFont="1" applyFill="1" applyBorder="1" applyAlignment="1">
      <alignment horizontal="right" vertical="center" shrinkToFit="1"/>
    </xf>
    <xf numFmtId="177" fontId="4" fillId="0" borderId="10" xfId="0" applyNumberFormat="1" applyFont="1" applyFill="1" applyBorder="1" applyAlignment="1">
      <alignment horizontal="right" vertical="center" shrinkToFit="1"/>
    </xf>
    <xf numFmtId="179" fontId="4" fillId="0" borderId="19" xfId="0" applyNumberFormat="1" applyFont="1" applyFill="1" applyBorder="1" applyAlignment="1">
      <alignment horizontal="right" vertical="center" shrinkToFit="1"/>
    </xf>
    <xf numFmtId="179" fontId="4" fillId="0" borderId="21" xfId="0" applyNumberFormat="1" applyFont="1" applyFill="1" applyBorder="1" applyAlignment="1">
      <alignment horizontal="right" vertical="center" shrinkToFit="1"/>
    </xf>
    <xf numFmtId="179" fontId="4" fillId="0" borderId="10" xfId="0" applyNumberFormat="1" applyFont="1" applyFill="1" applyBorder="1" applyAlignment="1">
      <alignment horizontal="right" vertical="center" shrinkToFit="1"/>
    </xf>
    <xf numFmtId="179" fontId="4" fillId="0" borderId="22" xfId="0" applyNumberFormat="1" applyFont="1" applyFill="1" applyBorder="1" applyAlignment="1">
      <alignment horizontal="right" vertical="center" shrinkToFit="1"/>
    </xf>
    <xf numFmtId="177" fontId="4" fillId="0" borderId="23" xfId="0" applyNumberFormat="1" applyFont="1" applyBorder="1" applyAlignment="1">
      <alignment horizontal="center" vertical="center" shrinkToFit="1"/>
    </xf>
    <xf numFmtId="176" fontId="4" fillId="0" borderId="24" xfId="0" applyNumberFormat="1" applyFont="1" applyFill="1" applyBorder="1" applyAlignment="1">
      <alignment vertical="center" shrinkToFit="1"/>
    </xf>
    <xf numFmtId="177" fontId="4" fillId="0" borderId="23" xfId="0" applyNumberFormat="1" applyFont="1" applyFill="1" applyBorder="1" applyAlignment="1">
      <alignment horizontal="center" vertical="center" shrinkToFit="1"/>
    </xf>
    <xf numFmtId="176" fontId="4" fillId="0" borderId="24" xfId="0" applyNumberFormat="1" applyFont="1" applyFill="1" applyBorder="1" applyAlignment="1">
      <alignment horizontal="left" vertical="center" shrinkToFit="1"/>
    </xf>
    <xf numFmtId="177" fontId="4" fillId="0" borderId="21" xfId="0" applyNumberFormat="1" applyFont="1" applyBorder="1" applyAlignment="1">
      <alignment horizontal="center" vertical="center" shrinkToFit="1"/>
    </xf>
    <xf numFmtId="179" fontId="4" fillId="0" borderId="25" xfId="0" applyNumberFormat="1" applyFont="1" applyFill="1" applyBorder="1" applyAlignment="1">
      <alignment horizontal="right" vertical="center" shrinkToFit="1"/>
    </xf>
    <xf numFmtId="176" fontId="4" fillId="0" borderId="11" xfId="0" applyNumberFormat="1" applyFont="1" applyFill="1" applyBorder="1" applyAlignment="1">
      <alignment vertical="center" shrinkToFit="1"/>
    </xf>
    <xf numFmtId="177" fontId="4" fillId="0" borderId="26" xfId="0" applyNumberFormat="1" applyFont="1" applyFill="1" applyBorder="1" applyAlignment="1">
      <alignment horizontal="right" vertical="center" shrinkToFit="1"/>
    </xf>
    <xf numFmtId="177" fontId="4" fillId="0" borderId="27" xfId="0" applyNumberFormat="1" applyFont="1" applyFill="1" applyBorder="1" applyAlignment="1">
      <alignment horizontal="right" vertical="center" shrinkToFit="1"/>
    </xf>
    <xf numFmtId="177" fontId="4" fillId="0" borderId="12" xfId="0" applyNumberFormat="1" applyFont="1" applyFill="1" applyBorder="1" applyAlignment="1">
      <alignment horizontal="right" vertical="center" shrinkToFit="1"/>
    </xf>
    <xf numFmtId="177" fontId="4" fillId="0" borderId="11" xfId="0" applyNumberFormat="1" applyFont="1" applyFill="1" applyBorder="1" applyAlignment="1">
      <alignment horizontal="right" vertical="center" shrinkToFit="1"/>
    </xf>
    <xf numFmtId="176" fontId="4" fillId="0" borderId="28" xfId="0" applyNumberFormat="1" applyFont="1" applyBorder="1" applyAlignment="1">
      <alignment horizontal="center" vertical="center" shrinkToFit="1"/>
    </xf>
    <xf numFmtId="176" fontId="4" fillId="0" borderId="29" xfId="0" applyNumberFormat="1" applyFont="1" applyBorder="1" applyAlignment="1">
      <alignment horizontal="center" vertical="center" shrinkToFit="1"/>
    </xf>
    <xf numFmtId="176" fontId="4" fillId="0" borderId="30" xfId="0" applyNumberFormat="1" applyFont="1" applyBorder="1" applyAlignment="1">
      <alignment horizontal="center" vertical="center" shrinkToFit="1"/>
    </xf>
    <xf numFmtId="179" fontId="4" fillId="0" borderId="28" xfId="0" applyNumberFormat="1" applyFont="1" applyBorder="1" applyAlignment="1">
      <alignment horizontal="center" vertical="center" shrinkToFit="1"/>
    </xf>
    <xf numFmtId="179" fontId="4" fillId="0" borderId="29" xfId="0" applyNumberFormat="1" applyFont="1" applyBorder="1" applyAlignment="1">
      <alignment horizontal="center" vertical="center" shrinkToFit="1"/>
    </xf>
    <xf numFmtId="179" fontId="4" fillId="0" borderId="31" xfId="0" applyNumberFormat="1" applyFont="1" applyBorder="1" applyAlignment="1">
      <alignment horizontal="center" vertical="center" shrinkToFit="1"/>
    </xf>
    <xf numFmtId="177" fontId="4" fillId="0" borderId="32" xfId="0" applyNumberFormat="1" applyFont="1" applyBorder="1" applyAlignment="1">
      <alignment horizontal="center" vertical="center" shrinkToFit="1"/>
    </xf>
    <xf numFmtId="176" fontId="4" fillId="0" borderId="20" xfId="0" applyNumberFormat="1" applyFont="1" applyFill="1" applyBorder="1" applyAlignment="1">
      <alignment vertical="center" shrinkToFit="1"/>
    </xf>
    <xf numFmtId="177" fontId="4" fillId="0" borderId="33" xfId="0" applyNumberFormat="1" applyFont="1" applyFill="1" applyBorder="1" applyAlignment="1">
      <alignment horizontal="right" vertical="center" shrinkToFit="1"/>
    </xf>
    <xf numFmtId="179" fontId="4" fillId="0" borderId="33" xfId="0" applyNumberFormat="1" applyFont="1" applyFill="1" applyBorder="1" applyAlignment="1">
      <alignment horizontal="right" vertical="center" shrinkToFit="1"/>
    </xf>
    <xf numFmtId="179" fontId="4" fillId="0" borderId="32" xfId="0" applyNumberFormat="1" applyFont="1" applyFill="1" applyBorder="1" applyAlignment="1">
      <alignment horizontal="right" vertical="center" shrinkToFit="1"/>
    </xf>
    <xf numFmtId="179" fontId="4" fillId="34" borderId="34" xfId="0" applyNumberFormat="1" applyFont="1" applyFill="1" applyBorder="1" applyAlignment="1">
      <alignment horizontal="right" vertical="center" shrinkToFit="1"/>
    </xf>
    <xf numFmtId="179" fontId="4" fillId="34" borderId="35" xfId="0" applyNumberFormat="1" applyFont="1" applyFill="1" applyBorder="1" applyAlignment="1">
      <alignment horizontal="right" vertical="center" shrinkToFit="1"/>
    </xf>
    <xf numFmtId="179" fontId="4" fillId="34" borderId="36" xfId="0" applyNumberFormat="1" applyFont="1" applyFill="1" applyBorder="1" applyAlignment="1">
      <alignment horizontal="right" vertical="center" shrinkToFit="1"/>
    </xf>
    <xf numFmtId="179" fontId="4" fillId="0" borderId="12" xfId="0" applyNumberFormat="1" applyFont="1" applyFill="1" applyBorder="1" applyAlignment="1">
      <alignment horizontal="right" vertical="center" shrinkToFit="1"/>
    </xf>
    <xf numFmtId="179" fontId="4" fillId="0" borderId="37" xfId="0" applyNumberFormat="1" applyFont="1" applyFill="1" applyBorder="1" applyAlignment="1">
      <alignment horizontal="right" vertical="center" shrinkToFit="1"/>
    </xf>
    <xf numFmtId="176" fontId="4" fillId="0" borderId="0" xfId="0" applyNumberFormat="1" applyFont="1" applyFill="1" applyBorder="1" applyAlignment="1">
      <alignment vertical="center" shrinkToFit="1"/>
    </xf>
    <xf numFmtId="177" fontId="4" fillId="0" borderId="23" xfId="0" applyNumberFormat="1" applyFont="1" applyFill="1" applyBorder="1" applyAlignment="1">
      <alignment horizontal="right" vertical="center" shrinkToFit="1"/>
    </xf>
    <xf numFmtId="179" fontId="4" fillId="0" borderId="0" xfId="0" applyNumberFormat="1" applyFont="1" applyFill="1" applyBorder="1" applyAlignment="1">
      <alignment vertical="center" shrinkToFit="1"/>
    </xf>
    <xf numFmtId="179" fontId="4" fillId="0" borderId="38" xfId="0" applyNumberFormat="1" applyFont="1" applyBorder="1" applyAlignment="1">
      <alignment horizontal="center" vertical="center" shrinkToFit="1"/>
    </xf>
    <xf numFmtId="179" fontId="4" fillId="0" borderId="39" xfId="0" applyNumberFormat="1" applyFont="1" applyBorder="1" applyAlignment="1">
      <alignment horizontal="center" vertical="center" shrinkToFit="1"/>
    </xf>
    <xf numFmtId="178" fontId="4" fillId="34" borderId="40" xfId="0" applyNumberFormat="1" applyFont="1" applyFill="1" applyBorder="1" applyAlignment="1">
      <alignment horizontal="right" vertical="center" shrinkToFit="1"/>
    </xf>
    <xf numFmtId="178" fontId="4" fillId="34" borderId="41" xfId="0" applyNumberFormat="1" applyFont="1" applyFill="1" applyBorder="1" applyAlignment="1">
      <alignment horizontal="right" vertical="center" shrinkToFit="1"/>
    </xf>
    <xf numFmtId="178" fontId="4" fillId="0" borderId="32" xfId="0" applyNumberFormat="1" applyFont="1" applyFill="1" applyBorder="1" applyAlignment="1">
      <alignment horizontal="right" vertical="center" shrinkToFit="1"/>
    </xf>
    <xf numFmtId="178" fontId="4" fillId="0" borderId="19" xfId="0" applyNumberFormat="1" applyFont="1" applyFill="1" applyBorder="1" applyAlignment="1">
      <alignment horizontal="right" vertical="center" shrinkToFit="1"/>
    </xf>
    <xf numFmtId="178" fontId="4" fillId="0" borderId="23" xfId="0" applyNumberFormat="1" applyFont="1" applyFill="1" applyBorder="1" applyAlignment="1">
      <alignment horizontal="right" vertical="center" shrinkToFit="1"/>
    </xf>
    <xf numFmtId="178" fontId="4" fillId="0" borderId="17" xfId="0" applyNumberFormat="1" applyFont="1" applyFill="1" applyBorder="1" applyAlignment="1">
      <alignment horizontal="right" vertical="center" shrinkToFit="1"/>
    </xf>
    <xf numFmtId="178" fontId="4" fillId="0" borderId="21" xfId="0" applyNumberFormat="1" applyFont="1" applyFill="1" applyBorder="1" applyAlignment="1">
      <alignment horizontal="right" vertical="center" shrinkToFit="1"/>
    </xf>
    <xf numFmtId="178" fontId="4" fillId="0" borderId="10" xfId="0" applyNumberFormat="1" applyFont="1" applyFill="1" applyBorder="1" applyAlignment="1">
      <alignment horizontal="right" vertical="center" shrinkToFit="1"/>
    </xf>
    <xf numFmtId="177" fontId="4" fillId="34" borderId="34" xfId="0" applyNumberFormat="1" applyFont="1" applyFill="1" applyBorder="1" applyAlignment="1">
      <alignment horizontal="center" vertical="center" shrinkToFit="1"/>
    </xf>
    <xf numFmtId="177" fontId="4" fillId="34" borderId="35" xfId="0" applyNumberFormat="1" applyFont="1" applyFill="1" applyBorder="1" applyAlignment="1">
      <alignment horizontal="center" vertical="center" shrinkToFit="1"/>
    </xf>
    <xf numFmtId="177" fontId="4" fillId="34" borderId="42" xfId="0" applyNumberFormat="1" applyFont="1" applyFill="1" applyBorder="1" applyAlignment="1">
      <alignment horizontal="center" vertical="center" shrinkToFit="1"/>
    </xf>
    <xf numFmtId="178" fontId="4" fillId="35" borderId="43" xfId="0" applyNumberFormat="1" applyFont="1" applyFill="1" applyBorder="1" applyAlignment="1">
      <alignment horizontal="center" vertical="center" shrinkToFit="1"/>
    </xf>
    <xf numFmtId="176" fontId="4" fillId="35" borderId="43" xfId="0" applyNumberFormat="1" applyFont="1" applyFill="1" applyBorder="1" applyAlignment="1">
      <alignment horizontal="center" vertical="center" shrinkToFit="1"/>
    </xf>
    <xf numFmtId="176" fontId="4" fillId="35" borderId="43" xfId="0" applyNumberFormat="1" applyFont="1" applyFill="1" applyBorder="1" applyAlignment="1">
      <alignment vertical="center" shrinkToFit="1"/>
    </xf>
    <xf numFmtId="176" fontId="4" fillId="35" borderId="44" xfId="0" applyNumberFormat="1" applyFont="1" applyFill="1" applyBorder="1" applyAlignment="1">
      <alignment vertical="center" shrinkToFit="1"/>
    </xf>
    <xf numFmtId="178" fontId="4" fillId="36" borderId="45" xfId="0" applyNumberFormat="1" applyFont="1" applyFill="1" applyBorder="1" applyAlignment="1">
      <alignment horizontal="center" vertical="center" shrinkToFit="1"/>
    </xf>
    <xf numFmtId="176" fontId="4" fillId="37" borderId="46" xfId="0" applyNumberFormat="1" applyFont="1" applyFill="1" applyBorder="1" applyAlignment="1">
      <alignment horizontal="center" vertical="center" shrinkToFit="1"/>
    </xf>
    <xf numFmtId="176" fontId="4" fillId="36" borderId="47" xfId="0" applyNumberFormat="1" applyFont="1" applyFill="1" applyBorder="1" applyAlignment="1">
      <alignment horizontal="center" vertical="center" wrapText="1" shrinkToFit="1"/>
    </xf>
    <xf numFmtId="177" fontId="6" fillId="36" borderId="28" xfId="0" applyNumberFormat="1" applyFont="1" applyFill="1" applyBorder="1" applyAlignment="1">
      <alignment horizontal="center" vertical="center" wrapText="1" shrinkToFit="1"/>
    </xf>
    <xf numFmtId="177" fontId="7" fillId="38" borderId="16" xfId="0" applyNumberFormat="1" applyFont="1" applyFill="1" applyBorder="1" applyAlignment="1">
      <alignment horizontal="right" vertical="center" shrinkToFit="1"/>
    </xf>
    <xf numFmtId="178" fontId="7" fillId="36" borderId="48" xfId="0" applyNumberFormat="1" applyFont="1" applyFill="1" applyBorder="1" applyAlignment="1">
      <alignment horizontal="right" vertical="center" shrinkToFit="1"/>
    </xf>
    <xf numFmtId="176" fontId="7" fillId="37" borderId="13" xfId="0" applyNumberFormat="1" applyFont="1" applyFill="1" applyBorder="1" applyAlignment="1">
      <alignment horizontal="right" vertical="center" shrinkToFit="1"/>
    </xf>
    <xf numFmtId="176" fontId="7" fillId="39" borderId="13" xfId="0" applyNumberFormat="1" applyFont="1" applyFill="1" applyBorder="1" applyAlignment="1">
      <alignment horizontal="right" vertical="center" shrinkToFit="1"/>
    </xf>
    <xf numFmtId="176" fontId="7" fillId="35" borderId="15" xfId="0" applyNumberFormat="1" applyFont="1" applyFill="1" applyBorder="1" applyAlignment="1">
      <alignment horizontal="right" vertical="center" shrinkToFit="1"/>
    </xf>
    <xf numFmtId="176" fontId="7" fillId="36" borderId="49" xfId="0" applyNumberFormat="1" applyFont="1" applyFill="1" applyBorder="1" applyAlignment="1">
      <alignment vertical="center" shrinkToFit="1"/>
    </xf>
    <xf numFmtId="177" fontId="7" fillId="36" borderId="49" xfId="0" applyNumberFormat="1" applyFont="1" applyFill="1" applyBorder="1" applyAlignment="1">
      <alignment vertical="center" shrinkToFit="1"/>
    </xf>
    <xf numFmtId="177" fontId="7" fillId="35" borderId="16" xfId="0" applyNumberFormat="1" applyFont="1" applyFill="1" applyBorder="1" applyAlignment="1">
      <alignment vertical="center" shrinkToFit="1"/>
    </xf>
    <xf numFmtId="177" fontId="7" fillId="39" borderId="16" xfId="0" applyNumberFormat="1" applyFont="1" applyFill="1" applyBorder="1" applyAlignment="1">
      <alignment vertical="center" shrinkToFit="1"/>
    </xf>
    <xf numFmtId="0" fontId="0" fillId="0" borderId="0" xfId="0" applyFont="1" applyAlignment="1">
      <alignment vertical="center" shrinkToFit="1"/>
    </xf>
    <xf numFmtId="0" fontId="0" fillId="34" borderId="0" xfId="0" applyFont="1" applyFill="1" applyAlignment="1">
      <alignment vertical="center" shrinkToFit="1"/>
    </xf>
    <xf numFmtId="179" fontId="4" fillId="35" borderId="29" xfId="0" applyNumberFormat="1" applyFont="1" applyFill="1" applyBorder="1" applyAlignment="1">
      <alignment horizontal="center" vertical="center" shrinkToFit="1"/>
    </xf>
    <xf numFmtId="179" fontId="4" fillId="35" borderId="35" xfId="0" applyNumberFormat="1" applyFont="1" applyFill="1" applyBorder="1" applyAlignment="1">
      <alignment horizontal="right" vertical="center" shrinkToFit="1"/>
    </xf>
    <xf numFmtId="179" fontId="4" fillId="35" borderId="18" xfId="0" applyNumberFormat="1" applyFont="1" applyFill="1" applyBorder="1" applyAlignment="1">
      <alignment horizontal="right" vertical="center" shrinkToFit="1"/>
    </xf>
    <xf numFmtId="179" fontId="3" fillId="39" borderId="30" xfId="0" applyNumberFormat="1" applyFont="1" applyFill="1" applyBorder="1" applyAlignment="1">
      <alignment horizontal="center" vertical="center" shrinkToFit="1"/>
    </xf>
    <xf numFmtId="179" fontId="4" fillId="39" borderId="42" xfId="0" applyNumberFormat="1" applyFont="1" applyFill="1" applyBorder="1" applyAlignment="1">
      <alignment horizontal="right" vertical="center" shrinkToFit="1"/>
    </xf>
    <xf numFmtId="179" fontId="4" fillId="39" borderId="20" xfId="0" applyNumberFormat="1" applyFont="1" applyFill="1" applyBorder="1" applyAlignment="1">
      <alignment horizontal="right" vertical="center" shrinkToFit="1"/>
    </xf>
    <xf numFmtId="179" fontId="4" fillId="39" borderId="11" xfId="0" applyNumberFormat="1" applyFont="1" applyFill="1" applyBorder="1" applyAlignment="1">
      <alignment horizontal="right" vertical="center" shrinkToFit="1"/>
    </xf>
    <xf numFmtId="179" fontId="3" fillId="36" borderId="30" xfId="0" applyNumberFormat="1" applyFont="1" applyFill="1" applyBorder="1" applyAlignment="1">
      <alignment horizontal="center" vertical="center" shrinkToFit="1"/>
    </xf>
    <xf numFmtId="179" fontId="4" fillId="36" borderId="42" xfId="0" applyNumberFormat="1" applyFont="1" applyFill="1" applyBorder="1" applyAlignment="1">
      <alignment horizontal="right" vertical="center" shrinkToFit="1"/>
    </xf>
    <xf numFmtId="179" fontId="4" fillId="36" borderId="20" xfId="0" applyNumberFormat="1" applyFont="1" applyFill="1" applyBorder="1" applyAlignment="1">
      <alignment horizontal="right" vertical="center" shrinkToFit="1"/>
    </xf>
    <xf numFmtId="179" fontId="4" fillId="36" borderId="50" xfId="0" applyNumberFormat="1" applyFont="1" applyFill="1" applyBorder="1" applyAlignment="1">
      <alignment horizontal="right" vertical="center" shrinkToFit="1"/>
    </xf>
    <xf numFmtId="179" fontId="4" fillId="36" borderId="11" xfId="0" applyNumberFormat="1" applyFont="1" applyFill="1" applyBorder="1" applyAlignment="1">
      <alignment horizontal="right" vertical="center" shrinkToFit="1"/>
    </xf>
    <xf numFmtId="179" fontId="4" fillId="35" borderId="12" xfId="0" applyNumberFormat="1" applyFont="1" applyFill="1" applyBorder="1" applyAlignment="1">
      <alignment horizontal="right" vertical="center" shrinkToFit="1"/>
    </xf>
    <xf numFmtId="179" fontId="4" fillId="36" borderId="11" xfId="0" applyNumberFormat="1" applyFont="1" applyFill="1" applyBorder="1" applyAlignment="1">
      <alignment horizontal="center" vertical="center" shrinkToFit="1"/>
    </xf>
    <xf numFmtId="179" fontId="4" fillId="35" borderId="11" xfId="0" applyNumberFormat="1" applyFont="1" applyFill="1" applyBorder="1" applyAlignment="1">
      <alignment horizontal="center" vertical="center" shrinkToFit="1"/>
    </xf>
    <xf numFmtId="179" fontId="4" fillId="35" borderId="42" xfId="0" applyNumberFormat="1" applyFont="1" applyFill="1" applyBorder="1" applyAlignment="1">
      <alignment horizontal="right" vertical="center" shrinkToFit="1"/>
    </xf>
    <xf numFmtId="179" fontId="4" fillId="35" borderId="20" xfId="0" applyNumberFormat="1" applyFont="1" applyFill="1" applyBorder="1" applyAlignment="1">
      <alignment horizontal="right" vertical="center" shrinkToFit="1"/>
    </xf>
    <xf numFmtId="179" fontId="4" fillId="35" borderId="11" xfId="0" applyNumberFormat="1" applyFont="1" applyFill="1" applyBorder="1" applyAlignment="1">
      <alignment horizontal="right" vertical="center" shrinkToFit="1"/>
    </xf>
    <xf numFmtId="179" fontId="4" fillId="39" borderId="11" xfId="0" applyNumberFormat="1" applyFont="1" applyFill="1" applyBorder="1" applyAlignment="1">
      <alignment horizontal="center" vertical="center" shrinkToFit="1"/>
    </xf>
    <xf numFmtId="177" fontId="4" fillId="34" borderId="17" xfId="0" applyNumberFormat="1" applyFont="1" applyFill="1" applyBorder="1" applyAlignment="1">
      <alignment horizontal="right" vertical="center" shrinkToFit="1"/>
    </xf>
    <xf numFmtId="177" fontId="4" fillId="34" borderId="23" xfId="0" applyNumberFormat="1" applyFont="1" applyFill="1" applyBorder="1" applyAlignment="1">
      <alignment horizontal="right" vertical="center" shrinkToFit="1"/>
    </xf>
    <xf numFmtId="179" fontId="0" fillId="0" borderId="0" xfId="0" applyNumberFormat="1" applyFont="1" applyAlignment="1">
      <alignment vertical="center" shrinkToFit="1"/>
    </xf>
    <xf numFmtId="176" fontId="4" fillId="36" borderId="19" xfId="0" applyNumberFormat="1" applyFont="1" applyFill="1" applyBorder="1" applyAlignment="1">
      <alignment horizontal="center" vertical="center" shrinkToFit="1"/>
    </xf>
    <xf numFmtId="179" fontId="4" fillId="34" borderId="24" xfId="0" applyNumberFormat="1" applyFont="1" applyFill="1" applyBorder="1" applyAlignment="1">
      <alignment horizontal="right" vertical="center" shrinkToFit="1"/>
    </xf>
    <xf numFmtId="179" fontId="4" fillId="0" borderId="24" xfId="0" applyNumberFormat="1" applyFont="1" applyBorder="1" applyAlignment="1">
      <alignment vertical="center" shrinkToFit="1"/>
    </xf>
    <xf numFmtId="179" fontId="4" fillId="0" borderId="11" xfId="0" applyNumberFormat="1" applyFont="1" applyBorder="1" applyAlignment="1">
      <alignment vertical="center" shrinkToFit="1"/>
    </xf>
    <xf numFmtId="0" fontId="0" fillId="0" borderId="0" xfId="0" applyFont="1" applyFill="1" applyAlignment="1">
      <alignment vertical="center" shrinkToFit="1"/>
    </xf>
    <xf numFmtId="176" fontId="4" fillId="36" borderId="17" xfId="0" applyNumberFormat="1" applyFont="1" applyFill="1" applyBorder="1" applyAlignment="1">
      <alignment horizontal="center" vertical="center" shrinkToFit="1"/>
    </xf>
    <xf numFmtId="179" fontId="4" fillId="0" borderId="51" xfId="0" applyNumberFormat="1" applyFont="1" applyBorder="1" applyAlignment="1">
      <alignment horizontal="center" vertical="center" shrinkToFit="1"/>
    </xf>
    <xf numFmtId="178" fontId="4" fillId="34" borderId="42" xfId="0" applyNumberFormat="1" applyFont="1" applyFill="1" applyBorder="1" applyAlignment="1">
      <alignment horizontal="right" vertical="center" shrinkToFit="1"/>
    </xf>
    <xf numFmtId="178" fontId="4" fillId="0" borderId="20" xfId="0" applyNumberFormat="1" applyFont="1" applyFill="1" applyBorder="1" applyAlignment="1">
      <alignment horizontal="right" vertical="center" shrinkToFit="1"/>
    </xf>
    <xf numFmtId="178" fontId="4" fillId="0" borderId="24" xfId="0" applyNumberFormat="1" applyFont="1" applyFill="1" applyBorder="1" applyAlignment="1">
      <alignment horizontal="right" vertical="center" shrinkToFit="1"/>
    </xf>
    <xf numFmtId="178" fontId="4" fillId="0" borderId="11" xfId="0" applyNumberFormat="1" applyFont="1" applyFill="1" applyBorder="1" applyAlignment="1">
      <alignment horizontal="right" vertical="center" shrinkToFit="1"/>
    </xf>
    <xf numFmtId="177" fontId="4" fillId="34" borderId="52" xfId="0" applyNumberFormat="1" applyFont="1" applyFill="1" applyBorder="1" applyAlignment="1">
      <alignment horizontal="right" vertical="center" shrinkToFit="1"/>
    </xf>
    <xf numFmtId="177" fontId="4" fillId="0" borderId="52" xfId="0" applyNumberFormat="1" applyFont="1" applyFill="1" applyBorder="1" applyAlignment="1">
      <alignment horizontal="right" vertical="center" shrinkToFit="1"/>
    </xf>
    <xf numFmtId="179" fontId="4" fillId="34" borderId="17" xfId="0" applyNumberFormat="1" applyFont="1" applyFill="1" applyBorder="1" applyAlignment="1">
      <alignment horizontal="right" vertical="center" shrinkToFit="1"/>
    </xf>
    <xf numFmtId="179" fontId="4" fillId="0" borderId="17" xfId="0" applyNumberFormat="1" applyFont="1" applyFill="1" applyBorder="1" applyAlignment="1">
      <alignment vertical="center" shrinkToFit="1"/>
    </xf>
    <xf numFmtId="179" fontId="4" fillId="0" borderId="10" xfId="0" applyNumberFormat="1" applyFont="1" applyFill="1" applyBorder="1" applyAlignment="1">
      <alignment vertical="center" shrinkToFit="1"/>
    </xf>
    <xf numFmtId="179" fontId="4" fillId="34" borderId="52" xfId="0" applyNumberFormat="1" applyFont="1" applyFill="1" applyBorder="1" applyAlignment="1">
      <alignment horizontal="right" vertical="center" shrinkToFit="1"/>
    </xf>
    <xf numFmtId="179" fontId="4" fillId="0" borderId="52" xfId="0" applyNumberFormat="1" applyFont="1" applyBorder="1" applyAlignment="1">
      <alignment vertical="center" shrinkToFit="1"/>
    </xf>
    <xf numFmtId="179" fontId="4" fillId="0" borderId="12" xfId="0" applyNumberFormat="1" applyFont="1" applyBorder="1" applyAlignment="1">
      <alignment vertical="center" shrinkToFit="1"/>
    </xf>
    <xf numFmtId="176" fontId="4" fillId="40" borderId="23" xfId="0" applyNumberFormat="1" applyFont="1" applyFill="1" applyBorder="1" applyAlignment="1">
      <alignment horizontal="center" vertical="center" shrinkToFit="1"/>
    </xf>
    <xf numFmtId="176" fontId="11" fillId="0" borderId="0" xfId="0" applyNumberFormat="1" applyFont="1" applyBorder="1" applyAlignment="1">
      <alignment vertical="center" shrinkToFit="1"/>
    </xf>
    <xf numFmtId="176" fontId="13" fillId="0" borderId="0" xfId="0" applyNumberFormat="1" applyFont="1" applyBorder="1" applyAlignment="1">
      <alignment vertical="center" shrinkToFit="1"/>
    </xf>
    <xf numFmtId="176" fontId="8" fillId="0" borderId="0" xfId="0" applyNumberFormat="1" applyFont="1" applyBorder="1" applyAlignment="1">
      <alignment vertical="center" shrinkToFit="1"/>
    </xf>
    <xf numFmtId="176" fontId="8" fillId="0" borderId="0" xfId="0" applyNumberFormat="1" applyFont="1" applyFill="1" applyBorder="1" applyAlignment="1">
      <alignment vertical="center" shrinkToFit="1"/>
    </xf>
    <xf numFmtId="177" fontId="8" fillId="0" borderId="0" xfId="0" applyNumberFormat="1" applyFont="1" applyBorder="1" applyAlignment="1">
      <alignment horizontal="center" vertical="center" shrinkToFit="1"/>
    </xf>
    <xf numFmtId="176" fontId="8" fillId="0" borderId="0" xfId="0" applyNumberFormat="1" applyFont="1" applyBorder="1" applyAlignment="1">
      <alignment horizontal="center" vertical="center" shrinkToFit="1"/>
    </xf>
    <xf numFmtId="177" fontId="8" fillId="0" borderId="0" xfId="0" applyNumberFormat="1" applyFont="1" applyBorder="1" applyAlignment="1">
      <alignment vertical="center" shrinkToFit="1"/>
    </xf>
    <xf numFmtId="177" fontId="11" fillId="0" borderId="0" xfId="0" applyNumberFormat="1" applyFont="1" applyBorder="1" applyAlignment="1">
      <alignment horizontal="center" vertical="center" shrinkToFit="1"/>
    </xf>
    <xf numFmtId="178" fontId="11" fillId="0" borderId="0" xfId="0" applyNumberFormat="1" applyFont="1" applyBorder="1" applyAlignment="1">
      <alignment horizontal="center" vertical="center" shrinkToFit="1"/>
    </xf>
    <xf numFmtId="176" fontId="11" fillId="0" borderId="0" xfId="0" applyNumberFormat="1" applyFont="1" applyBorder="1" applyAlignment="1">
      <alignment horizontal="center" vertical="center" shrinkToFit="1"/>
    </xf>
    <xf numFmtId="177" fontId="11" fillId="0" borderId="0" xfId="0" applyNumberFormat="1" applyFont="1" applyBorder="1" applyAlignment="1">
      <alignment vertical="center" shrinkToFit="1"/>
    </xf>
    <xf numFmtId="177" fontId="0" fillId="0" borderId="32" xfId="0" applyNumberFormat="1" applyFont="1" applyBorder="1" applyAlignment="1">
      <alignment horizontal="center" vertical="center" shrinkToFit="1"/>
    </xf>
    <xf numFmtId="176" fontId="0" fillId="0" borderId="20" xfId="0" applyNumberFormat="1" applyFont="1" applyFill="1" applyBorder="1" applyAlignment="1">
      <alignment vertical="center" shrinkToFit="1"/>
    </xf>
    <xf numFmtId="177" fontId="0" fillId="38" borderId="53" xfId="0" applyNumberFormat="1" applyFont="1" applyFill="1" applyBorder="1" applyAlignment="1">
      <alignment horizontal="right" vertical="center" shrinkToFit="1"/>
    </xf>
    <xf numFmtId="178" fontId="0" fillId="36" borderId="33" xfId="0" applyNumberFormat="1" applyFont="1" applyFill="1" applyBorder="1" applyAlignment="1">
      <alignment horizontal="right" vertical="center" shrinkToFit="1"/>
    </xf>
    <xf numFmtId="176" fontId="0" fillId="0" borderId="19" xfId="0" applyNumberFormat="1" applyFont="1" applyBorder="1" applyAlignment="1">
      <alignment horizontal="right" vertical="center" shrinkToFit="1"/>
    </xf>
    <xf numFmtId="176" fontId="0" fillId="37" borderId="19" xfId="0" applyNumberFormat="1" applyFont="1" applyFill="1" applyBorder="1" applyAlignment="1">
      <alignment horizontal="right" vertical="center" shrinkToFit="1"/>
    </xf>
    <xf numFmtId="176" fontId="0" fillId="39" borderId="19" xfId="0" applyNumberFormat="1" applyFont="1" applyFill="1" applyBorder="1" applyAlignment="1">
      <alignment horizontal="right" vertical="center" shrinkToFit="1"/>
    </xf>
    <xf numFmtId="176" fontId="0" fillId="35" borderId="18" xfId="0" applyNumberFormat="1" applyFont="1" applyFill="1" applyBorder="1" applyAlignment="1">
      <alignment horizontal="right" vertical="center" shrinkToFit="1"/>
    </xf>
    <xf numFmtId="176" fontId="0" fillId="36" borderId="32" xfId="0" applyNumberFormat="1" applyFont="1" applyFill="1" applyBorder="1" applyAlignment="1">
      <alignment vertical="center" shrinkToFit="1"/>
    </xf>
    <xf numFmtId="176" fontId="0" fillId="0" borderId="19" xfId="0" applyNumberFormat="1" applyFont="1" applyBorder="1" applyAlignment="1">
      <alignment vertical="center" shrinkToFit="1"/>
    </xf>
    <xf numFmtId="176" fontId="0" fillId="0" borderId="20" xfId="0" applyNumberFormat="1" applyFont="1" applyBorder="1" applyAlignment="1">
      <alignment vertical="center" shrinkToFit="1"/>
    </xf>
    <xf numFmtId="177" fontId="0" fillId="36" borderId="33" xfId="0" applyNumberFormat="1" applyFont="1" applyFill="1" applyBorder="1" applyAlignment="1">
      <alignment horizontal="right" vertical="center" shrinkToFit="1"/>
    </xf>
    <xf numFmtId="177" fontId="0" fillId="0" borderId="19" xfId="0" applyNumberFormat="1" applyFont="1" applyBorder="1" applyAlignment="1">
      <alignment horizontal="right" vertical="center" shrinkToFit="1"/>
    </xf>
    <xf numFmtId="177" fontId="0" fillId="0" borderId="18" xfId="0" applyNumberFormat="1" applyFont="1" applyBorder="1" applyAlignment="1">
      <alignment horizontal="right" vertical="center" shrinkToFit="1"/>
    </xf>
    <xf numFmtId="177" fontId="0" fillId="35" borderId="53" xfId="0" applyNumberFormat="1" applyFont="1" applyFill="1" applyBorder="1" applyAlignment="1">
      <alignment horizontal="right" vertical="center" shrinkToFit="1"/>
    </xf>
    <xf numFmtId="177" fontId="0" fillId="39" borderId="54" xfId="0" applyNumberFormat="1" applyFont="1" applyFill="1" applyBorder="1" applyAlignment="1">
      <alignment horizontal="right" vertical="center" shrinkToFit="1"/>
    </xf>
    <xf numFmtId="176" fontId="0" fillId="33" borderId="53" xfId="0" applyNumberFormat="1" applyFont="1" applyFill="1" applyBorder="1" applyAlignment="1">
      <alignment horizontal="right" vertical="center" shrinkToFit="1"/>
    </xf>
    <xf numFmtId="176" fontId="0" fillId="0" borderId="0" xfId="0" applyNumberFormat="1" applyFont="1" applyBorder="1" applyAlignment="1">
      <alignment vertical="center" shrinkToFit="1"/>
    </xf>
    <xf numFmtId="177" fontId="0" fillId="0" borderId="23" xfId="0" applyNumberFormat="1" applyFont="1" applyFill="1" applyBorder="1" applyAlignment="1">
      <alignment horizontal="center" vertical="center" shrinkToFit="1"/>
    </xf>
    <xf numFmtId="176" fontId="0" fillId="0" borderId="18" xfId="0" applyNumberFormat="1" applyFont="1" applyFill="1" applyBorder="1" applyAlignment="1">
      <alignment vertical="center" shrinkToFit="1"/>
    </xf>
    <xf numFmtId="177" fontId="0" fillId="38" borderId="55" xfId="0" applyNumberFormat="1" applyFont="1" applyFill="1" applyBorder="1" applyAlignment="1">
      <alignment horizontal="right" vertical="center" shrinkToFit="1"/>
    </xf>
    <xf numFmtId="176" fontId="0" fillId="0" borderId="0" xfId="0" applyNumberFormat="1" applyFont="1" applyFill="1" applyBorder="1" applyAlignment="1">
      <alignment vertical="center" shrinkToFit="1"/>
    </xf>
    <xf numFmtId="176" fontId="0" fillId="0" borderId="52" xfId="0" applyNumberFormat="1" applyFont="1" applyFill="1" applyBorder="1" applyAlignment="1">
      <alignment vertical="center" shrinkToFit="1"/>
    </xf>
    <xf numFmtId="177" fontId="0" fillId="0" borderId="23" xfId="0" applyNumberFormat="1" applyFont="1" applyBorder="1" applyAlignment="1">
      <alignment horizontal="center" vertical="center" shrinkToFit="1"/>
    </xf>
    <xf numFmtId="178" fontId="0" fillId="36" borderId="26" xfId="0" applyNumberFormat="1" applyFont="1" applyFill="1" applyBorder="1" applyAlignment="1">
      <alignment horizontal="right" vertical="center" shrinkToFit="1"/>
    </xf>
    <xf numFmtId="176" fontId="0" fillId="37" borderId="17" xfId="0" applyNumberFormat="1" applyFont="1" applyFill="1" applyBorder="1" applyAlignment="1">
      <alignment horizontal="right" vertical="center" shrinkToFit="1"/>
    </xf>
    <xf numFmtId="176" fontId="0" fillId="0" borderId="17" xfId="0" applyNumberFormat="1" applyFont="1" applyBorder="1" applyAlignment="1">
      <alignment horizontal="right" vertical="center" shrinkToFit="1"/>
    </xf>
    <xf numFmtId="176" fontId="0" fillId="39" borderId="17" xfId="0" applyNumberFormat="1" applyFont="1" applyFill="1" applyBorder="1" applyAlignment="1">
      <alignment horizontal="right" vertical="center" shrinkToFit="1"/>
    </xf>
    <xf numFmtId="176" fontId="0" fillId="35" borderId="52" xfId="0" applyNumberFormat="1" applyFont="1" applyFill="1" applyBorder="1" applyAlignment="1">
      <alignment horizontal="right" vertical="center" shrinkToFit="1"/>
    </xf>
    <xf numFmtId="176" fontId="0" fillId="36" borderId="23" xfId="0" applyNumberFormat="1" applyFont="1" applyFill="1" applyBorder="1" applyAlignment="1">
      <alignment vertical="center" shrinkToFit="1"/>
    </xf>
    <xf numFmtId="176" fontId="0" fillId="0" borderId="17" xfId="0" applyNumberFormat="1" applyFont="1" applyBorder="1" applyAlignment="1">
      <alignment vertical="center" shrinkToFit="1"/>
    </xf>
    <xf numFmtId="176" fontId="0" fillId="0" borderId="24" xfId="0" applyNumberFormat="1" applyFont="1" applyBorder="1" applyAlignment="1">
      <alignment vertical="center" shrinkToFit="1"/>
    </xf>
    <xf numFmtId="177" fontId="0" fillId="36" borderId="26" xfId="0" applyNumberFormat="1" applyFont="1" applyFill="1" applyBorder="1" applyAlignment="1">
      <alignment horizontal="right" vertical="center" shrinkToFit="1"/>
    </xf>
    <xf numFmtId="177" fontId="0" fillId="0" borderId="17" xfId="0" applyNumberFormat="1" applyFont="1" applyBorder="1" applyAlignment="1">
      <alignment horizontal="right" vertical="center" shrinkToFit="1"/>
    </xf>
    <xf numFmtId="177" fontId="0" fillId="0" borderId="52" xfId="0" applyNumberFormat="1" applyFont="1" applyBorder="1" applyAlignment="1">
      <alignment horizontal="right" vertical="center" shrinkToFit="1"/>
    </xf>
    <xf numFmtId="177" fontId="0" fillId="35" borderId="55" xfId="0" applyNumberFormat="1" applyFont="1" applyFill="1" applyBorder="1" applyAlignment="1">
      <alignment horizontal="right" vertical="center" shrinkToFit="1"/>
    </xf>
    <xf numFmtId="177" fontId="0" fillId="39" borderId="56" xfId="0" applyNumberFormat="1" applyFont="1" applyFill="1" applyBorder="1" applyAlignment="1">
      <alignment horizontal="right" vertical="center" shrinkToFit="1"/>
    </xf>
    <xf numFmtId="176" fontId="0" fillId="33" borderId="55" xfId="0" applyNumberFormat="1" applyFont="1" applyFill="1" applyBorder="1" applyAlignment="1">
      <alignment horizontal="right" vertical="center" shrinkToFit="1"/>
    </xf>
    <xf numFmtId="176" fontId="0" fillId="0" borderId="17" xfId="0" applyNumberFormat="1" applyFont="1" applyFill="1" applyBorder="1" applyAlignment="1">
      <alignment horizontal="right" vertical="center" shrinkToFit="1"/>
    </xf>
    <xf numFmtId="177" fontId="0" fillId="36" borderId="23" xfId="0" applyNumberFormat="1" applyFont="1" applyFill="1" applyBorder="1" applyAlignment="1">
      <alignment horizontal="right" vertical="center" shrinkToFit="1"/>
    </xf>
    <xf numFmtId="177" fontId="0" fillId="39" borderId="57" xfId="0" applyNumberFormat="1" applyFont="1" applyFill="1" applyBorder="1" applyAlignment="1">
      <alignment horizontal="right" vertical="center" shrinkToFit="1"/>
    </xf>
    <xf numFmtId="176" fontId="0" fillId="0" borderId="0" xfId="0" applyNumberFormat="1" applyFont="1" applyBorder="1" applyAlignment="1">
      <alignment horizontal="right" vertical="center" shrinkToFit="1"/>
    </xf>
    <xf numFmtId="176" fontId="0" fillId="36" borderId="23" xfId="0" applyNumberFormat="1" applyFont="1" applyFill="1" applyBorder="1" applyAlignment="1">
      <alignment horizontal="right" vertical="center" shrinkToFit="1"/>
    </xf>
    <xf numFmtId="176" fontId="0" fillId="0" borderId="24" xfId="0" applyNumberFormat="1" applyFont="1" applyBorder="1" applyAlignment="1">
      <alignment horizontal="right" vertical="center" shrinkToFit="1"/>
    </xf>
    <xf numFmtId="177" fontId="0" fillId="0" borderId="21" xfId="0" applyNumberFormat="1" applyFont="1" applyBorder="1" applyAlignment="1">
      <alignment horizontal="center" vertical="center" shrinkToFit="1"/>
    </xf>
    <xf numFmtId="176" fontId="0" fillId="0" borderId="12" xfId="0" applyNumberFormat="1" applyFont="1" applyFill="1" applyBorder="1" applyAlignment="1">
      <alignment vertical="center" shrinkToFit="1"/>
    </xf>
    <xf numFmtId="177" fontId="0" fillId="38" borderId="58" xfId="0" applyNumberFormat="1" applyFont="1" applyFill="1" applyBorder="1" applyAlignment="1">
      <alignment horizontal="right" vertical="center" shrinkToFit="1"/>
    </xf>
    <xf numFmtId="178" fontId="0" fillId="36" borderId="25" xfId="0" applyNumberFormat="1" applyFont="1" applyFill="1" applyBorder="1" applyAlignment="1">
      <alignment horizontal="right" vertical="center" shrinkToFit="1"/>
    </xf>
    <xf numFmtId="176" fontId="0" fillId="0" borderId="10" xfId="0" applyNumberFormat="1" applyFont="1" applyBorder="1" applyAlignment="1">
      <alignment horizontal="right" vertical="center" shrinkToFit="1"/>
    </xf>
    <xf numFmtId="176" fontId="0" fillId="37" borderId="10" xfId="0" applyNumberFormat="1" applyFont="1" applyFill="1" applyBorder="1" applyAlignment="1">
      <alignment horizontal="right" vertical="center" shrinkToFit="1"/>
    </xf>
    <xf numFmtId="176" fontId="0" fillId="39" borderId="10" xfId="0" applyNumberFormat="1" applyFont="1" applyFill="1" applyBorder="1" applyAlignment="1">
      <alignment horizontal="right" vertical="center" shrinkToFit="1"/>
    </xf>
    <xf numFmtId="176" fontId="0" fillId="35" borderId="12" xfId="0" applyNumberFormat="1" applyFont="1" applyFill="1" applyBorder="1" applyAlignment="1">
      <alignment horizontal="right" vertical="center" shrinkToFit="1"/>
    </xf>
    <xf numFmtId="176" fontId="0" fillId="36" borderId="21" xfId="0" applyNumberFormat="1" applyFont="1" applyFill="1" applyBorder="1" applyAlignment="1">
      <alignment vertical="center" shrinkToFit="1"/>
    </xf>
    <xf numFmtId="176" fontId="0" fillId="0" borderId="10" xfId="0" applyNumberFormat="1" applyFont="1" applyBorder="1" applyAlignment="1">
      <alignment vertical="center" shrinkToFit="1"/>
    </xf>
    <xf numFmtId="176" fontId="0" fillId="0" borderId="11" xfId="0" applyNumberFormat="1" applyFont="1" applyBorder="1" applyAlignment="1">
      <alignment vertical="center" shrinkToFit="1"/>
    </xf>
    <xf numFmtId="177" fontId="0" fillId="36" borderId="25" xfId="0" applyNumberFormat="1" applyFont="1" applyFill="1" applyBorder="1" applyAlignment="1">
      <alignment horizontal="right" vertical="center" shrinkToFit="1"/>
    </xf>
    <xf numFmtId="177" fontId="0" fillId="0" borderId="10" xfId="0" applyNumberFormat="1" applyFont="1" applyBorder="1" applyAlignment="1">
      <alignment horizontal="right" vertical="center" shrinkToFit="1"/>
    </xf>
    <xf numFmtId="177" fontId="0" fillId="0" borderId="12" xfId="0" applyNumberFormat="1" applyFont="1" applyBorder="1" applyAlignment="1">
      <alignment horizontal="right" vertical="center" shrinkToFit="1"/>
    </xf>
    <xf numFmtId="177" fontId="0" fillId="35" borderId="58" xfId="0" applyNumberFormat="1" applyFont="1" applyFill="1" applyBorder="1" applyAlignment="1">
      <alignment horizontal="right" vertical="center" shrinkToFit="1"/>
    </xf>
    <xf numFmtId="177" fontId="0" fillId="39" borderId="59" xfId="0" applyNumberFormat="1" applyFont="1" applyFill="1" applyBorder="1" applyAlignment="1">
      <alignment horizontal="right" vertical="center" shrinkToFit="1"/>
    </xf>
    <xf numFmtId="176" fontId="0" fillId="33" borderId="58" xfId="0" applyNumberFormat="1" applyFont="1" applyFill="1" applyBorder="1" applyAlignment="1">
      <alignment horizontal="right" vertical="center" shrinkToFit="1"/>
    </xf>
    <xf numFmtId="177" fontId="0" fillId="0" borderId="0" xfId="0" applyNumberFormat="1" applyFont="1" applyBorder="1" applyAlignment="1">
      <alignment horizontal="center" vertical="center" shrinkToFit="1"/>
    </xf>
    <xf numFmtId="176" fontId="0" fillId="0" borderId="0" xfId="0" applyNumberFormat="1" applyFont="1" applyBorder="1" applyAlignment="1">
      <alignment horizontal="center" vertical="center" shrinkToFit="1"/>
    </xf>
    <xf numFmtId="177" fontId="0" fillId="0" borderId="0" xfId="0" applyNumberFormat="1" applyFont="1" applyBorder="1" applyAlignment="1">
      <alignment vertical="center" shrinkToFit="1"/>
    </xf>
    <xf numFmtId="178" fontId="0" fillId="0" borderId="0" xfId="0" applyNumberFormat="1" applyFont="1" applyBorder="1" applyAlignment="1">
      <alignment horizontal="center" vertical="center" shrinkToFit="1"/>
    </xf>
    <xf numFmtId="176" fontId="0" fillId="0" borderId="17" xfId="0" applyNumberFormat="1" applyFont="1" applyBorder="1" applyAlignment="1">
      <alignment vertical="center" wrapText="1" shrinkToFit="1"/>
    </xf>
    <xf numFmtId="176" fontId="0" fillId="0" borderId="0" xfId="0" applyNumberFormat="1" applyFont="1" applyFill="1" applyBorder="1" applyAlignment="1">
      <alignment vertical="center" wrapText="1" shrinkToFit="1"/>
    </xf>
    <xf numFmtId="177" fontId="11" fillId="0" borderId="0" xfId="0" applyNumberFormat="1" applyFont="1" applyBorder="1" applyAlignment="1">
      <alignment horizontal="left" vertical="center"/>
    </xf>
    <xf numFmtId="176" fontId="0" fillId="0" borderId="24" xfId="0" applyNumberFormat="1" applyFont="1" applyFill="1" applyBorder="1" applyAlignment="1">
      <alignment vertical="center" shrinkToFit="1"/>
    </xf>
    <xf numFmtId="176" fontId="0" fillId="0" borderId="24" xfId="0" applyNumberFormat="1" applyFont="1" applyFill="1" applyBorder="1" applyAlignment="1">
      <alignment vertical="center" shrinkToFit="1"/>
    </xf>
    <xf numFmtId="176" fontId="0" fillId="0" borderId="11" xfId="0" applyNumberFormat="1" applyFont="1" applyFill="1" applyBorder="1" applyAlignment="1">
      <alignment vertical="center" shrinkToFit="1"/>
    </xf>
    <xf numFmtId="176" fontId="0" fillId="0" borderId="19" xfId="0" applyNumberFormat="1" applyFont="1" applyBorder="1" applyAlignment="1">
      <alignment horizontal="right" vertical="center" shrinkToFit="1"/>
    </xf>
    <xf numFmtId="176" fontId="0" fillId="0" borderId="17" xfId="0" applyNumberFormat="1" applyFont="1" applyBorder="1" applyAlignment="1">
      <alignment horizontal="right" vertical="center" shrinkToFit="1"/>
    </xf>
    <xf numFmtId="177" fontId="4" fillId="0" borderId="0" xfId="0" applyNumberFormat="1" applyFont="1" applyBorder="1" applyAlignment="1">
      <alignment horizontal="left" vertical="center"/>
    </xf>
    <xf numFmtId="176" fontId="0" fillId="35" borderId="52" xfId="0" applyNumberFormat="1" applyFont="1" applyFill="1" applyBorder="1" applyAlignment="1">
      <alignment horizontal="right" vertical="center" shrinkToFit="1"/>
    </xf>
    <xf numFmtId="177" fontId="0" fillId="35" borderId="55" xfId="0" applyNumberFormat="1" applyFont="1" applyFill="1" applyBorder="1" applyAlignment="1">
      <alignment horizontal="right" vertical="center" shrinkToFit="1"/>
    </xf>
    <xf numFmtId="0" fontId="0" fillId="0" borderId="0" xfId="0" applyFont="1" applyAlignment="1">
      <alignment vertical="center" shrinkToFit="1"/>
    </xf>
    <xf numFmtId="179" fontId="4" fillId="35" borderId="60" xfId="0" applyNumberFormat="1" applyFont="1" applyFill="1" applyBorder="1" applyAlignment="1">
      <alignment horizontal="center" vertical="center" wrapText="1"/>
    </xf>
    <xf numFmtId="179" fontId="4" fillId="35" borderId="17" xfId="0" applyNumberFormat="1" applyFont="1" applyFill="1" applyBorder="1" applyAlignment="1">
      <alignment horizontal="center" vertical="center" wrapText="1"/>
    </xf>
    <xf numFmtId="179" fontId="4" fillId="36" borderId="61" xfId="0" applyNumberFormat="1" applyFont="1" applyFill="1" applyBorder="1" applyAlignment="1">
      <alignment horizontal="center" vertical="center" wrapText="1"/>
    </xf>
    <xf numFmtId="179" fontId="4" fillId="36" borderId="52" xfId="0" applyNumberFormat="1" applyFont="1" applyFill="1" applyBorder="1" applyAlignment="1">
      <alignment horizontal="center" vertical="center" wrapText="1"/>
    </xf>
    <xf numFmtId="176" fontId="2" fillId="0" borderId="62" xfId="0" applyNumberFormat="1" applyFont="1" applyBorder="1" applyAlignment="1">
      <alignment horizontal="center" vertical="center" shrinkToFit="1"/>
    </xf>
    <xf numFmtId="176" fontId="2" fillId="0" borderId="63" xfId="0" applyNumberFormat="1" applyFont="1" applyBorder="1" applyAlignment="1">
      <alignment horizontal="center" vertical="center" shrinkToFit="1"/>
    </xf>
    <xf numFmtId="176" fontId="2" fillId="0" borderId="23" xfId="0" applyNumberFormat="1" applyFont="1" applyBorder="1" applyAlignment="1">
      <alignment horizontal="center" vertical="center" shrinkToFit="1"/>
    </xf>
    <xf numFmtId="176" fontId="2" fillId="0" borderId="24" xfId="0" applyNumberFormat="1" applyFont="1" applyBorder="1" applyAlignment="1">
      <alignment horizontal="center" vertical="center" shrinkToFit="1"/>
    </xf>
    <xf numFmtId="176" fontId="2" fillId="0" borderId="21" xfId="0" applyNumberFormat="1" applyFont="1" applyBorder="1" applyAlignment="1">
      <alignment horizontal="center" vertical="center" shrinkToFit="1"/>
    </xf>
    <xf numFmtId="176" fontId="2" fillId="0" borderId="11" xfId="0" applyNumberFormat="1" applyFont="1" applyBorder="1" applyAlignment="1">
      <alignment horizontal="center" vertical="center" shrinkToFit="1"/>
    </xf>
    <xf numFmtId="176" fontId="4" fillId="34" borderId="40" xfId="0" applyNumberFormat="1" applyFont="1" applyFill="1" applyBorder="1" applyAlignment="1">
      <alignment horizontal="center" vertical="center" shrinkToFit="1"/>
    </xf>
    <xf numFmtId="176" fontId="4" fillId="34" borderId="42" xfId="0" applyNumberFormat="1" applyFont="1" applyFill="1" applyBorder="1" applyAlignment="1">
      <alignment horizontal="center" vertical="center" shrinkToFit="1"/>
    </xf>
    <xf numFmtId="176" fontId="3" fillId="38" borderId="64" xfId="0" applyNumberFormat="1" applyFont="1" applyFill="1" applyBorder="1" applyAlignment="1">
      <alignment horizontal="center" vertical="center" shrinkToFit="1"/>
    </xf>
    <xf numFmtId="176" fontId="3" fillId="38" borderId="60" xfId="0" applyNumberFormat="1" applyFont="1" applyFill="1" applyBorder="1" applyAlignment="1">
      <alignment horizontal="center" vertical="center" shrinkToFit="1"/>
    </xf>
    <xf numFmtId="176" fontId="3" fillId="38" borderId="63" xfId="0" applyNumberFormat="1" applyFont="1" applyFill="1" applyBorder="1" applyAlignment="1">
      <alignment horizontal="center" vertical="center" shrinkToFit="1"/>
    </xf>
    <xf numFmtId="176" fontId="3" fillId="38" borderId="26" xfId="0" applyNumberFormat="1" applyFont="1" applyFill="1" applyBorder="1" applyAlignment="1">
      <alignment horizontal="center" vertical="center" shrinkToFit="1"/>
    </xf>
    <xf numFmtId="176" fontId="3" fillId="38" borderId="17" xfId="0" applyNumberFormat="1" applyFont="1" applyFill="1" applyBorder="1" applyAlignment="1">
      <alignment horizontal="center" vertical="center" shrinkToFit="1"/>
    </xf>
    <xf numFmtId="176" fontId="3" fillId="38" borderId="24" xfId="0" applyNumberFormat="1" applyFont="1" applyFill="1" applyBorder="1" applyAlignment="1">
      <alignment horizontal="center" vertical="center" shrinkToFit="1"/>
    </xf>
    <xf numFmtId="179" fontId="3" fillId="35" borderId="64" xfId="0" applyNumberFormat="1" applyFont="1" applyFill="1" applyBorder="1" applyAlignment="1">
      <alignment horizontal="center" vertical="center" wrapText="1" shrinkToFit="1"/>
    </xf>
    <xf numFmtId="179" fontId="3" fillId="35" borderId="60" xfId="0" applyNumberFormat="1" applyFont="1" applyFill="1" applyBorder="1" applyAlignment="1">
      <alignment horizontal="center" vertical="center" shrinkToFit="1"/>
    </xf>
    <xf numFmtId="179" fontId="3" fillId="35" borderId="61" xfId="0" applyNumberFormat="1" applyFont="1" applyFill="1" applyBorder="1" applyAlignment="1">
      <alignment horizontal="center" vertical="center" shrinkToFit="1"/>
    </xf>
    <xf numFmtId="179" fontId="3" fillId="35" borderId="26" xfId="0" applyNumberFormat="1" applyFont="1" applyFill="1" applyBorder="1" applyAlignment="1">
      <alignment horizontal="center" vertical="center" shrinkToFit="1"/>
    </xf>
    <xf numFmtId="179" fontId="3" fillId="35" borderId="17" xfId="0" applyNumberFormat="1" applyFont="1" applyFill="1" applyBorder="1" applyAlignment="1">
      <alignment horizontal="center" vertical="center" shrinkToFit="1"/>
    </xf>
    <xf numFmtId="179" fontId="3" fillId="35" borderId="52" xfId="0" applyNumberFormat="1" applyFont="1" applyFill="1" applyBorder="1" applyAlignment="1">
      <alignment horizontal="center" vertical="center" shrinkToFit="1"/>
    </xf>
    <xf numFmtId="179" fontId="3" fillId="35" borderId="65" xfId="0" applyNumberFormat="1" applyFont="1" applyFill="1" applyBorder="1" applyAlignment="1">
      <alignment horizontal="center" vertical="center" shrinkToFit="1"/>
    </xf>
    <xf numFmtId="176" fontId="4" fillId="35" borderId="18" xfId="0" applyNumberFormat="1" applyFont="1" applyFill="1" applyBorder="1" applyAlignment="1">
      <alignment horizontal="center" vertical="center" shrinkToFit="1"/>
    </xf>
    <xf numFmtId="176" fontId="4" fillId="35" borderId="52" xfId="0" applyNumberFormat="1" applyFont="1" applyFill="1" applyBorder="1" applyAlignment="1">
      <alignment horizontal="center" vertical="center" shrinkToFit="1"/>
    </xf>
    <xf numFmtId="176" fontId="4" fillId="41" borderId="62" xfId="0" applyNumberFormat="1" applyFont="1" applyFill="1" applyBorder="1" applyAlignment="1">
      <alignment horizontal="center" vertical="center" shrinkToFit="1"/>
    </xf>
    <xf numFmtId="176" fontId="4" fillId="41" borderId="60" xfId="0" applyNumberFormat="1" applyFont="1" applyFill="1" applyBorder="1" applyAlignment="1">
      <alignment horizontal="center" vertical="center" shrinkToFit="1"/>
    </xf>
    <xf numFmtId="176" fontId="4" fillId="41" borderId="66" xfId="0" applyNumberFormat="1" applyFont="1" applyFill="1" applyBorder="1" applyAlignment="1">
      <alignment horizontal="center" vertical="center" shrinkToFit="1"/>
    </xf>
    <xf numFmtId="179" fontId="4" fillId="39" borderId="63" xfId="0" applyNumberFormat="1" applyFont="1" applyFill="1" applyBorder="1" applyAlignment="1">
      <alignment horizontal="center" vertical="center" wrapText="1"/>
    </xf>
    <xf numFmtId="179" fontId="4" fillId="39" borderId="24" xfId="0" applyNumberFormat="1" applyFont="1" applyFill="1" applyBorder="1" applyAlignment="1">
      <alignment horizontal="center" vertical="center" wrapText="1"/>
    </xf>
    <xf numFmtId="176" fontId="3" fillId="0" borderId="36" xfId="0" applyNumberFormat="1" applyFont="1" applyFill="1" applyBorder="1" applyAlignment="1">
      <alignment horizontal="center" vertical="center" wrapText="1" shrinkToFit="1"/>
    </xf>
    <xf numFmtId="176" fontId="3" fillId="0" borderId="34" xfId="0" applyNumberFormat="1" applyFont="1" applyFill="1" applyBorder="1" applyAlignment="1">
      <alignment horizontal="center" vertical="center" wrapText="1" shrinkToFit="1"/>
    </xf>
    <xf numFmtId="176" fontId="3" fillId="0" borderId="67" xfId="0" applyNumberFormat="1" applyFont="1" applyFill="1" applyBorder="1" applyAlignment="1">
      <alignment horizontal="center" vertical="center" wrapText="1" shrinkToFit="1"/>
    </xf>
    <xf numFmtId="179" fontId="3" fillId="39" borderId="68" xfId="0" applyNumberFormat="1" applyFont="1" applyFill="1" applyBorder="1" applyAlignment="1">
      <alignment horizontal="center" vertical="center" shrinkToFit="1"/>
    </xf>
    <xf numFmtId="179" fontId="3" fillId="39" borderId="44" xfId="0" applyNumberFormat="1" applyFont="1" applyFill="1" applyBorder="1" applyAlignment="1">
      <alignment horizontal="center" vertical="center" shrinkToFit="1"/>
    </xf>
    <xf numFmtId="179" fontId="3" fillId="39" borderId="69" xfId="0" applyNumberFormat="1" applyFont="1" applyFill="1" applyBorder="1" applyAlignment="1">
      <alignment horizontal="center" vertical="center" shrinkToFit="1"/>
    </xf>
    <xf numFmtId="179" fontId="3" fillId="39" borderId="70" xfId="0" applyNumberFormat="1" applyFont="1" applyFill="1" applyBorder="1" applyAlignment="1">
      <alignment horizontal="center" vertical="center" shrinkToFit="1"/>
    </xf>
    <xf numFmtId="179" fontId="3" fillId="39" borderId="0" xfId="0" applyNumberFormat="1" applyFont="1" applyFill="1" applyBorder="1" applyAlignment="1">
      <alignment horizontal="center" vertical="center" shrinkToFit="1"/>
    </xf>
    <xf numFmtId="179" fontId="3" fillId="39" borderId="71" xfId="0" applyNumberFormat="1" applyFont="1" applyFill="1" applyBorder="1" applyAlignment="1">
      <alignment horizontal="center" vertical="center" shrinkToFit="1"/>
    </xf>
    <xf numFmtId="179" fontId="3" fillId="39" borderId="22" xfId="0" applyNumberFormat="1" applyFont="1" applyFill="1" applyBorder="1" applyAlignment="1">
      <alignment horizontal="center" vertical="center" shrinkToFit="1"/>
    </xf>
    <xf numFmtId="179" fontId="3" fillId="39" borderId="54" xfId="0" applyNumberFormat="1" applyFont="1" applyFill="1" applyBorder="1" applyAlignment="1">
      <alignment horizontal="center" vertical="center" shrinkToFit="1"/>
    </xf>
    <xf numFmtId="179" fontId="3" fillId="39" borderId="72" xfId="0" applyNumberFormat="1" applyFont="1" applyFill="1" applyBorder="1" applyAlignment="1">
      <alignment horizontal="center" vertical="center" shrinkToFit="1"/>
    </xf>
    <xf numFmtId="179" fontId="3" fillId="36" borderId="62" xfId="0" applyNumberFormat="1" applyFont="1" applyFill="1" applyBorder="1" applyAlignment="1">
      <alignment horizontal="center" vertical="center" wrapText="1" shrinkToFit="1"/>
    </xf>
    <xf numFmtId="179" fontId="3" fillId="36" borderId="60" xfId="0" applyNumberFormat="1" applyFont="1" applyFill="1" applyBorder="1" applyAlignment="1">
      <alignment horizontal="center" vertical="center" shrinkToFit="1"/>
    </xf>
    <xf numFmtId="179" fontId="3" fillId="36" borderId="63" xfId="0" applyNumberFormat="1" applyFont="1" applyFill="1" applyBorder="1" applyAlignment="1">
      <alignment horizontal="center" vertical="center" shrinkToFit="1"/>
    </xf>
    <xf numFmtId="179" fontId="3" fillId="36" borderId="23" xfId="0" applyNumberFormat="1" applyFont="1" applyFill="1" applyBorder="1" applyAlignment="1">
      <alignment horizontal="center" vertical="center" shrinkToFit="1"/>
    </xf>
    <xf numFmtId="179" fontId="3" fillId="36" borderId="17" xfId="0" applyNumberFormat="1" applyFont="1" applyFill="1" applyBorder="1" applyAlignment="1">
      <alignment horizontal="center" vertical="center" shrinkToFit="1"/>
    </xf>
    <xf numFmtId="179" fontId="3" fillId="36" borderId="24" xfId="0" applyNumberFormat="1" applyFont="1" applyFill="1" applyBorder="1" applyAlignment="1">
      <alignment horizontal="center" vertical="center" shrinkToFit="1"/>
    </xf>
    <xf numFmtId="179" fontId="3" fillId="36" borderId="51" xfId="0" applyNumberFormat="1" applyFont="1" applyFill="1" applyBorder="1" applyAlignment="1">
      <alignment horizontal="center" vertical="center" shrinkToFit="1"/>
    </xf>
    <xf numFmtId="179" fontId="3" fillId="39" borderId="62" xfId="0" applyNumberFormat="1" applyFont="1" applyFill="1" applyBorder="1" applyAlignment="1">
      <alignment horizontal="center" vertical="center" shrinkToFit="1"/>
    </xf>
    <xf numFmtId="179" fontId="3" fillId="39" borderId="60" xfId="0" applyNumberFormat="1" applyFont="1" applyFill="1" applyBorder="1" applyAlignment="1">
      <alignment horizontal="center" vertical="center" shrinkToFit="1"/>
    </xf>
    <xf numFmtId="179" fontId="3" fillId="39" borderId="63" xfId="0" applyNumberFormat="1" applyFont="1" applyFill="1" applyBorder="1" applyAlignment="1">
      <alignment horizontal="center" vertical="center" shrinkToFit="1"/>
    </xf>
    <xf numFmtId="179" fontId="3" fillId="39" borderId="23" xfId="0" applyNumberFormat="1" applyFont="1" applyFill="1" applyBorder="1" applyAlignment="1">
      <alignment horizontal="center" vertical="center" shrinkToFit="1"/>
    </xf>
    <xf numFmtId="179" fontId="3" fillId="39" borderId="17" xfId="0" applyNumberFormat="1" applyFont="1" applyFill="1" applyBorder="1" applyAlignment="1">
      <alignment horizontal="center" vertical="center" shrinkToFit="1"/>
    </xf>
    <xf numFmtId="179" fontId="3" fillId="39" borderId="24" xfId="0" applyNumberFormat="1" applyFont="1" applyFill="1" applyBorder="1" applyAlignment="1">
      <alignment horizontal="center" vertical="center" shrinkToFit="1"/>
    </xf>
    <xf numFmtId="179" fontId="3" fillId="39" borderId="51" xfId="0" applyNumberFormat="1" applyFont="1" applyFill="1" applyBorder="1" applyAlignment="1">
      <alignment horizontal="center" vertical="center" shrinkToFit="1"/>
    </xf>
    <xf numFmtId="179" fontId="3" fillId="35" borderId="68" xfId="0" applyNumberFormat="1" applyFont="1" applyFill="1" applyBorder="1" applyAlignment="1">
      <alignment horizontal="center" vertical="center" wrapText="1" shrinkToFit="1"/>
    </xf>
    <xf numFmtId="179" fontId="3" fillId="35" borderId="44" xfId="0" applyNumberFormat="1" applyFont="1" applyFill="1" applyBorder="1" applyAlignment="1">
      <alignment horizontal="center" vertical="center" wrapText="1" shrinkToFit="1"/>
    </xf>
    <xf numFmtId="179" fontId="3" fillId="35" borderId="69" xfId="0" applyNumberFormat="1" applyFont="1" applyFill="1" applyBorder="1" applyAlignment="1">
      <alignment horizontal="center" vertical="center" wrapText="1" shrinkToFit="1"/>
    </xf>
    <xf numFmtId="179" fontId="3" fillId="35" borderId="70" xfId="0" applyNumberFormat="1" applyFont="1" applyFill="1" applyBorder="1" applyAlignment="1">
      <alignment horizontal="center" vertical="center" wrapText="1" shrinkToFit="1"/>
    </xf>
    <xf numFmtId="179" fontId="3" fillId="35" borderId="0" xfId="0" applyNumberFormat="1" applyFont="1" applyFill="1" applyBorder="1" applyAlignment="1">
      <alignment horizontal="center" vertical="center" wrapText="1" shrinkToFit="1"/>
    </xf>
    <xf numFmtId="179" fontId="3" fillId="35" borderId="71" xfId="0" applyNumberFormat="1" applyFont="1" applyFill="1" applyBorder="1" applyAlignment="1">
      <alignment horizontal="center" vertical="center" wrapText="1" shrinkToFit="1"/>
    </xf>
    <xf numFmtId="179" fontId="3" fillId="35" borderId="22" xfId="0" applyNumberFormat="1" applyFont="1" applyFill="1" applyBorder="1" applyAlignment="1">
      <alignment horizontal="center" vertical="center" wrapText="1" shrinkToFit="1"/>
    </xf>
    <xf numFmtId="179" fontId="3" fillId="35" borderId="54" xfId="0" applyNumberFormat="1" applyFont="1" applyFill="1" applyBorder="1" applyAlignment="1">
      <alignment horizontal="center" vertical="center" wrapText="1" shrinkToFit="1"/>
    </xf>
    <xf numFmtId="179" fontId="3" fillId="35" borderId="72" xfId="0" applyNumberFormat="1" applyFont="1" applyFill="1" applyBorder="1" applyAlignment="1">
      <alignment horizontal="center" vertical="center" wrapText="1" shrinkToFit="1"/>
    </xf>
    <xf numFmtId="179" fontId="3" fillId="36" borderId="68" xfId="0" applyNumberFormat="1" applyFont="1" applyFill="1" applyBorder="1" applyAlignment="1">
      <alignment horizontal="center" vertical="center" wrapText="1" shrinkToFit="1"/>
    </xf>
    <xf numFmtId="179" fontId="3" fillId="36" borderId="44" xfId="0" applyNumberFormat="1" applyFont="1" applyFill="1" applyBorder="1" applyAlignment="1">
      <alignment horizontal="center" vertical="center" wrapText="1" shrinkToFit="1"/>
    </xf>
    <xf numFmtId="179" fontId="3" fillId="36" borderId="69" xfId="0" applyNumberFormat="1" applyFont="1" applyFill="1" applyBorder="1" applyAlignment="1">
      <alignment horizontal="center" vertical="center" wrapText="1" shrinkToFit="1"/>
    </xf>
    <xf numFmtId="179" fontId="3" fillId="36" borderId="70" xfId="0" applyNumberFormat="1" applyFont="1" applyFill="1" applyBorder="1" applyAlignment="1">
      <alignment horizontal="center" vertical="center" wrapText="1" shrinkToFit="1"/>
    </xf>
    <xf numFmtId="179" fontId="3" fillId="36" borderId="0" xfId="0" applyNumberFormat="1" applyFont="1" applyFill="1" applyBorder="1" applyAlignment="1">
      <alignment horizontal="center" vertical="center" wrapText="1" shrinkToFit="1"/>
    </xf>
    <xf numFmtId="179" fontId="3" fillId="36" borderId="71" xfId="0" applyNumberFormat="1" applyFont="1" applyFill="1" applyBorder="1" applyAlignment="1">
      <alignment horizontal="center" vertical="center" wrapText="1" shrinkToFit="1"/>
    </xf>
    <xf numFmtId="179" fontId="3" fillId="36" borderId="22" xfId="0" applyNumberFormat="1" applyFont="1" applyFill="1" applyBorder="1" applyAlignment="1">
      <alignment horizontal="center" vertical="center" wrapText="1" shrinkToFit="1"/>
    </xf>
    <xf numFmtId="179" fontId="3" fillId="36" borderId="54" xfId="0" applyNumberFormat="1" applyFont="1" applyFill="1" applyBorder="1" applyAlignment="1">
      <alignment horizontal="center" vertical="center" wrapText="1" shrinkToFit="1"/>
    </xf>
    <xf numFmtId="179" fontId="3" fillId="36" borderId="72" xfId="0" applyNumberFormat="1" applyFont="1" applyFill="1" applyBorder="1" applyAlignment="1">
      <alignment horizontal="center" vertical="center" wrapText="1" shrinkToFit="1"/>
    </xf>
    <xf numFmtId="179" fontId="3" fillId="33" borderId="62" xfId="0" applyNumberFormat="1" applyFont="1" applyFill="1" applyBorder="1" applyAlignment="1">
      <alignment horizontal="center" vertical="center" wrapText="1" shrinkToFit="1"/>
    </xf>
    <xf numFmtId="179" fontId="3" fillId="33" borderId="60" xfId="0" applyNumberFormat="1" applyFont="1" applyFill="1" applyBorder="1" applyAlignment="1">
      <alignment horizontal="center" vertical="center" shrinkToFit="1"/>
    </xf>
    <xf numFmtId="179" fontId="3" fillId="33" borderId="63" xfId="0" applyNumberFormat="1" applyFont="1" applyFill="1" applyBorder="1" applyAlignment="1">
      <alignment horizontal="center" vertical="center" shrinkToFit="1"/>
    </xf>
    <xf numFmtId="179" fontId="3" fillId="33" borderId="23" xfId="0" applyNumberFormat="1" applyFont="1" applyFill="1" applyBorder="1" applyAlignment="1">
      <alignment horizontal="center" vertical="center" shrinkToFit="1"/>
    </xf>
    <xf numFmtId="179" fontId="3" fillId="33" borderId="17" xfId="0" applyNumberFormat="1" applyFont="1" applyFill="1" applyBorder="1" applyAlignment="1">
      <alignment horizontal="center" vertical="center" shrinkToFit="1"/>
    </xf>
    <xf numFmtId="179" fontId="3" fillId="33" borderId="24" xfId="0" applyNumberFormat="1" applyFont="1" applyFill="1" applyBorder="1" applyAlignment="1">
      <alignment horizontal="center" vertical="center" shrinkToFit="1"/>
    </xf>
    <xf numFmtId="176" fontId="4" fillId="36" borderId="23" xfId="0" applyNumberFormat="1" applyFont="1" applyFill="1" applyBorder="1" applyAlignment="1">
      <alignment horizontal="center" vertical="center" shrinkToFit="1"/>
    </xf>
    <xf numFmtId="176" fontId="4" fillId="36" borderId="17" xfId="0" applyNumberFormat="1" applyFont="1" applyFill="1" applyBorder="1" applyAlignment="1">
      <alignment horizontal="center" vertical="center" shrinkToFit="1"/>
    </xf>
    <xf numFmtId="176" fontId="4" fillId="36" borderId="39" xfId="0" applyNumberFormat="1" applyFont="1" applyFill="1" applyBorder="1" applyAlignment="1">
      <alignment horizontal="center" vertical="center" shrinkToFit="1"/>
    </xf>
    <xf numFmtId="176" fontId="4" fillId="39" borderId="17" xfId="0" applyNumberFormat="1" applyFont="1" applyFill="1" applyBorder="1" applyAlignment="1">
      <alignment horizontal="center" vertical="center" shrinkToFit="1"/>
    </xf>
    <xf numFmtId="176" fontId="7" fillId="0" borderId="49" xfId="0" applyNumberFormat="1" applyFont="1" applyBorder="1" applyAlignment="1">
      <alignment horizontal="center" vertical="center" shrinkToFit="1"/>
    </xf>
    <xf numFmtId="176" fontId="7" fillId="0" borderId="15" xfId="0" applyNumberFormat="1" applyFont="1" applyBorder="1" applyAlignment="1">
      <alignment horizontal="center" vertical="center" shrinkToFit="1"/>
    </xf>
    <xf numFmtId="177" fontId="5" fillId="35" borderId="73" xfId="0" applyNumberFormat="1" applyFont="1" applyFill="1" applyBorder="1" applyAlignment="1">
      <alignment horizontal="center" vertical="center" wrapText="1" shrinkToFit="1"/>
    </xf>
    <xf numFmtId="177" fontId="5" fillId="35" borderId="55" xfId="0" applyNumberFormat="1" applyFont="1" applyFill="1" applyBorder="1" applyAlignment="1">
      <alignment horizontal="center" vertical="center" wrapText="1" shrinkToFit="1"/>
    </xf>
    <xf numFmtId="177" fontId="5" fillId="35" borderId="58" xfId="0" applyNumberFormat="1" applyFont="1" applyFill="1" applyBorder="1" applyAlignment="1">
      <alignment horizontal="center" vertical="center" wrapText="1" shrinkToFit="1"/>
    </xf>
    <xf numFmtId="177" fontId="5" fillId="39" borderId="43" xfId="0" applyNumberFormat="1" applyFont="1" applyFill="1" applyBorder="1" applyAlignment="1">
      <alignment horizontal="center" vertical="center" wrapText="1" shrinkToFit="1"/>
    </xf>
    <xf numFmtId="177" fontId="5" fillId="39" borderId="56" xfId="0" applyNumberFormat="1" applyFont="1" applyFill="1" applyBorder="1" applyAlignment="1">
      <alignment horizontal="center" vertical="center" wrapText="1" shrinkToFit="1"/>
    </xf>
    <xf numFmtId="177" fontId="5" fillId="39" borderId="59" xfId="0" applyNumberFormat="1" applyFont="1" applyFill="1" applyBorder="1" applyAlignment="1">
      <alignment horizontal="center" vertical="center" wrapText="1" shrinkToFit="1"/>
    </xf>
    <xf numFmtId="176" fontId="2" fillId="0" borderId="68" xfId="0" applyNumberFormat="1" applyFont="1" applyBorder="1" applyAlignment="1">
      <alignment horizontal="center" vertical="center" wrapText="1" shrinkToFit="1"/>
    </xf>
    <xf numFmtId="176" fontId="2" fillId="0" borderId="44" xfId="0" applyNumberFormat="1" applyFont="1" applyBorder="1" applyAlignment="1">
      <alignment horizontal="center" vertical="center" shrinkToFit="1"/>
    </xf>
    <xf numFmtId="176" fontId="2" fillId="0" borderId="70" xfId="0" applyNumberFormat="1" applyFont="1" applyBorder="1" applyAlignment="1">
      <alignment horizontal="center" vertical="center" shrinkToFit="1"/>
    </xf>
    <xf numFmtId="176" fontId="2" fillId="0" borderId="0" xfId="0" applyNumberFormat="1" applyFont="1" applyBorder="1" applyAlignment="1">
      <alignment horizontal="center" vertical="center" shrinkToFit="1"/>
    </xf>
    <xf numFmtId="176" fontId="2" fillId="0" borderId="31" xfId="0" applyNumberFormat="1" applyFont="1" applyBorder="1" applyAlignment="1">
      <alignment horizontal="center" vertical="center" shrinkToFit="1"/>
    </xf>
    <xf numFmtId="176" fontId="2" fillId="0" borderId="28" xfId="0" applyNumberFormat="1" applyFont="1" applyBorder="1" applyAlignment="1">
      <alignment horizontal="center" vertical="center" shrinkToFit="1"/>
    </xf>
    <xf numFmtId="177" fontId="3" fillId="38" borderId="73" xfId="0" applyNumberFormat="1" applyFont="1" applyFill="1" applyBorder="1" applyAlignment="1">
      <alignment horizontal="center" vertical="center" shrinkToFit="1"/>
    </xf>
    <xf numFmtId="177" fontId="3" fillId="38" borderId="55" xfId="0" applyNumberFormat="1" applyFont="1" applyFill="1" applyBorder="1" applyAlignment="1">
      <alignment horizontal="center" vertical="center" shrinkToFit="1"/>
    </xf>
    <xf numFmtId="177" fontId="3" fillId="38" borderId="58" xfId="0" applyNumberFormat="1" applyFont="1" applyFill="1" applyBorder="1" applyAlignment="1">
      <alignment horizontal="center" vertical="center" shrinkToFit="1"/>
    </xf>
    <xf numFmtId="176" fontId="3" fillId="37" borderId="39" xfId="0" applyNumberFormat="1" applyFont="1" applyFill="1" applyBorder="1" applyAlignment="1">
      <alignment horizontal="left" vertical="center" shrinkToFit="1"/>
    </xf>
    <xf numFmtId="176" fontId="3" fillId="37" borderId="17" xfId="0" applyNumberFormat="1" applyFont="1" applyFill="1" applyBorder="1" applyAlignment="1">
      <alignment horizontal="left" vertical="center" shrinkToFit="1"/>
    </xf>
    <xf numFmtId="177" fontId="5" fillId="33" borderId="74" xfId="0" applyNumberFormat="1" applyFont="1" applyFill="1" applyBorder="1" applyAlignment="1">
      <alignment horizontal="center" vertical="center" wrapText="1" shrinkToFit="1"/>
    </xf>
    <xf numFmtId="177" fontId="5" fillId="33" borderId="75" xfId="0" applyNumberFormat="1" applyFont="1" applyFill="1" applyBorder="1" applyAlignment="1">
      <alignment horizontal="center" vertical="center" wrapText="1" shrinkToFit="1"/>
    </xf>
    <xf numFmtId="177" fontId="5" fillId="33" borderId="76" xfId="0" applyNumberFormat="1" applyFont="1" applyFill="1" applyBorder="1" applyAlignment="1">
      <alignment horizontal="center" vertical="center" wrapText="1" shrinkToFit="1"/>
    </xf>
    <xf numFmtId="176" fontId="3" fillId="36" borderId="26" xfId="0" applyNumberFormat="1" applyFont="1" applyFill="1" applyBorder="1" applyAlignment="1">
      <alignment horizontal="left" vertical="center" shrinkToFit="1"/>
    </xf>
    <xf numFmtId="176" fontId="3" fillId="36" borderId="17" xfId="0" applyNumberFormat="1" applyFont="1" applyFill="1" applyBorder="1" applyAlignment="1">
      <alignment horizontal="left" vertical="center" shrinkToFit="1"/>
    </xf>
    <xf numFmtId="176" fontId="3" fillId="36" borderId="52" xfId="0" applyNumberFormat="1" applyFont="1" applyFill="1" applyBorder="1" applyAlignment="1">
      <alignment horizontal="left" vertical="center" shrinkToFit="1"/>
    </xf>
    <xf numFmtId="176" fontId="3" fillId="36" borderId="27" xfId="0" applyNumberFormat="1" applyFont="1" applyFill="1" applyBorder="1" applyAlignment="1">
      <alignment horizontal="left" vertical="center" shrinkToFit="1"/>
    </xf>
    <xf numFmtId="176" fontId="4" fillId="36" borderId="56" xfId="0" applyNumberFormat="1" applyFont="1" applyFill="1" applyBorder="1" applyAlignment="1">
      <alignment horizontal="center" vertical="center" shrinkToFit="1"/>
    </xf>
    <xf numFmtId="176" fontId="4" fillId="36" borderId="26" xfId="0" applyNumberFormat="1" applyFont="1" applyFill="1" applyBorder="1" applyAlignment="1">
      <alignment horizontal="center" vertical="center" shrinkToFit="1"/>
    </xf>
    <xf numFmtId="176" fontId="3" fillId="39" borderId="17" xfId="0" applyNumberFormat="1" applyFont="1" applyFill="1" applyBorder="1" applyAlignment="1">
      <alignment horizontal="center" vertical="center" wrapText="1" shrinkToFit="1"/>
    </xf>
    <xf numFmtId="176" fontId="3" fillId="39" borderId="10" xfId="0" applyNumberFormat="1" applyFont="1" applyFill="1" applyBorder="1" applyAlignment="1">
      <alignment horizontal="center" vertical="center" wrapText="1" shrinkToFit="1"/>
    </xf>
    <xf numFmtId="176" fontId="3" fillId="35" borderId="77" xfId="0" applyNumberFormat="1" applyFont="1" applyFill="1" applyBorder="1" applyAlignment="1">
      <alignment horizontal="center" vertical="top" wrapText="1" shrinkToFit="1"/>
    </xf>
    <xf numFmtId="176" fontId="3" fillId="35" borderId="29" xfId="0" applyNumberFormat="1" applyFont="1" applyFill="1" applyBorder="1" applyAlignment="1">
      <alignment horizontal="center" vertical="top" wrapText="1" shrinkToFit="1"/>
    </xf>
    <xf numFmtId="176" fontId="3" fillId="36" borderId="68" xfId="0" applyNumberFormat="1" applyFont="1" applyFill="1" applyBorder="1" applyAlignment="1">
      <alignment horizontal="left" vertical="center" wrapText="1" shrinkToFit="1"/>
    </xf>
    <xf numFmtId="176" fontId="3" fillId="36" borderId="44" xfId="0" applyNumberFormat="1" applyFont="1" applyFill="1" applyBorder="1" applyAlignment="1">
      <alignment horizontal="left" vertical="center" wrapText="1" shrinkToFit="1"/>
    </xf>
    <xf numFmtId="176" fontId="3" fillId="36" borderId="69" xfId="0" applyNumberFormat="1" applyFont="1" applyFill="1" applyBorder="1" applyAlignment="1">
      <alignment horizontal="left" vertical="center" wrapText="1" shrinkToFit="1"/>
    </xf>
    <xf numFmtId="176" fontId="3" fillId="36" borderId="70" xfId="0" applyNumberFormat="1" applyFont="1" applyFill="1" applyBorder="1" applyAlignment="1">
      <alignment horizontal="left" vertical="center" wrapText="1" shrinkToFit="1"/>
    </xf>
    <xf numFmtId="176" fontId="3" fillId="36" borderId="0" xfId="0" applyNumberFormat="1" applyFont="1" applyFill="1" applyBorder="1" applyAlignment="1">
      <alignment horizontal="left" vertical="center" wrapText="1" shrinkToFit="1"/>
    </xf>
    <xf numFmtId="176" fontId="3" fillId="36" borderId="71" xfId="0" applyNumberFormat="1" applyFont="1" applyFill="1" applyBorder="1" applyAlignment="1">
      <alignment horizontal="left" vertical="center" wrapText="1" shrinkToFit="1"/>
    </xf>
    <xf numFmtId="177" fontId="3" fillId="36" borderId="44" xfId="0" applyNumberFormat="1" applyFont="1" applyFill="1" applyBorder="1" applyAlignment="1">
      <alignment horizontal="center" vertical="center" wrapText="1" shrinkToFit="1"/>
    </xf>
    <xf numFmtId="177" fontId="3" fillId="36" borderId="0" xfId="0" applyNumberFormat="1" applyFont="1" applyFill="1" applyBorder="1" applyAlignment="1">
      <alignment horizontal="center" vertical="center" wrapText="1" shrinkToFit="1"/>
    </xf>
    <xf numFmtId="176" fontId="7" fillId="0" borderId="14" xfId="0" applyNumberFormat="1" applyFont="1" applyBorder="1" applyAlignment="1">
      <alignment horizontal="center" vertical="center" shrinkToFit="1"/>
    </xf>
    <xf numFmtId="176" fontId="2" fillId="0" borderId="69" xfId="0" applyNumberFormat="1" applyFont="1" applyBorder="1" applyAlignment="1">
      <alignment horizontal="center" vertical="center" shrinkToFit="1"/>
    </xf>
    <xf numFmtId="176" fontId="2" fillId="0" borderId="71" xfId="0" applyNumberFormat="1" applyFont="1" applyBorder="1" applyAlignment="1">
      <alignment horizontal="center" vertical="center" shrinkToFit="1"/>
    </xf>
    <xf numFmtId="176" fontId="2" fillId="0" borderId="78" xfId="0" applyNumberFormat="1"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V52"/>
  <sheetViews>
    <sheetView tabSelected="1" view="pageBreakPreview" zoomScale="75" zoomScaleSheetLayoutView="75" zoomScalePageLayoutView="0" workbookViewId="0" topLeftCell="A1">
      <selection activeCell="I17" sqref="I17:J17"/>
    </sheetView>
  </sheetViews>
  <sheetFormatPr defaultColWidth="9.00390625" defaultRowHeight="13.5"/>
  <cols>
    <col min="1" max="1" width="3.75390625" style="8" customWidth="1"/>
    <col min="2" max="2" width="11.625" style="1" customWidth="1"/>
    <col min="3" max="14" width="7.875" style="1" customWidth="1"/>
    <col min="15" max="104" width="7.875" style="23" customWidth="1"/>
    <col min="105" max="106" width="11.625" style="1" customWidth="1"/>
    <col min="107" max="108" width="13.25390625" style="1" customWidth="1"/>
    <col min="109" max="109" width="11.625" style="1" customWidth="1"/>
    <col min="110" max="110" width="12.625" style="23" customWidth="1"/>
    <col min="111" max="112" width="12.625" style="115" customWidth="1"/>
    <col min="113" max="16384" width="9.00390625" style="92" customWidth="1"/>
  </cols>
  <sheetData>
    <row r="1" spans="1:112" ht="19.5" customHeight="1" thickBot="1">
      <c r="A1" s="228" t="s">
        <v>83</v>
      </c>
      <c r="B1" s="229"/>
      <c r="C1" s="236" t="s">
        <v>54</v>
      </c>
      <c r="D1" s="237"/>
      <c r="E1" s="237"/>
      <c r="F1" s="237"/>
      <c r="G1" s="237"/>
      <c r="H1" s="237"/>
      <c r="I1" s="237"/>
      <c r="J1" s="237"/>
      <c r="K1" s="237"/>
      <c r="L1" s="237"/>
      <c r="M1" s="237"/>
      <c r="N1" s="238"/>
      <c r="O1" s="242" t="s">
        <v>67</v>
      </c>
      <c r="P1" s="243"/>
      <c r="Q1" s="243"/>
      <c r="R1" s="243"/>
      <c r="S1" s="243"/>
      <c r="T1" s="243"/>
      <c r="U1" s="243"/>
      <c r="V1" s="243"/>
      <c r="W1" s="243"/>
      <c r="X1" s="243"/>
      <c r="Y1" s="243"/>
      <c r="Z1" s="243"/>
      <c r="AA1" s="244"/>
      <c r="AB1" s="268" t="s">
        <v>71</v>
      </c>
      <c r="AC1" s="269"/>
      <c r="AD1" s="269"/>
      <c r="AE1" s="269"/>
      <c r="AF1" s="269"/>
      <c r="AG1" s="269"/>
      <c r="AH1" s="269"/>
      <c r="AI1" s="269"/>
      <c r="AJ1" s="269"/>
      <c r="AK1" s="269"/>
      <c r="AL1" s="269"/>
      <c r="AM1" s="269"/>
      <c r="AN1" s="270"/>
      <c r="AO1" s="275" t="s">
        <v>66</v>
      </c>
      <c r="AP1" s="276"/>
      <c r="AQ1" s="276"/>
      <c r="AR1" s="276"/>
      <c r="AS1" s="276"/>
      <c r="AT1" s="276"/>
      <c r="AU1" s="276"/>
      <c r="AV1" s="276"/>
      <c r="AW1" s="276"/>
      <c r="AX1" s="276"/>
      <c r="AY1" s="276"/>
      <c r="AZ1" s="276"/>
      <c r="BA1" s="277"/>
      <c r="BB1" s="282" t="s">
        <v>68</v>
      </c>
      <c r="BC1" s="283"/>
      <c r="BD1" s="283"/>
      <c r="BE1" s="283"/>
      <c r="BF1" s="283"/>
      <c r="BG1" s="283"/>
      <c r="BH1" s="283"/>
      <c r="BI1" s="283"/>
      <c r="BJ1" s="283"/>
      <c r="BK1" s="283"/>
      <c r="BL1" s="283"/>
      <c r="BM1" s="283"/>
      <c r="BN1" s="284"/>
      <c r="BO1" s="291" t="s">
        <v>78</v>
      </c>
      <c r="BP1" s="292"/>
      <c r="BQ1" s="292"/>
      <c r="BR1" s="292"/>
      <c r="BS1" s="292"/>
      <c r="BT1" s="292"/>
      <c r="BU1" s="292"/>
      <c r="BV1" s="292"/>
      <c r="BW1" s="292"/>
      <c r="BX1" s="292"/>
      <c r="BY1" s="292"/>
      <c r="BZ1" s="292"/>
      <c r="CA1" s="293"/>
      <c r="CB1" s="259" t="s">
        <v>79</v>
      </c>
      <c r="CC1" s="260"/>
      <c r="CD1" s="260"/>
      <c r="CE1" s="260"/>
      <c r="CF1" s="260"/>
      <c r="CG1" s="260"/>
      <c r="CH1" s="260"/>
      <c r="CI1" s="260"/>
      <c r="CJ1" s="260"/>
      <c r="CK1" s="260"/>
      <c r="CL1" s="260"/>
      <c r="CM1" s="260"/>
      <c r="CN1" s="261"/>
      <c r="CO1" s="300" t="s">
        <v>72</v>
      </c>
      <c r="CP1" s="301"/>
      <c r="CQ1" s="301"/>
      <c r="CR1" s="301"/>
      <c r="CS1" s="301"/>
      <c r="CT1" s="301"/>
      <c r="CU1" s="301"/>
      <c r="CV1" s="301"/>
      <c r="CW1" s="301"/>
      <c r="CX1" s="301"/>
      <c r="CY1" s="301"/>
      <c r="CZ1" s="302"/>
      <c r="DA1" s="256" t="s">
        <v>77</v>
      </c>
      <c r="DB1" s="257"/>
      <c r="DC1" s="257"/>
      <c r="DD1" s="257"/>
      <c r="DE1" s="257"/>
      <c r="DF1" s="257"/>
      <c r="DG1" s="257"/>
      <c r="DH1" s="258"/>
    </row>
    <row r="2" spans="1:112" ht="19.5" customHeight="1">
      <c r="A2" s="230"/>
      <c r="B2" s="231"/>
      <c r="C2" s="239"/>
      <c r="D2" s="240"/>
      <c r="E2" s="240"/>
      <c r="F2" s="240"/>
      <c r="G2" s="240"/>
      <c r="H2" s="240"/>
      <c r="I2" s="240"/>
      <c r="J2" s="240"/>
      <c r="K2" s="240"/>
      <c r="L2" s="240"/>
      <c r="M2" s="240"/>
      <c r="N2" s="241"/>
      <c r="O2" s="245"/>
      <c r="P2" s="246"/>
      <c r="Q2" s="246"/>
      <c r="R2" s="246"/>
      <c r="S2" s="246"/>
      <c r="T2" s="246"/>
      <c r="U2" s="246"/>
      <c r="V2" s="246"/>
      <c r="W2" s="246"/>
      <c r="X2" s="246"/>
      <c r="Y2" s="246"/>
      <c r="Z2" s="246"/>
      <c r="AA2" s="247"/>
      <c r="AB2" s="271"/>
      <c r="AC2" s="272"/>
      <c r="AD2" s="272"/>
      <c r="AE2" s="272"/>
      <c r="AF2" s="272"/>
      <c r="AG2" s="272"/>
      <c r="AH2" s="272"/>
      <c r="AI2" s="272"/>
      <c r="AJ2" s="272"/>
      <c r="AK2" s="272"/>
      <c r="AL2" s="272"/>
      <c r="AM2" s="272"/>
      <c r="AN2" s="273"/>
      <c r="AO2" s="278"/>
      <c r="AP2" s="279"/>
      <c r="AQ2" s="279"/>
      <c r="AR2" s="279"/>
      <c r="AS2" s="279"/>
      <c r="AT2" s="279"/>
      <c r="AU2" s="279"/>
      <c r="AV2" s="279"/>
      <c r="AW2" s="279"/>
      <c r="AX2" s="279"/>
      <c r="AY2" s="279"/>
      <c r="AZ2" s="279"/>
      <c r="BA2" s="280"/>
      <c r="BB2" s="285"/>
      <c r="BC2" s="286"/>
      <c r="BD2" s="286"/>
      <c r="BE2" s="286"/>
      <c r="BF2" s="286"/>
      <c r="BG2" s="286"/>
      <c r="BH2" s="286"/>
      <c r="BI2" s="286"/>
      <c r="BJ2" s="286"/>
      <c r="BK2" s="286"/>
      <c r="BL2" s="286"/>
      <c r="BM2" s="286"/>
      <c r="BN2" s="287"/>
      <c r="BO2" s="294"/>
      <c r="BP2" s="295"/>
      <c r="BQ2" s="295"/>
      <c r="BR2" s="295"/>
      <c r="BS2" s="295"/>
      <c r="BT2" s="295"/>
      <c r="BU2" s="295"/>
      <c r="BV2" s="295"/>
      <c r="BW2" s="295"/>
      <c r="BX2" s="295"/>
      <c r="BY2" s="295"/>
      <c r="BZ2" s="295"/>
      <c r="CA2" s="296"/>
      <c r="CB2" s="262"/>
      <c r="CC2" s="263"/>
      <c r="CD2" s="263"/>
      <c r="CE2" s="263"/>
      <c r="CF2" s="263"/>
      <c r="CG2" s="263"/>
      <c r="CH2" s="263"/>
      <c r="CI2" s="263"/>
      <c r="CJ2" s="263"/>
      <c r="CK2" s="263"/>
      <c r="CL2" s="263"/>
      <c r="CM2" s="263"/>
      <c r="CN2" s="264"/>
      <c r="CO2" s="303"/>
      <c r="CP2" s="304"/>
      <c r="CQ2" s="304"/>
      <c r="CR2" s="304"/>
      <c r="CS2" s="304"/>
      <c r="CT2" s="304"/>
      <c r="CU2" s="304"/>
      <c r="CV2" s="304"/>
      <c r="CW2" s="304"/>
      <c r="CX2" s="304"/>
      <c r="CY2" s="304"/>
      <c r="CZ2" s="305"/>
      <c r="DA2" s="251" t="s">
        <v>76</v>
      </c>
      <c r="DB2" s="252"/>
      <c r="DC2" s="252"/>
      <c r="DD2" s="252"/>
      <c r="DE2" s="253"/>
      <c r="DF2" s="224" t="s">
        <v>80</v>
      </c>
      <c r="DG2" s="226" t="s">
        <v>81</v>
      </c>
      <c r="DH2" s="254" t="s">
        <v>82</v>
      </c>
    </row>
    <row r="3" spans="1:112" ht="19.5" customHeight="1">
      <c r="A3" s="230"/>
      <c r="B3" s="231"/>
      <c r="C3" s="239"/>
      <c r="D3" s="240"/>
      <c r="E3" s="240"/>
      <c r="F3" s="240"/>
      <c r="G3" s="240"/>
      <c r="H3" s="240"/>
      <c r="I3" s="240"/>
      <c r="J3" s="240"/>
      <c r="K3" s="240"/>
      <c r="L3" s="240"/>
      <c r="M3" s="240"/>
      <c r="N3" s="241"/>
      <c r="O3" s="245"/>
      <c r="P3" s="246"/>
      <c r="Q3" s="246"/>
      <c r="R3" s="246"/>
      <c r="S3" s="246"/>
      <c r="T3" s="246"/>
      <c r="U3" s="246"/>
      <c r="V3" s="246"/>
      <c r="W3" s="246"/>
      <c r="X3" s="246"/>
      <c r="Y3" s="246"/>
      <c r="Z3" s="246"/>
      <c r="AA3" s="248"/>
      <c r="AB3" s="271"/>
      <c r="AC3" s="272"/>
      <c r="AD3" s="272"/>
      <c r="AE3" s="272"/>
      <c r="AF3" s="272"/>
      <c r="AG3" s="272"/>
      <c r="AH3" s="272"/>
      <c r="AI3" s="272"/>
      <c r="AJ3" s="272"/>
      <c r="AK3" s="272"/>
      <c r="AL3" s="272"/>
      <c r="AM3" s="272"/>
      <c r="AN3" s="274"/>
      <c r="AO3" s="278"/>
      <c r="AP3" s="279"/>
      <c r="AQ3" s="279"/>
      <c r="AR3" s="279"/>
      <c r="AS3" s="279"/>
      <c r="AT3" s="279"/>
      <c r="AU3" s="279"/>
      <c r="AV3" s="279"/>
      <c r="AW3" s="279"/>
      <c r="AX3" s="279"/>
      <c r="AY3" s="279"/>
      <c r="AZ3" s="279"/>
      <c r="BA3" s="281"/>
      <c r="BB3" s="288"/>
      <c r="BC3" s="289"/>
      <c r="BD3" s="289"/>
      <c r="BE3" s="289"/>
      <c r="BF3" s="289"/>
      <c r="BG3" s="289"/>
      <c r="BH3" s="289"/>
      <c r="BI3" s="289"/>
      <c r="BJ3" s="289"/>
      <c r="BK3" s="289"/>
      <c r="BL3" s="289"/>
      <c r="BM3" s="289"/>
      <c r="BN3" s="290"/>
      <c r="BO3" s="297"/>
      <c r="BP3" s="298"/>
      <c r="BQ3" s="298"/>
      <c r="BR3" s="298"/>
      <c r="BS3" s="298"/>
      <c r="BT3" s="298"/>
      <c r="BU3" s="298"/>
      <c r="BV3" s="298"/>
      <c r="BW3" s="298"/>
      <c r="BX3" s="298"/>
      <c r="BY3" s="298"/>
      <c r="BZ3" s="298"/>
      <c r="CA3" s="299"/>
      <c r="CB3" s="265"/>
      <c r="CC3" s="266"/>
      <c r="CD3" s="266"/>
      <c r="CE3" s="266"/>
      <c r="CF3" s="266"/>
      <c r="CG3" s="266"/>
      <c r="CH3" s="266"/>
      <c r="CI3" s="266"/>
      <c r="CJ3" s="266"/>
      <c r="CK3" s="266"/>
      <c r="CL3" s="266"/>
      <c r="CM3" s="266"/>
      <c r="CN3" s="267"/>
      <c r="CO3" s="303"/>
      <c r="CP3" s="304"/>
      <c r="CQ3" s="304"/>
      <c r="CR3" s="304"/>
      <c r="CS3" s="304"/>
      <c r="CT3" s="304"/>
      <c r="CU3" s="304"/>
      <c r="CV3" s="304"/>
      <c r="CW3" s="304"/>
      <c r="CX3" s="304"/>
      <c r="CY3" s="304"/>
      <c r="CZ3" s="305"/>
      <c r="DA3" s="306" t="s">
        <v>69</v>
      </c>
      <c r="DB3" s="307"/>
      <c r="DC3" s="308"/>
      <c r="DD3" s="309" t="s">
        <v>6</v>
      </c>
      <c r="DE3" s="249" t="s">
        <v>65</v>
      </c>
      <c r="DF3" s="225"/>
      <c r="DG3" s="227"/>
      <c r="DH3" s="255"/>
    </row>
    <row r="4" spans="1:112" ht="19.5" customHeight="1" thickBot="1">
      <c r="A4" s="232"/>
      <c r="B4" s="233"/>
      <c r="C4" s="43" t="s">
        <v>52</v>
      </c>
      <c r="D4" s="44" t="s">
        <v>53</v>
      </c>
      <c r="E4" s="44" t="s">
        <v>55</v>
      </c>
      <c r="F4" s="44" t="s">
        <v>56</v>
      </c>
      <c r="G4" s="44" t="s">
        <v>57</v>
      </c>
      <c r="H4" s="44" t="s">
        <v>58</v>
      </c>
      <c r="I4" s="44" t="s">
        <v>59</v>
      </c>
      <c r="J4" s="44" t="s">
        <v>60</v>
      </c>
      <c r="K4" s="44" t="s">
        <v>61</v>
      </c>
      <c r="L4" s="44" t="s">
        <v>62</v>
      </c>
      <c r="M4" s="44" t="s">
        <v>63</v>
      </c>
      <c r="N4" s="45" t="s">
        <v>64</v>
      </c>
      <c r="O4" s="46" t="s">
        <v>52</v>
      </c>
      <c r="P4" s="47" t="s">
        <v>53</v>
      </c>
      <c r="Q4" s="47" t="s">
        <v>55</v>
      </c>
      <c r="R4" s="47" t="s">
        <v>56</v>
      </c>
      <c r="S4" s="47" t="s">
        <v>57</v>
      </c>
      <c r="T4" s="47" t="s">
        <v>58</v>
      </c>
      <c r="U4" s="47" t="s">
        <v>59</v>
      </c>
      <c r="V4" s="47" t="s">
        <v>60</v>
      </c>
      <c r="W4" s="47" t="s">
        <v>61</v>
      </c>
      <c r="X4" s="47" t="s">
        <v>62</v>
      </c>
      <c r="Y4" s="47" t="s">
        <v>63</v>
      </c>
      <c r="Z4" s="47" t="s">
        <v>64</v>
      </c>
      <c r="AA4" s="94" t="s">
        <v>65</v>
      </c>
      <c r="AB4" s="48" t="s">
        <v>52</v>
      </c>
      <c r="AC4" s="47" t="s">
        <v>53</v>
      </c>
      <c r="AD4" s="47" t="s">
        <v>55</v>
      </c>
      <c r="AE4" s="47" t="s">
        <v>56</v>
      </c>
      <c r="AF4" s="47" t="s">
        <v>57</v>
      </c>
      <c r="AG4" s="47" t="s">
        <v>58</v>
      </c>
      <c r="AH4" s="47" t="s">
        <v>59</v>
      </c>
      <c r="AI4" s="47" t="s">
        <v>60</v>
      </c>
      <c r="AJ4" s="47" t="s">
        <v>61</v>
      </c>
      <c r="AK4" s="47" t="s">
        <v>62</v>
      </c>
      <c r="AL4" s="47" t="s">
        <v>63</v>
      </c>
      <c r="AM4" s="47" t="s">
        <v>64</v>
      </c>
      <c r="AN4" s="101" t="s">
        <v>65</v>
      </c>
      <c r="AO4" s="48" t="s">
        <v>52</v>
      </c>
      <c r="AP4" s="47" t="s">
        <v>53</v>
      </c>
      <c r="AQ4" s="47" t="s">
        <v>55</v>
      </c>
      <c r="AR4" s="47" t="s">
        <v>56</v>
      </c>
      <c r="AS4" s="47" t="s">
        <v>57</v>
      </c>
      <c r="AT4" s="47" t="s">
        <v>58</v>
      </c>
      <c r="AU4" s="47" t="s">
        <v>59</v>
      </c>
      <c r="AV4" s="47" t="s">
        <v>60</v>
      </c>
      <c r="AW4" s="47" t="s">
        <v>61</v>
      </c>
      <c r="AX4" s="47" t="s">
        <v>62</v>
      </c>
      <c r="AY4" s="47" t="s">
        <v>63</v>
      </c>
      <c r="AZ4" s="47" t="s">
        <v>64</v>
      </c>
      <c r="BA4" s="97" t="s">
        <v>65</v>
      </c>
      <c r="BB4" s="46" t="s">
        <v>52</v>
      </c>
      <c r="BC4" s="47" t="s">
        <v>53</v>
      </c>
      <c r="BD4" s="47" t="s">
        <v>55</v>
      </c>
      <c r="BE4" s="47" t="s">
        <v>56</v>
      </c>
      <c r="BF4" s="47" t="s">
        <v>57</v>
      </c>
      <c r="BG4" s="47" t="s">
        <v>58</v>
      </c>
      <c r="BH4" s="47" t="s">
        <v>59</v>
      </c>
      <c r="BI4" s="47" t="s">
        <v>60</v>
      </c>
      <c r="BJ4" s="47" t="s">
        <v>61</v>
      </c>
      <c r="BK4" s="47" t="s">
        <v>62</v>
      </c>
      <c r="BL4" s="47" t="s">
        <v>63</v>
      </c>
      <c r="BM4" s="47" t="s">
        <v>64</v>
      </c>
      <c r="BN4" s="108" t="s">
        <v>75</v>
      </c>
      <c r="BO4" s="48" t="s">
        <v>52</v>
      </c>
      <c r="BP4" s="47" t="s">
        <v>53</v>
      </c>
      <c r="BQ4" s="47" t="s">
        <v>55</v>
      </c>
      <c r="BR4" s="47" t="s">
        <v>56</v>
      </c>
      <c r="BS4" s="47" t="s">
        <v>57</v>
      </c>
      <c r="BT4" s="47" t="s">
        <v>58</v>
      </c>
      <c r="BU4" s="47" t="s">
        <v>59</v>
      </c>
      <c r="BV4" s="47" t="s">
        <v>60</v>
      </c>
      <c r="BW4" s="47" t="s">
        <v>61</v>
      </c>
      <c r="BX4" s="47" t="s">
        <v>62</v>
      </c>
      <c r="BY4" s="47" t="s">
        <v>63</v>
      </c>
      <c r="BZ4" s="47" t="s">
        <v>64</v>
      </c>
      <c r="CA4" s="107" t="s">
        <v>75</v>
      </c>
      <c r="CB4" s="48" t="s">
        <v>52</v>
      </c>
      <c r="CC4" s="47" t="s">
        <v>53</v>
      </c>
      <c r="CD4" s="47" t="s">
        <v>55</v>
      </c>
      <c r="CE4" s="47" t="s">
        <v>56</v>
      </c>
      <c r="CF4" s="47" t="s">
        <v>57</v>
      </c>
      <c r="CG4" s="47" t="s">
        <v>58</v>
      </c>
      <c r="CH4" s="47" t="s">
        <v>59</v>
      </c>
      <c r="CI4" s="47" t="s">
        <v>60</v>
      </c>
      <c r="CJ4" s="47" t="s">
        <v>61</v>
      </c>
      <c r="CK4" s="47" t="s">
        <v>62</v>
      </c>
      <c r="CL4" s="47" t="s">
        <v>63</v>
      </c>
      <c r="CM4" s="47" t="s">
        <v>64</v>
      </c>
      <c r="CN4" s="112" t="s">
        <v>75</v>
      </c>
      <c r="CO4" s="62" t="s">
        <v>52</v>
      </c>
      <c r="CP4" s="63" t="s">
        <v>53</v>
      </c>
      <c r="CQ4" s="63" t="s">
        <v>55</v>
      </c>
      <c r="CR4" s="63" t="s">
        <v>56</v>
      </c>
      <c r="CS4" s="63" t="s">
        <v>57</v>
      </c>
      <c r="CT4" s="63" t="s">
        <v>58</v>
      </c>
      <c r="CU4" s="63" t="s">
        <v>59</v>
      </c>
      <c r="CV4" s="63" t="s">
        <v>60</v>
      </c>
      <c r="CW4" s="63" t="s">
        <v>61</v>
      </c>
      <c r="CX4" s="63" t="s">
        <v>62</v>
      </c>
      <c r="CY4" s="63" t="s">
        <v>63</v>
      </c>
      <c r="CZ4" s="122" t="s">
        <v>64</v>
      </c>
      <c r="DA4" s="135" t="s">
        <v>70</v>
      </c>
      <c r="DB4" s="121" t="s">
        <v>1</v>
      </c>
      <c r="DC4" s="116" t="s">
        <v>73</v>
      </c>
      <c r="DD4" s="309"/>
      <c r="DE4" s="250"/>
      <c r="DF4" s="225"/>
      <c r="DG4" s="227"/>
      <c r="DH4" s="255"/>
    </row>
    <row r="5" spans="1:126" s="93" customFormat="1" ht="21" customHeight="1" thickBot="1">
      <c r="A5" s="234" t="s">
        <v>19</v>
      </c>
      <c r="B5" s="235"/>
      <c r="C5" s="72">
        <f>'4月'!C5</f>
        <v>1314788</v>
      </c>
      <c r="D5" s="73">
        <f>'5月'!C5</f>
        <v>1314391</v>
      </c>
      <c r="E5" s="73">
        <f>'6月'!C5</f>
        <v>1313780</v>
      </c>
      <c r="F5" s="73">
        <f>'7月'!C5</f>
        <v>1313540</v>
      </c>
      <c r="G5" s="73">
        <f>'8月'!C5</f>
        <v>1313372</v>
      </c>
      <c r="H5" s="73">
        <f>'9月'!C5</f>
        <v>1312914</v>
      </c>
      <c r="I5" s="73">
        <f>'10月'!C5</f>
        <v>1312735</v>
      </c>
      <c r="J5" s="73">
        <f>'11月'!C5</f>
        <v>1312010</v>
      </c>
      <c r="K5" s="73">
        <f>'12月'!C5</f>
        <v>1311355</v>
      </c>
      <c r="L5" s="73">
        <f>'1月'!C5</f>
        <v>1310269</v>
      </c>
      <c r="M5" s="73">
        <f>'2月'!C5</f>
        <v>1309676</v>
      </c>
      <c r="N5" s="74">
        <f>'3月'!C5</f>
        <v>1304696</v>
      </c>
      <c r="O5" s="54">
        <f>SUM(O6:O38)</f>
        <v>37792.299999999996</v>
      </c>
      <c r="P5" s="55">
        <f aca="true" t="shared" si="0" ref="P5:W5">SUM(P6:P38)</f>
        <v>37994.90000000001</v>
      </c>
      <c r="Q5" s="55">
        <f t="shared" si="0"/>
        <v>35135.399999999994</v>
      </c>
      <c r="R5" s="55">
        <f t="shared" si="0"/>
        <v>38623.299999999996</v>
      </c>
      <c r="S5" s="55">
        <f t="shared" si="0"/>
        <v>41937</v>
      </c>
      <c r="T5" s="55">
        <f t="shared" si="0"/>
        <v>36960.29999999998</v>
      </c>
      <c r="U5" s="55">
        <f t="shared" si="0"/>
        <v>36870.7</v>
      </c>
      <c r="V5" s="55">
        <f t="shared" si="0"/>
        <v>34168.80000000001</v>
      </c>
      <c r="W5" s="55">
        <f t="shared" si="0"/>
        <v>35054.899999999994</v>
      </c>
      <c r="X5" s="55">
        <f>'1月'!Z5</f>
        <v>31824.400000000005</v>
      </c>
      <c r="Y5" s="55">
        <f>'2月'!Z5</f>
        <v>26797.599999999995</v>
      </c>
      <c r="Z5" s="55">
        <f>'3月'!Z5</f>
        <v>33253.100000000006</v>
      </c>
      <c r="AA5" s="95">
        <f>SUM(O5:Z5)</f>
        <v>426412.69999999995</v>
      </c>
      <c r="AB5" s="56">
        <f aca="true" t="shared" si="1" ref="AB5:AJ5">SUM(AB6:AB38)</f>
        <v>25586.300000000003</v>
      </c>
      <c r="AC5" s="55">
        <f t="shared" si="1"/>
        <v>25719.799999999996</v>
      </c>
      <c r="AD5" s="55">
        <f t="shared" si="1"/>
        <v>23756.399999999998</v>
      </c>
      <c r="AE5" s="55">
        <f t="shared" si="1"/>
        <v>25746.499999999996</v>
      </c>
      <c r="AF5" s="55">
        <f t="shared" si="1"/>
        <v>29294.500000000004</v>
      </c>
      <c r="AG5" s="55">
        <f t="shared" si="1"/>
        <v>25090.999999999996</v>
      </c>
      <c r="AH5" s="55">
        <f t="shared" si="1"/>
        <v>24564.699999999997</v>
      </c>
      <c r="AI5" s="55">
        <f t="shared" si="1"/>
        <v>22957.100000000002</v>
      </c>
      <c r="AJ5" s="55">
        <f t="shared" si="1"/>
        <v>23118.000000000007</v>
      </c>
      <c r="AK5" s="55">
        <f>'1月'!AA5</f>
        <v>21507.500000000004</v>
      </c>
      <c r="AL5" s="55">
        <f>'2月'!AA5</f>
        <v>17442.799999999996</v>
      </c>
      <c r="AM5" s="55">
        <f>'3月'!AA5</f>
        <v>21791.199999999997</v>
      </c>
      <c r="AN5" s="102">
        <f>SUM(AB5:AM5)</f>
        <v>286575.80000000005</v>
      </c>
      <c r="AO5" s="56">
        <f aca="true" t="shared" si="2" ref="AO5:AW5">SUM(AO6:AO38)</f>
        <v>12205.999999999996</v>
      </c>
      <c r="AP5" s="55">
        <f t="shared" si="2"/>
        <v>12275.100000000002</v>
      </c>
      <c r="AQ5" s="55">
        <f t="shared" si="2"/>
        <v>11378.999999999995</v>
      </c>
      <c r="AR5" s="55">
        <f>'7月'!Y5</f>
        <v>12876.800000000001</v>
      </c>
      <c r="AS5" s="55">
        <f t="shared" si="2"/>
        <v>12642.500000000007</v>
      </c>
      <c r="AT5" s="55">
        <f t="shared" si="2"/>
        <v>11869.300000000001</v>
      </c>
      <c r="AU5" s="55">
        <f t="shared" si="2"/>
        <v>12306.000000000004</v>
      </c>
      <c r="AV5" s="55">
        <f t="shared" si="2"/>
        <v>11211.699999999999</v>
      </c>
      <c r="AW5" s="55">
        <f t="shared" si="2"/>
        <v>11936.899999999996</v>
      </c>
      <c r="AX5" s="55">
        <f>'1月'!Y5</f>
        <v>10316.900000000001</v>
      </c>
      <c r="AY5" s="55">
        <f>'2月'!Y5</f>
        <v>9354.8</v>
      </c>
      <c r="AZ5" s="55">
        <f>'3月'!Y5</f>
        <v>11461.900000000003</v>
      </c>
      <c r="BA5" s="98">
        <f>SUM(AO5:AZ5)</f>
        <v>139836.9</v>
      </c>
      <c r="BB5" s="54">
        <f>'4月'!AG5</f>
        <v>958.1341884268286</v>
      </c>
      <c r="BC5" s="55">
        <f>'5月'!AG5</f>
        <v>932.4789468916565</v>
      </c>
      <c r="BD5" s="55">
        <f>'6月'!AG5</f>
        <v>891.4582350165172</v>
      </c>
      <c r="BE5" s="55">
        <f>'7月'!AG5</f>
        <v>948.5153883595524</v>
      </c>
      <c r="BF5" s="55">
        <f>'8月'!AG5</f>
        <v>1030.0253481975428</v>
      </c>
      <c r="BG5" s="55">
        <f>'9月'!AG5</f>
        <v>938.3782943894264</v>
      </c>
      <c r="BH5" s="55">
        <f>'10月'!AG5</f>
        <v>906.0300969767993</v>
      </c>
      <c r="BI5" s="55">
        <f>'11月'!AG5</f>
        <v>868.1031394577789</v>
      </c>
      <c r="BJ5" s="55">
        <f>'12月'!AG5</f>
        <v>862.3166311231142</v>
      </c>
      <c r="BK5" s="55">
        <f>'1月'!AG5</f>
        <v>783.4983109476733</v>
      </c>
      <c r="BL5" s="55">
        <f>'2月'!AG5</f>
        <v>730.7587089151383</v>
      </c>
      <c r="BM5" s="55">
        <f>'3月'!AG5</f>
        <v>822.1690303038337</v>
      </c>
      <c r="BN5" s="109">
        <f>AA5/H5/365*1000000</f>
        <v>889.8175909486375</v>
      </c>
      <c r="BO5" s="56">
        <f>'4月'!AD5</f>
        <v>648.6799899806407</v>
      </c>
      <c r="BP5" s="55">
        <f>'5月'!AD5</f>
        <v>631.2208222225619</v>
      </c>
      <c r="BQ5" s="55">
        <f>'6月'!AD5</f>
        <v>602.7493187596098</v>
      </c>
      <c r="BR5" s="55">
        <f>'7月'!AD5</f>
        <v>632.2854713708878</v>
      </c>
      <c r="BS5" s="55">
        <f>'8月'!AD5</f>
        <v>719.509682685288</v>
      </c>
      <c r="BT5" s="55">
        <f>'9月'!AD5</f>
        <v>637.0308083139234</v>
      </c>
      <c r="BU5" s="55">
        <f>'10月'!AD5</f>
        <v>603.6326276204678</v>
      </c>
      <c r="BV5" s="55">
        <f>'11月'!AD5</f>
        <v>583.2552089287939</v>
      </c>
      <c r="BW5" s="55">
        <f>'12月'!AD5</f>
        <v>568.6804377791454</v>
      </c>
      <c r="BX5" s="55">
        <f>'1月'!AD5</f>
        <v>529.502203425896</v>
      </c>
      <c r="BY5" s="55">
        <f>'2月'!AD5</f>
        <v>475.6574472290419</v>
      </c>
      <c r="BZ5" s="55">
        <f>'3月'!AD5</f>
        <v>538.7783326413746</v>
      </c>
      <c r="CA5" s="102">
        <f>AN5/H5/365*1000000</f>
        <v>598.012648263475</v>
      </c>
      <c r="CB5" s="56">
        <f>'4月'!AH5</f>
        <v>309.45419844618795</v>
      </c>
      <c r="CC5" s="55">
        <f>'5月'!AH5</f>
        <v>301.25812466909434</v>
      </c>
      <c r="CD5" s="55">
        <f>'6月'!AH5</f>
        <v>288.7089162569074</v>
      </c>
      <c r="CE5" s="55">
        <f>'7月'!AH5</f>
        <v>316.22991698866446</v>
      </c>
      <c r="CF5" s="55">
        <f>'8月'!AH5</f>
        <v>310.51566551225517</v>
      </c>
      <c r="CG5" s="55">
        <f>'9月'!AH5</f>
        <v>301.3474860755033</v>
      </c>
      <c r="CH5" s="55">
        <f>'10月'!AH5</f>
        <v>302.3974693563316</v>
      </c>
      <c r="CI5" s="55">
        <f>'11月'!AH5</f>
        <v>284.84793052898476</v>
      </c>
      <c r="CJ5" s="55">
        <f>'12月'!AH5</f>
        <v>293.63619334396907</v>
      </c>
      <c r="CK5" s="55">
        <f>'1月'!AH5</f>
        <v>253.99610752177733</v>
      </c>
      <c r="CL5" s="55">
        <f>'2月'!AH5</f>
        <v>255.1012616860964</v>
      </c>
      <c r="CM5" s="55">
        <f>'3月'!AH5</f>
        <v>283.3906976624589</v>
      </c>
      <c r="CN5" s="98">
        <f>BA5/H5/365*1000000</f>
        <v>291.80494268516287</v>
      </c>
      <c r="CO5" s="64">
        <f>'4月'!AI5</f>
        <v>16.498673118035818</v>
      </c>
      <c r="CP5" s="65">
        <f>'5月'!AI5</f>
        <v>15.666140483207496</v>
      </c>
      <c r="CQ5" s="65">
        <f>'6月'!AI5</f>
        <v>15.786061861224773</v>
      </c>
      <c r="CR5" s="65">
        <f>'7月'!AI5</f>
        <v>14.622958460373257</v>
      </c>
      <c r="CS5" s="65">
        <f>'8月'!AI5</f>
        <v>14.668965164109299</v>
      </c>
      <c r="CT5" s="65">
        <f>'9月'!AI5</f>
        <v>15.058786018891238</v>
      </c>
      <c r="CU5" s="65">
        <f>'10月'!AI5</f>
        <v>14.382426815715235</v>
      </c>
      <c r="CV5" s="65">
        <f>'11月'!AI5</f>
        <v>16.217640729883133</v>
      </c>
      <c r="CW5" s="65">
        <f>'12月'!AI5</f>
        <v>16.606540358162466</v>
      </c>
      <c r="CX5" s="65">
        <f>'1月'!AI5</f>
        <v>16.82064396140881</v>
      </c>
      <c r="CY5" s="65">
        <f>'2月'!AI5</f>
        <v>17.725938496113013</v>
      </c>
      <c r="CZ5" s="123">
        <f>'3月'!AI5</f>
        <v>16.792558463967108</v>
      </c>
      <c r="DA5" s="114">
        <f>SUM(DA6:DA38)</f>
        <v>23137</v>
      </c>
      <c r="DB5" s="113">
        <f>AN5</f>
        <v>286575.80000000005</v>
      </c>
      <c r="DC5" s="113">
        <f>SUM(DA5:DB5)</f>
        <v>309712.80000000005</v>
      </c>
      <c r="DD5" s="113">
        <f>BA5</f>
        <v>139836.9</v>
      </c>
      <c r="DE5" s="127">
        <f>SUM(DC5:DD5)</f>
        <v>449549.70000000007</v>
      </c>
      <c r="DF5" s="129">
        <f>DE5/H5/365*1000000</f>
        <v>938.0987739475933</v>
      </c>
      <c r="DG5" s="132">
        <f>DC5/H5/365*1000000</f>
        <v>646.2938312624302</v>
      </c>
      <c r="DH5" s="117">
        <f>DD5/I5/365*1000000</f>
        <v>291.8447321969384</v>
      </c>
      <c r="DI5" s="120"/>
      <c r="DJ5" s="120"/>
      <c r="DK5" s="120"/>
      <c r="DL5" s="120"/>
      <c r="DM5" s="120"/>
      <c r="DN5" s="120"/>
      <c r="DO5" s="120"/>
      <c r="DP5" s="120"/>
      <c r="DQ5" s="120"/>
      <c r="DR5" s="120"/>
      <c r="DS5" s="120"/>
      <c r="DT5" s="120"/>
      <c r="DU5" s="120"/>
      <c r="DV5" s="120"/>
    </row>
    <row r="6" spans="1:112" ht="18" customHeight="1">
      <c r="A6" s="49">
        <v>1</v>
      </c>
      <c r="B6" s="50" t="s">
        <v>20</v>
      </c>
      <c r="C6" s="51">
        <f>'4月'!C6</f>
        <v>295276</v>
      </c>
      <c r="D6" s="24">
        <f>'5月'!C6</f>
        <v>295379</v>
      </c>
      <c r="E6" s="21">
        <f>'6月'!C6</f>
        <v>295396</v>
      </c>
      <c r="F6" s="21">
        <f>'7月'!C6</f>
        <v>295533</v>
      </c>
      <c r="G6" s="21">
        <f>'8月'!C6</f>
        <v>295697</v>
      </c>
      <c r="H6" s="21">
        <f>'9月'!C6</f>
        <v>295667</v>
      </c>
      <c r="I6" s="21">
        <f>'10月'!C6</f>
        <v>295781</v>
      </c>
      <c r="J6" s="21">
        <f>'11月'!C6</f>
        <v>295727</v>
      </c>
      <c r="K6" s="21">
        <f>'12月'!C6</f>
        <v>295680</v>
      </c>
      <c r="L6" s="21">
        <f>'1月'!C6</f>
        <v>295613</v>
      </c>
      <c r="M6" s="21">
        <f>'2月'!C6</f>
        <v>295413</v>
      </c>
      <c r="N6" s="25">
        <f>'3月'!C6</f>
        <v>294800</v>
      </c>
      <c r="O6" s="52">
        <f>'4月'!Z6</f>
        <v>9799.3</v>
      </c>
      <c r="P6" s="28">
        <f>'5月'!Z6</f>
        <v>9852</v>
      </c>
      <c r="Q6" s="22">
        <f>'6月'!Z6</f>
        <v>9365.4</v>
      </c>
      <c r="R6" s="22">
        <f>'7月'!Z6</f>
        <v>10304.099999999999</v>
      </c>
      <c r="S6" s="22">
        <f>'8月'!Z6</f>
        <v>10516.6</v>
      </c>
      <c r="T6" s="22">
        <f>'9月'!Z6</f>
        <v>9689.3</v>
      </c>
      <c r="U6" s="22">
        <f>'10月'!Z6</f>
        <v>9776.5</v>
      </c>
      <c r="V6" s="22">
        <f>'11月'!Z6</f>
        <v>8972.400000000001</v>
      </c>
      <c r="W6" s="22">
        <f>'12月'!Z6</f>
        <v>9206.9</v>
      </c>
      <c r="X6" s="22">
        <f>'1月'!Z6</f>
        <v>8128.5</v>
      </c>
      <c r="Y6" s="22">
        <f>'2月'!Z6</f>
        <v>6942.6</v>
      </c>
      <c r="Z6" s="22">
        <f>'3月'!Z6</f>
        <v>8754.5</v>
      </c>
      <c r="AA6" s="96">
        <f aca="true" t="shared" si="3" ref="AA6:AA38">SUM(O6:Z6)</f>
        <v>111308.1</v>
      </c>
      <c r="AB6" s="53">
        <f>'4月'!D6</f>
        <v>5959.6</v>
      </c>
      <c r="AC6" s="28">
        <f>'5月'!D6</f>
        <v>5955</v>
      </c>
      <c r="AD6" s="22">
        <f>'6月'!D6</f>
        <v>5599.7</v>
      </c>
      <c r="AE6" s="22">
        <f>'7月'!D6</f>
        <v>6186.299999999999</v>
      </c>
      <c r="AF6" s="22">
        <f>'8月'!D6</f>
        <v>6493.7</v>
      </c>
      <c r="AG6" s="22">
        <f>'9月'!D6</f>
        <v>5869.5</v>
      </c>
      <c r="AH6" s="22">
        <f>'10月'!D6</f>
        <v>5909.200000000001</v>
      </c>
      <c r="AI6" s="22">
        <f>'11月'!D6</f>
        <v>5384.1</v>
      </c>
      <c r="AJ6" s="22">
        <f>'12月'!D6</f>
        <v>5421.7</v>
      </c>
      <c r="AK6" s="22">
        <f>'1月'!AA6</f>
        <v>4972.7</v>
      </c>
      <c r="AL6" s="22">
        <f>'2月'!AA6</f>
        <v>4093.5</v>
      </c>
      <c r="AM6" s="22">
        <f>'3月'!AA6</f>
        <v>5039.299999999999</v>
      </c>
      <c r="AN6" s="103">
        <f aca="true" t="shared" si="4" ref="AN6:AN38">SUM(AB6:AM6)</f>
        <v>66884.29999999999</v>
      </c>
      <c r="AO6" s="53">
        <f>'4月'!Y6</f>
        <v>3839.7</v>
      </c>
      <c r="AP6" s="28">
        <f>'5月'!Y6</f>
        <v>3897</v>
      </c>
      <c r="AQ6" s="22">
        <f>'6月'!Y6</f>
        <v>3765.7</v>
      </c>
      <c r="AR6" s="22">
        <f>'7月'!Y6</f>
        <v>4117.8</v>
      </c>
      <c r="AS6" s="22">
        <f>'8月'!Y6</f>
        <v>4022.9</v>
      </c>
      <c r="AT6" s="22">
        <f>'9月'!Y6</f>
        <v>3819.8</v>
      </c>
      <c r="AU6" s="22">
        <f>'10月'!Y6</f>
        <v>3867.3</v>
      </c>
      <c r="AV6" s="22">
        <f>'11月'!Y6</f>
        <v>3588.3</v>
      </c>
      <c r="AW6" s="22">
        <f>'12月'!Y6</f>
        <v>3785.2</v>
      </c>
      <c r="AX6" s="22">
        <f>'1月'!Y6</f>
        <v>3155.8</v>
      </c>
      <c r="AY6" s="22">
        <f>'2月'!Y6</f>
        <v>2849.1</v>
      </c>
      <c r="AZ6" s="22">
        <f>'3月'!Y6</f>
        <v>3715.2</v>
      </c>
      <c r="BA6" s="99">
        <f aca="true" t="shared" si="5" ref="BA6:BA38">SUM(AO6:AZ6)</f>
        <v>44423.799999999996</v>
      </c>
      <c r="BB6" s="52">
        <f>'4月'!AG6</f>
        <v>1106.2305549158525</v>
      </c>
      <c r="BC6" s="28">
        <f>'5月'!AG6</f>
        <v>1075.9277118986224</v>
      </c>
      <c r="BD6" s="22">
        <f>'6月'!AG6</f>
        <v>1056.8186434481172</v>
      </c>
      <c r="BE6" s="22">
        <f>'7月'!AG6</f>
        <v>1124.714744480803</v>
      </c>
      <c r="BF6" s="22">
        <f>'8月'!AG6</f>
        <v>1147.2729222492032</v>
      </c>
      <c r="BG6" s="22">
        <f>'9月'!AG6</f>
        <v>1092.366299474296</v>
      </c>
      <c r="BH6" s="22">
        <f>'10月'!AG6</f>
        <v>1066.2313256833115</v>
      </c>
      <c r="BI6" s="22">
        <f>'11月'!AG6</f>
        <v>1011.3381598568951</v>
      </c>
      <c r="BJ6" s="22">
        <f>'12月'!AG6</f>
        <v>1004.4533759251501</v>
      </c>
      <c r="BK6" s="22">
        <f>'1月'!AG6</f>
        <v>887.0032015484936</v>
      </c>
      <c r="BL6" s="22">
        <f>'2月'!AG6</f>
        <v>839.3334078053437</v>
      </c>
      <c r="BM6" s="22">
        <f>'3月'!AG6</f>
        <v>957.9485271589268</v>
      </c>
      <c r="BN6" s="110">
        <f aca="true" t="shared" si="6" ref="BN6:BN38">AA6/H6/365*1000000</f>
        <v>1031.409317340579</v>
      </c>
      <c r="BO6" s="31">
        <f>'4月'!AD6</f>
        <v>672.7716893121463</v>
      </c>
      <c r="BP6" s="22">
        <f>'5月'!AD6</f>
        <v>650.3399842018166</v>
      </c>
      <c r="BQ6" s="22">
        <f>'6月'!AD6</f>
        <v>631.8862363290859</v>
      </c>
      <c r="BR6" s="22">
        <f>'7月'!AD6</f>
        <v>675.2479909726799</v>
      </c>
      <c r="BS6" s="22">
        <f>'8月'!AD6</f>
        <v>708.4082474573198</v>
      </c>
      <c r="BT6" s="22">
        <f>'9月'!AD6</f>
        <v>661.7241694203276</v>
      </c>
      <c r="BU6" s="22">
        <f>'10月'!AD6</f>
        <v>644.4611210277526</v>
      </c>
      <c r="BV6" s="22">
        <f>'11月'!AD6</f>
        <v>606.8772888508659</v>
      </c>
      <c r="BW6" s="22">
        <f>'12月'!AD6</f>
        <v>591.4960375645859</v>
      </c>
      <c r="BX6" s="22">
        <f>'1月'!AD6</f>
        <v>542.6340432232507</v>
      </c>
      <c r="BY6" s="22">
        <f>'2月'!AD6</f>
        <v>494.8882702231404</v>
      </c>
      <c r="BZ6" s="22">
        <f>'3月'!AD6</f>
        <v>551.4181292948746</v>
      </c>
      <c r="CA6" s="103">
        <f aca="true" t="shared" si="7" ref="CA6:CA38">AN6/H6/365*1000000</f>
        <v>619.7670268722804</v>
      </c>
      <c r="CB6" s="31">
        <f>'4月'!AH6</f>
        <v>433.45886560370633</v>
      </c>
      <c r="CC6" s="22">
        <f>'5月'!AH6</f>
        <v>425.5877276968059</v>
      </c>
      <c r="CD6" s="22">
        <f>'6月'!AH6</f>
        <v>424.9324071190312</v>
      </c>
      <c r="CE6" s="22">
        <f>'7月'!AH6</f>
        <v>449.4667535081231</v>
      </c>
      <c r="CF6" s="22">
        <f>'8月'!AH6</f>
        <v>438.8646747918832</v>
      </c>
      <c r="CG6" s="22">
        <f>'9月'!AH6</f>
        <v>430.6421300539684</v>
      </c>
      <c r="CH6" s="22">
        <f>'10月'!AH6</f>
        <v>421.7702046555587</v>
      </c>
      <c r="CI6" s="22">
        <f>'11月'!AH6</f>
        <v>404.4608710060292</v>
      </c>
      <c r="CJ6" s="22">
        <f>'12月'!AH6</f>
        <v>412.95733836056417</v>
      </c>
      <c r="CK6" s="22">
        <f>'1月'!AH6</f>
        <v>344.3691583252428</v>
      </c>
      <c r="CL6" s="22">
        <f>'2月'!AH6</f>
        <v>344.44513758220324</v>
      </c>
      <c r="CM6" s="22">
        <f>'3月'!AH6</f>
        <v>406.5303978640522</v>
      </c>
      <c r="CN6" s="99">
        <f aca="true" t="shared" si="8" ref="CN6:CN38">BA6/H6/365*1000000</f>
        <v>411.6422904682985</v>
      </c>
      <c r="CO6" s="66">
        <f>'4月'!AI6</f>
        <v>17.14041210819518</v>
      </c>
      <c r="CP6" s="67">
        <f>'5月'!AI7</f>
        <v>16.764660374439114</v>
      </c>
      <c r="CQ6" s="67">
        <f>'6月'!AI6</f>
        <v>14.809721949390147</v>
      </c>
      <c r="CR6" s="67">
        <f>'7月'!AI6</f>
        <v>16.011186007791412</v>
      </c>
      <c r="CS6" s="67">
        <f>'8月'!AI6</f>
        <v>15.43034017586276</v>
      </c>
      <c r="CT6" s="67">
        <f>'9月'!AI6</f>
        <v>15.171650055370986</v>
      </c>
      <c r="CU6" s="67">
        <f>'10月'!AI6</f>
        <v>15.387869762404385</v>
      </c>
      <c r="CV6" s="67">
        <f>'11月'!AI6</f>
        <v>15.779796066194907</v>
      </c>
      <c r="CW6" s="67">
        <f>'12月'!AI6</f>
        <v>16.93749193057528</v>
      </c>
      <c r="CX6" s="67">
        <f>'1月'!AI6</f>
        <v>20.027349327327208</v>
      </c>
      <c r="CY6" s="67">
        <f>'2月'!AI6</f>
        <v>18.99841211677049</v>
      </c>
      <c r="CZ6" s="124">
        <f>'3月'!AI6</f>
        <v>17.847716944813765</v>
      </c>
      <c r="DA6" s="60">
        <v>7082</v>
      </c>
      <c r="DB6" s="20">
        <f aca="true" t="shared" si="9" ref="DB6:DB38">AN6</f>
        <v>66884.29999999999</v>
      </c>
      <c r="DC6" s="20">
        <f aca="true" t="shared" si="10" ref="DC6:DC38">SUM(DA6:DB6)</f>
        <v>73966.29999999999</v>
      </c>
      <c r="DD6" s="20">
        <f aca="true" t="shared" si="11" ref="DD6:DD38">BA6</f>
        <v>44423.799999999996</v>
      </c>
      <c r="DE6" s="128">
        <f aca="true" t="shared" si="12" ref="DE6:DE38">SUM(DC6:DD6)</f>
        <v>118390.09999999998</v>
      </c>
      <c r="DF6" s="130">
        <f aca="true" t="shared" si="13" ref="DF6:DF38">DE6/H6/365*1000000</f>
        <v>1097.0329402881089</v>
      </c>
      <c r="DG6" s="133">
        <f aca="true" t="shared" si="14" ref="DG6:DG38">DC6/H6/365*1000000</f>
        <v>685.3906498198106</v>
      </c>
      <c r="DH6" s="118">
        <f aca="true" t="shared" si="15" ref="DH6:DH38">DD6/I6/365*1000000</f>
        <v>411.48363517565497</v>
      </c>
    </row>
    <row r="7" spans="1:112" ht="18" customHeight="1">
      <c r="A7" s="34">
        <v>2</v>
      </c>
      <c r="B7" s="35" t="s">
        <v>21</v>
      </c>
      <c r="C7" s="39">
        <f>'4月'!C7</f>
        <v>57696</v>
      </c>
      <c r="D7" s="24">
        <f>'5月'!C7</f>
        <v>57682</v>
      </c>
      <c r="E7" s="21">
        <f>'6月'!C7</f>
        <v>57655</v>
      </c>
      <c r="F7" s="21">
        <f>'7月'!C7</f>
        <v>57622</v>
      </c>
      <c r="G7" s="21">
        <f>'8月'!C7</f>
        <v>57597</v>
      </c>
      <c r="H7" s="21">
        <f>'9月'!C7</f>
        <v>57590</v>
      </c>
      <c r="I7" s="21">
        <f>'10月'!C7</f>
        <v>57528</v>
      </c>
      <c r="J7" s="21">
        <f>'11月'!C7</f>
        <v>57503</v>
      </c>
      <c r="K7" s="21">
        <f>'12月'!C7</f>
        <v>57459</v>
      </c>
      <c r="L7" s="21">
        <f>'1月'!C7</f>
        <v>57405</v>
      </c>
      <c r="M7" s="21">
        <f>'2月'!C7</f>
        <v>57393</v>
      </c>
      <c r="N7" s="25">
        <f>'3月'!C7</f>
        <v>57003</v>
      </c>
      <c r="O7" s="52">
        <f>'4月'!Z7</f>
        <v>1835.4</v>
      </c>
      <c r="P7" s="28">
        <f>'5月'!Z7</f>
        <v>1815.9</v>
      </c>
      <c r="Q7" s="22">
        <f>'6月'!Z7</f>
        <v>1726.6000000000001</v>
      </c>
      <c r="R7" s="22">
        <f>'7月'!Z7</f>
        <v>1930.6000000000001</v>
      </c>
      <c r="S7" s="22">
        <f>'8月'!Z7</f>
        <v>2121.7</v>
      </c>
      <c r="T7" s="22">
        <f>'9月'!Z7</f>
        <v>1870.5</v>
      </c>
      <c r="U7" s="22">
        <f>'10月'!Z7</f>
        <v>1793.5</v>
      </c>
      <c r="V7" s="22">
        <f>'11月'!Z7</f>
        <v>1742.1999999999998</v>
      </c>
      <c r="W7" s="22">
        <f>'12月'!Z7</f>
        <v>1815.2999999999997</v>
      </c>
      <c r="X7" s="22">
        <f>'1月'!Z7</f>
        <v>1660</v>
      </c>
      <c r="Y7" s="22">
        <f>'2月'!Z7</f>
        <v>1263</v>
      </c>
      <c r="Z7" s="22">
        <f>'3月'!Z7</f>
        <v>1588.1</v>
      </c>
      <c r="AA7" s="96">
        <f t="shared" si="3"/>
        <v>21162.8</v>
      </c>
      <c r="AB7" s="53">
        <f>'4月'!D7</f>
        <v>1340.5</v>
      </c>
      <c r="AC7" s="28">
        <f>'5月'!D7</f>
        <v>1292.6000000000001</v>
      </c>
      <c r="AD7" s="22">
        <f>'6月'!D7</f>
        <v>1226.1000000000001</v>
      </c>
      <c r="AE7" s="22">
        <f>'7月'!D7</f>
        <v>1339.6000000000001</v>
      </c>
      <c r="AF7" s="22">
        <f>'8月'!D7</f>
        <v>1560.3</v>
      </c>
      <c r="AG7" s="22">
        <f>'9月'!D7</f>
        <v>1311.7</v>
      </c>
      <c r="AH7" s="22">
        <f>'10月'!D7</f>
        <v>1259.8999999999999</v>
      </c>
      <c r="AI7" s="22">
        <f>'11月'!D7</f>
        <v>1233.3999999999999</v>
      </c>
      <c r="AJ7" s="22">
        <f>'12月'!D7</f>
        <v>1308.2999999999997</v>
      </c>
      <c r="AK7" s="22">
        <f>'1月'!AA7</f>
        <v>1097.6</v>
      </c>
      <c r="AL7" s="22">
        <f>'2月'!AA7</f>
        <v>885.2</v>
      </c>
      <c r="AM7" s="22">
        <f>'3月'!AA7</f>
        <v>1120</v>
      </c>
      <c r="AN7" s="103">
        <f t="shared" si="4"/>
        <v>14975.2</v>
      </c>
      <c r="AO7" s="53">
        <f>'4月'!Y7</f>
        <v>494.9</v>
      </c>
      <c r="AP7" s="28">
        <f>'5月'!Y7</f>
        <v>523.3</v>
      </c>
      <c r="AQ7" s="22">
        <f>'6月'!Y7</f>
        <v>500.5</v>
      </c>
      <c r="AR7" s="22">
        <f>'7月'!Y7</f>
        <v>591</v>
      </c>
      <c r="AS7" s="22">
        <f>'8月'!Y7</f>
        <v>561.4</v>
      </c>
      <c r="AT7" s="22">
        <f>'9月'!Y7</f>
        <v>558.8</v>
      </c>
      <c r="AU7" s="22">
        <f>'10月'!Y7</f>
        <v>533.6</v>
      </c>
      <c r="AV7" s="22">
        <f>'11月'!Y7</f>
        <v>508.8</v>
      </c>
      <c r="AW7" s="22">
        <f>'12月'!Y7</f>
        <v>507</v>
      </c>
      <c r="AX7" s="22">
        <f>'1月'!Y7</f>
        <v>562.4</v>
      </c>
      <c r="AY7" s="22">
        <f>'2月'!Y7</f>
        <v>377.8</v>
      </c>
      <c r="AZ7" s="22">
        <f>'3月'!Y7</f>
        <v>468.1</v>
      </c>
      <c r="BA7" s="99">
        <f t="shared" si="5"/>
        <v>6187.599999999999</v>
      </c>
      <c r="BB7" s="52">
        <f>'4月'!AG7</f>
        <v>1060.3854686633388</v>
      </c>
      <c r="BC7" s="28">
        <f>'5月'!AG7</f>
        <v>1015.5233756603222</v>
      </c>
      <c r="BD7" s="22">
        <f>'6月'!AG7</f>
        <v>998.2366374700084</v>
      </c>
      <c r="BE7" s="22">
        <f>'7月'!AG7</f>
        <v>1080.7923944819463</v>
      </c>
      <c r="BF7" s="22">
        <f>'8月'!AG7</f>
        <v>1188.2899366958516</v>
      </c>
      <c r="BG7" s="22">
        <f>'9月'!AG7</f>
        <v>1082.653238409446</v>
      </c>
      <c r="BH7" s="22">
        <f>'10月'!AG7</f>
        <v>1005.6813848852283</v>
      </c>
      <c r="BI7" s="22">
        <f>'11月'!AG7</f>
        <v>1009.918323101983</v>
      </c>
      <c r="BJ7" s="22">
        <f>'12月'!AG7</f>
        <v>1019.1278044541156</v>
      </c>
      <c r="BK7" s="22">
        <f>'1月'!AG7</f>
        <v>932.8174740314292</v>
      </c>
      <c r="BL7" s="22">
        <f>'2月'!AG7</f>
        <v>785.9345714136368</v>
      </c>
      <c r="BM7" s="22">
        <f>'3月'!AG7</f>
        <v>898.7076514931586</v>
      </c>
      <c r="BN7" s="110">
        <f t="shared" si="6"/>
        <v>1006.7767663240621</v>
      </c>
      <c r="BO7" s="31">
        <f>'4月'!AD7</f>
        <v>774.4615455721945</v>
      </c>
      <c r="BP7" s="22">
        <f>'5月'!AD7</f>
        <v>722.8732393736068</v>
      </c>
      <c r="BQ7" s="22">
        <f>'6月'!AD7</f>
        <v>708.8717370566301</v>
      </c>
      <c r="BR7" s="22">
        <f>'7月'!AD7</f>
        <v>749.9375798446159</v>
      </c>
      <c r="BS7" s="22">
        <f>'8月'!AD7</f>
        <v>873.8694387644517</v>
      </c>
      <c r="BT7" s="22">
        <f>'9月'!AD7</f>
        <v>759.2174567343866</v>
      </c>
      <c r="BU7" s="22">
        <f>'10月'!AD7</f>
        <v>706.4722480161133</v>
      </c>
      <c r="BV7" s="22">
        <f>'11月'!AD7</f>
        <v>714.9771895959051</v>
      </c>
      <c r="BW7" s="22">
        <f>'12月'!AD7</f>
        <v>734.4928698106755</v>
      </c>
      <c r="BX7" s="22">
        <f>'1月'!AD7</f>
        <v>616.7834093354799</v>
      </c>
      <c r="BY7" s="22">
        <f>'2月'!AD7</f>
        <v>550.8387035751</v>
      </c>
      <c r="BZ7" s="22">
        <f>'3月'!AD7</f>
        <v>633.8093128092296</v>
      </c>
      <c r="CA7" s="103">
        <f t="shared" si="7"/>
        <v>712.4143984281899</v>
      </c>
      <c r="CB7" s="31">
        <f>'4月'!AH7</f>
        <v>285.92392309114445</v>
      </c>
      <c r="CC7" s="22">
        <f>'5月'!AH7</f>
        <v>292.65013628671545</v>
      </c>
      <c r="CD7" s="22">
        <f>'6月'!AH7</f>
        <v>289.36490041337845</v>
      </c>
      <c r="CE7" s="22">
        <f>'7月'!AH7</f>
        <v>330.8548146373305</v>
      </c>
      <c r="CF7" s="22">
        <f>'8月'!AH7</f>
        <v>314.4204979313999</v>
      </c>
      <c r="CG7" s="22">
        <f>'9月'!AH7</f>
        <v>323.43578167505933</v>
      </c>
      <c r="CH7" s="22">
        <f>'10月'!AH7</f>
        <v>299.20913686911507</v>
      </c>
      <c r="CI7" s="22">
        <f>'11月'!AH7</f>
        <v>294.94113350607796</v>
      </c>
      <c r="CJ7" s="22">
        <f>'12月'!AH7</f>
        <v>284.63493464344</v>
      </c>
      <c r="CK7" s="22">
        <f>'1月'!AH7</f>
        <v>316.03406469594927</v>
      </c>
      <c r="CL7" s="22">
        <f>'2月'!AH7</f>
        <v>235.0958678385368</v>
      </c>
      <c r="CM7" s="22">
        <f>'3月'!AH7</f>
        <v>264.89833868392896</v>
      </c>
      <c r="CN7" s="99">
        <f t="shared" si="8"/>
        <v>294.3623678958723</v>
      </c>
      <c r="CO7" s="68">
        <f>'4月'!AI7</f>
        <v>17.433793360686312</v>
      </c>
      <c r="CP7" s="69">
        <f>'5月'!AI8</f>
        <v>3.4247381428739554</v>
      </c>
      <c r="CQ7" s="69">
        <f>'6月'!AI7</f>
        <v>17.624989805072993</v>
      </c>
      <c r="CR7" s="69">
        <f>'7月'!AI7</f>
        <v>14.51925948044192</v>
      </c>
      <c r="CS7" s="69">
        <f>'8月'!AI7</f>
        <v>16.49041850926104</v>
      </c>
      <c r="CT7" s="69">
        <f>'9月'!AI7</f>
        <v>16.32232980102158</v>
      </c>
      <c r="CU7" s="69">
        <f>'10月'!AI7</f>
        <v>14.81069926184618</v>
      </c>
      <c r="CV7" s="69">
        <f>'11月'!AI7</f>
        <v>18.02335008918437</v>
      </c>
      <c r="CW7" s="69">
        <f>'12月'!AI7</f>
        <v>17.66414430940916</v>
      </c>
      <c r="CX7" s="69">
        <f>'1月'!AI7</f>
        <v>18.18513119533528</v>
      </c>
      <c r="CY7" s="69">
        <f>'2月'!AI7</f>
        <v>19.04654315408947</v>
      </c>
      <c r="CZ7" s="125">
        <f>'3月'!AI7</f>
        <v>19.267857142857142</v>
      </c>
      <c r="DA7" s="60">
        <v>489</v>
      </c>
      <c r="DB7" s="20">
        <f t="shared" si="9"/>
        <v>14975.2</v>
      </c>
      <c r="DC7" s="20">
        <f t="shared" si="10"/>
        <v>15464.2</v>
      </c>
      <c r="DD7" s="20">
        <f t="shared" si="11"/>
        <v>6187.599999999999</v>
      </c>
      <c r="DE7" s="128">
        <f t="shared" si="12"/>
        <v>21651.8</v>
      </c>
      <c r="DF7" s="130">
        <f t="shared" si="13"/>
        <v>1030.0399374891474</v>
      </c>
      <c r="DG7" s="133">
        <f t="shared" si="14"/>
        <v>735.6775695932752</v>
      </c>
      <c r="DH7" s="118">
        <f t="shared" si="15"/>
        <v>294.6796128341553</v>
      </c>
    </row>
    <row r="8" spans="1:112" ht="18" customHeight="1">
      <c r="A8" s="34">
        <v>3</v>
      </c>
      <c r="B8" s="33" t="s">
        <v>22</v>
      </c>
      <c r="C8" s="39">
        <f>'4月'!C8</f>
        <v>39197</v>
      </c>
      <c r="D8" s="24">
        <f>'5月'!C8</f>
        <v>39169</v>
      </c>
      <c r="E8" s="21">
        <f>'6月'!C8</f>
        <v>39136</v>
      </c>
      <c r="F8" s="21">
        <f>'7月'!C8</f>
        <v>39135</v>
      </c>
      <c r="G8" s="21">
        <f>'8月'!C8</f>
        <v>39185</v>
      </c>
      <c r="H8" s="21">
        <f>'9月'!C8</f>
        <v>39174</v>
      </c>
      <c r="I8" s="21">
        <f>'10月'!C8</f>
        <v>39202</v>
      </c>
      <c r="J8" s="21">
        <f>'11月'!C8</f>
        <v>39163</v>
      </c>
      <c r="K8" s="21">
        <f>'12月'!C8</f>
        <v>39134</v>
      </c>
      <c r="L8" s="21">
        <f>'1月'!C8</f>
        <v>39118</v>
      </c>
      <c r="M8" s="21">
        <f>'2月'!C8</f>
        <v>39090</v>
      </c>
      <c r="N8" s="25">
        <f>'3月'!C8</f>
        <v>38871</v>
      </c>
      <c r="O8" s="52">
        <f>'4月'!Z8</f>
        <v>870.6</v>
      </c>
      <c r="P8" s="28">
        <f>'5月'!Z8</f>
        <v>923.5</v>
      </c>
      <c r="Q8" s="22">
        <f>'6月'!Z8</f>
        <v>815.7</v>
      </c>
      <c r="R8" s="22">
        <f>'7月'!Z8</f>
        <v>914.6000000000001</v>
      </c>
      <c r="S8" s="22">
        <f>'8月'!Z8</f>
        <v>987.3</v>
      </c>
      <c r="T8" s="22">
        <f>'9月'!Z8</f>
        <v>873.6999999999999</v>
      </c>
      <c r="U8" s="22">
        <f>'10月'!Z8</f>
        <v>902.5</v>
      </c>
      <c r="V8" s="22">
        <f>'11月'!Z8</f>
        <v>815.9</v>
      </c>
      <c r="W8" s="22">
        <f>'12月'!Z8</f>
        <v>947</v>
      </c>
      <c r="X8" s="22">
        <f>'1月'!Z8</f>
        <v>833.3000000000001</v>
      </c>
      <c r="Y8" s="22">
        <f>'2月'!Z8</f>
        <v>685.2</v>
      </c>
      <c r="Z8" s="22">
        <f>'3月'!Z8</f>
        <v>811.6</v>
      </c>
      <c r="AA8" s="96">
        <f t="shared" si="3"/>
        <v>10380.900000000001</v>
      </c>
      <c r="AB8" s="53">
        <f>'4月'!D8</f>
        <v>792.4</v>
      </c>
      <c r="AC8" s="28">
        <f>'5月'!D8</f>
        <v>849.7</v>
      </c>
      <c r="AD8" s="22">
        <f>'6月'!D8</f>
        <v>744.3000000000001</v>
      </c>
      <c r="AE8" s="22">
        <f>'7月'!D8</f>
        <v>833.0000000000001</v>
      </c>
      <c r="AF8" s="22">
        <f>'8月'!D8</f>
        <v>907.1999999999999</v>
      </c>
      <c r="AG8" s="22">
        <f>'9月'!D8</f>
        <v>797.5999999999999</v>
      </c>
      <c r="AH8" s="22">
        <f>'10月'!D8</f>
        <v>822.7</v>
      </c>
      <c r="AI8" s="22">
        <f>'11月'!D8</f>
        <v>742.9</v>
      </c>
      <c r="AJ8" s="22">
        <f>'12月'!D8</f>
        <v>864.6</v>
      </c>
      <c r="AK8" s="22">
        <f>'1月'!AA8</f>
        <v>755.6</v>
      </c>
      <c r="AL8" s="22">
        <f>'2月'!AA8</f>
        <v>616.8000000000001</v>
      </c>
      <c r="AM8" s="22">
        <f>'3月'!AA8</f>
        <v>730.3000000000001</v>
      </c>
      <c r="AN8" s="103">
        <f t="shared" si="4"/>
        <v>9457.1</v>
      </c>
      <c r="AO8" s="53">
        <f>'4月'!Y8</f>
        <v>78.2</v>
      </c>
      <c r="AP8" s="28">
        <f>'5月'!Y8</f>
        <v>73.8</v>
      </c>
      <c r="AQ8" s="22">
        <f>'6月'!Y8</f>
        <v>71.4</v>
      </c>
      <c r="AR8" s="22">
        <f>'7月'!Y8</f>
        <v>81.6</v>
      </c>
      <c r="AS8" s="22">
        <f>'8月'!Y8</f>
        <v>80.1</v>
      </c>
      <c r="AT8" s="22">
        <f>'9月'!Y8</f>
        <v>76.1</v>
      </c>
      <c r="AU8" s="22">
        <f>'10月'!Y8</f>
        <v>79.8</v>
      </c>
      <c r="AV8" s="22">
        <f>'11月'!Y8</f>
        <v>73</v>
      </c>
      <c r="AW8" s="22">
        <f>'12月'!Y8</f>
        <v>82.4</v>
      </c>
      <c r="AX8" s="22">
        <f>'1月'!Y8</f>
        <v>77.7</v>
      </c>
      <c r="AY8" s="22">
        <f>'2月'!Y8</f>
        <v>68.4</v>
      </c>
      <c r="AZ8" s="22">
        <f>'3月'!Y8</f>
        <v>81.3</v>
      </c>
      <c r="BA8" s="99">
        <f t="shared" si="5"/>
        <v>923.8</v>
      </c>
      <c r="BB8" s="52">
        <f>'4月'!AG8</f>
        <v>740.3627828660357</v>
      </c>
      <c r="BC8" s="28">
        <f>'5月'!AG8</f>
        <v>760.558670904163</v>
      </c>
      <c r="BD8" s="22">
        <f>'6月'!AG8</f>
        <v>694.7567457072772</v>
      </c>
      <c r="BE8" s="22">
        <f>'7月'!AG8</f>
        <v>753.8833731046791</v>
      </c>
      <c r="BF8" s="22">
        <f>'8月'!AG8</f>
        <v>812.7698633858413</v>
      </c>
      <c r="BG8" s="22">
        <f>'9月'!AG8</f>
        <v>743.4352716938105</v>
      </c>
      <c r="BH8" s="22">
        <f>'10月'!AG8</f>
        <v>742.6382129943996</v>
      </c>
      <c r="BI8" s="22">
        <f>'11月'!AG8</f>
        <v>694.4479908757415</v>
      </c>
      <c r="BJ8" s="22">
        <f>'12月'!AG8</f>
        <v>780.6098813505952</v>
      </c>
      <c r="BK8" s="22">
        <f>'1月'!AG8</f>
        <v>687.1681875681355</v>
      </c>
      <c r="BL8" s="22">
        <f>'2月'!AG8</f>
        <v>626.0278478237036</v>
      </c>
      <c r="BM8" s="22">
        <f>'3月'!AG8</f>
        <v>673.5264120112763</v>
      </c>
      <c r="BN8" s="110">
        <f t="shared" si="6"/>
        <v>726.0127104152812</v>
      </c>
      <c r="BO8" s="31">
        <f>'4月'!AD8</f>
        <v>673.8610948116777</v>
      </c>
      <c r="BP8" s="22">
        <f>'5月'!AD8</f>
        <v>699.7798621194015</v>
      </c>
      <c r="BQ8" s="22">
        <f>'6月'!AD8</f>
        <v>633.943172526574</v>
      </c>
      <c r="BR8" s="22">
        <f>'7月'!AD8</f>
        <v>686.6224030135553</v>
      </c>
      <c r="BS8" s="22">
        <f>'8月'!AD8</f>
        <v>746.8295554174366</v>
      </c>
      <c r="BT8" s="22">
        <f>'9月'!AD8</f>
        <v>678.6814383689862</v>
      </c>
      <c r="BU8" s="22">
        <f>'10月'!AD8</f>
        <v>676.973360477</v>
      </c>
      <c r="BV8" s="22">
        <f>'11月'!AD8</f>
        <v>632.3145145502983</v>
      </c>
      <c r="BW8" s="22">
        <f>'12月'!AD8</f>
        <v>712.6877543988644</v>
      </c>
      <c r="BX8" s="22">
        <f>'1月'!AD8</f>
        <v>623.0940627942916</v>
      </c>
      <c r="BY8" s="22">
        <f>'2月'!AD8</f>
        <v>563.5347001425282</v>
      </c>
      <c r="BZ8" s="22">
        <f>'3月'!AD8</f>
        <v>606.0575883339517</v>
      </c>
      <c r="CA8" s="103">
        <f t="shared" si="7"/>
        <v>661.4045799177677</v>
      </c>
      <c r="CB8" s="31">
        <f>'4月'!AH8</f>
        <v>66.50168805435791</v>
      </c>
      <c r="CC8" s="22">
        <f>'5月'!AH8</f>
        <v>60.77880878476148</v>
      </c>
      <c r="CD8" s="22">
        <f>'6月'!AH8</f>
        <v>60.813573180703195</v>
      </c>
      <c r="CE8" s="22">
        <f>'7月'!AH8</f>
        <v>67.26097009112377</v>
      </c>
      <c r="CF8" s="22">
        <f>'8月'!AH8</f>
        <v>65.94030796840462</v>
      </c>
      <c r="CG8" s="22">
        <f>'9月'!AH8</f>
        <v>64.75383332482429</v>
      </c>
      <c r="CH8" s="22">
        <f>'10月'!AH8</f>
        <v>65.66485251739954</v>
      </c>
      <c r="CI8" s="22">
        <f>'11月'!AH8</f>
        <v>62.13347632544323</v>
      </c>
      <c r="CJ8" s="22">
        <f>'12月'!AH8</f>
        <v>67.92212695173077</v>
      </c>
      <c r="CK8" s="22">
        <f>'1月'!AH8</f>
        <v>64.0741247738439</v>
      </c>
      <c r="CL8" s="22">
        <f>'2月'!AH8</f>
        <v>62.493147681175316</v>
      </c>
      <c r="CM8" s="22">
        <f>'3月'!AH8</f>
        <v>67.46882367732475</v>
      </c>
      <c r="CN8" s="99">
        <f t="shared" si="8"/>
        <v>64.60813049751337</v>
      </c>
      <c r="CO8" s="68">
        <f>'4月'!AI8</f>
        <v>4.530540131246846</v>
      </c>
      <c r="CP8" s="69">
        <f>'5月'!AI9</f>
        <v>7.309009328137915</v>
      </c>
      <c r="CQ8" s="69">
        <f>'6月'!AI8</f>
        <v>3.4797796587397554</v>
      </c>
      <c r="CR8" s="69">
        <f>'7月'!AI8</f>
        <v>3.313325330132052</v>
      </c>
      <c r="CS8" s="69">
        <f>'8月'!AI8</f>
        <v>2.5683421516754854</v>
      </c>
      <c r="CT8" s="69">
        <f>'9月'!AI8</f>
        <v>3.7988966900702112</v>
      </c>
      <c r="CU8" s="69">
        <f>'10月'!AI8</f>
        <v>2.3702443174911876</v>
      </c>
      <c r="CV8" s="69">
        <f>'11月'!AI8</f>
        <v>4.28052227756091</v>
      </c>
      <c r="CW8" s="69">
        <f>'12月'!AI8</f>
        <v>4.2216053666435345</v>
      </c>
      <c r="CX8" s="69">
        <f>'1月'!AI8</f>
        <v>2.3689782953943883</v>
      </c>
      <c r="CY8" s="69">
        <f>'2月'!AI8</f>
        <v>4.053177691309987</v>
      </c>
      <c r="CZ8" s="125">
        <f>'3月'!AI8</f>
        <v>4.10790086265918</v>
      </c>
      <c r="DA8" s="60">
        <v>396</v>
      </c>
      <c r="DB8" s="20">
        <f t="shared" si="9"/>
        <v>9457.1</v>
      </c>
      <c r="DC8" s="20">
        <f t="shared" si="10"/>
        <v>9853.1</v>
      </c>
      <c r="DD8" s="20">
        <f t="shared" si="11"/>
        <v>923.8</v>
      </c>
      <c r="DE8" s="128">
        <f t="shared" si="12"/>
        <v>10776.9</v>
      </c>
      <c r="DF8" s="130">
        <f t="shared" si="13"/>
        <v>753.707903830539</v>
      </c>
      <c r="DG8" s="133">
        <f t="shared" si="14"/>
        <v>689.0997733330256</v>
      </c>
      <c r="DH8" s="118">
        <f t="shared" si="15"/>
        <v>64.56198418727587</v>
      </c>
    </row>
    <row r="9" spans="1:112" ht="18" customHeight="1">
      <c r="A9" s="32">
        <v>4</v>
      </c>
      <c r="B9" s="33" t="s">
        <v>23</v>
      </c>
      <c r="C9" s="39">
        <f>'4月'!C9</f>
        <v>100994</v>
      </c>
      <c r="D9" s="24">
        <f>'5月'!C9</f>
        <v>100955</v>
      </c>
      <c r="E9" s="21">
        <f>'6月'!C9</f>
        <v>100894</v>
      </c>
      <c r="F9" s="21">
        <f>'7月'!C9</f>
        <v>100883</v>
      </c>
      <c r="G9" s="21">
        <f>'8月'!C9</f>
        <v>100883</v>
      </c>
      <c r="H9" s="21">
        <f>'9月'!C9</f>
        <v>100843</v>
      </c>
      <c r="I9" s="21">
        <f>'10月'!C9</f>
        <v>100848</v>
      </c>
      <c r="J9" s="21">
        <f>'11月'!C9</f>
        <v>100778</v>
      </c>
      <c r="K9" s="21">
        <f>'12月'!C9</f>
        <v>100716</v>
      </c>
      <c r="L9" s="21">
        <f>'1月'!C9</f>
        <v>100354</v>
      </c>
      <c r="M9" s="21">
        <f>'2月'!C9</f>
        <v>100653</v>
      </c>
      <c r="N9" s="25">
        <f>'3月'!C9</f>
        <v>100250</v>
      </c>
      <c r="O9" s="52">
        <f>'4月'!Z9</f>
        <v>2908.6</v>
      </c>
      <c r="P9" s="28">
        <f>'5月'!Z9</f>
        <v>2930.2</v>
      </c>
      <c r="Q9" s="22">
        <f>'6月'!Z9</f>
        <v>2672.3</v>
      </c>
      <c r="R9" s="22">
        <f>'7月'!Z9</f>
        <v>2996.7</v>
      </c>
      <c r="S9" s="22">
        <f>'8月'!Z9</f>
        <v>3046.1</v>
      </c>
      <c r="T9" s="22">
        <f>'9月'!Z9</f>
        <v>2797.4</v>
      </c>
      <c r="U9" s="22">
        <f>'10月'!Z9</f>
        <v>2895.4</v>
      </c>
      <c r="V9" s="22">
        <f>'11月'!Z9</f>
        <v>2527.7</v>
      </c>
      <c r="W9" s="22">
        <f>'12月'!Z9</f>
        <v>2699</v>
      </c>
      <c r="X9" s="22">
        <f>'1月'!Z9</f>
        <v>2523.6000000000004</v>
      </c>
      <c r="Y9" s="22">
        <f>'2月'!Z9</f>
        <v>2095.6</v>
      </c>
      <c r="Z9" s="22">
        <f>'3月'!Z9</f>
        <v>2513</v>
      </c>
      <c r="AA9" s="96">
        <f t="shared" si="3"/>
        <v>32605.6</v>
      </c>
      <c r="AB9" s="53">
        <f>'4月'!D9</f>
        <v>1672.1</v>
      </c>
      <c r="AC9" s="28">
        <f>'5月'!D9</f>
        <v>1693.8</v>
      </c>
      <c r="AD9" s="22">
        <f>'6月'!D9</f>
        <v>1547.7</v>
      </c>
      <c r="AE9" s="22">
        <f>'7月'!D9</f>
        <v>1659.8</v>
      </c>
      <c r="AF9" s="22">
        <f>'8月'!D9</f>
        <v>1856.3999999999999</v>
      </c>
      <c r="AG9" s="22">
        <f>'9月'!D9</f>
        <v>1661.2</v>
      </c>
      <c r="AH9" s="22">
        <f>'10月'!D9</f>
        <v>1649.7</v>
      </c>
      <c r="AI9" s="22">
        <f>'11月'!D9</f>
        <v>1535.7</v>
      </c>
      <c r="AJ9" s="22">
        <f>'12月'!D9</f>
        <v>1484.1</v>
      </c>
      <c r="AK9" s="22">
        <f>'1月'!AA9</f>
        <v>1446.9</v>
      </c>
      <c r="AL9" s="22">
        <f>'2月'!AA9</f>
        <v>1140.3</v>
      </c>
      <c r="AM9" s="22">
        <f>'3月'!AA9</f>
        <v>1369.2</v>
      </c>
      <c r="AN9" s="103">
        <f t="shared" si="4"/>
        <v>18716.9</v>
      </c>
      <c r="AO9" s="53">
        <f>'4月'!Y9</f>
        <v>1236.5</v>
      </c>
      <c r="AP9" s="28">
        <f>'5月'!Y9</f>
        <v>1236.4</v>
      </c>
      <c r="AQ9" s="22">
        <f>'6月'!Y9</f>
        <v>1124.6</v>
      </c>
      <c r="AR9" s="22">
        <f>'7月'!Y9</f>
        <v>1336.9</v>
      </c>
      <c r="AS9" s="22">
        <f>'8月'!Y9</f>
        <v>1189.7</v>
      </c>
      <c r="AT9" s="22">
        <f>'9月'!Y9</f>
        <v>1136.2</v>
      </c>
      <c r="AU9" s="22">
        <f>'10月'!Y9</f>
        <v>1245.7</v>
      </c>
      <c r="AV9" s="22">
        <f>'11月'!Y9</f>
        <v>992</v>
      </c>
      <c r="AW9" s="22">
        <f>'12月'!Y9</f>
        <v>1214.9</v>
      </c>
      <c r="AX9" s="22">
        <f>'1月'!Y9</f>
        <v>1076.7</v>
      </c>
      <c r="AY9" s="22">
        <f>'2月'!Y9</f>
        <v>955.3</v>
      </c>
      <c r="AZ9" s="22">
        <f>'3月'!Y9</f>
        <v>1143.8</v>
      </c>
      <c r="BA9" s="99">
        <f t="shared" si="5"/>
        <v>13888.699999999999</v>
      </c>
      <c r="BB9" s="52">
        <f>'4月'!AG9</f>
        <v>959.9910225689974</v>
      </c>
      <c r="BC9" s="28">
        <f>'5月'!AG9</f>
        <v>936.2842914680925</v>
      </c>
      <c r="BD9" s="22">
        <f>'6月'!AG9</f>
        <v>882.8737751171196</v>
      </c>
      <c r="BE9" s="22">
        <f>'7月'!AG9</f>
        <v>958.2163688181743</v>
      </c>
      <c r="BF9" s="22">
        <f>'8月'!AG9</f>
        <v>974.0123739637069</v>
      </c>
      <c r="BG9" s="22">
        <f>'9月'!AG9</f>
        <v>924.6716843674491</v>
      </c>
      <c r="BH9" s="22">
        <f>'10月'!AG9</f>
        <v>926.1462795494209</v>
      </c>
      <c r="BI9" s="22">
        <f>'11月'!AG9</f>
        <v>836.0621035014254</v>
      </c>
      <c r="BJ9" s="22">
        <f>'12月'!AG9</f>
        <v>864.4556587735043</v>
      </c>
      <c r="BK9" s="22">
        <f>'1月'!AG9</f>
        <v>811.1928932867971</v>
      </c>
      <c r="BL9" s="22">
        <f>'2月'!AG9</f>
        <v>743.5730394807621</v>
      </c>
      <c r="BM9" s="22">
        <f>'3月'!AG9</f>
        <v>808.6236022846111</v>
      </c>
      <c r="BN9" s="110">
        <f t="shared" si="6"/>
        <v>885.8365078280507</v>
      </c>
      <c r="BO9" s="31">
        <f>'4月'!AD9</f>
        <v>551.8809698265902</v>
      </c>
      <c r="BP9" s="22">
        <f>'5月'!AD9</f>
        <v>541.2184604766417</v>
      </c>
      <c r="BQ9" s="22">
        <f>'6月'!AD9</f>
        <v>511.32872123218425</v>
      </c>
      <c r="BR9" s="22">
        <f>'7月'!AD9</f>
        <v>530.7329826023312</v>
      </c>
      <c r="BS9" s="22">
        <f>'8月'!AD9</f>
        <v>593.597245995281</v>
      </c>
      <c r="BT9" s="22">
        <f>'9月'!AD9</f>
        <v>549.1043833814279</v>
      </c>
      <c r="BU9" s="22">
        <f>'10月'!AD9</f>
        <v>527.6865087285624</v>
      </c>
      <c r="BV9" s="22">
        <f>'11月'!AD9</f>
        <v>507.9481632896068</v>
      </c>
      <c r="BW9" s="22">
        <f>'12月'!AD9</f>
        <v>475.3385117398139</v>
      </c>
      <c r="BX9" s="22">
        <f>'1月'!AD9</f>
        <v>465.09549742299356</v>
      </c>
      <c r="BY9" s="22">
        <f>'2月'!AD9</f>
        <v>404.6079103454442</v>
      </c>
      <c r="BZ9" s="22">
        <f>'3月'!AD9</f>
        <v>440.5759794063229</v>
      </c>
      <c r="CA9" s="103">
        <f t="shared" si="7"/>
        <v>508.50508297246</v>
      </c>
      <c r="CB9" s="31">
        <f>'4月'!AH9</f>
        <v>408.11005274240716</v>
      </c>
      <c r="CC9" s="22">
        <f>'5月'!AH9</f>
        <v>395.06583099145104</v>
      </c>
      <c r="CD9" s="22">
        <f>'6月'!AH9</f>
        <v>371.5450538849353</v>
      </c>
      <c r="CE9" s="22">
        <f>'7月'!AH9</f>
        <v>427.48338621584315</v>
      </c>
      <c r="CF9" s="22">
        <f>'8月'!AH9</f>
        <v>380.4151279684259</v>
      </c>
      <c r="CG9" s="22">
        <f>'9月'!AH9</f>
        <v>375.5673009860212</v>
      </c>
      <c r="CH9" s="22">
        <f>'10月'!AH9</f>
        <v>398.4597708208585</v>
      </c>
      <c r="CI9" s="22">
        <f>'11月'!AH9</f>
        <v>328.1139402118187</v>
      </c>
      <c r="CJ9" s="22">
        <f>'12月'!AH9</f>
        <v>389.1171470336904</v>
      </c>
      <c r="CK9" s="22">
        <f>'1月'!AH9</f>
        <v>346.09739586380346</v>
      </c>
      <c r="CL9" s="22">
        <f>'2月'!AH9</f>
        <v>338.96512913531785</v>
      </c>
      <c r="CM9" s="22">
        <f>'3月'!AH9</f>
        <v>368.04762287828817</v>
      </c>
      <c r="CN9" s="99">
        <f t="shared" si="8"/>
        <v>377.3314248555907</v>
      </c>
      <c r="CO9" s="68">
        <f>'4月'!AI9</f>
        <v>7.302194844805933</v>
      </c>
      <c r="CP9" s="69">
        <f>'5月'!AI10</f>
        <v>23.707736774887408</v>
      </c>
      <c r="CQ9" s="69">
        <f>'6月'!AI9</f>
        <v>8.179879821670866</v>
      </c>
      <c r="CR9" s="69">
        <f>'7月'!AI9</f>
        <v>5.03072659356549</v>
      </c>
      <c r="CS9" s="69">
        <f>'8月'!AI9</f>
        <v>7.4121956474897654</v>
      </c>
      <c r="CT9" s="69">
        <f>'9月'!AI9</f>
        <v>6.928726222008186</v>
      </c>
      <c r="CU9" s="69">
        <f>'10月'!AI9</f>
        <v>6.5708916772746555</v>
      </c>
      <c r="CV9" s="69">
        <f>'11月'!AI9</f>
        <v>9.161945692518069</v>
      </c>
      <c r="CW9" s="69">
        <f>'12月'!AI9</f>
        <v>7.425375648541204</v>
      </c>
      <c r="CX9" s="69">
        <f>'1月'!AI9</f>
        <v>8.625336927223719</v>
      </c>
      <c r="CY9" s="69">
        <f>'2月'!AI9</f>
        <v>9.330877839165133</v>
      </c>
      <c r="CZ9" s="125">
        <f>'3月'!AI9</f>
        <v>7.770961145194274</v>
      </c>
      <c r="DA9" s="60">
        <v>3893</v>
      </c>
      <c r="DB9" s="20">
        <f t="shared" si="9"/>
        <v>18716.9</v>
      </c>
      <c r="DC9" s="20">
        <f t="shared" si="10"/>
        <v>22609.9</v>
      </c>
      <c r="DD9" s="20">
        <f t="shared" si="11"/>
        <v>13888.699999999999</v>
      </c>
      <c r="DE9" s="128">
        <f t="shared" si="12"/>
        <v>36498.6</v>
      </c>
      <c r="DF9" s="130">
        <f t="shared" si="13"/>
        <v>991.6024353059869</v>
      </c>
      <c r="DG9" s="133">
        <f t="shared" si="14"/>
        <v>614.2710104503964</v>
      </c>
      <c r="DH9" s="118">
        <f t="shared" si="15"/>
        <v>377.3127169275774</v>
      </c>
    </row>
    <row r="10" spans="1:112" ht="18" customHeight="1">
      <c r="A10" s="32">
        <v>5</v>
      </c>
      <c r="B10" s="33" t="s">
        <v>24</v>
      </c>
      <c r="C10" s="39">
        <f>'4月'!C10</f>
        <v>93962</v>
      </c>
      <c r="D10" s="24">
        <f>'5月'!C10</f>
        <v>93977</v>
      </c>
      <c r="E10" s="21">
        <f>'6月'!C10</f>
        <v>93950</v>
      </c>
      <c r="F10" s="21">
        <f>'7月'!C10</f>
        <v>93925</v>
      </c>
      <c r="G10" s="21">
        <f>'8月'!C10</f>
        <v>93878</v>
      </c>
      <c r="H10" s="21">
        <f>'9月'!C10</f>
        <v>93880</v>
      </c>
      <c r="I10" s="21">
        <f>'10月'!C10</f>
        <v>93885</v>
      </c>
      <c r="J10" s="21">
        <f>'11月'!C10</f>
        <v>93932</v>
      </c>
      <c r="K10" s="21">
        <f>'12月'!C10</f>
        <v>93929</v>
      </c>
      <c r="L10" s="21">
        <f>'1月'!C10</f>
        <v>93953</v>
      </c>
      <c r="M10" s="21">
        <f>'2月'!C10</f>
        <v>93907</v>
      </c>
      <c r="N10" s="25">
        <f>'3月'!C10</f>
        <v>93594</v>
      </c>
      <c r="O10" s="52">
        <f>'4月'!Z10</f>
        <v>2328.8</v>
      </c>
      <c r="P10" s="28">
        <f>'5月'!Z10</f>
        <v>2283</v>
      </c>
      <c r="Q10" s="22">
        <f>'6月'!Z10</f>
        <v>2158.6</v>
      </c>
      <c r="R10" s="22">
        <f>'7月'!Z10</f>
        <v>2272.8</v>
      </c>
      <c r="S10" s="22">
        <f>'8月'!Z10</f>
        <v>2448.9</v>
      </c>
      <c r="T10" s="22">
        <f>'9月'!Z10</f>
        <v>2196.7</v>
      </c>
      <c r="U10" s="22">
        <f>'10月'!Z10</f>
        <v>2186.1000000000004</v>
      </c>
      <c r="V10" s="22">
        <f>'11月'!Z10</f>
        <v>2087.8999999999996</v>
      </c>
      <c r="W10" s="22">
        <f>'12月'!Z10</f>
        <v>2083.2</v>
      </c>
      <c r="X10" s="22">
        <f>'1月'!Z10</f>
        <v>1922.8999999999999</v>
      </c>
      <c r="Y10" s="22">
        <f>'2月'!Z10</f>
        <v>1682.7</v>
      </c>
      <c r="Z10" s="22">
        <f>'3月'!Z10</f>
        <v>2003.8</v>
      </c>
      <c r="AA10" s="96">
        <f t="shared" si="3"/>
        <v>25655.4</v>
      </c>
      <c r="AB10" s="53">
        <f>'4月'!D10</f>
        <v>1509.6</v>
      </c>
      <c r="AC10" s="28">
        <f>'5月'!D10</f>
        <v>1487.7</v>
      </c>
      <c r="AD10" s="22">
        <f>'6月'!D10</f>
        <v>1432</v>
      </c>
      <c r="AE10" s="22">
        <f>'7月'!D10</f>
        <v>1470.5</v>
      </c>
      <c r="AF10" s="22">
        <f>'8月'!D10</f>
        <v>1626.4</v>
      </c>
      <c r="AG10" s="22">
        <f>'9月'!D10</f>
        <v>1443.3</v>
      </c>
      <c r="AH10" s="22">
        <f>'10月'!D10</f>
        <v>1390.9</v>
      </c>
      <c r="AI10" s="22">
        <f>'11月'!D10</f>
        <v>1351.1999999999998</v>
      </c>
      <c r="AJ10" s="22">
        <f>'12月'!D10</f>
        <v>1356.7</v>
      </c>
      <c r="AK10" s="22">
        <f>'1月'!AA10</f>
        <v>1276.1</v>
      </c>
      <c r="AL10" s="22">
        <f>'2月'!AA10</f>
        <v>1105.5</v>
      </c>
      <c r="AM10" s="22">
        <f>'3月'!AA10</f>
        <v>1275.5</v>
      </c>
      <c r="AN10" s="103">
        <f t="shared" si="4"/>
        <v>16725.4</v>
      </c>
      <c r="AO10" s="53">
        <f>'4月'!Y10</f>
        <v>819.2</v>
      </c>
      <c r="AP10" s="28">
        <f>'5月'!Y10</f>
        <v>795.3</v>
      </c>
      <c r="AQ10" s="22">
        <f>'6月'!Y10</f>
        <v>726.6</v>
      </c>
      <c r="AR10" s="22">
        <f>'7月'!Y10</f>
        <v>802.3</v>
      </c>
      <c r="AS10" s="22">
        <f>'8月'!Y10</f>
        <v>822.5</v>
      </c>
      <c r="AT10" s="22">
        <f>'9月'!Y10</f>
        <v>753.4</v>
      </c>
      <c r="AU10" s="22">
        <f>'10月'!Y10</f>
        <v>795.2</v>
      </c>
      <c r="AV10" s="22">
        <f>'11月'!Y10</f>
        <v>736.7</v>
      </c>
      <c r="AW10" s="22">
        <f>'12月'!Y10</f>
        <v>726.5</v>
      </c>
      <c r="AX10" s="22">
        <f>'1月'!Y10</f>
        <v>646.8</v>
      </c>
      <c r="AY10" s="22">
        <f>'2月'!Y10</f>
        <v>577.2</v>
      </c>
      <c r="AZ10" s="22">
        <f>'3月'!Y10</f>
        <v>728.3</v>
      </c>
      <c r="BA10" s="99">
        <f t="shared" si="5"/>
        <v>8929.999999999998</v>
      </c>
      <c r="BB10" s="52">
        <f>'4月'!AG10</f>
        <v>826.1495781982788</v>
      </c>
      <c r="BC10" s="28">
        <f>'5月'!AG10</f>
        <v>783.6509070338761</v>
      </c>
      <c r="BD10" s="22">
        <f>'6月'!AG10</f>
        <v>765.8683697001951</v>
      </c>
      <c r="BE10" s="22">
        <f>'7月'!AG10</f>
        <v>780.5816239793247</v>
      </c>
      <c r="BF10" s="22">
        <f>'8月'!AG10</f>
        <v>841.4833527935021</v>
      </c>
      <c r="BG10" s="22">
        <f>'9月'!AG10</f>
        <v>779.9673341854849</v>
      </c>
      <c r="BH10" s="22">
        <f>'10月'!AG10</f>
        <v>751.1248318550321</v>
      </c>
      <c r="BI10" s="22">
        <f>'11月'!AG10</f>
        <v>740.9260599866569</v>
      </c>
      <c r="BJ10" s="22">
        <f>'12月'!AG10</f>
        <v>715.4339980197808</v>
      </c>
      <c r="BK10" s="22">
        <f>'1月'!AG10</f>
        <v>660.2134286086076</v>
      </c>
      <c r="BL10" s="22">
        <f>'2月'!AG10</f>
        <v>639.9568570120286</v>
      </c>
      <c r="BM10" s="22">
        <f>'3月'!AG10</f>
        <v>690.62877617603</v>
      </c>
      <c r="BN10" s="110">
        <f t="shared" si="6"/>
        <v>748.7086400009339</v>
      </c>
      <c r="BO10" s="31">
        <f>'4月'!AD10</f>
        <v>535.5356420680702</v>
      </c>
      <c r="BP10" s="22">
        <f>'5月'!AD10</f>
        <v>510.6602953982907</v>
      </c>
      <c r="BQ10" s="22">
        <f>'6月'!AD10</f>
        <v>508.0716693276566</v>
      </c>
      <c r="BR10" s="22">
        <f>'7月'!AD10</f>
        <v>505.0357612027441</v>
      </c>
      <c r="BS10" s="22">
        <f>'8月'!AD10</f>
        <v>558.8584772687133</v>
      </c>
      <c r="BT10" s="22">
        <f>'9月'!AD10</f>
        <v>512.4627183638687</v>
      </c>
      <c r="BU10" s="22">
        <f>'10月'!AD10</f>
        <v>477.90106977135724</v>
      </c>
      <c r="BV10" s="22">
        <f>'11月'!AD10</f>
        <v>479.49580547630194</v>
      </c>
      <c r="BW10" s="22">
        <f>'12月'!AD10</f>
        <v>465.93188609515977</v>
      </c>
      <c r="BX10" s="22">
        <f>'1月'!AD10</f>
        <v>438.13945407844614</v>
      </c>
      <c r="BY10" s="22">
        <f>'2月'!AD10</f>
        <v>420.43876236215465</v>
      </c>
      <c r="BZ10" s="22">
        <f>'3月'!AD10</f>
        <v>439.61323685623626</v>
      </c>
      <c r="CA10" s="103">
        <f t="shared" si="7"/>
        <v>488.10197804250254</v>
      </c>
      <c r="CB10" s="31">
        <f>'4月'!AH10</f>
        <v>290.6139361302087</v>
      </c>
      <c r="CC10" s="22">
        <f>'5月'!AH10</f>
        <v>272.9906116355855</v>
      </c>
      <c r="CD10" s="22">
        <f>'6月'!AH10</f>
        <v>257.79670037253857</v>
      </c>
      <c r="CE10" s="22">
        <f>'7月'!AH10</f>
        <v>275.54586277658046</v>
      </c>
      <c r="CF10" s="22">
        <f>'8月'!AH10</f>
        <v>282.6248755247888</v>
      </c>
      <c r="CG10" s="22">
        <f>'9月'!AH10</f>
        <v>267.5046158216162</v>
      </c>
      <c r="CH10" s="22">
        <f>'10月'!AH10</f>
        <v>273.22376208367484</v>
      </c>
      <c r="CI10" s="22">
        <f>'11月'!AH10</f>
        <v>261.430254510355</v>
      </c>
      <c r="CJ10" s="22">
        <f>'12月'!AH10</f>
        <v>249.50211192462118</v>
      </c>
      <c r="CK10" s="22">
        <f>'1月'!AH10</f>
        <v>222.07397453016142</v>
      </c>
      <c r="CL10" s="22">
        <f>'2月'!AH10</f>
        <v>219.518094649874</v>
      </c>
      <c r="CM10" s="22">
        <f>'3月'!AH10</f>
        <v>251.01553931979367</v>
      </c>
      <c r="CN10" s="99">
        <f t="shared" si="8"/>
        <v>260.6066619584313</v>
      </c>
      <c r="CO10" s="68">
        <f>'4月'!AI10</f>
        <v>26.38447270800212</v>
      </c>
      <c r="CP10" s="69">
        <f>'5月'!AI11</f>
        <v>10.158730158730158</v>
      </c>
      <c r="CQ10" s="69">
        <f>'6月'!AI10</f>
        <v>25.363128491620113</v>
      </c>
      <c r="CR10" s="69">
        <f>'7月'!AI10</f>
        <v>22.332539952397145</v>
      </c>
      <c r="CS10" s="69">
        <f>'8月'!AI10</f>
        <v>23.893261190359073</v>
      </c>
      <c r="CT10" s="69">
        <f>'9月'!AI10</f>
        <v>23.591768863022242</v>
      </c>
      <c r="CU10" s="69">
        <f>'10月'!AI10</f>
        <v>21.482493349629735</v>
      </c>
      <c r="CV10" s="69">
        <f>'11月'!AI10</f>
        <v>24.50414446417999</v>
      </c>
      <c r="CW10" s="69">
        <f>'12月'!AI10</f>
        <v>25.930566816540132</v>
      </c>
      <c r="CX10" s="69">
        <f>'1月'!AI10</f>
        <v>23.03894679100384</v>
      </c>
      <c r="CY10" s="69">
        <f>'2月'!AI10</f>
        <v>27.399366802351874</v>
      </c>
      <c r="CZ10" s="125">
        <f>'3月'!AI10</f>
        <v>26.115248921991377</v>
      </c>
      <c r="DA10" s="60">
        <v>1413</v>
      </c>
      <c r="DB10" s="20">
        <f t="shared" si="9"/>
        <v>16725.4</v>
      </c>
      <c r="DC10" s="20">
        <f t="shared" si="10"/>
        <v>18138.4</v>
      </c>
      <c r="DD10" s="20">
        <f t="shared" si="11"/>
        <v>8929.999999999998</v>
      </c>
      <c r="DE10" s="128">
        <f t="shared" si="12"/>
        <v>27068.4</v>
      </c>
      <c r="DF10" s="130">
        <f t="shared" si="13"/>
        <v>789.9446101406052</v>
      </c>
      <c r="DG10" s="133">
        <f t="shared" si="14"/>
        <v>529.3379481821738</v>
      </c>
      <c r="DH10" s="118">
        <f t="shared" si="15"/>
        <v>260.59278292227225</v>
      </c>
    </row>
    <row r="11" spans="1:112" ht="18" customHeight="1">
      <c r="A11" s="32">
        <v>6</v>
      </c>
      <c r="B11" s="33" t="s">
        <v>25</v>
      </c>
      <c r="C11" s="39">
        <f>'4月'!C11</f>
        <v>37548</v>
      </c>
      <c r="D11" s="24">
        <f>'5月'!C11</f>
        <v>37543</v>
      </c>
      <c r="E11" s="21">
        <f>'6月'!C11</f>
        <v>37526</v>
      </c>
      <c r="F11" s="21">
        <f>'7月'!C11</f>
        <v>37534</v>
      </c>
      <c r="G11" s="21">
        <f>'8月'!C11</f>
        <v>37540</v>
      </c>
      <c r="H11" s="21">
        <f>'9月'!C11</f>
        <v>37543</v>
      </c>
      <c r="I11" s="21">
        <f>'10月'!C11</f>
        <v>37528</v>
      </c>
      <c r="J11" s="21">
        <f>'11月'!C11</f>
        <v>37514</v>
      </c>
      <c r="K11" s="21">
        <f>'12月'!C11</f>
        <v>37488</v>
      </c>
      <c r="L11" s="21">
        <f>'1月'!C11</f>
        <v>37450</v>
      </c>
      <c r="M11" s="21">
        <f>'2月'!C11</f>
        <v>37412</v>
      </c>
      <c r="N11" s="25">
        <f>'3月'!C11</f>
        <v>37127</v>
      </c>
      <c r="O11" s="52">
        <f>'4月'!Z11</f>
        <v>1231.1999999999998</v>
      </c>
      <c r="P11" s="28">
        <f>'5月'!Z11</f>
        <v>1197.8</v>
      </c>
      <c r="Q11" s="22">
        <f>'6月'!Z11</f>
        <v>1074.6</v>
      </c>
      <c r="R11" s="22">
        <f>'7月'!Z11</f>
        <v>1239.9</v>
      </c>
      <c r="S11" s="22">
        <f>'8月'!Z11</f>
        <v>1389.6</v>
      </c>
      <c r="T11" s="22">
        <f>'9月'!Z11</f>
        <v>1169</v>
      </c>
      <c r="U11" s="22">
        <f>'10月'!Z11</f>
        <v>1100.4</v>
      </c>
      <c r="V11" s="22">
        <f>'11月'!Z11</f>
        <v>1084.6</v>
      </c>
      <c r="W11" s="22">
        <f>'12月'!Z11</f>
        <v>1032.9</v>
      </c>
      <c r="X11" s="22">
        <f>'1月'!Z11</f>
        <v>1089</v>
      </c>
      <c r="Y11" s="22">
        <f>'2月'!Z11</f>
        <v>794.5</v>
      </c>
      <c r="Z11" s="22">
        <f>'3月'!Z11</f>
        <v>1000.8000000000001</v>
      </c>
      <c r="AA11" s="96">
        <f t="shared" si="3"/>
        <v>13404.3</v>
      </c>
      <c r="AB11" s="53">
        <f>'4月'!D11</f>
        <v>892.1999999999999</v>
      </c>
      <c r="AC11" s="28">
        <f>'5月'!D11</f>
        <v>850.5</v>
      </c>
      <c r="AD11" s="22">
        <f>'6月'!D11</f>
        <v>777.6999999999999</v>
      </c>
      <c r="AE11" s="22">
        <f>'7月'!D11</f>
        <v>885.2</v>
      </c>
      <c r="AF11" s="22">
        <f>'8月'!D11</f>
        <v>1016</v>
      </c>
      <c r="AG11" s="22">
        <f>'9月'!D11</f>
        <v>845.5999999999999</v>
      </c>
      <c r="AH11" s="22">
        <f>'10月'!D11</f>
        <v>756.7</v>
      </c>
      <c r="AI11" s="22">
        <f>'11月'!D11</f>
        <v>757.1999999999999</v>
      </c>
      <c r="AJ11" s="22">
        <f>'12月'!D11</f>
        <v>715</v>
      </c>
      <c r="AK11" s="22">
        <f>'1月'!AA11</f>
        <v>771.5</v>
      </c>
      <c r="AL11" s="22">
        <f>'2月'!AA11</f>
        <v>550.8</v>
      </c>
      <c r="AM11" s="22">
        <f>'3月'!AA11</f>
        <v>702.2</v>
      </c>
      <c r="AN11" s="103">
        <f t="shared" si="4"/>
        <v>9520.599999999999</v>
      </c>
      <c r="AO11" s="53">
        <f>'4月'!Y11</f>
        <v>339</v>
      </c>
      <c r="AP11" s="28">
        <f>'5月'!Y11</f>
        <v>347.3</v>
      </c>
      <c r="AQ11" s="22">
        <f>'6月'!Y11</f>
        <v>296.9</v>
      </c>
      <c r="AR11" s="22">
        <f>'7月'!Y11</f>
        <v>354.7</v>
      </c>
      <c r="AS11" s="22">
        <f>'8月'!Y11</f>
        <v>373.6</v>
      </c>
      <c r="AT11" s="22">
        <f>'9月'!Y11</f>
        <v>323.4</v>
      </c>
      <c r="AU11" s="22">
        <f>'10月'!Y11</f>
        <v>343.7</v>
      </c>
      <c r="AV11" s="22">
        <f>'11月'!Y11</f>
        <v>327.4</v>
      </c>
      <c r="AW11" s="22">
        <f>'12月'!Y11</f>
        <v>317.9</v>
      </c>
      <c r="AX11" s="22">
        <f>'1月'!Y11</f>
        <v>317.5</v>
      </c>
      <c r="AY11" s="22">
        <f>'2月'!Y11</f>
        <v>243.7</v>
      </c>
      <c r="AZ11" s="22">
        <f>'3月'!Y11</f>
        <v>298.6</v>
      </c>
      <c r="BA11" s="99">
        <f t="shared" si="5"/>
        <v>3883.7</v>
      </c>
      <c r="BB11" s="52">
        <f>'4月'!AG11</f>
        <v>1093.0009587727707</v>
      </c>
      <c r="BC11" s="28">
        <f>'5月'!AG11</f>
        <v>1029.185458738496</v>
      </c>
      <c r="BD11" s="22">
        <f>'6月'!AG11</f>
        <v>954.5381868571124</v>
      </c>
      <c r="BE11" s="22">
        <f>'7月'!AG11</f>
        <v>1065.6144880254806</v>
      </c>
      <c r="BF11" s="22">
        <f>'8月'!AG11</f>
        <v>1194.0811521473868</v>
      </c>
      <c r="BG11" s="22">
        <f>'9月'!AG11</f>
        <v>1037.9209617416475</v>
      </c>
      <c r="BH11" s="22">
        <f>'10月'!AG11</f>
        <v>945.8743922817201</v>
      </c>
      <c r="BI11" s="22">
        <f>'11月'!AG11</f>
        <v>963.7290966927902</v>
      </c>
      <c r="BJ11" s="22">
        <f>'12月'!AG11</f>
        <v>888.8005452067243</v>
      </c>
      <c r="BK11" s="22">
        <f>'1月'!AG11</f>
        <v>938.0248934062621</v>
      </c>
      <c r="BL11" s="22">
        <f>'2月'!AG11</f>
        <v>758.4464877579386</v>
      </c>
      <c r="BM11" s="22">
        <f>'3月'!AG11</f>
        <v>869.5523734140097</v>
      </c>
      <c r="BN11" s="110">
        <f t="shared" si="6"/>
        <v>978.1879335439656</v>
      </c>
      <c r="BO11" s="31">
        <f>'4月'!AD11</f>
        <v>792.0528390327047</v>
      </c>
      <c r="BP11" s="22">
        <f>'5月'!AD11</f>
        <v>730.7749479521547</v>
      </c>
      <c r="BQ11" s="22">
        <f>'6月'!AD11</f>
        <v>690.8099273392669</v>
      </c>
      <c r="BR11" s="22">
        <f>'7月'!AD11</f>
        <v>760.772598435483</v>
      </c>
      <c r="BS11" s="22">
        <f>'8月'!AD11</f>
        <v>873.0472442298108</v>
      </c>
      <c r="BT11" s="22">
        <f>'9月'!AD11</f>
        <v>750.7835459783892</v>
      </c>
      <c r="BU11" s="22">
        <f>'10月'!AD11</f>
        <v>650.4390700105212</v>
      </c>
      <c r="BV11" s="22">
        <f>'11月'!AD11</f>
        <v>672.815482219971</v>
      </c>
      <c r="BW11" s="22">
        <f>'12月'!AD11</f>
        <v>615.2506436468273</v>
      </c>
      <c r="BX11" s="22">
        <f>'1月'!AD11</f>
        <v>664.5419699384125</v>
      </c>
      <c r="BY11" s="22">
        <f>'2月'!AD11</f>
        <v>525.8053183852393</v>
      </c>
      <c r="BZ11" s="22">
        <f>'3月'!AD11</f>
        <v>610.1115873414443</v>
      </c>
      <c r="CA11" s="103">
        <f t="shared" si="7"/>
        <v>694.7722775600872</v>
      </c>
      <c r="CB11" s="31">
        <f>'4月'!AH11</f>
        <v>300.948119740066</v>
      </c>
      <c r="CC11" s="22">
        <f>'5月'!AH11</f>
        <v>298.4105107863413</v>
      </c>
      <c r="CD11" s="22">
        <f>'6月'!AH11</f>
        <v>263.7282595178454</v>
      </c>
      <c r="CE11" s="22">
        <f>'7月'!AH11</f>
        <v>304.8418895899975</v>
      </c>
      <c r="CF11" s="22">
        <f>'8月'!AH11</f>
        <v>321.03390791757613</v>
      </c>
      <c r="CG11" s="22">
        <f>'9月'!AH11</f>
        <v>287.1374157632581</v>
      </c>
      <c r="CH11" s="22">
        <f>'10月'!AH11</f>
        <v>295.4353222711988</v>
      </c>
      <c r="CI11" s="22">
        <f>'11月'!AH11</f>
        <v>290.91361447281906</v>
      </c>
      <c r="CJ11" s="22">
        <f>'12月'!AH11</f>
        <v>273.54990155989697</v>
      </c>
      <c r="CK11" s="22">
        <f>'1月'!AH11</f>
        <v>273.48292346784956</v>
      </c>
      <c r="CL11" s="22">
        <f>'2月'!AH11</f>
        <v>232.64116937269932</v>
      </c>
      <c r="CM11" s="22">
        <f>'3月'!AH11</f>
        <v>259.4407860725653</v>
      </c>
      <c r="CN11" s="99">
        <f t="shared" si="8"/>
        <v>283.4156559838782</v>
      </c>
      <c r="CO11" s="68">
        <f>'4月'!AI11</f>
        <v>10.24433983411791</v>
      </c>
      <c r="CP11" s="69">
        <f>'5月'!AI12</f>
        <v>19.930589985126424</v>
      </c>
      <c r="CQ11" s="69">
        <f>'6月'!AI11</f>
        <v>10.87823068021088</v>
      </c>
      <c r="CR11" s="69">
        <f>'7月'!AI11</f>
        <v>8.879349299593313</v>
      </c>
      <c r="CS11" s="69">
        <f>'8月'!AI11</f>
        <v>9.744094488188976</v>
      </c>
      <c r="CT11" s="69">
        <f>'9月'!AI11</f>
        <v>10.217596972563861</v>
      </c>
      <c r="CU11" s="69">
        <f>'10月'!AI11</f>
        <v>11.47086031452359</v>
      </c>
      <c r="CV11" s="69">
        <f>'11月'!AI11</f>
        <v>14.10459587955626</v>
      </c>
      <c r="CW11" s="69">
        <f>'12月'!AI11</f>
        <v>14.37762237762238</v>
      </c>
      <c r="CX11" s="69">
        <f>'1月'!AI11</f>
        <v>12.845106934543098</v>
      </c>
      <c r="CY11" s="69">
        <f>'2月'!AI11</f>
        <v>15.268700072621643</v>
      </c>
      <c r="CZ11" s="125">
        <f>'3月'!AI11</f>
        <v>14.013101680432925</v>
      </c>
      <c r="DA11" s="60">
        <v>26</v>
      </c>
      <c r="DB11" s="20">
        <f t="shared" si="9"/>
        <v>9520.599999999999</v>
      </c>
      <c r="DC11" s="20">
        <f t="shared" si="10"/>
        <v>9546.599999999999</v>
      </c>
      <c r="DD11" s="20">
        <f t="shared" si="11"/>
        <v>3883.7</v>
      </c>
      <c r="DE11" s="128">
        <f t="shared" si="12"/>
        <v>13430.3</v>
      </c>
      <c r="DF11" s="130">
        <f t="shared" si="13"/>
        <v>980.0853012746297</v>
      </c>
      <c r="DG11" s="133">
        <f t="shared" si="14"/>
        <v>696.6696452907514</v>
      </c>
      <c r="DH11" s="118">
        <f t="shared" si="15"/>
        <v>283.5289376626183</v>
      </c>
    </row>
    <row r="12" spans="1:112" ht="18" customHeight="1">
      <c r="A12" s="32">
        <v>7</v>
      </c>
      <c r="B12" s="33" t="s">
        <v>26</v>
      </c>
      <c r="C12" s="39">
        <f>'4月'!C12</f>
        <v>29557</v>
      </c>
      <c r="D12" s="24">
        <f>'5月'!C12</f>
        <v>29559</v>
      </c>
      <c r="E12" s="21">
        <f>'6月'!C12</f>
        <v>29502</v>
      </c>
      <c r="F12" s="21">
        <f>'7月'!C12</f>
        <v>29499</v>
      </c>
      <c r="G12" s="21">
        <f>'8月'!C12</f>
        <v>29488</v>
      </c>
      <c r="H12" s="21">
        <f>'9月'!C12</f>
        <v>29479</v>
      </c>
      <c r="I12" s="21">
        <f>'10月'!C12</f>
        <v>29452</v>
      </c>
      <c r="J12" s="21">
        <f>'11月'!C12</f>
        <v>29426</v>
      </c>
      <c r="K12" s="21">
        <f>'12月'!C12</f>
        <v>29401</v>
      </c>
      <c r="L12" s="21">
        <f>'1月'!C12</f>
        <v>29367</v>
      </c>
      <c r="M12" s="21">
        <f>'2月'!C12</f>
        <v>29352</v>
      </c>
      <c r="N12" s="25">
        <f>'3月'!C12</f>
        <v>29310</v>
      </c>
      <c r="O12" s="52">
        <f>'4月'!Z12</f>
        <v>881.6000000000001</v>
      </c>
      <c r="P12" s="28">
        <f>'5月'!Z12</f>
        <v>876.8</v>
      </c>
      <c r="Q12" s="22">
        <f>'6月'!Z12</f>
        <v>787.8000000000001</v>
      </c>
      <c r="R12" s="22">
        <f>'7月'!Z12</f>
        <v>858.4</v>
      </c>
      <c r="S12" s="22">
        <f>'8月'!Z12</f>
        <v>922.9000000000001</v>
      </c>
      <c r="T12" s="22">
        <f>'9月'!Z12</f>
        <v>824.4000000000001</v>
      </c>
      <c r="U12" s="22">
        <f>'10月'!Z12</f>
        <v>809.1000000000001</v>
      </c>
      <c r="V12" s="22">
        <f>'11月'!Z12</f>
        <v>723.8</v>
      </c>
      <c r="W12" s="22">
        <f>'12月'!Z12</f>
        <v>731.1</v>
      </c>
      <c r="X12" s="22">
        <f>'1月'!Z12</f>
        <v>654.4</v>
      </c>
      <c r="Y12" s="22">
        <f>'2月'!Z12</f>
        <v>574.1</v>
      </c>
      <c r="Z12" s="22">
        <f>'3月'!Z12</f>
        <v>673.5</v>
      </c>
      <c r="AA12" s="96">
        <f t="shared" si="3"/>
        <v>9317.9</v>
      </c>
      <c r="AB12" s="53">
        <f>'4月'!D12</f>
        <v>618.4000000000001</v>
      </c>
      <c r="AC12" s="28">
        <f>'5月'!D12</f>
        <v>605.1</v>
      </c>
      <c r="AD12" s="22">
        <f>'6月'!D12</f>
        <v>561.7</v>
      </c>
      <c r="AE12" s="22">
        <f>'7月'!D12</f>
        <v>586.8</v>
      </c>
      <c r="AF12" s="22">
        <f>'8月'!D12</f>
        <v>648.4000000000001</v>
      </c>
      <c r="AG12" s="22">
        <f>'9月'!D12</f>
        <v>577.2</v>
      </c>
      <c r="AH12" s="22">
        <f>'10月'!D12</f>
        <v>556.8000000000001</v>
      </c>
      <c r="AI12" s="22">
        <f>'11月'!D12</f>
        <v>495.8</v>
      </c>
      <c r="AJ12" s="22">
        <f>'12月'!D12</f>
        <v>500.1</v>
      </c>
      <c r="AK12" s="22">
        <f>'1月'!AA12</f>
        <v>444.4</v>
      </c>
      <c r="AL12" s="22">
        <f>'2月'!AA12</f>
        <v>397.29999999999995</v>
      </c>
      <c r="AM12" s="22">
        <f>'3月'!AA12</f>
        <v>456.40000000000003</v>
      </c>
      <c r="AN12" s="103">
        <f t="shared" si="4"/>
        <v>6448.400000000001</v>
      </c>
      <c r="AO12" s="53">
        <f>'4月'!Y12</f>
        <v>263.2</v>
      </c>
      <c r="AP12" s="28">
        <f>'5月'!Y12</f>
        <v>271.7</v>
      </c>
      <c r="AQ12" s="22">
        <f>'6月'!Y12</f>
        <v>226.1</v>
      </c>
      <c r="AR12" s="22">
        <f>'7月'!Y12</f>
        <v>271.6</v>
      </c>
      <c r="AS12" s="22">
        <f>'8月'!Y12</f>
        <v>274.5</v>
      </c>
      <c r="AT12" s="22">
        <f>'9月'!Y12</f>
        <v>247.2</v>
      </c>
      <c r="AU12" s="22">
        <f>'10月'!Y12</f>
        <v>252.3</v>
      </c>
      <c r="AV12" s="22">
        <f>'11月'!Y12</f>
        <v>228</v>
      </c>
      <c r="AW12" s="22">
        <f>'12月'!Y12</f>
        <v>231</v>
      </c>
      <c r="AX12" s="22">
        <f>'1月'!Y12</f>
        <v>210</v>
      </c>
      <c r="AY12" s="22">
        <f>'2月'!Y12</f>
        <v>176.8</v>
      </c>
      <c r="AZ12" s="22">
        <f>'3月'!Y12</f>
        <v>217.1</v>
      </c>
      <c r="BA12" s="99">
        <f t="shared" si="5"/>
        <v>2869.5</v>
      </c>
      <c r="BB12" s="52">
        <f>'4月'!AG12</f>
        <v>994.2371237495913</v>
      </c>
      <c r="BC12" s="28">
        <f>'5月'!AG12</f>
        <v>956.8615639142708</v>
      </c>
      <c r="BD12" s="22">
        <f>'6月'!AG12</f>
        <v>890.1091451427022</v>
      </c>
      <c r="BE12" s="22">
        <f>'7月'!AG12</f>
        <v>938.6868226260267</v>
      </c>
      <c r="BF12" s="22">
        <f>'8月'!AG12</f>
        <v>1009.5960303152294</v>
      </c>
      <c r="BG12" s="22">
        <f>'9月'!AG12</f>
        <v>932.1890159096307</v>
      </c>
      <c r="BH12" s="22">
        <f>'10月'!AG12</f>
        <v>886.1876952329214</v>
      </c>
      <c r="BI12" s="22">
        <f>'11月'!AG12</f>
        <v>819.9098303087973</v>
      </c>
      <c r="BJ12" s="22">
        <f>'12月'!AG12</f>
        <v>802.1451980457105</v>
      </c>
      <c r="BK12" s="22">
        <f>'1月'!AG12</f>
        <v>718.8230809873272</v>
      </c>
      <c r="BL12" s="22">
        <f>'2月'!AG12</f>
        <v>698.5408636062765</v>
      </c>
      <c r="BM12" s="22">
        <f>'3月'!AG12</f>
        <v>741.2421170799353</v>
      </c>
      <c r="BN12" s="110">
        <f t="shared" si="6"/>
        <v>865.9891160041022</v>
      </c>
      <c r="BO12" s="31">
        <f>'4月'!AD12</f>
        <v>697.4095250983974</v>
      </c>
      <c r="BP12" s="22">
        <f>'5月'!AD12</f>
        <v>660.3523406985919</v>
      </c>
      <c r="BQ12" s="22">
        <f>'6月'!AD12</f>
        <v>634.6462386730843</v>
      </c>
      <c r="BR12" s="22">
        <f>'7月'!AD12</f>
        <v>641.6838624382018</v>
      </c>
      <c r="BS12" s="22">
        <f>'8月'!AD12</f>
        <v>709.3098559501515</v>
      </c>
      <c r="BT12" s="22">
        <f>'9月'!AD12</f>
        <v>652.6680009498288</v>
      </c>
      <c r="BU12" s="22">
        <f>'10月'!AD12</f>
        <v>609.8495967194297</v>
      </c>
      <c r="BV12" s="22">
        <f>'11月'!AD12</f>
        <v>561.6348354063299</v>
      </c>
      <c r="BW12" s="22">
        <f>'12月'!AD12</f>
        <v>548.6975975142387</v>
      </c>
      <c r="BX12" s="22">
        <f>'1月'!AD12</f>
        <v>488.14941502256755</v>
      </c>
      <c r="BY12" s="22">
        <f>'2月'!AD12</f>
        <v>483.4180197017482</v>
      </c>
      <c r="BZ12" s="22">
        <f>'3月'!AD12</f>
        <v>502.30571972573495</v>
      </c>
      <c r="CA12" s="103">
        <f t="shared" si="7"/>
        <v>599.302870350707</v>
      </c>
      <c r="CB12" s="31">
        <f>'4月'!AH12</f>
        <v>296.8275986511938</v>
      </c>
      <c r="CC12" s="22">
        <f>'5月'!AH12</f>
        <v>296.50922321567907</v>
      </c>
      <c r="CD12" s="22">
        <f>'6月'!AH12</f>
        <v>255.46290646961788</v>
      </c>
      <c r="CE12" s="22">
        <f>'7月'!AH12</f>
        <v>297.00296018782484</v>
      </c>
      <c r="CF12" s="22">
        <f>'8月'!AH12</f>
        <v>300.28617436507795</v>
      </c>
      <c r="CG12" s="22">
        <f>'9月'!AH12</f>
        <v>279.52101495980185</v>
      </c>
      <c r="CH12" s="22">
        <f>'10月'!AH12</f>
        <v>276.3380985134916</v>
      </c>
      <c r="CI12" s="22">
        <f>'11月'!AH12</f>
        <v>258.27499490246726</v>
      </c>
      <c r="CJ12" s="22">
        <f>'12月'!AH12</f>
        <v>253.44760053147195</v>
      </c>
      <c r="CK12" s="22">
        <f>'1月'!AH12</f>
        <v>230.67366596475966</v>
      </c>
      <c r="CL12" s="22">
        <f>'2月'!AH12</f>
        <v>215.1228439045283</v>
      </c>
      <c r="CM12" s="22">
        <f>'3月'!AH12</f>
        <v>238.93639735420035</v>
      </c>
      <c r="CN12" s="99">
        <f t="shared" si="8"/>
        <v>266.68624565339525</v>
      </c>
      <c r="CO12" s="68">
        <f>'4月'!AI12</f>
        <v>21.29689521345407</v>
      </c>
      <c r="CP12" s="69">
        <f>'5月'!AI13</f>
        <v>12.366949679022573</v>
      </c>
      <c r="CQ12" s="69">
        <f>'6月'!AI12</f>
        <v>20.5447747908136</v>
      </c>
      <c r="CR12" s="69">
        <f>'7月'!AI12</f>
        <v>17.4505794137696</v>
      </c>
      <c r="CS12" s="69">
        <f>'8月'!AI12</f>
        <v>19.648365206662554</v>
      </c>
      <c r="CT12" s="69">
        <f>'9月'!AI12</f>
        <v>19.837144837144837</v>
      </c>
      <c r="CU12" s="69">
        <f>'10月'!AI12</f>
        <v>18.139367816091955</v>
      </c>
      <c r="CV12" s="69">
        <f>'11月'!AI12</f>
        <v>21.036708350141186</v>
      </c>
      <c r="CW12" s="69">
        <f>'12月'!AI12</f>
        <v>20.11597680463907</v>
      </c>
      <c r="CX12" s="69">
        <f>'1月'!AI12</f>
        <v>22.209720972097212</v>
      </c>
      <c r="CY12" s="69">
        <f>'2月'!AI12</f>
        <v>24.26378051849988</v>
      </c>
      <c r="CZ12" s="125">
        <f>'3月'!AI12</f>
        <v>22.392638036809814</v>
      </c>
      <c r="DA12" s="60">
        <v>288</v>
      </c>
      <c r="DB12" s="20">
        <f t="shared" si="9"/>
        <v>6448.400000000001</v>
      </c>
      <c r="DC12" s="20">
        <f t="shared" si="10"/>
        <v>6736.400000000001</v>
      </c>
      <c r="DD12" s="20">
        <f t="shared" si="11"/>
        <v>2869.5</v>
      </c>
      <c r="DE12" s="128">
        <f t="shared" si="12"/>
        <v>9605.900000000001</v>
      </c>
      <c r="DF12" s="130">
        <f t="shared" si="13"/>
        <v>892.755325708991</v>
      </c>
      <c r="DG12" s="133">
        <f t="shared" si="14"/>
        <v>626.0690800555957</v>
      </c>
      <c r="DH12" s="118">
        <f t="shared" si="15"/>
        <v>266.9307291734496</v>
      </c>
    </row>
    <row r="13" spans="1:112" ht="18" customHeight="1">
      <c r="A13" s="32">
        <v>8</v>
      </c>
      <c r="B13" s="33" t="s">
        <v>27</v>
      </c>
      <c r="C13" s="39">
        <f>'4月'!C13</f>
        <v>126635</v>
      </c>
      <c r="D13" s="24">
        <f>'5月'!C13</f>
        <v>126518</v>
      </c>
      <c r="E13" s="21">
        <f>'6月'!C13</f>
        <v>126434</v>
      </c>
      <c r="F13" s="21">
        <v>126326</v>
      </c>
      <c r="G13" s="21">
        <f>'8月'!C13</f>
        <v>126266</v>
      </c>
      <c r="H13" s="21">
        <f>'9月'!C13</f>
        <v>126162</v>
      </c>
      <c r="I13" s="21">
        <f>'10月'!C13</f>
        <v>126136</v>
      </c>
      <c r="J13" s="21">
        <f>'11月'!C13</f>
        <v>126040</v>
      </c>
      <c r="K13" s="21">
        <f>'12月'!C13</f>
        <v>125950</v>
      </c>
      <c r="L13" s="21">
        <f>'1月'!C13</f>
        <v>125802</v>
      </c>
      <c r="M13" s="21">
        <f>'2月'!C13</f>
        <v>125682</v>
      </c>
      <c r="N13" s="25">
        <f>'3月'!C13</f>
        <v>125014</v>
      </c>
      <c r="O13" s="52">
        <f>'4月'!Z13</f>
        <v>3185.6000000000004</v>
      </c>
      <c r="P13" s="28">
        <f>'5月'!Z13</f>
        <v>3245.2</v>
      </c>
      <c r="Q13" s="22">
        <f>'6月'!Z13</f>
        <v>2971.2</v>
      </c>
      <c r="R13" s="22">
        <f>'7月'!Z13</f>
        <v>3244.6000000000004</v>
      </c>
      <c r="S13" s="22">
        <f>'8月'!Z13</f>
        <v>3497</v>
      </c>
      <c r="T13" s="22">
        <f>'9月'!Z13</f>
        <v>3020.7000000000003</v>
      </c>
      <c r="U13" s="22">
        <f>'10月'!Z13</f>
        <v>3087</v>
      </c>
      <c r="V13" s="22">
        <f>'11月'!Z13</f>
        <v>2907.7</v>
      </c>
      <c r="W13" s="22">
        <f>'12月'!Z13</f>
        <v>2901.6000000000004</v>
      </c>
      <c r="X13" s="22">
        <f>'1月'!Z13</f>
        <v>2704.3</v>
      </c>
      <c r="Y13" s="22">
        <f>'2月'!Z13</f>
        <v>2280.1000000000004</v>
      </c>
      <c r="Z13" s="22">
        <f>'3月'!Z13</f>
        <v>2794.9</v>
      </c>
      <c r="AA13" s="96">
        <f t="shared" si="3"/>
        <v>35839.9</v>
      </c>
      <c r="AB13" s="53">
        <f>'4月'!D13</f>
        <v>2385.9</v>
      </c>
      <c r="AC13" s="28">
        <f>'5月'!D13</f>
        <v>2414.4999999999995</v>
      </c>
      <c r="AD13" s="22">
        <f>'6月'!D13</f>
        <v>2239.6</v>
      </c>
      <c r="AE13" s="22">
        <f>'7月'!D13</f>
        <v>2407.3</v>
      </c>
      <c r="AF13" s="22">
        <f>'8月'!D13</f>
        <v>2650.8</v>
      </c>
      <c r="AG13" s="22">
        <f>'9月'!D13</f>
        <v>2271.8</v>
      </c>
      <c r="AH13" s="22">
        <f>'10月'!D13</f>
        <v>2270.7000000000003</v>
      </c>
      <c r="AI13" s="22">
        <f>'11月'!D13</f>
        <v>2151.4</v>
      </c>
      <c r="AJ13" s="22">
        <f>'12月'!D13</f>
        <v>2092.3</v>
      </c>
      <c r="AK13" s="22">
        <f>'1月'!AA13</f>
        <v>1974.9</v>
      </c>
      <c r="AL13" s="22">
        <f>'2月'!AA13</f>
        <v>1618.5000000000002</v>
      </c>
      <c r="AM13" s="22">
        <f>'3月'!AA13</f>
        <v>2015.8</v>
      </c>
      <c r="AN13" s="103">
        <f t="shared" si="4"/>
        <v>26493.5</v>
      </c>
      <c r="AO13" s="53">
        <f>'4月'!Y13</f>
        <v>799.7</v>
      </c>
      <c r="AP13" s="28">
        <f>'5月'!Y13</f>
        <v>830.7</v>
      </c>
      <c r="AQ13" s="22">
        <f>'6月'!Y13</f>
        <v>731.6</v>
      </c>
      <c r="AR13" s="22">
        <f>'7月'!Y13</f>
        <v>837.3</v>
      </c>
      <c r="AS13" s="22">
        <f>'8月'!Y13</f>
        <v>846.2</v>
      </c>
      <c r="AT13" s="22">
        <f>'9月'!Y13</f>
        <v>748.9</v>
      </c>
      <c r="AU13" s="22">
        <f>'10月'!Y13</f>
        <v>816.3</v>
      </c>
      <c r="AV13" s="22">
        <f>'11月'!Y13</f>
        <v>756.3</v>
      </c>
      <c r="AW13" s="22">
        <f>'12月'!Y13</f>
        <v>809.3</v>
      </c>
      <c r="AX13" s="22">
        <f>'1月'!Y13</f>
        <v>729.4</v>
      </c>
      <c r="AY13" s="22">
        <f>'2月'!Y13</f>
        <v>661.6</v>
      </c>
      <c r="AZ13" s="22">
        <f>'3月'!Y13</f>
        <v>779.1</v>
      </c>
      <c r="BA13" s="99">
        <f t="shared" si="5"/>
        <v>9346.4</v>
      </c>
      <c r="BB13" s="52">
        <f>'4月'!AG13</f>
        <v>838.5254208288916</v>
      </c>
      <c r="BC13" s="28">
        <f>'5月'!AG13</f>
        <v>827.4227459155371</v>
      </c>
      <c r="BD13" s="22">
        <f>'6月'!AG13</f>
        <v>783.3335969754971</v>
      </c>
      <c r="BE13" s="22">
        <f>'7月'!AG13</f>
        <v>828.5271134131713</v>
      </c>
      <c r="BF13" s="22">
        <f>'8月'!AG13</f>
        <v>893.4032250400204</v>
      </c>
      <c r="BG13" s="22">
        <f>'9月'!AG13</f>
        <v>798.1008544569681</v>
      </c>
      <c r="BH13" s="22">
        <f>'10月'!AG13</f>
        <v>789.4704538061325</v>
      </c>
      <c r="BI13" s="22">
        <f>'11月'!AG13</f>
        <v>768.9886808420607</v>
      </c>
      <c r="BJ13" s="22">
        <f>'12月'!AG13</f>
        <v>743.1520444620882</v>
      </c>
      <c r="BK13" s="22">
        <f>'1月'!AG13</f>
        <v>693.434793333713</v>
      </c>
      <c r="BL13" s="22">
        <f>'2月'!AG13</f>
        <v>647.9220799887245</v>
      </c>
      <c r="BM13" s="22">
        <f>'3月'!AG13</f>
        <v>721.1837435497547</v>
      </c>
      <c r="BN13" s="110">
        <f t="shared" si="6"/>
        <v>778.2970058283404</v>
      </c>
      <c r="BO13" s="31">
        <f>'4月'!AD13</f>
        <v>628.0254274094839</v>
      </c>
      <c r="BP13" s="22">
        <f>'5月'!AD13</f>
        <v>615.620676695755</v>
      </c>
      <c r="BQ13" s="22">
        <f>'6月'!AD13</f>
        <v>590.4529899657794</v>
      </c>
      <c r="BR13" s="22">
        <f>'7月'!AD13</f>
        <v>614.7177834307856</v>
      </c>
      <c r="BS13" s="22">
        <f>'8月'!AD13</f>
        <v>677.2185498816376</v>
      </c>
      <c r="BT13" s="22">
        <f>'9月'!AD13</f>
        <v>600.2335621396828</v>
      </c>
      <c r="BU13" s="22">
        <f>'10月'!AD13</f>
        <v>580.7096078579804</v>
      </c>
      <c r="BV13" s="22">
        <f>'11月'!AD13</f>
        <v>568.9728128636413</v>
      </c>
      <c r="BW13" s="22">
        <f>'12月'!AD13</f>
        <v>535.8757315370924</v>
      </c>
      <c r="BX13" s="22">
        <f>'1月'!AD13</f>
        <v>506.4025342435194</v>
      </c>
      <c r="BY13" s="22">
        <f>'2月'!AD13</f>
        <v>459.9192519897156</v>
      </c>
      <c r="BZ13" s="22">
        <f>'3月'!AD13</f>
        <v>520.1481950150616</v>
      </c>
      <c r="CA13" s="103">
        <f t="shared" si="7"/>
        <v>575.3311734662523</v>
      </c>
      <c r="CB13" s="31">
        <f>'4月'!AH13</f>
        <v>210.49999341940747</v>
      </c>
      <c r="CC13" s="22">
        <f>'5月'!AH13</f>
        <v>211.80206921978208</v>
      </c>
      <c r="CD13" s="22">
        <f>'6月'!AH13</f>
        <v>192.88060700971786</v>
      </c>
      <c r="CE13" s="22">
        <f>'7月'!AH13</f>
        <v>213.80932998238555</v>
      </c>
      <c r="CF13" s="22">
        <f>'8月'!AH13</f>
        <v>216.184675158383</v>
      </c>
      <c r="CG13" s="22">
        <f>'9月'!AH13</f>
        <v>197.86729231728515</v>
      </c>
      <c r="CH13" s="22">
        <f>'10月'!AH13</f>
        <v>208.76084594815222</v>
      </c>
      <c r="CI13" s="22">
        <f>'11月'!AH13</f>
        <v>200.01586797841955</v>
      </c>
      <c r="CJ13" s="22">
        <f>'12月'!AH13</f>
        <v>207.27631292499584</v>
      </c>
      <c r="CK13" s="22">
        <f>'1月'!AH13</f>
        <v>187.03225909019343</v>
      </c>
      <c r="CL13" s="22">
        <f>'2月'!AH13</f>
        <v>188.00282799900884</v>
      </c>
      <c r="CM13" s="22">
        <f>'3月'!AH13</f>
        <v>201.03554853469313</v>
      </c>
      <c r="CN13" s="99">
        <f t="shared" si="8"/>
        <v>202.96583236208804</v>
      </c>
      <c r="CO13" s="68">
        <f>'4月'!AI13</f>
        <v>13.906701873506853</v>
      </c>
      <c r="CP13" s="69">
        <f>'5月'!AI14</f>
        <v>18.770856507230256</v>
      </c>
      <c r="CQ13" s="69">
        <f>'6月'!AI13</f>
        <v>13.493480978746204</v>
      </c>
      <c r="CR13" s="69">
        <f>'7月'!AI13</f>
        <v>11.423586590786357</v>
      </c>
      <c r="CS13" s="69">
        <f>'8月'!AI13</f>
        <v>12.577335144107439</v>
      </c>
      <c r="CT13" s="69">
        <f>'9月'!AI13</f>
        <v>13.350647064002112</v>
      </c>
      <c r="CU13" s="69">
        <f>'10月'!AI13</f>
        <v>10.60465935614568</v>
      </c>
      <c r="CV13" s="69">
        <f>'11月'!AI13</f>
        <v>13.358743143999257</v>
      </c>
      <c r="CW13" s="69">
        <f>'12月'!AI13</f>
        <v>14.505568035176598</v>
      </c>
      <c r="CX13" s="69">
        <f>'1月'!AI13</f>
        <v>12.025925363309534</v>
      </c>
      <c r="CY13" s="69">
        <f>'2月'!AI13</f>
        <v>15.532900834105652</v>
      </c>
      <c r="CZ13" s="125">
        <f>'3月'!AI13</f>
        <v>13.70175612659986</v>
      </c>
      <c r="DA13" s="60">
        <v>2103</v>
      </c>
      <c r="DB13" s="20">
        <f t="shared" si="9"/>
        <v>26493.5</v>
      </c>
      <c r="DC13" s="20">
        <f t="shared" si="10"/>
        <v>28596.5</v>
      </c>
      <c r="DD13" s="20">
        <f t="shared" si="11"/>
        <v>9346.4</v>
      </c>
      <c r="DE13" s="128">
        <f t="shared" si="12"/>
        <v>37942.9</v>
      </c>
      <c r="DF13" s="130">
        <f t="shared" si="13"/>
        <v>823.9656210660223</v>
      </c>
      <c r="DG13" s="133">
        <f t="shared" si="14"/>
        <v>620.9997887039343</v>
      </c>
      <c r="DH13" s="118">
        <f t="shared" si="15"/>
        <v>203.00766904345906</v>
      </c>
    </row>
    <row r="14" spans="1:112" ht="18" customHeight="1">
      <c r="A14" s="34">
        <v>9</v>
      </c>
      <c r="B14" s="33" t="s">
        <v>28</v>
      </c>
      <c r="C14" s="39">
        <f>'4月'!C14</f>
        <v>20651</v>
      </c>
      <c r="D14" s="24">
        <f>'5月'!C14</f>
        <v>20651</v>
      </c>
      <c r="E14" s="21">
        <f>'6月'!C14</f>
        <v>20635</v>
      </c>
      <c r="F14" s="21">
        <f>'7月'!C14</f>
        <v>20662</v>
      </c>
      <c r="G14" s="21">
        <f>'8月'!C14</f>
        <v>20620</v>
      </c>
      <c r="H14" s="21">
        <f>'9月'!C14</f>
        <v>20604</v>
      </c>
      <c r="I14" s="21">
        <f>'10月'!C14</f>
        <v>20600</v>
      </c>
      <c r="J14" s="21">
        <f>'11月'!C14</f>
        <v>20584</v>
      </c>
      <c r="K14" s="21">
        <f>'12月'!C14</f>
        <v>20565</v>
      </c>
      <c r="L14" s="21">
        <f>'1月'!C14</f>
        <v>20565</v>
      </c>
      <c r="M14" s="21">
        <f>'2月'!C14</f>
        <v>20541</v>
      </c>
      <c r="N14" s="25">
        <f>'3月'!C14</f>
        <v>20525</v>
      </c>
      <c r="O14" s="52">
        <f>'4月'!Z14</f>
        <v>410.5</v>
      </c>
      <c r="P14" s="28">
        <f>'5月'!Z14</f>
        <v>430.40000000000003</v>
      </c>
      <c r="Q14" s="22">
        <f>'6月'!Z14</f>
        <v>373.70000000000005</v>
      </c>
      <c r="R14" s="22">
        <f>'7月'!Z14</f>
        <v>412.5999999999999</v>
      </c>
      <c r="S14" s="22">
        <f>'8月'!Z14</f>
        <v>497.6</v>
      </c>
      <c r="T14" s="22">
        <f>'9月'!Z14</f>
        <v>406.09999999999997</v>
      </c>
      <c r="U14" s="22">
        <f>'10月'!Z14</f>
        <v>449</v>
      </c>
      <c r="V14" s="22">
        <f>'11月'!Z14</f>
        <v>393.49999999999994</v>
      </c>
      <c r="W14" s="22">
        <f>'12月'!Z14</f>
        <v>402</v>
      </c>
      <c r="X14" s="22">
        <f>'1月'!Z14</f>
        <v>427.8</v>
      </c>
      <c r="Y14" s="22">
        <f>'2月'!Z14</f>
        <v>331.8</v>
      </c>
      <c r="Z14" s="22">
        <f>'3月'!Z14</f>
        <v>381.1</v>
      </c>
      <c r="AA14" s="96">
        <f t="shared" si="3"/>
        <v>4916.1</v>
      </c>
      <c r="AB14" s="53">
        <f>'4月'!D14</f>
        <v>321.4</v>
      </c>
      <c r="AC14" s="28">
        <f>'5月'!D14</f>
        <v>359.6</v>
      </c>
      <c r="AD14" s="22">
        <f>'6月'!D14</f>
        <v>304.6</v>
      </c>
      <c r="AE14" s="22">
        <f>'7月'!D14</f>
        <v>337.49999999999994</v>
      </c>
      <c r="AF14" s="22">
        <f>'8月'!D14</f>
        <v>411.6</v>
      </c>
      <c r="AG14" s="22">
        <f>'9月'!D14</f>
        <v>333.9</v>
      </c>
      <c r="AH14" s="22">
        <f>'10月'!D14</f>
        <v>371.3</v>
      </c>
      <c r="AI14" s="22">
        <f>'11月'!D14</f>
        <v>328.79999999999995</v>
      </c>
      <c r="AJ14" s="22">
        <f>'12月'!D14</f>
        <v>325.2</v>
      </c>
      <c r="AK14" s="22">
        <f>'1月'!AA14</f>
        <v>359.8</v>
      </c>
      <c r="AL14" s="22">
        <f>'2月'!AA14</f>
        <v>270.1</v>
      </c>
      <c r="AM14" s="22">
        <f>'3月'!AA14</f>
        <v>304</v>
      </c>
      <c r="AN14" s="103">
        <f t="shared" si="4"/>
        <v>4027.7999999999997</v>
      </c>
      <c r="AO14" s="53">
        <f>'4月'!Y14</f>
        <v>89.1</v>
      </c>
      <c r="AP14" s="28">
        <f>'5月'!Y14</f>
        <v>70.8</v>
      </c>
      <c r="AQ14" s="22">
        <f>'6月'!Y14</f>
        <v>69.1</v>
      </c>
      <c r="AR14" s="22">
        <f>'7月'!Y14</f>
        <v>75.1</v>
      </c>
      <c r="AS14" s="22">
        <f>'8月'!Y14</f>
        <v>86</v>
      </c>
      <c r="AT14" s="22">
        <f>'9月'!Y14</f>
        <v>72.2</v>
      </c>
      <c r="AU14" s="22">
        <f>'10月'!Y14</f>
        <v>77.7</v>
      </c>
      <c r="AV14" s="22">
        <f>'11月'!Y14</f>
        <v>64.7</v>
      </c>
      <c r="AW14" s="22">
        <f>'12月'!Y14</f>
        <v>76.8</v>
      </c>
      <c r="AX14" s="22">
        <f>'1月'!Y14</f>
        <v>68</v>
      </c>
      <c r="AY14" s="22">
        <f>'2月'!Y14</f>
        <v>61.7</v>
      </c>
      <c r="AZ14" s="22">
        <f>'3月'!Y14</f>
        <v>77.1</v>
      </c>
      <c r="BA14" s="99">
        <f t="shared" si="5"/>
        <v>888.3000000000001</v>
      </c>
      <c r="BB14" s="52">
        <f>'4月'!AG14</f>
        <v>662.5990670346877</v>
      </c>
      <c r="BC14" s="28">
        <f>'5月'!AG14</f>
        <v>672.3098623670494</v>
      </c>
      <c r="BD14" s="22">
        <f>'6月'!AG14</f>
        <v>603.6669089734271</v>
      </c>
      <c r="BE14" s="22">
        <f>'7月'!AG14</f>
        <v>644.1621052828785</v>
      </c>
      <c r="BF14" s="22">
        <f>'8月'!AG14</f>
        <v>778.448734395044</v>
      </c>
      <c r="BG14" s="22">
        <f>'9月'!AG14</f>
        <v>656.9921698052157</v>
      </c>
      <c r="BH14" s="22">
        <f>'10月'!AG14</f>
        <v>703.100532414657</v>
      </c>
      <c r="BI14" s="22">
        <f>'11月'!AG14</f>
        <v>637.2263246534524</v>
      </c>
      <c r="BJ14" s="22">
        <f>'12月'!AG14</f>
        <v>630.5733982729818</v>
      </c>
      <c r="BK14" s="22">
        <f>'1月'!AG14</f>
        <v>671.0430342815463</v>
      </c>
      <c r="BL14" s="22">
        <f>'2月'!AG14</f>
        <v>576.8949905067914</v>
      </c>
      <c r="BM14" s="22">
        <f>'3月'!AG14</f>
        <v>598.9548544261523</v>
      </c>
      <c r="BN14" s="110">
        <f t="shared" si="6"/>
        <v>653.6967153604966</v>
      </c>
      <c r="BO14" s="31">
        <f>'4月'!AD14</f>
        <v>518.7803657611415</v>
      </c>
      <c r="BP14" s="22">
        <f>'5月'!AD14</f>
        <v>561.7161396542541</v>
      </c>
      <c r="BQ14" s="22">
        <f>'6月'!AD14</f>
        <v>492.04426136822553</v>
      </c>
      <c r="BR14" s="22">
        <f>'7月'!AD14</f>
        <v>526.9139857803478</v>
      </c>
      <c r="BS14" s="22">
        <f>'8月'!AD14</f>
        <v>643.9097650261257</v>
      </c>
      <c r="BT14" s="22">
        <f>'9月'!AD14</f>
        <v>540.1863715783342</v>
      </c>
      <c r="BU14" s="22">
        <f>'10月'!AD14</f>
        <v>581.4281240212965</v>
      </c>
      <c r="BV14" s="22">
        <f>'11月'!AD14</f>
        <v>532.4523902059851</v>
      </c>
      <c r="BW14" s="22">
        <f>'12月'!AD14</f>
        <v>510.1056445730688</v>
      </c>
      <c r="BX14" s="22">
        <f>'1月'!AD14</f>
        <v>564.3788773597483</v>
      </c>
      <c r="BY14" s="22">
        <f>'2月'!AD14</f>
        <v>469.61825477963936</v>
      </c>
      <c r="BZ14" s="22">
        <f>'3月'!AD14</f>
        <v>477.78083375898785</v>
      </c>
      <c r="CA14" s="103">
        <f t="shared" si="7"/>
        <v>535.578940649907</v>
      </c>
      <c r="CB14" s="31">
        <f>'4月'!AH14</f>
        <v>143.81870127354608</v>
      </c>
      <c r="CC14" s="22">
        <f>'5月'!AH14</f>
        <v>110.5937227127953</v>
      </c>
      <c r="CD14" s="22">
        <f>'6月'!AH14</f>
        <v>111.62264760520151</v>
      </c>
      <c r="CE14" s="22">
        <f>'7月'!AH14</f>
        <v>117.24811950253074</v>
      </c>
      <c r="CF14" s="22">
        <f>'8月'!AH14</f>
        <v>134.53896936891837</v>
      </c>
      <c r="CG14" s="22">
        <f>'9月'!AH14</f>
        <v>116.80579822688152</v>
      </c>
      <c r="CH14" s="22">
        <f>'10月'!AH14</f>
        <v>121.67240839336048</v>
      </c>
      <c r="CI14" s="22">
        <f>'11月'!AH14</f>
        <v>104.7739344474673</v>
      </c>
      <c r="CJ14" s="22">
        <f>'12月'!AH14</f>
        <v>120.46775369991293</v>
      </c>
      <c r="CK14" s="22">
        <f>'1月'!AH14</f>
        <v>106.66415692179791</v>
      </c>
      <c r="CL14" s="22">
        <f>'2月'!AH14</f>
        <v>107.27673572715197</v>
      </c>
      <c r="CM14" s="22">
        <f>'3月'!AH14</f>
        <v>121.17402066716436</v>
      </c>
      <c r="CN14" s="99">
        <f t="shared" si="8"/>
        <v>118.11777471058953</v>
      </c>
      <c r="CO14" s="68">
        <f>'4月'!AI14</f>
        <v>20.44181705040448</v>
      </c>
      <c r="CP14" s="69">
        <f>'5月'!AI15</f>
        <v>13.297994929707306</v>
      </c>
      <c r="CQ14" s="69">
        <f>'6月'!AI14</f>
        <v>21.930400525279055</v>
      </c>
      <c r="CR14" s="69">
        <f>'7月'!AI14</f>
        <v>17.303703703703707</v>
      </c>
      <c r="CS14" s="69">
        <f>'8月'!AI14</f>
        <v>17.56559766763848</v>
      </c>
      <c r="CT14" s="69">
        <f>'9月'!AI14</f>
        <v>22.132374962563645</v>
      </c>
      <c r="CU14" s="69">
        <f>'10月'!AI14</f>
        <v>16.590358200915702</v>
      </c>
      <c r="CV14" s="69">
        <f>'11月'!AI14</f>
        <v>19.92092457420925</v>
      </c>
      <c r="CW14" s="69">
        <f>'12月'!AI14</f>
        <v>21.771217712177123</v>
      </c>
      <c r="CX14" s="69">
        <f>'1月'!AI14</f>
        <v>17.120622568093385</v>
      </c>
      <c r="CY14" s="69">
        <f>'2月'!AI14</f>
        <v>20.510921880784892</v>
      </c>
      <c r="CZ14" s="125">
        <f>'3月'!AI14</f>
        <v>22.763157894736842</v>
      </c>
      <c r="DA14" s="60">
        <v>134</v>
      </c>
      <c r="DB14" s="20">
        <f t="shared" si="9"/>
        <v>4027.7999999999997</v>
      </c>
      <c r="DC14" s="20">
        <f t="shared" si="10"/>
        <v>4161.799999999999</v>
      </c>
      <c r="DD14" s="20">
        <f t="shared" si="11"/>
        <v>888.3000000000001</v>
      </c>
      <c r="DE14" s="128">
        <f t="shared" si="12"/>
        <v>5050.099999999999</v>
      </c>
      <c r="DF14" s="130">
        <f t="shared" si="13"/>
        <v>671.5147743622064</v>
      </c>
      <c r="DG14" s="133">
        <f t="shared" si="14"/>
        <v>553.396999651617</v>
      </c>
      <c r="DH14" s="118">
        <f t="shared" si="15"/>
        <v>118.14071020082459</v>
      </c>
    </row>
    <row r="15" spans="1:112" ht="18" customHeight="1">
      <c r="A15" s="34">
        <v>10</v>
      </c>
      <c r="B15" s="33" t="s">
        <v>29</v>
      </c>
      <c r="C15" s="39">
        <f>'4月'!C15</f>
        <v>37172</v>
      </c>
      <c r="D15" s="24">
        <f>'5月'!C15</f>
        <v>37148</v>
      </c>
      <c r="E15" s="21">
        <f>'6月'!C15</f>
        <v>37118</v>
      </c>
      <c r="F15" s="21">
        <f>'7月'!C15</f>
        <v>37078</v>
      </c>
      <c r="G15" s="21">
        <f>'8月'!C15</f>
        <v>37048</v>
      </c>
      <c r="H15" s="21">
        <f>'9月'!C15</f>
        <v>37020</v>
      </c>
      <c r="I15" s="21">
        <f>'10月'!C15</f>
        <v>37003</v>
      </c>
      <c r="J15" s="21">
        <f>'11月'!C15</f>
        <v>36967</v>
      </c>
      <c r="K15" s="21">
        <f>'12月'!C15</f>
        <v>36940</v>
      </c>
      <c r="L15" s="21">
        <f>'1月'!C15</f>
        <v>36912</v>
      </c>
      <c r="M15" s="21">
        <f>'2月'!C15</f>
        <v>36872</v>
      </c>
      <c r="N15" s="25">
        <f>'3月'!C15</f>
        <v>36584</v>
      </c>
      <c r="O15" s="52">
        <f>'4月'!Z15</f>
        <v>1288.9</v>
      </c>
      <c r="P15" s="28">
        <f>'5月'!Z15</f>
        <v>1312.5</v>
      </c>
      <c r="Q15" s="22">
        <f>'6月'!Z15</f>
        <v>1221.1</v>
      </c>
      <c r="R15" s="22">
        <f>'7月'!Z15</f>
        <v>1358.6</v>
      </c>
      <c r="S15" s="22">
        <f>'8月'!Z15</f>
        <v>1499.3999999999999</v>
      </c>
      <c r="T15" s="22">
        <f>'9月'!Z15</f>
        <v>1290.4</v>
      </c>
      <c r="U15" s="22">
        <f>'10月'!Z15</f>
        <v>1281.1999999999998</v>
      </c>
      <c r="V15" s="22">
        <f>'11月'!Z15</f>
        <v>1227.2000000000003</v>
      </c>
      <c r="W15" s="22">
        <f>'12月'!Z15</f>
        <v>1302.6000000000001</v>
      </c>
      <c r="X15" s="22">
        <f>'1月'!Z15</f>
        <v>1244.1000000000001</v>
      </c>
      <c r="Y15" s="22">
        <f>'2月'!Z15</f>
        <v>1002.5</v>
      </c>
      <c r="Z15" s="22">
        <f>'3月'!Z15</f>
        <v>1286</v>
      </c>
      <c r="AA15" s="96">
        <f t="shared" si="3"/>
        <v>15314.5</v>
      </c>
      <c r="AB15" s="53">
        <f>'4月'!D15</f>
        <v>827.3000000000001</v>
      </c>
      <c r="AC15" s="28">
        <f>'5月'!D15</f>
        <v>867.8</v>
      </c>
      <c r="AD15" s="22">
        <f>'6月'!D15</f>
        <v>809.6999999999999</v>
      </c>
      <c r="AE15" s="22">
        <f>'7月'!D15</f>
        <v>905.4</v>
      </c>
      <c r="AF15" s="22">
        <f>'8月'!D15</f>
        <v>1025.1</v>
      </c>
      <c r="AG15" s="22">
        <f>'9月'!D15</f>
        <v>824.2</v>
      </c>
      <c r="AH15" s="22">
        <f>'10月'!D15</f>
        <v>802.1999999999999</v>
      </c>
      <c r="AI15" s="22">
        <f>'11月'!D15</f>
        <v>799.2000000000002</v>
      </c>
      <c r="AJ15" s="22">
        <f>'12月'!D15</f>
        <v>818.1000000000001</v>
      </c>
      <c r="AK15" s="22">
        <f>'1月'!AA15</f>
        <v>821.8</v>
      </c>
      <c r="AL15" s="22">
        <f>'2月'!AA15</f>
        <v>623.7</v>
      </c>
      <c r="AM15" s="22">
        <f>'3月'!AA15</f>
        <v>795.6999999999999</v>
      </c>
      <c r="AN15" s="103">
        <f t="shared" si="4"/>
        <v>9920.2</v>
      </c>
      <c r="AO15" s="53">
        <f>'4月'!Y15</f>
        <v>461.6</v>
      </c>
      <c r="AP15" s="28">
        <f>'5月'!Y15</f>
        <v>444.7</v>
      </c>
      <c r="AQ15" s="22">
        <f>'6月'!Y15</f>
        <v>411.4</v>
      </c>
      <c r="AR15" s="22">
        <f>'7月'!Y15</f>
        <v>453.2</v>
      </c>
      <c r="AS15" s="22">
        <f>'8月'!Y15</f>
        <v>474.3</v>
      </c>
      <c r="AT15" s="22">
        <f>'9月'!Y15</f>
        <v>466.2</v>
      </c>
      <c r="AU15" s="22">
        <f>'10月'!Y15</f>
        <v>479</v>
      </c>
      <c r="AV15" s="22">
        <f>'11月'!Y15</f>
        <v>428</v>
      </c>
      <c r="AW15" s="22">
        <f>'12月'!Y15</f>
        <v>484.5</v>
      </c>
      <c r="AX15" s="22">
        <f>'1月'!Y15</f>
        <v>422.3</v>
      </c>
      <c r="AY15" s="22">
        <f>'2月'!Y15</f>
        <v>378.8</v>
      </c>
      <c r="AZ15" s="22">
        <f>'3月'!Y15</f>
        <v>490.3</v>
      </c>
      <c r="BA15" s="99">
        <f t="shared" si="5"/>
        <v>5394.3</v>
      </c>
      <c r="BB15" s="52">
        <f>'4月'!AG15</f>
        <v>1155.7982711001114</v>
      </c>
      <c r="BC15" s="28">
        <f>'5月'!AG15</f>
        <v>1139.7305286265575</v>
      </c>
      <c r="BD15" s="22">
        <f>'6月'!AG15</f>
        <v>1096.5928480341972</v>
      </c>
      <c r="BE15" s="22">
        <f>'7月'!AG15</f>
        <v>1181.9894938133907</v>
      </c>
      <c r="BF15" s="22">
        <f>'8月'!AG15</f>
        <v>1305.5425916509357</v>
      </c>
      <c r="BG15" s="22">
        <f>'9月'!AG15</f>
        <v>1161.8944714568702</v>
      </c>
      <c r="BH15" s="22">
        <f>'10月'!AG15</f>
        <v>1116.9103115440507</v>
      </c>
      <c r="BI15" s="22">
        <f>'11月'!AG15</f>
        <v>1106.5725286516806</v>
      </c>
      <c r="BJ15" s="22">
        <f>'12月'!AG15</f>
        <v>1137.5028380809335</v>
      </c>
      <c r="BK15" s="22">
        <f>'1月'!AG15</f>
        <v>1087.241495029154</v>
      </c>
      <c r="BL15" s="22">
        <f>'2月'!AG15</f>
        <v>971.0233084338097</v>
      </c>
      <c r="BM15" s="22">
        <f>'3月'!AG15</f>
        <v>1133.9348066843959</v>
      </c>
      <c r="BN15" s="110">
        <f t="shared" si="6"/>
        <v>1133.3747770549796</v>
      </c>
      <c r="BO15" s="31">
        <f>'4月'!AD15</f>
        <v>741.8666379712329</v>
      </c>
      <c r="BP15" s="22">
        <f>'5月'!AD15</f>
        <v>753.5681163749535</v>
      </c>
      <c r="BQ15" s="22">
        <f>'6月'!AD15</f>
        <v>727.1404709305458</v>
      </c>
      <c r="BR15" s="22">
        <f>'7月'!AD15</f>
        <v>787.7029940369822</v>
      </c>
      <c r="BS15" s="22">
        <f>'8月'!AD15</f>
        <v>892.5648330674766</v>
      </c>
      <c r="BT15" s="22">
        <f>'9月'!AD15</f>
        <v>742.1213758328832</v>
      </c>
      <c r="BU15" s="22">
        <f>'10月'!AD15</f>
        <v>699.3330096164826</v>
      </c>
      <c r="BV15" s="22">
        <f>'11月'!AD15</f>
        <v>720.6427354126654</v>
      </c>
      <c r="BW15" s="22">
        <f>'12月'!AD15</f>
        <v>714.410465095971</v>
      </c>
      <c r="BX15" s="22">
        <f>'1月'!AD15</f>
        <v>718.1858858732887</v>
      </c>
      <c r="BY15" s="22">
        <f>'2月'!AD15</f>
        <v>604.1169451073986</v>
      </c>
      <c r="BZ15" s="22">
        <f>'3月'!AD15</f>
        <v>701.6111397191086</v>
      </c>
      <c r="CA15" s="103">
        <f t="shared" si="7"/>
        <v>734.1607276333416</v>
      </c>
      <c r="CB15" s="31">
        <f>'4月'!AH15</f>
        <v>413.9316331288784</v>
      </c>
      <c r="CC15" s="22">
        <f>'5月'!AH15</f>
        <v>386.1624122516038</v>
      </c>
      <c r="CD15" s="22">
        <f>'6月'!AH15</f>
        <v>369.45237710365143</v>
      </c>
      <c r="CE15" s="22">
        <f>'7月'!AH15</f>
        <v>394.28649977640856</v>
      </c>
      <c r="CF15" s="22">
        <f>'8月'!AH15</f>
        <v>412.9777585834593</v>
      </c>
      <c r="CG15" s="22">
        <f>'9月'!AH15</f>
        <v>419.77309562398705</v>
      </c>
      <c r="CH15" s="22">
        <f>'10月'!AH15</f>
        <v>417.5773019275682</v>
      </c>
      <c r="CI15" s="22">
        <f>'11月'!AH15</f>
        <v>385.929793239015</v>
      </c>
      <c r="CJ15" s="22">
        <f>'12月'!AH15</f>
        <v>423.09237298496254</v>
      </c>
      <c r="CK15" s="22">
        <f>'1月'!AH15</f>
        <v>369.05560915586506</v>
      </c>
      <c r="CL15" s="22">
        <f>'2月'!AH15</f>
        <v>366.90636332641105</v>
      </c>
      <c r="CM15" s="22">
        <f>'3月'!AH15</f>
        <v>432.32366696528715</v>
      </c>
      <c r="CN15" s="99">
        <f t="shared" si="8"/>
        <v>399.2140494216381</v>
      </c>
      <c r="CO15" s="68">
        <f>'4月'!AI15</f>
        <v>16.402755953100442</v>
      </c>
      <c r="CP15" s="69">
        <f>'5月'!AI16</f>
        <v>15.750863060989644</v>
      </c>
      <c r="CQ15" s="69">
        <f>'6月'!AI15</f>
        <v>15.450166728417933</v>
      </c>
      <c r="CR15" s="69">
        <f>'7月'!AI15</f>
        <v>16.666666666666668</v>
      </c>
      <c r="CS15" s="69">
        <f>'8月'!AI15</f>
        <v>15.93990830162911</v>
      </c>
      <c r="CT15" s="69">
        <f>'9月'!AI15</f>
        <v>15.141955835962145</v>
      </c>
      <c r="CU15" s="69">
        <f>'10月'!AI15</f>
        <v>12.528047868362005</v>
      </c>
      <c r="CV15" s="69">
        <f>'11月'!AI15</f>
        <v>18.18068068068068</v>
      </c>
      <c r="CW15" s="69">
        <f>'12月'!AI15</f>
        <v>17.39396161838406</v>
      </c>
      <c r="CX15" s="69">
        <f>'1月'!AI15</f>
        <v>17.6807009004624</v>
      </c>
      <c r="CY15" s="69">
        <f>'2月'!AI15</f>
        <v>16.658649991983324</v>
      </c>
      <c r="CZ15" s="125">
        <f>'3月'!AI15</f>
        <v>16.65200452431821</v>
      </c>
      <c r="DA15" s="60">
        <v>248</v>
      </c>
      <c r="DB15" s="20">
        <f t="shared" si="9"/>
        <v>9920.2</v>
      </c>
      <c r="DC15" s="20">
        <f t="shared" si="10"/>
        <v>10168.2</v>
      </c>
      <c r="DD15" s="20">
        <f t="shared" si="11"/>
        <v>5394.3</v>
      </c>
      <c r="DE15" s="128">
        <f t="shared" si="12"/>
        <v>15562.5</v>
      </c>
      <c r="DF15" s="130">
        <f t="shared" si="13"/>
        <v>1151.7284252125842</v>
      </c>
      <c r="DG15" s="133">
        <f t="shared" si="14"/>
        <v>752.514375790946</v>
      </c>
      <c r="DH15" s="118">
        <f t="shared" si="15"/>
        <v>399.3974572220912</v>
      </c>
    </row>
    <row r="16" spans="1:112" ht="18" customHeight="1">
      <c r="A16" s="32">
        <v>11</v>
      </c>
      <c r="B16" s="33" t="s">
        <v>30</v>
      </c>
      <c r="C16" s="39">
        <f>'4月'!C16</f>
        <v>29553</v>
      </c>
      <c r="D16" s="24">
        <f>'5月'!C16</f>
        <v>29534</v>
      </c>
      <c r="E16" s="21">
        <f>'6月'!C16</f>
        <v>29537</v>
      </c>
      <c r="F16" s="21">
        <f>'7月'!C16</f>
        <v>29508</v>
      </c>
      <c r="G16" s="21">
        <f>'8月'!C16</f>
        <v>29480</v>
      </c>
      <c r="H16" s="21">
        <f>'9月'!C16</f>
        <v>29473</v>
      </c>
      <c r="I16" s="21">
        <f>'10月'!C16</f>
        <v>29455</v>
      </c>
      <c r="J16" s="21">
        <f>'11月'!C16</f>
        <v>29414</v>
      </c>
      <c r="K16" s="21">
        <f>'12月'!C16</f>
        <v>29399</v>
      </c>
      <c r="L16" s="21">
        <f>'1月'!C16</f>
        <v>29364</v>
      </c>
      <c r="M16" s="21">
        <f>'2月'!C16</f>
        <v>29322</v>
      </c>
      <c r="N16" s="25">
        <f>'3月'!C16</f>
        <v>29086</v>
      </c>
      <c r="O16" s="52">
        <f>'4月'!Z16</f>
        <v>872.8</v>
      </c>
      <c r="P16" s="28">
        <f>'5月'!Z16</f>
        <v>907</v>
      </c>
      <c r="Q16" s="22">
        <f>'6月'!Z16</f>
        <v>781.5</v>
      </c>
      <c r="R16" s="22">
        <f>'7月'!Z16</f>
        <v>890.1000000000001</v>
      </c>
      <c r="S16" s="22">
        <f>'8月'!Z16</f>
        <v>999.8000000000002</v>
      </c>
      <c r="T16" s="22">
        <f>'9月'!Z16</f>
        <v>856.3</v>
      </c>
      <c r="U16" s="22">
        <f>'10月'!Z16</f>
        <v>875.3</v>
      </c>
      <c r="V16" s="22">
        <f>'11月'!Z16</f>
        <v>785.4000000000001</v>
      </c>
      <c r="W16" s="22">
        <f>'12月'!Z16</f>
        <v>806.5</v>
      </c>
      <c r="X16" s="22">
        <f>'1月'!Z16</f>
        <v>713.6</v>
      </c>
      <c r="Y16" s="22">
        <f>'2月'!Z16</f>
        <v>567.2</v>
      </c>
      <c r="Z16" s="22">
        <f>'3月'!Z16</f>
        <v>706.8</v>
      </c>
      <c r="AA16" s="96">
        <f t="shared" si="3"/>
        <v>9762.300000000001</v>
      </c>
      <c r="AB16" s="53">
        <f>'4月'!D16</f>
        <v>659.5</v>
      </c>
      <c r="AC16" s="28">
        <f>'5月'!D16</f>
        <v>695.1999999999999</v>
      </c>
      <c r="AD16" s="22">
        <f>'6月'!D16</f>
        <v>593.6999999999999</v>
      </c>
      <c r="AE16" s="22">
        <f>'7月'!D16</f>
        <v>663.8000000000001</v>
      </c>
      <c r="AF16" s="22">
        <f>'8月'!D16</f>
        <v>786.0000000000001</v>
      </c>
      <c r="AG16" s="22">
        <f>'9月'!D16</f>
        <v>663.3</v>
      </c>
      <c r="AH16" s="22">
        <f>'10月'!D16</f>
        <v>657.6</v>
      </c>
      <c r="AI16" s="22">
        <f>'11月'!D16</f>
        <v>597.6</v>
      </c>
      <c r="AJ16" s="22">
        <f>'12月'!D16</f>
        <v>593.7</v>
      </c>
      <c r="AK16" s="22">
        <f>'1月'!AA16</f>
        <v>537.7</v>
      </c>
      <c r="AL16" s="22">
        <f>'2月'!AA16</f>
        <v>414.4000000000001</v>
      </c>
      <c r="AM16" s="22">
        <f>'3月'!AA16</f>
        <v>512.8</v>
      </c>
      <c r="AN16" s="103">
        <f t="shared" si="4"/>
        <v>7375.3</v>
      </c>
      <c r="AO16" s="53">
        <f>'4月'!Y16</f>
        <v>213.3</v>
      </c>
      <c r="AP16" s="28">
        <f>'5月'!Y16</f>
        <v>211.8</v>
      </c>
      <c r="AQ16" s="22">
        <f>'6月'!Y16</f>
        <v>187.8</v>
      </c>
      <c r="AR16" s="22">
        <f>'7月'!Y16</f>
        <v>226.3</v>
      </c>
      <c r="AS16" s="22">
        <f>'8月'!Y16</f>
        <v>213.8</v>
      </c>
      <c r="AT16" s="22">
        <f>'9月'!Y16</f>
        <v>193</v>
      </c>
      <c r="AU16" s="22">
        <f>'10月'!Y16</f>
        <v>217.7</v>
      </c>
      <c r="AV16" s="22">
        <f>'11月'!Y16</f>
        <v>187.8</v>
      </c>
      <c r="AW16" s="22">
        <f>'12月'!Y16</f>
        <v>212.8</v>
      </c>
      <c r="AX16" s="22">
        <f>'1月'!Y16</f>
        <v>175.9</v>
      </c>
      <c r="AY16" s="22">
        <f>'2月'!Y16</f>
        <v>152.8</v>
      </c>
      <c r="AZ16" s="22">
        <f>'3月'!Y16</f>
        <v>194</v>
      </c>
      <c r="BA16" s="99">
        <f t="shared" si="5"/>
        <v>2387</v>
      </c>
      <c r="BB16" s="52">
        <f>'4月'!AG16</f>
        <v>984.4460235283502</v>
      </c>
      <c r="BC16" s="28">
        <f>'5月'!AG16</f>
        <v>990.6570229609613</v>
      </c>
      <c r="BD16" s="22">
        <f>'6月'!AG16</f>
        <v>881.9446795544571</v>
      </c>
      <c r="BE16" s="22">
        <f>'7月'!AG16</f>
        <v>973.0548741292686</v>
      </c>
      <c r="BF16" s="22">
        <f>'8月'!AG16</f>
        <v>1094.0167199194645</v>
      </c>
      <c r="BG16" s="22">
        <f>'9月'!AG16</f>
        <v>968.4570058471595</v>
      </c>
      <c r="BH16" s="22">
        <f>'10月'!AG16</f>
        <v>958.597313561967</v>
      </c>
      <c r="BI16" s="22">
        <f>'11月'!AG16</f>
        <v>890.0523560209425</v>
      </c>
      <c r="BJ16" s="22">
        <f>'12月'!AG16</f>
        <v>884.9324477791102</v>
      </c>
      <c r="BK16" s="22">
        <f>'1月'!AG16</f>
        <v>783.9311687341534</v>
      </c>
      <c r="BL16" s="22">
        <f>'2月'!AG16</f>
        <v>690.8513354185548</v>
      </c>
      <c r="BM16" s="22">
        <f>'3月'!AG16</f>
        <v>783.8822801347726</v>
      </c>
      <c r="BN16" s="110">
        <f t="shared" si="6"/>
        <v>907.4755673755735</v>
      </c>
      <c r="BO16" s="31">
        <f>'4月'!AD16</f>
        <v>743.861311316392</v>
      </c>
      <c r="BP16" s="22">
        <f>'5月'!AD16</f>
        <v>759.3216784591623</v>
      </c>
      <c r="BQ16" s="22">
        <f>'6月'!AD16</f>
        <v>670.0071097267833</v>
      </c>
      <c r="BR16" s="22">
        <f>'7月'!AD16</f>
        <v>725.6643359701252</v>
      </c>
      <c r="BS16" s="22">
        <f>'8月'!AD16</f>
        <v>860.0691556878365</v>
      </c>
      <c r="BT16" s="22">
        <f>'9月'!AD16</f>
        <v>750.1781291351406</v>
      </c>
      <c r="BU16" s="22">
        <f>'10月'!AD16</f>
        <v>720.1800450112528</v>
      </c>
      <c r="BV16" s="22">
        <f>'11月'!AD16</f>
        <v>677.228530631672</v>
      </c>
      <c r="BW16" s="22">
        <f>'12月'!AD16</f>
        <v>651.437562611851</v>
      </c>
      <c r="BX16" s="22">
        <f>'1月'!AD16</f>
        <v>590.6947721809897</v>
      </c>
      <c r="BY16" s="22">
        <f>'2月'!AD16</f>
        <v>504.74046790805545</v>
      </c>
      <c r="BZ16" s="22">
        <f>'3月'!AD16</f>
        <v>568.7250046025912</v>
      </c>
      <c r="CA16" s="103">
        <f t="shared" si="7"/>
        <v>685.5868547437659</v>
      </c>
      <c r="CB16" s="31">
        <f>'4月'!AH16</f>
        <v>240.5847122119582</v>
      </c>
      <c r="CC16" s="22">
        <f>'5月'!AH16</f>
        <v>231.33534450179891</v>
      </c>
      <c r="CD16" s="22">
        <f>'6月'!AH16</f>
        <v>211.93756982767377</v>
      </c>
      <c r="CE16" s="22">
        <f>'7月'!AH16</f>
        <v>247.3905381591433</v>
      </c>
      <c r="CF16" s="22">
        <f>'8月'!AH16</f>
        <v>233.94756423162778</v>
      </c>
      <c r="CG16" s="22">
        <f>'9月'!AH16</f>
        <v>218.27887671201893</v>
      </c>
      <c r="CH16" s="22">
        <f>'10月'!AH16</f>
        <v>238.41726855071428</v>
      </c>
      <c r="CI16" s="22">
        <f>'11月'!AH16</f>
        <v>212.8238253892704</v>
      </c>
      <c r="CJ16" s="22">
        <f>'12月'!AH16</f>
        <v>233.49488516725938</v>
      </c>
      <c r="CK16" s="22">
        <f>'1月'!AH16</f>
        <v>193.23639655316362</v>
      </c>
      <c r="CL16" s="22">
        <f>'2月'!AH16</f>
        <v>186.1108675104992</v>
      </c>
      <c r="CM16" s="22">
        <f>'3月'!AH16</f>
        <v>215.15727553218153</v>
      </c>
      <c r="CN16" s="99">
        <f t="shared" si="8"/>
        <v>221.88871263180744</v>
      </c>
      <c r="CO16" s="68">
        <f>'4月'!AI16</f>
        <v>17.831690674753602</v>
      </c>
      <c r="CP16" s="69">
        <f>'5月'!AI17</f>
        <v>21.512327119663258</v>
      </c>
      <c r="CQ16" s="69">
        <f>'6月'!AI16</f>
        <v>15.883442816237158</v>
      </c>
      <c r="CR16" s="69">
        <f>'7月'!AI16</f>
        <v>15.230491111780655</v>
      </c>
      <c r="CS16" s="69">
        <f>'8月'!AI16</f>
        <v>14.007633587786257</v>
      </c>
      <c r="CT16" s="69">
        <f>'9月'!AI16</f>
        <v>14.066033469018544</v>
      </c>
      <c r="CU16" s="69">
        <f>'10月'!AI16</f>
        <v>15.41970802919708</v>
      </c>
      <c r="CV16" s="69">
        <f>'11月'!AI16</f>
        <v>15.662650602409638</v>
      </c>
      <c r="CW16" s="69">
        <f>'12月'!AI16</f>
        <v>17.972039750715847</v>
      </c>
      <c r="CX16" s="69">
        <f>'1月'!AI16</f>
        <v>16.90533754881904</v>
      </c>
      <c r="CY16" s="69">
        <f>'2月'!AI16</f>
        <v>15.540540540540539</v>
      </c>
      <c r="CZ16" s="125">
        <f>'3月'!AI16</f>
        <v>17.43369734789392</v>
      </c>
      <c r="DA16" s="60">
        <v>117</v>
      </c>
      <c r="DB16" s="20">
        <f t="shared" si="9"/>
        <v>7375.3</v>
      </c>
      <c r="DC16" s="20">
        <f t="shared" si="10"/>
        <v>7492.3</v>
      </c>
      <c r="DD16" s="20">
        <f t="shared" si="11"/>
        <v>2387</v>
      </c>
      <c r="DE16" s="128">
        <f t="shared" si="12"/>
        <v>9879.3</v>
      </c>
      <c r="DF16" s="130">
        <f t="shared" si="13"/>
        <v>918.3515537090134</v>
      </c>
      <c r="DG16" s="133">
        <f t="shared" si="14"/>
        <v>696.462841077206</v>
      </c>
      <c r="DH16" s="118">
        <f t="shared" si="15"/>
        <v>222.02430919698728</v>
      </c>
    </row>
    <row r="17" spans="1:112" ht="18" customHeight="1">
      <c r="A17" s="32">
        <v>12</v>
      </c>
      <c r="B17" s="33" t="s">
        <v>31</v>
      </c>
      <c r="C17" s="39">
        <f>'4月'!C17</f>
        <v>28280</v>
      </c>
      <c r="D17" s="24">
        <f>'5月'!C17</f>
        <v>28255</v>
      </c>
      <c r="E17" s="21">
        <f>'6月'!C17</f>
        <v>28243</v>
      </c>
      <c r="F17" s="21">
        <f>'7月'!C17</f>
        <v>28239</v>
      </c>
      <c r="G17" s="21">
        <f>'8月'!C17</f>
        <v>28191</v>
      </c>
      <c r="H17" s="21">
        <f>'9月'!C17</f>
        <v>28170</v>
      </c>
      <c r="I17" s="21">
        <f>'10月'!C17</f>
        <v>28134</v>
      </c>
      <c r="J17" s="21">
        <f>'11月'!C17</f>
        <v>28081</v>
      </c>
      <c r="K17" s="21">
        <f>'12月'!C17</f>
        <v>28039</v>
      </c>
      <c r="L17" s="21">
        <f>'1月'!C17</f>
        <v>27996</v>
      </c>
      <c r="M17" s="21">
        <f>'2月'!C17</f>
        <v>27973</v>
      </c>
      <c r="N17" s="25">
        <f>'3月'!C17</f>
        <v>27921</v>
      </c>
      <c r="O17" s="52">
        <f>'4月'!Z17</f>
        <v>985.1</v>
      </c>
      <c r="P17" s="28">
        <f>'5月'!Z17</f>
        <v>964.4000000000001</v>
      </c>
      <c r="Q17" s="22">
        <f>'6月'!Z17</f>
        <v>813.4</v>
      </c>
      <c r="R17" s="22">
        <f>'7月'!Z17</f>
        <v>946.2</v>
      </c>
      <c r="S17" s="22">
        <f>'8月'!Z17</f>
        <v>1062.3</v>
      </c>
      <c r="T17" s="22">
        <f>'9月'!Z17</f>
        <v>973</v>
      </c>
      <c r="U17" s="22">
        <f>'10月'!Z17</f>
        <v>948.2</v>
      </c>
      <c r="V17" s="22">
        <f>'11月'!Z17</f>
        <v>824.3</v>
      </c>
      <c r="W17" s="22">
        <f>'12月'!Z17</f>
        <v>893.0999999999999</v>
      </c>
      <c r="X17" s="22">
        <f>'1月'!Z17</f>
        <v>806.4</v>
      </c>
      <c r="Y17" s="22">
        <f>'2月'!Z17</f>
        <v>666.8</v>
      </c>
      <c r="Z17" s="22">
        <f>'3月'!Z17</f>
        <v>866.4</v>
      </c>
      <c r="AA17" s="96">
        <f t="shared" si="3"/>
        <v>10749.599999999999</v>
      </c>
      <c r="AB17" s="53">
        <f>'4月'!D17</f>
        <v>671</v>
      </c>
      <c r="AC17" s="28">
        <f>'5月'!D17</f>
        <v>665.2</v>
      </c>
      <c r="AD17" s="22">
        <f>'6月'!D17</f>
        <v>565.5</v>
      </c>
      <c r="AE17" s="22">
        <f>'7月'!D17</f>
        <v>639.6</v>
      </c>
      <c r="AF17" s="22">
        <f>'8月'!D17</f>
        <v>740.1</v>
      </c>
      <c r="AG17" s="22">
        <f>'9月'!D17</f>
        <v>697.7</v>
      </c>
      <c r="AH17" s="22">
        <f>'10月'!D17</f>
        <v>652.7</v>
      </c>
      <c r="AI17" s="22">
        <f>'11月'!D17</f>
        <v>564.9</v>
      </c>
      <c r="AJ17" s="22">
        <f>'12月'!D17</f>
        <v>576.3</v>
      </c>
      <c r="AK17" s="22">
        <f>'1月'!AA17</f>
        <v>528</v>
      </c>
      <c r="AL17" s="22">
        <f>'2月'!AA17</f>
        <v>427</v>
      </c>
      <c r="AM17" s="22">
        <f>'3月'!AA17</f>
        <v>585</v>
      </c>
      <c r="AN17" s="103">
        <f t="shared" si="4"/>
        <v>7313</v>
      </c>
      <c r="AO17" s="53">
        <f>'4月'!Y17</f>
        <v>314.1</v>
      </c>
      <c r="AP17" s="28">
        <f>'5月'!Y17</f>
        <v>299.2</v>
      </c>
      <c r="AQ17" s="22">
        <f>'6月'!Y17</f>
        <v>247.9</v>
      </c>
      <c r="AR17" s="22">
        <f>'7月'!Y17</f>
        <v>306.6</v>
      </c>
      <c r="AS17" s="22">
        <f>'8月'!Y17</f>
        <v>322.2</v>
      </c>
      <c r="AT17" s="22">
        <f>'9月'!Y17</f>
        <v>275.3</v>
      </c>
      <c r="AU17" s="22">
        <f>'10月'!Y17</f>
        <v>295.5</v>
      </c>
      <c r="AV17" s="22">
        <f>'11月'!Y17</f>
        <v>259.4</v>
      </c>
      <c r="AW17" s="22">
        <f>'12月'!Y17</f>
        <v>316.8</v>
      </c>
      <c r="AX17" s="22">
        <f>'1月'!Y17</f>
        <v>278.4</v>
      </c>
      <c r="AY17" s="22">
        <f>'2月'!Y17</f>
        <v>239.8</v>
      </c>
      <c r="AZ17" s="22">
        <f>'3月'!Y17</f>
        <v>281.4</v>
      </c>
      <c r="BA17" s="99">
        <f t="shared" si="5"/>
        <v>3436.600000000001</v>
      </c>
      <c r="BB17" s="52">
        <f>'4月'!AG17</f>
        <v>1161.1268269684113</v>
      </c>
      <c r="BC17" s="28">
        <f>'5月'!AG17</f>
        <v>1101.0326462344663</v>
      </c>
      <c r="BD17" s="22">
        <f>'6月'!AG17</f>
        <v>960.0018883735203</v>
      </c>
      <c r="BE17" s="22">
        <f>'7月'!AG17</f>
        <v>1080.8662008272706</v>
      </c>
      <c r="BF17" s="22">
        <f>'8月'!AG17</f>
        <v>1215.5560971758316</v>
      </c>
      <c r="BG17" s="22">
        <f>'9月'!AG17</f>
        <v>1151.3430363270618</v>
      </c>
      <c r="BH17" s="22">
        <f>'10月'!AG17</f>
        <v>1087.1933167766244</v>
      </c>
      <c r="BI17" s="22">
        <f>'11月'!AG17</f>
        <v>978.4789240649073</v>
      </c>
      <c r="BJ17" s="22">
        <f>'12月'!AG17</f>
        <v>1027.4859096028686</v>
      </c>
      <c r="BK17" s="22">
        <f>'1月'!AG17</f>
        <v>929.1649959210763</v>
      </c>
      <c r="BL17" s="22">
        <f>'2月'!AG17</f>
        <v>851.3311305289284</v>
      </c>
      <c r="BM17" s="22">
        <f>'3月'!AG17</f>
        <v>1000.9808780765085</v>
      </c>
      <c r="BN17" s="110">
        <f t="shared" si="6"/>
        <v>1045.4724495601558</v>
      </c>
      <c r="BO17" s="31">
        <f>'4月'!AD17</f>
        <v>790.9005186232908</v>
      </c>
      <c r="BP17" s="22">
        <f>'5月'!AD17</f>
        <v>759.4430902894721</v>
      </c>
      <c r="BQ17" s="22">
        <f>'6月'!AD17</f>
        <v>667.4220160747797</v>
      </c>
      <c r="BR17" s="22">
        <f>'7月'!AD17</f>
        <v>730.6299112757581</v>
      </c>
      <c r="BS17" s="22">
        <f>'8月'!AD17</f>
        <v>846.8728866796885</v>
      </c>
      <c r="BT17" s="22">
        <f>'9月'!AD17</f>
        <v>825.5827712696722</v>
      </c>
      <c r="BU17" s="22">
        <f>'10月'!AD17</f>
        <v>748.377006813017</v>
      </c>
      <c r="BV17" s="22">
        <f>'11月'!AD17</f>
        <v>670.5601652362807</v>
      </c>
      <c r="BW17" s="22">
        <f>'12月'!AD17</f>
        <v>663.0166047521366</v>
      </c>
      <c r="BX17" s="22">
        <f>'1月'!AD17</f>
        <v>608.3818425673715</v>
      </c>
      <c r="BY17" s="22">
        <f>'2月'!AD17</f>
        <v>545.1685553927001</v>
      </c>
      <c r="BZ17" s="22">
        <f>'3月'!AD17</f>
        <v>675.8700527178642</v>
      </c>
      <c r="CA17" s="103">
        <f t="shared" si="7"/>
        <v>711.2394901794876</v>
      </c>
      <c r="CB17" s="31">
        <f>'4月'!AH17</f>
        <v>370.2263083451203</v>
      </c>
      <c r="CC17" s="22">
        <f>'5月'!AH17</f>
        <v>341.58955594499406</v>
      </c>
      <c r="CD17" s="22">
        <f>'6月'!AH17</f>
        <v>292.57987229874067</v>
      </c>
      <c r="CE17" s="22">
        <f>'7月'!AH17</f>
        <v>350.2362895515126</v>
      </c>
      <c r="CF17" s="22">
        <f>'8月'!AH17</f>
        <v>368.6832104961432</v>
      </c>
      <c r="CG17" s="22">
        <f>'9月'!AH17</f>
        <v>325.7602650573897</v>
      </c>
      <c r="CH17" s="22">
        <f>'10月'!AH17</f>
        <v>338.81630996360735</v>
      </c>
      <c r="CI17" s="22">
        <f>'11月'!AH17</f>
        <v>307.91875882862666</v>
      </c>
      <c r="CJ17" s="22">
        <f>'12月'!AH17</f>
        <v>364.46930485073216</v>
      </c>
      <c r="CK17" s="22">
        <f>'1月'!AH17</f>
        <v>320.7831533537049</v>
      </c>
      <c r="CL17" s="22">
        <f>'2月'!AH17</f>
        <v>306.1625751362283</v>
      </c>
      <c r="CM17" s="22">
        <f>'3月'!AH17</f>
        <v>325.1108253586444</v>
      </c>
      <c r="CN17" s="99">
        <f t="shared" si="8"/>
        <v>334.2329593806683</v>
      </c>
      <c r="CO17" s="68">
        <f>'4月'!AI17</f>
        <v>23.97913561847988</v>
      </c>
      <c r="CP17" s="69">
        <f>'5月'!AI18</f>
        <v>13.715600389346077</v>
      </c>
      <c r="CQ17" s="69">
        <f>'6月'!AI17</f>
        <v>20.19451812555261</v>
      </c>
      <c r="CR17" s="69">
        <f>'7月'!AI17</f>
        <v>20.919324577861165</v>
      </c>
      <c r="CS17" s="69">
        <f>'8月'!AI17</f>
        <v>15.97081475476287</v>
      </c>
      <c r="CT17" s="69">
        <f>'9月'!AI17</f>
        <v>17.371363050021497</v>
      </c>
      <c r="CU17" s="69">
        <f>'10月'!AI17</f>
        <v>20.193044277616057</v>
      </c>
      <c r="CV17" s="69">
        <f>'11月'!AI17</f>
        <v>19.01221455124801</v>
      </c>
      <c r="CW17" s="69">
        <f>'12月'!AI17</f>
        <v>19.312857886517442</v>
      </c>
      <c r="CX17" s="69">
        <f>'1月'!AI17</f>
        <v>17.821969696969695</v>
      </c>
      <c r="CY17" s="69">
        <f>'2月'!AI17</f>
        <v>17.962529274004684</v>
      </c>
      <c r="CZ17" s="125">
        <f>'3月'!AI17</f>
        <v>20.683760683760685</v>
      </c>
      <c r="DA17" s="60">
        <v>314</v>
      </c>
      <c r="DB17" s="20">
        <f t="shared" si="9"/>
        <v>7313</v>
      </c>
      <c r="DC17" s="20">
        <f t="shared" si="10"/>
        <v>7627</v>
      </c>
      <c r="DD17" s="20">
        <f t="shared" si="11"/>
        <v>3436.600000000001</v>
      </c>
      <c r="DE17" s="128">
        <f t="shared" si="12"/>
        <v>11063.6</v>
      </c>
      <c r="DF17" s="130">
        <f t="shared" si="13"/>
        <v>1076.011106734552</v>
      </c>
      <c r="DG17" s="133">
        <f t="shared" si="14"/>
        <v>741.7781473538837</v>
      </c>
      <c r="DH17" s="118">
        <f t="shared" si="15"/>
        <v>334.66064071065</v>
      </c>
    </row>
    <row r="18" spans="1:112" ht="18" customHeight="1">
      <c r="A18" s="32">
        <v>13</v>
      </c>
      <c r="B18" s="33" t="s">
        <v>32</v>
      </c>
      <c r="C18" s="39">
        <f>'4月'!C18</f>
        <v>124183</v>
      </c>
      <c r="D18" s="24">
        <f>'5月'!C18</f>
        <v>124069</v>
      </c>
      <c r="E18" s="21">
        <f>'6月'!C18</f>
        <v>124013</v>
      </c>
      <c r="F18" s="21">
        <f>'7月'!C18</f>
        <v>123974</v>
      </c>
      <c r="G18" s="21">
        <f>'8月'!C18</f>
        <v>123934</v>
      </c>
      <c r="H18" s="21">
        <f>'9月'!C18</f>
        <v>123863</v>
      </c>
      <c r="I18" s="21">
        <f>'10月'!C18</f>
        <v>123874</v>
      </c>
      <c r="J18" s="21">
        <f>'11月'!C18</f>
        <v>123777</v>
      </c>
      <c r="K18" s="21">
        <f>'12月'!C18</f>
        <v>123718</v>
      </c>
      <c r="L18" s="21">
        <f>'1月'!C18</f>
        <v>123668</v>
      </c>
      <c r="M18" s="21">
        <f>'2月'!C18</f>
        <v>123566</v>
      </c>
      <c r="N18" s="25">
        <f>'3月'!C18</f>
        <v>123004</v>
      </c>
      <c r="O18" s="52">
        <f>'4月'!Z18</f>
        <v>3356.6</v>
      </c>
      <c r="P18" s="28">
        <f>'5月'!Z18</f>
        <v>3329.7</v>
      </c>
      <c r="Q18" s="22">
        <f>'6月'!Z18</f>
        <v>3105.9</v>
      </c>
      <c r="R18" s="22">
        <f>'7月'!Z18</f>
        <v>3438.2999999999997</v>
      </c>
      <c r="S18" s="22">
        <f>'8月'!Z18</f>
        <v>3665</v>
      </c>
      <c r="T18" s="22">
        <f>'9月'!Z18</f>
        <v>3377.2</v>
      </c>
      <c r="U18" s="22">
        <f>'10月'!Z18</f>
        <v>3193.6000000000004</v>
      </c>
      <c r="V18" s="22">
        <f>'11月'!Z18</f>
        <v>3061.9</v>
      </c>
      <c r="W18" s="22">
        <f>'12月'!Z18</f>
        <v>3109.2</v>
      </c>
      <c r="X18" s="22">
        <f>'1月'!Z18</f>
        <v>2815</v>
      </c>
      <c r="Y18" s="22">
        <f>'2月'!Z18</f>
        <v>2334.4</v>
      </c>
      <c r="Z18" s="22">
        <f>'3月'!Z18</f>
        <v>3311.0999999999995</v>
      </c>
      <c r="AA18" s="96">
        <f t="shared" si="3"/>
        <v>38097.9</v>
      </c>
      <c r="AB18" s="53">
        <f>'4月'!D18</f>
        <v>2256.7</v>
      </c>
      <c r="AC18" s="28">
        <f>'5月'!D18</f>
        <v>2260.2</v>
      </c>
      <c r="AD18" s="22">
        <f>'6月'!D18</f>
        <v>2096</v>
      </c>
      <c r="AE18" s="22">
        <f>'7月'!D18</f>
        <v>2242.3999999999996</v>
      </c>
      <c r="AF18" s="22">
        <f>'8月'!D18</f>
        <v>2500.4</v>
      </c>
      <c r="AG18" s="22">
        <f>'9月'!D18</f>
        <v>2224.7</v>
      </c>
      <c r="AH18" s="22">
        <f>'10月'!D18</f>
        <v>2090.1000000000004</v>
      </c>
      <c r="AI18" s="22">
        <f>'11月'!D18</f>
        <v>1998.8000000000002</v>
      </c>
      <c r="AJ18" s="22">
        <f>'12月'!D18</f>
        <v>1998.4</v>
      </c>
      <c r="AK18" s="22">
        <f>'1月'!AA18</f>
        <v>1909.3999999999999</v>
      </c>
      <c r="AL18" s="22">
        <f>'2月'!AA18</f>
        <v>1539.6000000000001</v>
      </c>
      <c r="AM18" s="22">
        <f>'3月'!AA18</f>
        <v>2246.8999999999996</v>
      </c>
      <c r="AN18" s="103">
        <f t="shared" si="4"/>
        <v>25363.6</v>
      </c>
      <c r="AO18" s="53">
        <f>'4月'!Y18</f>
        <v>1099.9</v>
      </c>
      <c r="AP18" s="28">
        <f>'5月'!Y18</f>
        <v>1069.5</v>
      </c>
      <c r="AQ18" s="22">
        <f>'6月'!Y18</f>
        <v>1009.9</v>
      </c>
      <c r="AR18" s="22">
        <f>'7月'!Y18</f>
        <v>1195.9</v>
      </c>
      <c r="AS18" s="22">
        <f>'8月'!Y18</f>
        <v>1164.6</v>
      </c>
      <c r="AT18" s="22">
        <f>'9月'!Y18</f>
        <v>1152.5</v>
      </c>
      <c r="AU18" s="22">
        <f>'10月'!Y18</f>
        <v>1103.5</v>
      </c>
      <c r="AV18" s="22">
        <f>'11月'!Y18</f>
        <v>1063.1</v>
      </c>
      <c r="AW18" s="22">
        <f>'12月'!Y18</f>
        <v>1110.8</v>
      </c>
      <c r="AX18" s="22">
        <f>'1月'!Y18</f>
        <v>905.6</v>
      </c>
      <c r="AY18" s="22">
        <f>'2月'!Y18</f>
        <v>794.8</v>
      </c>
      <c r="AZ18" s="22">
        <f>'3月'!Y18</f>
        <v>1064.2</v>
      </c>
      <c r="BA18" s="99">
        <f t="shared" si="5"/>
        <v>12734.300000000001</v>
      </c>
      <c r="BB18" s="52">
        <f>'4月'!AG18</f>
        <v>900.9821526832711</v>
      </c>
      <c r="BC18" s="28">
        <f>'5月'!AG18</f>
        <v>865.725341699819</v>
      </c>
      <c r="BD18" s="22">
        <f>'6月'!AG18</f>
        <v>834.8318321466298</v>
      </c>
      <c r="BE18" s="22">
        <f>'7月'!AG18</f>
        <v>894.6464841483411</v>
      </c>
      <c r="BF18" s="22">
        <f>'8月'!AG18</f>
        <v>953.9416661417602</v>
      </c>
      <c r="BG18" s="22">
        <f>'9月'!AG18</f>
        <v>908.8535990031996</v>
      </c>
      <c r="BH18" s="22">
        <f>'10月'!AG18</f>
        <v>831.6463086580694</v>
      </c>
      <c r="BI18" s="22">
        <f>'11月'!AG18</f>
        <v>824.5743016338523</v>
      </c>
      <c r="BJ18" s="22">
        <f>'12月'!AG18</f>
        <v>810.6886159940217</v>
      </c>
      <c r="BK18" s="22">
        <f>'1月'!AG18</f>
        <v>734.2760585834916</v>
      </c>
      <c r="BL18" s="22">
        <f>'2月'!AG18</f>
        <v>674.7117214397858</v>
      </c>
      <c r="BM18" s="22">
        <f>'3月'!AG18</f>
        <v>868.3431223322398</v>
      </c>
      <c r="BN18" s="110">
        <f t="shared" si="6"/>
        <v>842.6875517239054</v>
      </c>
      <c r="BO18" s="31">
        <f>'4月'!AD18</f>
        <v>605.7458213550431</v>
      </c>
      <c r="BP18" s="22">
        <f>'5月'!AD18</f>
        <v>587.6542683454757</v>
      </c>
      <c r="BQ18" s="22">
        <f>'6月'!AD18</f>
        <v>563.381795994506</v>
      </c>
      <c r="BR18" s="22">
        <f>'7月'!AD18</f>
        <v>583.4730174953437</v>
      </c>
      <c r="BS18" s="22">
        <f>'8月'!AD18</f>
        <v>650.8146635800427</v>
      </c>
      <c r="BT18" s="22">
        <f>'9月'!AD18</f>
        <v>598.6991003501179</v>
      </c>
      <c r="BU18" s="22">
        <f>'10月'!AD18</f>
        <v>544.2835513922316</v>
      </c>
      <c r="BV18" s="22">
        <f>'11月'!AD18</f>
        <v>538.2798635179935</v>
      </c>
      <c r="BW18" s="22">
        <f>'12月'!AD18</f>
        <v>521.0601216397959</v>
      </c>
      <c r="BX18" s="22">
        <f>'1月'!AD18</f>
        <v>498.0556682981594</v>
      </c>
      <c r="BY18" s="22">
        <f>'2月'!AD18</f>
        <v>444.9906469879602</v>
      </c>
      <c r="BZ18" s="22">
        <f>'3月'!AD18</f>
        <v>589.2543751527617</v>
      </c>
      <c r="CA18" s="103">
        <f t="shared" si="7"/>
        <v>561.0175360559098</v>
      </c>
      <c r="CB18" s="31">
        <f>'4月'!AH18</f>
        <v>295.23633132822795</v>
      </c>
      <c r="CC18" s="22">
        <f>'5月'!AH18</f>
        <v>278.0710733543431</v>
      </c>
      <c r="CD18" s="22">
        <f>'6月'!AH18</f>
        <v>271.45003615212386</v>
      </c>
      <c r="CE18" s="22">
        <f>'7月'!AH18</f>
        <v>311.1734666529975</v>
      </c>
      <c r="CF18" s="22">
        <f>'8月'!AH18</f>
        <v>303.1270025617173</v>
      </c>
      <c r="CG18" s="22">
        <f>'9月'!AH18</f>
        <v>310.15449865308176</v>
      </c>
      <c r="CH18" s="22">
        <f>'10月'!AH18</f>
        <v>287.36275726583773</v>
      </c>
      <c r="CI18" s="22">
        <f>'11月'!AH18</f>
        <v>286.2944381158589</v>
      </c>
      <c r="CJ18" s="22">
        <f>'12月'!AH18</f>
        <v>289.62849435422595</v>
      </c>
      <c r="CK18" s="22">
        <f>'1月'!AH18</f>
        <v>236.22039028533212</v>
      </c>
      <c r="CL18" s="22">
        <f>'2月'!AH18</f>
        <v>229.72107445182561</v>
      </c>
      <c r="CM18" s="22">
        <f>'3月'!AH18</f>
        <v>279.08874717947805</v>
      </c>
      <c r="CN18" s="99">
        <f t="shared" si="8"/>
        <v>281.6700156679956</v>
      </c>
      <c r="CO18" s="68">
        <f>'4月'!AI18</f>
        <v>13.555191208401649</v>
      </c>
      <c r="CP18" s="69">
        <f>'5月'!AI19</f>
        <v>19.0885230255309</v>
      </c>
      <c r="CQ18" s="69">
        <f>'6月'!AI18</f>
        <v>14.332061068702288</v>
      </c>
      <c r="CR18" s="69">
        <f>'7月'!AI18</f>
        <v>12.183374955404926</v>
      </c>
      <c r="CS18" s="69">
        <f>'8月'!AI18</f>
        <v>12.57798752199648</v>
      </c>
      <c r="CT18" s="69">
        <f>'9月'!AI18</f>
        <v>13.062435384546234</v>
      </c>
      <c r="CU18" s="69">
        <f>'10月'!AI18</f>
        <v>11.54490215779149</v>
      </c>
      <c r="CV18" s="69">
        <f>'11月'!AI18</f>
        <v>14.22853712227336</v>
      </c>
      <c r="CW18" s="69">
        <f>'12月'!AI18</f>
        <v>14.226381104883906</v>
      </c>
      <c r="CX18" s="69">
        <f>'1月'!AI18</f>
        <v>15.407981564889495</v>
      </c>
      <c r="CY18" s="69">
        <f>'2月'!AI18</f>
        <v>15.491036632891658</v>
      </c>
      <c r="CZ18" s="125">
        <f>'3月'!AI18</f>
        <v>13.516400373848416</v>
      </c>
      <c r="DA18" s="60">
        <v>1479</v>
      </c>
      <c r="DB18" s="20">
        <f t="shared" si="9"/>
        <v>25363.6</v>
      </c>
      <c r="DC18" s="20">
        <f t="shared" si="10"/>
        <v>26842.6</v>
      </c>
      <c r="DD18" s="20">
        <f t="shared" si="11"/>
        <v>12734.300000000001</v>
      </c>
      <c r="DE18" s="128">
        <f t="shared" si="12"/>
        <v>39576.9</v>
      </c>
      <c r="DF18" s="130">
        <f t="shared" si="13"/>
        <v>875.4015566690507</v>
      </c>
      <c r="DG18" s="133">
        <f t="shared" si="14"/>
        <v>593.7315410010551</v>
      </c>
      <c r="DH18" s="118">
        <f t="shared" si="15"/>
        <v>281.64500339607133</v>
      </c>
    </row>
    <row r="19" spans="1:112" ht="18" customHeight="1">
      <c r="A19" s="32">
        <v>14</v>
      </c>
      <c r="B19" s="33" t="s">
        <v>33</v>
      </c>
      <c r="C19" s="39">
        <f>'4月'!C19</f>
        <v>17865</v>
      </c>
      <c r="D19" s="24">
        <f>'5月'!C19</f>
        <v>17851</v>
      </c>
      <c r="E19" s="21">
        <f>'6月'!C19</f>
        <v>17847</v>
      </c>
      <c r="F19" s="21">
        <f>'7月'!C19</f>
        <v>17830</v>
      </c>
      <c r="G19" s="21">
        <f>'8月'!C19</f>
        <v>17818</v>
      </c>
      <c r="H19" s="21">
        <f>'9月'!C19</f>
        <v>17811</v>
      </c>
      <c r="I19" s="21">
        <f>'10月'!C19</f>
        <v>17780</v>
      </c>
      <c r="J19" s="21">
        <f>'11月'!C19</f>
        <v>17744</v>
      </c>
      <c r="K19" s="21">
        <f>'12月'!C19</f>
        <v>17724</v>
      </c>
      <c r="L19" s="21">
        <f>'1月'!C19</f>
        <v>17696</v>
      </c>
      <c r="M19" s="21">
        <f>'2月'!C19</f>
        <v>17706</v>
      </c>
      <c r="N19" s="25">
        <f>'3月'!C19</f>
        <v>17675</v>
      </c>
      <c r="O19" s="52">
        <f>'4月'!Z19</f>
        <v>555.1999999999999</v>
      </c>
      <c r="P19" s="28">
        <f>'5月'!Z19</f>
        <v>559.1999999999999</v>
      </c>
      <c r="Q19" s="22">
        <f>'6月'!Z19</f>
        <v>483.69999999999993</v>
      </c>
      <c r="R19" s="22">
        <f>'7月'!Z19</f>
        <v>552.5</v>
      </c>
      <c r="S19" s="22">
        <f>'8月'!Z19</f>
        <v>657.5</v>
      </c>
      <c r="T19" s="22">
        <f>'9月'!Z19</f>
        <v>514.6</v>
      </c>
      <c r="U19" s="22">
        <f>'10月'!Z19</f>
        <v>514.3000000000001</v>
      </c>
      <c r="V19" s="22">
        <f>'11月'!Z19</f>
        <v>527.4000000000001</v>
      </c>
      <c r="W19" s="22">
        <f>'12月'!Z19</f>
        <v>501.5</v>
      </c>
      <c r="X19" s="22">
        <f>'1月'!Z19</f>
        <v>426.4000000000001</v>
      </c>
      <c r="Y19" s="22">
        <f>'2月'!Z19</f>
        <v>390.6</v>
      </c>
      <c r="Z19" s="22">
        <f>'3月'!Z19</f>
        <v>471.1</v>
      </c>
      <c r="AA19" s="96">
        <f t="shared" si="3"/>
        <v>6154</v>
      </c>
      <c r="AB19" s="53">
        <f>'4月'!D19</f>
        <v>425.29999999999995</v>
      </c>
      <c r="AC19" s="28">
        <f>'5月'!D19</f>
        <v>419.09999999999997</v>
      </c>
      <c r="AD19" s="22">
        <f>'6月'!D19</f>
        <v>370.79999999999995</v>
      </c>
      <c r="AE19" s="22">
        <f>'7月'!D19</f>
        <v>413.3</v>
      </c>
      <c r="AF19" s="22">
        <f>'8月'!D19</f>
        <v>488.9</v>
      </c>
      <c r="AG19" s="22">
        <f>'9月'!D19</f>
        <v>395.3</v>
      </c>
      <c r="AH19" s="22">
        <f>'10月'!D19</f>
        <v>371.20000000000005</v>
      </c>
      <c r="AI19" s="22">
        <f>'11月'!D19</f>
        <v>395.90000000000003</v>
      </c>
      <c r="AJ19" s="22">
        <f>'12月'!D19</f>
        <v>386.6</v>
      </c>
      <c r="AK19" s="22">
        <f>'1月'!AA19</f>
        <v>308.5</v>
      </c>
      <c r="AL19" s="22">
        <f>'2月'!AA19</f>
        <v>282.5</v>
      </c>
      <c r="AM19" s="22">
        <f>'3月'!AA19</f>
        <v>325.00000000000006</v>
      </c>
      <c r="AN19" s="103">
        <f t="shared" si="4"/>
        <v>4582.4</v>
      </c>
      <c r="AO19" s="53">
        <f>'4月'!Y19</f>
        <v>129.9</v>
      </c>
      <c r="AP19" s="28">
        <f>'5月'!Y19</f>
        <v>140.1</v>
      </c>
      <c r="AQ19" s="22">
        <f>'6月'!Y19</f>
        <v>112.9</v>
      </c>
      <c r="AR19" s="22">
        <f>'7月'!Y19</f>
        <v>139.2</v>
      </c>
      <c r="AS19" s="22">
        <f>'8月'!Y19</f>
        <v>168.6</v>
      </c>
      <c r="AT19" s="22">
        <f>'9月'!Y19</f>
        <v>119.3</v>
      </c>
      <c r="AU19" s="22">
        <f>'10月'!Y19</f>
        <v>143.1</v>
      </c>
      <c r="AV19" s="22">
        <f>'11月'!Y19</f>
        <v>131.5</v>
      </c>
      <c r="AW19" s="22">
        <f>'12月'!Y19</f>
        <v>114.9</v>
      </c>
      <c r="AX19" s="22">
        <f>'1月'!Y19</f>
        <v>117.9</v>
      </c>
      <c r="AY19" s="22">
        <f>'2月'!Y19</f>
        <v>108.1</v>
      </c>
      <c r="AZ19" s="22">
        <f>'3月'!Y19</f>
        <v>146.1</v>
      </c>
      <c r="BA19" s="99">
        <f t="shared" si="5"/>
        <v>1571.6</v>
      </c>
      <c r="BB19" s="52">
        <f>'4月'!AG19</f>
        <v>1035.9175296203002</v>
      </c>
      <c r="BC19" s="28">
        <f>'5月'!AG19</f>
        <v>1010.5153592190551</v>
      </c>
      <c r="BD19" s="22">
        <f>'6月'!AG19</f>
        <v>903.4198091182457</v>
      </c>
      <c r="BE19" s="22">
        <f>'7月'!AG19</f>
        <v>999.5838836321532</v>
      </c>
      <c r="BF19" s="22">
        <f>'8月'!AG19</f>
        <v>1190.3511852820093</v>
      </c>
      <c r="BG19" s="22">
        <f>'9月'!AG19</f>
        <v>963.0752531207306</v>
      </c>
      <c r="BH19" s="22">
        <f>'10月'!AG19</f>
        <v>933.089009035161</v>
      </c>
      <c r="BI19" s="22">
        <f>'11月'!AG19</f>
        <v>990.7574391343555</v>
      </c>
      <c r="BJ19" s="22">
        <f>'12月'!AG19</f>
        <v>912.7408798712881</v>
      </c>
      <c r="BK19" s="22">
        <f>'1月'!AG19</f>
        <v>777.2851892900894</v>
      </c>
      <c r="BL19" s="22">
        <f>'2月'!AG19</f>
        <v>787.8685191460522</v>
      </c>
      <c r="BM19" s="22">
        <f>'3月'!AG19</f>
        <v>859.7892047269245</v>
      </c>
      <c r="BN19" s="110">
        <f t="shared" si="6"/>
        <v>946.621412194865</v>
      </c>
      <c r="BO19" s="31">
        <f>'4月'!AD19</f>
        <v>793.5441738968187</v>
      </c>
      <c r="BP19" s="22">
        <f>'5月'!AD19</f>
        <v>757.3443974404614</v>
      </c>
      <c r="BQ19" s="22">
        <f>'6月'!AD19</f>
        <v>692.5533703143385</v>
      </c>
      <c r="BR19" s="22">
        <f>'7月'!AD19</f>
        <v>747.7430210048307</v>
      </c>
      <c r="BS19" s="22">
        <f>'8月'!AD19</f>
        <v>885.1143642347898</v>
      </c>
      <c r="BT19" s="22">
        <f>'9月'!AD19</f>
        <v>739.8049894260101</v>
      </c>
      <c r="BU19" s="22">
        <f>'10月'!AD19</f>
        <v>673.4642040712654</v>
      </c>
      <c r="BV19" s="22">
        <f>'11月'!AD19</f>
        <v>743.7255785993387</v>
      </c>
      <c r="BW19" s="22">
        <f>'12月'!AD19</f>
        <v>703.6203871550149</v>
      </c>
      <c r="BX19" s="22">
        <f>'1月'!AD19</f>
        <v>562.3651052907892</v>
      </c>
      <c r="BY19" s="22">
        <f>'2月'!AD19</f>
        <v>569.8229817172548</v>
      </c>
      <c r="BZ19" s="22">
        <f>'3月'!AD19</f>
        <v>593.1468722909159</v>
      </c>
      <c r="CA19" s="103">
        <f t="shared" si="7"/>
        <v>704.8745465131213</v>
      </c>
      <c r="CB19" s="31">
        <f>'4月'!AH19</f>
        <v>242.37335572348167</v>
      </c>
      <c r="CC19" s="22">
        <f>'5月'!AH19</f>
        <v>253.17096177859372</v>
      </c>
      <c r="CD19" s="22">
        <f>'6月'!AH19</f>
        <v>210.8664388039073</v>
      </c>
      <c r="CE19" s="22">
        <f>'7月'!AH19</f>
        <v>251.8408626273225</v>
      </c>
      <c r="CF19" s="22">
        <f>'8月'!AH19</f>
        <v>305.2368210472194</v>
      </c>
      <c r="CG19" s="22">
        <f>'9月'!AH19</f>
        <v>223.27026369472048</v>
      </c>
      <c r="CH19" s="22">
        <f>'10月'!AH19</f>
        <v>259.62480496389566</v>
      </c>
      <c r="CI19" s="22">
        <f>'11月'!AH19</f>
        <v>247.03186053501656</v>
      </c>
      <c r="CJ19" s="22">
        <f>'12月'!AH19</f>
        <v>209.1204927162732</v>
      </c>
      <c r="CK19" s="22">
        <f>'1月'!AH19</f>
        <v>214.9200839993</v>
      </c>
      <c r="CL19" s="22">
        <f>'2月'!AH19</f>
        <v>218.0455374287973</v>
      </c>
      <c r="CM19" s="22">
        <f>'3月'!AH19</f>
        <v>266.64233243600853</v>
      </c>
      <c r="CN19" s="99">
        <f t="shared" si="8"/>
        <v>241.74686568174351</v>
      </c>
      <c r="CO19" s="68">
        <f>'4月'!AI19</f>
        <v>15.683047260757114</v>
      </c>
      <c r="CP19" s="69">
        <f>'5月'!AI20</f>
        <v>36.80137575236458</v>
      </c>
      <c r="CQ19" s="69">
        <f>'6月'!AI19</f>
        <v>19.093851132686087</v>
      </c>
      <c r="CR19" s="69">
        <f>'7月'!AI19</f>
        <v>17.493346237599805</v>
      </c>
      <c r="CS19" s="69">
        <f>'8月'!AI19</f>
        <v>16.220085907138476</v>
      </c>
      <c r="CT19" s="69">
        <f>'9月'!AI19</f>
        <v>16.51909941816342</v>
      </c>
      <c r="CU19" s="69">
        <f>'10月'!AI19</f>
        <v>8.378232758620689</v>
      </c>
      <c r="CV19" s="69">
        <f>'11月'!AI19</f>
        <v>23.06137913614549</v>
      </c>
      <c r="CW19" s="69">
        <f>'12月'!AI19</f>
        <v>18.080703569580965</v>
      </c>
      <c r="CX19" s="69">
        <f>'1月'!AI19</f>
        <v>15.299837925445704</v>
      </c>
      <c r="CY19" s="69">
        <f>'2月'!AI19</f>
        <v>21.876106194690266</v>
      </c>
      <c r="CZ19" s="125">
        <f>'3月'!AI19</f>
        <v>18.646153846153844</v>
      </c>
      <c r="DA19" s="60">
        <v>298</v>
      </c>
      <c r="DB19" s="20">
        <f t="shared" si="9"/>
        <v>4582.4</v>
      </c>
      <c r="DC19" s="20">
        <f t="shared" si="10"/>
        <v>4880.4</v>
      </c>
      <c r="DD19" s="20">
        <f t="shared" si="11"/>
        <v>1571.6</v>
      </c>
      <c r="DE19" s="128">
        <f t="shared" si="12"/>
        <v>6452</v>
      </c>
      <c r="DF19" s="130">
        <f t="shared" si="13"/>
        <v>992.4604081055035</v>
      </c>
      <c r="DG19" s="133">
        <f t="shared" si="14"/>
        <v>750.7135424237599</v>
      </c>
      <c r="DH19" s="118">
        <f t="shared" si="15"/>
        <v>242.16835909209976</v>
      </c>
    </row>
    <row r="20" spans="1:112" s="223" customFormat="1" ht="18" customHeight="1">
      <c r="A20" s="32">
        <v>15</v>
      </c>
      <c r="B20" s="33" t="s">
        <v>34</v>
      </c>
      <c r="C20" s="39">
        <f>'4月'!C20</f>
        <v>7123</v>
      </c>
      <c r="D20" s="24">
        <f>'5月'!C20</f>
        <v>7113</v>
      </c>
      <c r="E20" s="21">
        <f>'6月'!C20</f>
        <v>7107</v>
      </c>
      <c r="F20" s="21">
        <f>'7月'!C20</f>
        <v>7099</v>
      </c>
      <c r="G20" s="21">
        <f>'8月'!C20</f>
        <v>7097</v>
      </c>
      <c r="H20" s="21">
        <f>'9月'!C20</f>
        <v>7080</v>
      </c>
      <c r="I20" s="21">
        <f>'10月'!C20</f>
        <v>7061</v>
      </c>
      <c r="J20" s="21">
        <f>'11月'!C20</f>
        <v>7041</v>
      </c>
      <c r="K20" s="21">
        <f>'12月'!C20</f>
        <v>7020</v>
      </c>
      <c r="L20" s="21">
        <f>'1月'!C20</f>
        <v>7009</v>
      </c>
      <c r="M20" s="21">
        <f>'2月'!C20</f>
        <v>6982</v>
      </c>
      <c r="N20" s="25">
        <f>'3月'!C20</f>
        <v>6969</v>
      </c>
      <c r="O20" s="52">
        <f>'4月'!Z20</f>
        <v>156.79999999999998</v>
      </c>
      <c r="P20" s="28">
        <f>'5月'!Z20</f>
        <v>156.5</v>
      </c>
      <c r="Q20" s="22">
        <f>'6月'!Z20</f>
        <v>146.2</v>
      </c>
      <c r="R20" s="22">
        <f>'7月'!Z20</f>
        <v>150.6</v>
      </c>
      <c r="S20" s="22">
        <f>'8月'!Z20</f>
        <v>159.10000000000002</v>
      </c>
      <c r="T20" s="22">
        <f>'9月'!Z20</f>
        <v>145.7</v>
      </c>
      <c r="U20" s="22">
        <f>'10月'!Z20</f>
        <v>143.8</v>
      </c>
      <c r="V20" s="22">
        <f>'11月'!Z20</f>
        <v>127.3</v>
      </c>
      <c r="W20" s="22">
        <f>'12月'!Z20</f>
        <v>125.2</v>
      </c>
      <c r="X20" s="22">
        <f>'1月'!Z20</f>
        <v>121.5</v>
      </c>
      <c r="Y20" s="22">
        <f>'2月'!Z20</f>
        <v>119.5</v>
      </c>
      <c r="Z20" s="22">
        <f>'3月'!Z20</f>
        <v>128.10000000000002</v>
      </c>
      <c r="AA20" s="96">
        <f t="shared" si="3"/>
        <v>1680.2999999999997</v>
      </c>
      <c r="AB20" s="53">
        <f>'4月'!D20</f>
        <v>109.39999999999999</v>
      </c>
      <c r="AC20" s="28">
        <f>'5月'!D20</f>
        <v>116.3</v>
      </c>
      <c r="AD20" s="22">
        <f>'6月'!D20</f>
        <v>99.6</v>
      </c>
      <c r="AE20" s="22">
        <f>'7月'!D20</f>
        <v>109.1</v>
      </c>
      <c r="AF20" s="22">
        <f>'8月'!D20</f>
        <v>114.4</v>
      </c>
      <c r="AG20" s="22">
        <f>'9月'!D20</f>
        <v>109.1</v>
      </c>
      <c r="AH20" s="22">
        <f>'10月'!D20</f>
        <v>106</v>
      </c>
      <c r="AI20" s="22">
        <f>'11月'!D20</f>
        <v>90.3</v>
      </c>
      <c r="AJ20" s="22">
        <f>'12月'!D20</f>
        <v>83.4</v>
      </c>
      <c r="AK20" s="22">
        <f>'1月'!AA20</f>
        <v>83.6</v>
      </c>
      <c r="AL20" s="22">
        <f>'2月'!AA20</f>
        <v>69.8</v>
      </c>
      <c r="AM20" s="22">
        <f>'3月'!AA20</f>
        <v>85.4</v>
      </c>
      <c r="AN20" s="103">
        <f t="shared" si="4"/>
        <v>1176.4</v>
      </c>
      <c r="AO20" s="53">
        <f>'4月'!Y20</f>
        <v>47.4</v>
      </c>
      <c r="AP20" s="28">
        <f>'5月'!Y20</f>
        <v>40.2</v>
      </c>
      <c r="AQ20" s="22">
        <f>'6月'!Y20</f>
        <v>46.6</v>
      </c>
      <c r="AR20" s="22">
        <f>'7月'!Y20</f>
        <v>41.5</v>
      </c>
      <c r="AS20" s="22">
        <f>'8月'!Y20</f>
        <v>44.7</v>
      </c>
      <c r="AT20" s="22">
        <f>'9月'!Y20</f>
        <v>36.6</v>
      </c>
      <c r="AU20" s="22">
        <f>'10月'!Y20</f>
        <v>37.8</v>
      </c>
      <c r="AV20" s="22">
        <f>'11月'!Y20</f>
        <v>37</v>
      </c>
      <c r="AW20" s="22">
        <f>'12月'!Y20</f>
        <v>41.8</v>
      </c>
      <c r="AX20" s="22">
        <f>'1月'!Y20</f>
        <v>37.9</v>
      </c>
      <c r="AY20" s="22">
        <f>'2月'!Y20</f>
        <v>49.7</v>
      </c>
      <c r="AZ20" s="22">
        <f>'3月'!Y20</f>
        <v>42.7</v>
      </c>
      <c r="BA20" s="99">
        <f t="shared" si="5"/>
        <v>503.9</v>
      </c>
      <c r="BB20" s="52">
        <f>'4月'!AG20</f>
        <v>733.7732228929757</v>
      </c>
      <c r="BC20" s="28">
        <f>'5月'!AG20</f>
        <v>709.7409105545049</v>
      </c>
      <c r="BD20" s="22">
        <f>'6月'!AG20</f>
        <v>685.7089254725388</v>
      </c>
      <c r="BE20" s="22">
        <f>'7月'!AG20</f>
        <v>684.3308235144432</v>
      </c>
      <c r="BF20" s="22">
        <f>'8月'!AG20</f>
        <v>723.1588085833635</v>
      </c>
      <c r="BG20" s="22">
        <f>'9月'!AG20</f>
        <v>685.9698681732581</v>
      </c>
      <c r="BH20" s="22">
        <f>'10月'!AG20</f>
        <v>656.9479786743175</v>
      </c>
      <c r="BI20" s="22">
        <f>'11月'!AG20</f>
        <v>602.6606069213653</v>
      </c>
      <c r="BJ20" s="22">
        <f>'12月'!AG20</f>
        <v>575.314768863156</v>
      </c>
      <c r="BK20" s="22">
        <f>'1月'!AG20</f>
        <v>559.1888769738447</v>
      </c>
      <c r="BL20" s="22">
        <f>'2月'!AG20</f>
        <v>611.2657036461104</v>
      </c>
      <c r="BM20" s="22">
        <f>'3月'!AG20</f>
        <v>592.948495410551</v>
      </c>
      <c r="BN20" s="110">
        <f t="shared" si="6"/>
        <v>650.2205711632225</v>
      </c>
      <c r="BO20" s="31">
        <f>'4月'!AD20</f>
        <v>511.95657260517567</v>
      </c>
      <c r="BP20" s="22">
        <f>'5月'!AD20</f>
        <v>527.4304657986512</v>
      </c>
      <c r="BQ20" s="22">
        <f>'6月'!AD20</f>
        <v>467.14506824257774</v>
      </c>
      <c r="BR20" s="22">
        <f>'7月'!AD20</f>
        <v>495.7536045512998</v>
      </c>
      <c r="BS20" s="22">
        <f>'8月'!AD20</f>
        <v>519.9834550718841</v>
      </c>
      <c r="BT20" s="22">
        <f>'9月'!AD20</f>
        <v>513.653483992467</v>
      </c>
      <c r="BU20" s="22">
        <f>'10月'!AD20</f>
        <v>484.2592888698028</v>
      </c>
      <c r="BV20" s="22">
        <f>'11月'!AD20</f>
        <v>427.49609430478625</v>
      </c>
      <c r="BW20" s="22">
        <f>'12月'!AD20</f>
        <v>383.2368348497381</v>
      </c>
      <c r="BX20" s="22">
        <f>'1月'!AD20</f>
        <v>384.75876637871124</v>
      </c>
      <c r="BY20" s="22">
        <f>'2月'!AD20</f>
        <v>357.0405532594017</v>
      </c>
      <c r="BZ20" s="22">
        <f>'3月'!AD20</f>
        <v>395.29899694036726</v>
      </c>
      <c r="CA20" s="103">
        <f t="shared" si="7"/>
        <v>455.22792353533015</v>
      </c>
      <c r="CB20" s="31">
        <f>'4月'!AH20</f>
        <v>221.8166502878001</v>
      </c>
      <c r="CC20" s="22">
        <f>'5月'!AH20</f>
        <v>182.31044475585367</v>
      </c>
      <c r="CD20" s="22">
        <f>'6月'!AH20</f>
        <v>218.5638572299611</v>
      </c>
      <c r="CE20" s="22">
        <f>'7月'!AH20</f>
        <v>188.57721896314337</v>
      </c>
      <c r="CF20" s="22">
        <f>'8月'!AH20</f>
        <v>203.1753535114792</v>
      </c>
      <c r="CG20" s="22">
        <f>'9月'!AH20</f>
        <v>172.31638418079095</v>
      </c>
      <c r="CH20" s="22">
        <f>'10月'!AH20</f>
        <v>172.68868980451455</v>
      </c>
      <c r="CI20" s="22">
        <f>'11月'!AH20</f>
        <v>175.1645126165791</v>
      </c>
      <c r="CJ20" s="22">
        <f>'12月'!AH20</f>
        <v>192.07793401341786</v>
      </c>
      <c r="CK20" s="22">
        <f>'1月'!AH20</f>
        <v>174.43011059513344</v>
      </c>
      <c r="CL20" s="22">
        <f>'2月'!AH20</f>
        <v>254.2251503867087</v>
      </c>
      <c r="CM20" s="22">
        <f>'3月'!AH20</f>
        <v>197.64949847018363</v>
      </c>
      <c r="CN20" s="99">
        <f t="shared" si="8"/>
        <v>194.99264762789255</v>
      </c>
      <c r="CO20" s="68">
        <f>'4月'!AI20</f>
        <v>35.191956124314444</v>
      </c>
      <c r="CP20" s="69">
        <f>'5月'!AI21</f>
        <v>16.044657097288678</v>
      </c>
      <c r="CQ20" s="69">
        <f>'6月'!AI20</f>
        <v>40.46184738955823</v>
      </c>
      <c r="CR20" s="69">
        <f>'7月'!AI20</f>
        <v>37.94683776351971</v>
      </c>
      <c r="CS20" s="69">
        <f>'8月'!AI20</f>
        <v>38.1993006993007</v>
      </c>
      <c r="CT20" s="69">
        <f>'9月'!AI20</f>
        <v>41.15490375802017</v>
      </c>
      <c r="CU20" s="69">
        <f>'10月'!AI20</f>
        <v>38.301886792452834</v>
      </c>
      <c r="CV20" s="69">
        <f>'11月'!AI20</f>
        <v>33.55481727574751</v>
      </c>
      <c r="CW20" s="69">
        <f>'12月'!AI20</f>
        <v>29.856115107913666</v>
      </c>
      <c r="CX20" s="69">
        <f>'1月'!AI20</f>
        <v>29.066985645933016</v>
      </c>
      <c r="CY20" s="69">
        <f>'2月'!AI20</f>
        <v>32.664756446991404</v>
      </c>
      <c r="CZ20" s="125">
        <f>'3月'!AI20</f>
        <v>32.08430913348946</v>
      </c>
      <c r="DA20" s="60">
        <v>39</v>
      </c>
      <c r="DB20" s="20">
        <f t="shared" si="9"/>
        <v>1176.4</v>
      </c>
      <c r="DC20" s="20">
        <f t="shared" si="10"/>
        <v>1215.4</v>
      </c>
      <c r="DD20" s="20">
        <f t="shared" si="11"/>
        <v>503.9</v>
      </c>
      <c r="DE20" s="128">
        <f t="shared" si="12"/>
        <v>1719.3000000000002</v>
      </c>
      <c r="DF20" s="130">
        <f t="shared" si="13"/>
        <v>665.312282331089</v>
      </c>
      <c r="DG20" s="133">
        <f t="shared" si="14"/>
        <v>470.3196347031964</v>
      </c>
      <c r="DH20" s="118">
        <f t="shared" si="15"/>
        <v>195.5173410572836</v>
      </c>
    </row>
    <row r="21" spans="1:112" ht="18" customHeight="1">
      <c r="A21" s="32">
        <v>16</v>
      </c>
      <c r="B21" s="33" t="s">
        <v>35</v>
      </c>
      <c r="C21" s="39">
        <f>'4月'!C21</f>
        <v>15010</v>
      </c>
      <c r="D21" s="24">
        <f>'5月'!C21</f>
        <v>15007</v>
      </c>
      <c r="E21" s="21">
        <f>'6月'!C21</f>
        <v>14974</v>
      </c>
      <c r="F21" s="21">
        <f>'7月'!C21</f>
        <v>14961</v>
      </c>
      <c r="G21" s="21">
        <f>'8月'!C21</f>
        <v>14923</v>
      </c>
      <c r="H21" s="21">
        <f>'9月'!C21</f>
        <v>14918</v>
      </c>
      <c r="I21" s="21">
        <f>'10月'!C21</f>
        <v>14899</v>
      </c>
      <c r="J21" s="21">
        <f>'11月'!C21</f>
        <v>14885</v>
      </c>
      <c r="K21" s="21">
        <f>'12月'!C21</f>
        <v>14862</v>
      </c>
      <c r="L21" s="21">
        <f>'1月'!C21</f>
        <v>14847</v>
      </c>
      <c r="M21" s="21">
        <f>'2月'!C21</f>
        <v>14829</v>
      </c>
      <c r="N21" s="25">
        <f>'3月'!C21</f>
        <v>14797</v>
      </c>
      <c r="O21" s="52">
        <f>'4月'!Z21</f>
        <v>364.1</v>
      </c>
      <c r="P21" s="28">
        <f>'5月'!Z21</f>
        <v>381.4</v>
      </c>
      <c r="Q21" s="22">
        <f>'6月'!Z21</f>
        <v>349.8</v>
      </c>
      <c r="R21" s="22">
        <f>'7月'!Z21</f>
        <v>366.5</v>
      </c>
      <c r="S21" s="22">
        <f>'8月'!Z21</f>
        <v>434.5</v>
      </c>
      <c r="T21" s="22">
        <f>'9月'!Z21</f>
        <v>374.80000000000007</v>
      </c>
      <c r="U21" s="22">
        <f>'10月'!Z21</f>
        <v>357.70000000000005</v>
      </c>
      <c r="V21" s="22">
        <f>'11月'!Z21</f>
        <v>320.8</v>
      </c>
      <c r="W21" s="22">
        <f>'12月'!Z21</f>
        <v>345.3</v>
      </c>
      <c r="X21" s="22">
        <f>'1月'!Z21</f>
        <v>295.59999999999997</v>
      </c>
      <c r="Y21" s="22">
        <f>'2月'!Z21</f>
        <v>252.40000000000003</v>
      </c>
      <c r="Z21" s="22">
        <f>'3月'!Z21</f>
        <v>309.59999999999997</v>
      </c>
      <c r="AA21" s="96">
        <f t="shared" si="3"/>
        <v>4152.500000000001</v>
      </c>
      <c r="AB21" s="53">
        <f>'4月'!D21</f>
        <v>294.1</v>
      </c>
      <c r="AC21" s="28">
        <f>'5月'!D21</f>
        <v>313.5</v>
      </c>
      <c r="AD21" s="22">
        <f>'6月'!D21</f>
        <v>288.5</v>
      </c>
      <c r="AE21" s="22">
        <f>'7月'!D21</f>
        <v>295</v>
      </c>
      <c r="AF21" s="22">
        <f>'8月'!D21</f>
        <v>355.8</v>
      </c>
      <c r="AG21" s="22">
        <f>'9月'!D21</f>
        <v>290.20000000000005</v>
      </c>
      <c r="AH21" s="22">
        <f>'10月'!D21</f>
        <v>291.3</v>
      </c>
      <c r="AI21" s="22">
        <f>'11月'!D21</f>
        <v>261.7</v>
      </c>
      <c r="AJ21" s="22">
        <f>'12月'!D21</f>
        <v>278.3</v>
      </c>
      <c r="AK21" s="22">
        <f>'1月'!AA21</f>
        <v>239.39999999999998</v>
      </c>
      <c r="AL21" s="22">
        <f>'2月'!AA21</f>
        <v>201.40000000000003</v>
      </c>
      <c r="AM21" s="22">
        <f>'3月'!AA21</f>
        <v>244.39999999999998</v>
      </c>
      <c r="AN21" s="103">
        <f t="shared" si="4"/>
        <v>3353.6000000000004</v>
      </c>
      <c r="AO21" s="53">
        <f>'4月'!Y21</f>
        <v>70</v>
      </c>
      <c r="AP21" s="28">
        <f>'5月'!Y21</f>
        <v>67.9</v>
      </c>
      <c r="AQ21" s="22">
        <f>'6月'!Y21</f>
        <v>61.3</v>
      </c>
      <c r="AR21" s="22">
        <f>'7月'!Y21</f>
        <v>71.5</v>
      </c>
      <c r="AS21" s="22">
        <f>'8月'!Y21</f>
        <v>78.7</v>
      </c>
      <c r="AT21" s="22">
        <f>'9月'!Y21</f>
        <v>84.6</v>
      </c>
      <c r="AU21" s="22">
        <f>'10月'!Y21</f>
        <v>66.4</v>
      </c>
      <c r="AV21" s="22">
        <f>'11月'!Y21</f>
        <v>59.1</v>
      </c>
      <c r="AW21" s="22">
        <f>'12月'!Y21</f>
        <v>67</v>
      </c>
      <c r="AX21" s="22">
        <f>'1月'!Y21</f>
        <v>56.2</v>
      </c>
      <c r="AY21" s="22">
        <f>'2月'!Y21</f>
        <v>51</v>
      </c>
      <c r="AZ21" s="22">
        <f>'3月'!Y21</f>
        <v>65.2</v>
      </c>
      <c r="BA21" s="99">
        <f t="shared" si="5"/>
        <v>798.9000000000001</v>
      </c>
      <c r="BB21" s="52">
        <f>'4月'!AG21</f>
        <v>808.572063069065</v>
      </c>
      <c r="BC21" s="28">
        <f>'5月'!AG21</f>
        <v>819.8324652796437</v>
      </c>
      <c r="BD21" s="22">
        <f>'6月'!AG21</f>
        <v>778.6830506210766</v>
      </c>
      <c r="BE21" s="22">
        <f>'7月'!AG21</f>
        <v>790.2266322546146</v>
      </c>
      <c r="BF21" s="22">
        <f>'8月'!AG21</f>
        <v>939.2299827285441</v>
      </c>
      <c r="BG21" s="22">
        <f>'9月'!AG21</f>
        <v>837.4670420521073</v>
      </c>
      <c r="BH21" s="22">
        <f>'10月'!AG21</f>
        <v>774.4620227813514</v>
      </c>
      <c r="BI21" s="22">
        <f>'11月'!AG21</f>
        <v>718.3965961258536</v>
      </c>
      <c r="BJ21" s="22">
        <f>'12月'!AG21</f>
        <v>749.4758227304102</v>
      </c>
      <c r="BK21" s="22">
        <f>'1月'!AG21</f>
        <v>642.2498734402734</v>
      </c>
      <c r="BL21" s="22">
        <f>'2月'!AG21</f>
        <v>607.8822384709499</v>
      </c>
      <c r="BM21" s="22">
        <f>'3月'!AG21</f>
        <v>674.9406483877508</v>
      </c>
      <c r="BN21" s="110">
        <f t="shared" si="6"/>
        <v>762.6164585579251</v>
      </c>
      <c r="BO21" s="31">
        <f>'4月'!AD21</f>
        <v>653.1201421274707</v>
      </c>
      <c r="BP21" s="22">
        <f>'5月'!AD21</f>
        <v>673.8790714870695</v>
      </c>
      <c r="BQ21" s="22">
        <f>'6月'!AD21</f>
        <v>642.2242998976003</v>
      </c>
      <c r="BR21" s="22">
        <f>'7月'!AD21</f>
        <v>636.0623642977117</v>
      </c>
      <c r="BS21" s="22">
        <f>'8月'!AD21</f>
        <v>769.109385166435</v>
      </c>
      <c r="BT21" s="22">
        <f>'9月'!AD21</f>
        <v>648.4336595611564</v>
      </c>
      <c r="BU21" s="22">
        <f>'10月'!AD21</f>
        <v>630.6983148901527</v>
      </c>
      <c r="BV21" s="22">
        <f>'11月'!AD21</f>
        <v>586.0485947822192</v>
      </c>
      <c r="BW21" s="22">
        <f>'12月'!AD21</f>
        <v>604.0519011464614</v>
      </c>
      <c r="BX21" s="22">
        <f>'1月'!AD21</f>
        <v>520.1441803166491</v>
      </c>
      <c r="BY21" s="22">
        <f>'2月'!AD21</f>
        <v>485.0534184946486</v>
      </c>
      <c r="BZ21" s="22">
        <f>'3月'!AD21</f>
        <v>532.8019847091933</v>
      </c>
      <c r="CA21" s="103">
        <f t="shared" si="7"/>
        <v>615.8965816784726</v>
      </c>
      <c r="CB21" s="31">
        <f>'4月'!AH21</f>
        <v>155.45192094159447</v>
      </c>
      <c r="CC21" s="22">
        <f>'5月'!AH21</f>
        <v>145.95339379257422</v>
      </c>
      <c r="CD21" s="22">
        <f>'6月'!AH21</f>
        <v>136.45875072347624</v>
      </c>
      <c r="CE21" s="22">
        <f>'7月'!AH21</f>
        <v>154.16426795690302</v>
      </c>
      <c r="CF21" s="22">
        <f>'8月'!AH21</f>
        <v>170.12059756210917</v>
      </c>
      <c r="CG21" s="22">
        <f>'9月'!AH21</f>
        <v>189.03338249095052</v>
      </c>
      <c r="CH21" s="22">
        <f>'10月'!AH21</f>
        <v>143.7637078911986</v>
      </c>
      <c r="CI21" s="22">
        <f>'11月'!AH21</f>
        <v>132.34800134363454</v>
      </c>
      <c r="CJ21" s="22">
        <f>'12月'!AH21</f>
        <v>145.42392158394867</v>
      </c>
      <c r="CK21" s="22">
        <f>'1月'!AH21</f>
        <v>122.10569312362439</v>
      </c>
      <c r="CL21" s="22">
        <f>'2月'!AH21</f>
        <v>122.82881997630125</v>
      </c>
      <c r="CM21" s="22">
        <f>'3月'!AH21</f>
        <v>142.13866367855735</v>
      </c>
      <c r="CN21" s="99">
        <f t="shared" si="8"/>
        <v>146.71987687945244</v>
      </c>
      <c r="CO21" s="68">
        <f>'4月'!AI21</f>
        <v>16.76300578034682</v>
      </c>
      <c r="CP21" s="69">
        <f>'5月'!AI22</f>
        <v>16.787967006307618</v>
      </c>
      <c r="CQ21" s="69">
        <f>'6月'!AI21</f>
        <v>15.528596187175044</v>
      </c>
      <c r="CR21" s="69">
        <f>'7月'!AI21</f>
        <v>13.084745762711865</v>
      </c>
      <c r="CS21" s="69">
        <f>'8月'!AI21</f>
        <v>15.23327712197864</v>
      </c>
      <c r="CT21" s="69">
        <f>'9月'!AI21</f>
        <v>12.646450723638871</v>
      </c>
      <c r="CU21" s="69">
        <f>'10月'!AI21</f>
        <v>15.242018537590116</v>
      </c>
      <c r="CV21" s="69">
        <f>'11月'!AI21</f>
        <v>16.125334352311807</v>
      </c>
      <c r="CW21" s="69">
        <f>'12月'!AI21</f>
        <v>15.343154868846568</v>
      </c>
      <c r="CX21" s="69">
        <f>'1月'!AI21</f>
        <v>16.416040100250626</v>
      </c>
      <c r="CY21" s="69">
        <f>'2月'!AI21</f>
        <v>15.044687189672292</v>
      </c>
      <c r="CZ21" s="125">
        <f>'3月'!AI21</f>
        <v>15.998363338788872</v>
      </c>
      <c r="DA21" s="60">
        <v>72</v>
      </c>
      <c r="DB21" s="20">
        <f t="shared" si="9"/>
        <v>3353.6000000000004</v>
      </c>
      <c r="DC21" s="20">
        <f t="shared" si="10"/>
        <v>3425.6000000000004</v>
      </c>
      <c r="DD21" s="20">
        <f t="shared" si="11"/>
        <v>798.9000000000001</v>
      </c>
      <c r="DE21" s="128">
        <f t="shared" si="12"/>
        <v>4224.5</v>
      </c>
      <c r="DF21" s="130">
        <f t="shared" si="13"/>
        <v>775.839429061518</v>
      </c>
      <c r="DG21" s="133">
        <f t="shared" si="14"/>
        <v>629.1195521820656</v>
      </c>
      <c r="DH21" s="118">
        <f t="shared" si="15"/>
        <v>146.9069818972865</v>
      </c>
    </row>
    <row r="22" spans="1:112" ht="18" customHeight="1">
      <c r="A22" s="32">
        <v>17</v>
      </c>
      <c r="B22" s="33" t="s">
        <v>100</v>
      </c>
      <c r="C22" s="39">
        <f>'4月'!C22</f>
        <v>54903</v>
      </c>
      <c r="D22" s="24">
        <f>'5月'!C22</f>
        <v>54932</v>
      </c>
      <c r="E22" s="21">
        <f>'6月'!C22</f>
        <v>54924</v>
      </c>
      <c r="F22" s="21">
        <f>'7月'!C22</f>
        <v>54953</v>
      </c>
      <c r="G22" s="21">
        <f>'8月'!C22</f>
        <v>54981</v>
      </c>
      <c r="H22" s="21">
        <f>'9月'!C22</f>
        <v>55014</v>
      </c>
      <c r="I22" s="21">
        <f>'10月'!C22</f>
        <v>55077</v>
      </c>
      <c r="J22" s="21">
        <f>'11月'!C22</f>
        <v>55114</v>
      </c>
      <c r="K22" s="21">
        <f>'12月'!C22</f>
        <v>55102</v>
      </c>
      <c r="L22" s="21">
        <f>'1月'!C22</f>
        <v>55106</v>
      </c>
      <c r="M22" s="21">
        <f>'2月'!C22</f>
        <v>55153</v>
      </c>
      <c r="N22" s="25">
        <f>'3月'!C22</f>
        <v>55063</v>
      </c>
      <c r="O22" s="52">
        <f>'4月'!Z22</f>
        <v>1564.8</v>
      </c>
      <c r="P22" s="28">
        <f>'5月'!Z22</f>
        <v>1575.6999999999998</v>
      </c>
      <c r="Q22" s="22">
        <f>'6月'!Z22</f>
        <v>1482.3</v>
      </c>
      <c r="R22" s="22">
        <f>'7月'!Z22</f>
        <v>1627.9999999999998</v>
      </c>
      <c r="S22" s="22">
        <f>'8月'!Z22</f>
        <v>1728.6999999999998</v>
      </c>
      <c r="T22" s="22">
        <f>'9月'!Z22</f>
        <v>1542.5</v>
      </c>
      <c r="U22" s="22">
        <f>'10月'!Z22</f>
        <v>1592.4</v>
      </c>
      <c r="V22" s="22">
        <f>'11月'!Z22</f>
        <v>1384.5</v>
      </c>
      <c r="W22" s="22">
        <f>'12月'!Z22</f>
        <v>1429</v>
      </c>
      <c r="X22" s="22">
        <f>'1月'!Z22</f>
        <v>1184.9</v>
      </c>
      <c r="Y22" s="22">
        <f>'2月'!Z22</f>
        <v>1034.2</v>
      </c>
      <c r="Z22" s="22">
        <f>'3月'!Z22</f>
        <v>1243.2</v>
      </c>
      <c r="AA22" s="96">
        <f t="shared" si="3"/>
        <v>17390.2</v>
      </c>
      <c r="AB22" s="53">
        <f>'4月'!D22</f>
        <v>1248.1</v>
      </c>
      <c r="AC22" s="28">
        <f>'5月'!D22</f>
        <v>1236.6</v>
      </c>
      <c r="AD22" s="22">
        <f>'6月'!D22</f>
        <v>1145</v>
      </c>
      <c r="AE22" s="22">
        <f>'7月'!D22</f>
        <v>1259.1999999999998</v>
      </c>
      <c r="AF22" s="22">
        <f>'8月'!D22</f>
        <v>1378.4999999999998</v>
      </c>
      <c r="AG22" s="22">
        <f>'9月'!D22</f>
        <v>1212</v>
      </c>
      <c r="AH22" s="22">
        <f>'10月'!D22</f>
        <v>1216.2</v>
      </c>
      <c r="AI22" s="22">
        <f>'11月'!D22</f>
        <v>1088.4</v>
      </c>
      <c r="AJ22" s="22">
        <f>'12月'!D22</f>
        <v>1133.3999999999999</v>
      </c>
      <c r="AK22" s="22">
        <f>'1月'!AA22</f>
        <v>953</v>
      </c>
      <c r="AL22" s="22">
        <f>'2月'!AA22</f>
        <v>795.8000000000001</v>
      </c>
      <c r="AM22" s="22">
        <f>'3月'!AA22</f>
        <v>959.5</v>
      </c>
      <c r="AN22" s="103">
        <f t="shared" si="4"/>
        <v>13625.699999999999</v>
      </c>
      <c r="AO22" s="53">
        <f>'4月'!Y22</f>
        <v>316.7</v>
      </c>
      <c r="AP22" s="28">
        <f>'5月'!Y22</f>
        <v>339.1</v>
      </c>
      <c r="AQ22" s="22">
        <f>'6月'!Y22</f>
        <v>337.3</v>
      </c>
      <c r="AR22" s="22">
        <f>'7月'!Y22</f>
        <v>368.8</v>
      </c>
      <c r="AS22" s="22">
        <f>'8月'!Y22</f>
        <v>350.2</v>
      </c>
      <c r="AT22" s="22">
        <f>'9月'!Y22</f>
        <v>330.5</v>
      </c>
      <c r="AU22" s="22">
        <f>'10月'!Y22</f>
        <v>376.2</v>
      </c>
      <c r="AV22" s="22">
        <f>'11月'!Y22</f>
        <v>296.1</v>
      </c>
      <c r="AW22" s="22">
        <f>'12月'!Y22</f>
        <v>295.6</v>
      </c>
      <c r="AX22" s="22">
        <f>'1月'!Y22</f>
        <v>231.9</v>
      </c>
      <c r="AY22" s="22">
        <f>'2月'!Y22</f>
        <v>238.4</v>
      </c>
      <c r="AZ22" s="22">
        <f>'3月'!Y22</f>
        <v>283.7</v>
      </c>
      <c r="BA22" s="99">
        <f t="shared" si="5"/>
        <v>3764.4999999999995</v>
      </c>
      <c r="BB22" s="52">
        <f>'4月'!AG22</f>
        <v>950.0391599730433</v>
      </c>
      <c r="BC22" s="28">
        <f>'5月'!AG22</f>
        <v>925.3082403346776</v>
      </c>
      <c r="BD22" s="22">
        <f>'6月'!AG22</f>
        <v>899.6067292986672</v>
      </c>
      <c r="BE22" s="22">
        <f>'7月'!AG22</f>
        <v>955.6553606219508</v>
      </c>
      <c r="BF22" s="22">
        <f>'8月'!AG22</f>
        <v>1014.2506707595761</v>
      </c>
      <c r="BG22" s="22">
        <f>'9月'!AG22</f>
        <v>934.6105839725647</v>
      </c>
      <c r="BH22" s="22">
        <f>'10月'!AG22</f>
        <v>932.6532297598612</v>
      </c>
      <c r="BI22" s="22">
        <f>'11月'!AG22</f>
        <v>837.3552999237943</v>
      </c>
      <c r="BJ22" s="22">
        <f>'12月'!AG22</f>
        <v>836.5717068989943</v>
      </c>
      <c r="BK22" s="22">
        <f>'1月'!AG22</f>
        <v>693.6192183276103</v>
      </c>
      <c r="BL22" s="22">
        <f>'2月'!AG22</f>
        <v>669.6954705222614</v>
      </c>
      <c r="BM22" s="22">
        <f>'3月'!AG22</f>
        <v>728.3153080371868</v>
      </c>
      <c r="BN22" s="110">
        <f t="shared" si="6"/>
        <v>866.0410724841647</v>
      </c>
      <c r="BO22" s="31">
        <f>'4月'!AD22</f>
        <v>757.7606566732843</v>
      </c>
      <c r="BP22" s="22">
        <f>'5月'!AD22</f>
        <v>726.1764104828726</v>
      </c>
      <c r="BQ22" s="22">
        <f>'6月'!AD22</f>
        <v>694.8996188672833</v>
      </c>
      <c r="BR22" s="22">
        <f>'7月'!AD22</f>
        <v>739.1653747513271</v>
      </c>
      <c r="BS22" s="22">
        <f>'8月'!AD22</f>
        <v>808.7837968658966</v>
      </c>
      <c r="BT22" s="22">
        <f>'9月'!AD22</f>
        <v>734.3585269204202</v>
      </c>
      <c r="BU22" s="22">
        <f>'10月'!AD22</f>
        <v>712.3165398354328</v>
      </c>
      <c r="BV22" s="22">
        <f>'11月'!AD22</f>
        <v>658.2719454222158</v>
      </c>
      <c r="BW22" s="22">
        <f>'12月'!AD22</f>
        <v>663.5202047580967</v>
      </c>
      <c r="BX22" s="22">
        <f>'1月'!AD22</f>
        <v>557.8691155930564</v>
      </c>
      <c r="BY22" s="22">
        <f>'2月'!AD22</f>
        <v>515.3197209839641</v>
      </c>
      <c r="BZ22" s="22">
        <f>'3月'!AD22</f>
        <v>562.1127236660881</v>
      </c>
      <c r="CA22" s="103">
        <f t="shared" si="7"/>
        <v>678.5669998819727</v>
      </c>
      <c r="CB22" s="31">
        <f>'4月'!AH22</f>
        <v>192.27850329975897</v>
      </c>
      <c r="CC22" s="22">
        <f>'5月'!AH22</f>
        <v>199.13182985180507</v>
      </c>
      <c r="CD22" s="22">
        <f>'6月'!AH22</f>
        <v>204.70711043138397</v>
      </c>
      <c r="CE22" s="22">
        <f>'7月'!AH22</f>
        <v>216.48998587062377</v>
      </c>
      <c r="CF22" s="22">
        <f>'8月'!AH22</f>
        <v>205.46687389367938</v>
      </c>
      <c r="CG22" s="22">
        <f>'9月'!AH22</f>
        <v>200.2520570521443</v>
      </c>
      <c r="CH22" s="22">
        <f>'10月'!AH22</f>
        <v>220.33668992442836</v>
      </c>
      <c r="CI22" s="22">
        <f>'11月'!AH22</f>
        <v>179.08335450157855</v>
      </c>
      <c r="CJ22" s="22">
        <f>'12月'!AH22</f>
        <v>173.05150214089767</v>
      </c>
      <c r="CK22" s="22">
        <f>'1月'!AH22</f>
        <v>135.75010273455382</v>
      </c>
      <c r="CL22" s="22">
        <f>'2月'!AH22</f>
        <v>154.37574953829736</v>
      </c>
      <c r="CM22" s="22">
        <f>'3月'!AH22</f>
        <v>166.20258437109868</v>
      </c>
      <c r="CN22" s="99">
        <f t="shared" si="8"/>
        <v>187.4740726021919</v>
      </c>
      <c r="CO22" s="68">
        <f>'4月'!AI22</f>
        <v>17.81107283070267</v>
      </c>
      <c r="CP22" s="69">
        <f>'5月'!AI23</f>
        <v>25.745257452574528</v>
      </c>
      <c r="CQ22" s="69">
        <f>'6月'!AI22</f>
        <v>15.344978165938864</v>
      </c>
      <c r="CR22" s="69">
        <f>'7月'!AI22</f>
        <v>13.397395171537484</v>
      </c>
      <c r="CS22" s="69">
        <f>'8月'!AI22</f>
        <v>14.566557852738486</v>
      </c>
      <c r="CT22" s="69">
        <f>'9月'!AI22</f>
        <v>13.069306930693068</v>
      </c>
      <c r="CU22" s="69">
        <f>'10月'!AI22</f>
        <v>15.359315901989804</v>
      </c>
      <c r="CV22" s="69">
        <f>'11月'!AI22</f>
        <v>15.38037486218302</v>
      </c>
      <c r="CW22" s="69">
        <f>'12月'!AI22</f>
        <v>16.55196753132169</v>
      </c>
      <c r="CX22" s="69">
        <f>'1月'!AI22</f>
        <v>18.415529905561385</v>
      </c>
      <c r="CY22" s="69">
        <f>'2月'!AI22</f>
        <v>17.102287006785623</v>
      </c>
      <c r="CZ22" s="125">
        <f>'3月'!AI22</f>
        <v>16.96717040125065</v>
      </c>
      <c r="DA22" s="60">
        <v>995</v>
      </c>
      <c r="DB22" s="20">
        <f t="shared" si="9"/>
        <v>13625.699999999999</v>
      </c>
      <c r="DC22" s="20">
        <f t="shared" si="10"/>
        <v>14620.699999999999</v>
      </c>
      <c r="DD22" s="20">
        <f t="shared" si="11"/>
        <v>3764.4999999999995</v>
      </c>
      <c r="DE22" s="128">
        <f t="shared" si="12"/>
        <v>18385.199999999997</v>
      </c>
      <c r="DF22" s="130">
        <f t="shared" si="13"/>
        <v>915.5925938652726</v>
      </c>
      <c r="DG22" s="133">
        <f t="shared" si="14"/>
        <v>728.1185212630805</v>
      </c>
      <c r="DH22" s="118">
        <f t="shared" si="15"/>
        <v>187.259629793507</v>
      </c>
    </row>
    <row r="23" spans="1:112" ht="18" customHeight="1">
      <c r="A23" s="32">
        <v>18</v>
      </c>
      <c r="B23" s="33" t="s">
        <v>36</v>
      </c>
      <c r="C23" s="39">
        <f>'4月'!C23</f>
        <v>33998</v>
      </c>
      <c r="D23" s="24">
        <f>'5月'!C23</f>
        <v>33975</v>
      </c>
      <c r="E23" s="21">
        <f>'6月'!C23</f>
        <v>33928</v>
      </c>
      <c r="F23" s="21">
        <f>'7月'!C23</f>
        <v>33925</v>
      </c>
      <c r="G23" s="21">
        <f>'8月'!C23</f>
        <v>33948</v>
      </c>
      <c r="H23" s="21">
        <f>'9月'!C23</f>
        <v>33969</v>
      </c>
      <c r="I23" s="21">
        <f>'10月'!C23</f>
        <v>33982</v>
      </c>
      <c r="J23" s="21">
        <f>'11月'!C23</f>
        <v>33951</v>
      </c>
      <c r="K23" s="21">
        <f>'12月'!C23</f>
        <v>33962</v>
      </c>
      <c r="L23" s="21">
        <f>'1月'!C23</f>
        <v>33925</v>
      </c>
      <c r="M23" s="21">
        <f>'2月'!C23</f>
        <v>33937</v>
      </c>
      <c r="N23" s="25">
        <f>'3月'!C23</f>
        <v>33830</v>
      </c>
      <c r="O23" s="52">
        <f>'4月'!Z23</f>
        <v>936.8</v>
      </c>
      <c r="P23" s="28">
        <f>'5月'!Z23</f>
        <v>956.3000000000001</v>
      </c>
      <c r="Q23" s="22">
        <f>'6月'!Z23</f>
        <v>921.0999999999999</v>
      </c>
      <c r="R23" s="22">
        <f>'7月'!Z23</f>
        <v>968.5</v>
      </c>
      <c r="S23" s="22">
        <f>'8月'!Z23</f>
        <v>1151.3999999999999</v>
      </c>
      <c r="T23" s="22">
        <f>'9月'!Z23</f>
        <v>949.3</v>
      </c>
      <c r="U23" s="22">
        <f>'10月'!Z23</f>
        <v>983.8999999999999</v>
      </c>
      <c r="V23" s="22">
        <f>'11月'!Z23</f>
        <v>867.9</v>
      </c>
      <c r="W23" s="22">
        <f>'12月'!Z23</f>
        <v>850.1</v>
      </c>
      <c r="X23" s="22">
        <f>'1月'!Z23</f>
        <v>712.6</v>
      </c>
      <c r="Y23" s="22">
        <f>'2月'!Z23</f>
        <v>634.5999999999999</v>
      </c>
      <c r="Z23" s="22">
        <f>'3月'!Z23</f>
        <v>817.4</v>
      </c>
      <c r="AA23" s="96">
        <f t="shared" si="3"/>
        <v>10749.9</v>
      </c>
      <c r="AB23" s="53">
        <f>'4月'!D23</f>
        <v>587.4</v>
      </c>
      <c r="AC23" s="28">
        <f>'5月'!D23</f>
        <v>590.4000000000001</v>
      </c>
      <c r="AD23" s="22">
        <f>'6月'!D23</f>
        <v>580.3</v>
      </c>
      <c r="AE23" s="22">
        <f>'7月'!D23</f>
        <v>583.2</v>
      </c>
      <c r="AF23" s="22">
        <f>'8月'!D23</f>
        <v>766.6999999999999</v>
      </c>
      <c r="AG23" s="22">
        <f>'9月'!D23</f>
        <v>589</v>
      </c>
      <c r="AH23" s="22">
        <f>'10月'!D23</f>
        <v>577.5999999999999</v>
      </c>
      <c r="AI23" s="22">
        <f>'11月'!D23</f>
        <v>531</v>
      </c>
      <c r="AJ23" s="22">
        <f>'12月'!D23</f>
        <v>538.2</v>
      </c>
      <c r="AK23" s="22">
        <f>'1月'!AA23</f>
        <v>451.3</v>
      </c>
      <c r="AL23" s="22">
        <f>'2月'!AA23</f>
        <v>381.09999999999997</v>
      </c>
      <c r="AM23" s="22">
        <f>'3月'!AA23</f>
        <v>508.1</v>
      </c>
      <c r="AN23" s="103">
        <f t="shared" si="4"/>
        <v>6684.300000000001</v>
      </c>
      <c r="AO23" s="53">
        <f>'4月'!Y23</f>
        <v>349.4</v>
      </c>
      <c r="AP23" s="28">
        <f>'5月'!Y23</f>
        <v>365.9</v>
      </c>
      <c r="AQ23" s="22">
        <f>'6月'!Y23</f>
        <v>340.8</v>
      </c>
      <c r="AR23" s="22">
        <f>'7月'!Y23</f>
        <v>385.3</v>
      </c>
      <c r="AS23" s="22">
        <f>'8月'!Y23</f>
        <v>384.7</v>
      </c>
      <c r="AT23" s="22">
        <f>'9月'!Y23</f>
        <v>360.3</v>
      </c>
      <c r="AU23" s="22">
        <f>'10月'!Y23</f>
        <v>406.3</v>
      </c>
      <c r="AV23" s="22">
        <f>'11月'!Y23</f>
        <v>336.9</v>
      </c>
      <c r="AW23" s="22">
        <f>'12月'!Y23</f>
        <v>311.9</v>
      </c>
      <c r="AX23" s="22">
        <f>'1月'!Y23</f>
        <v>261.3</v>
      </c>
      <c r="AY23" s="22">
        <f>'2月'!Y23</f>
        <v>253.5</v>
      </c>
      <c r="AZ23" s="22">
        <f>'3月'!Y23</f>
        <v>309.3</v>
      </c>
      <c r="BA23" s="99">
        <f t="shared" si="5"/>
        <v>4065.600000000001</v>
      </c>
      <c r="BB23" s="52">
        <f>'4月'!AG23</f>
        <v>918.4854011020255</v>
      </c>
      <c r="BC23" s="28">
        <f>'5月'!AG23</f>
        <v>907.9731301478791</v>
      </c>
      <c r="BD23" s="22">
        <f>'6月'!AG23</f>
        <v>904.9555922345359</v>
      </c>
      <c r="BE23" s="22">
        <f>'7月'!AG23</f>
        <v>920.9118786697411</v>
      </c>
      <c r="BF23" s="22">
        <f>'8月'!AG23</f>
        <v>1094.0831708457335</v>
      </c>
      <c r="BG23" s="22">
        <f>'9月'!AG23</f>
        <v>931.5356158065687</v>
      </c>
      <c r="BH23" s="22">
        <f>'10月'!AG23</f>
        <v>933.9859242369298</v>
      </c>
      <c r="BI23" s="22">
        <f>'11月'!AG23</f>
        <v>852.1103943919178</v>
      </c>
      <c r="BJ23" s="22">
        <f>'12月'!AG23</f>
        <v>807.448932488113</v>
      </c>
      <c r="BK23" s="22">
        <f>'1月'!AG23</f>
        <v>677.5857560558158</v>
      </c>
      <c r="BL23" s="22">
        <f>'2月'!AG23</f>
        <v>667.8340959509005</v>
      </c>
      <c r="BM23" s="22">
        <f>'3月'!AG23</f>
        <v>779.4189162129433</v>
      </c>
      <c r="BN23" s="110">
        <f t="shared" si="6"/>
        <v>867.0193653601168</v>
      </c>
      <c r="BO23" s="31">
        <f>'4月'!AD23</f>
        <v>575.9162303664922</v>
      </c>
      <c r="BP23" s="22">
        <f>'5月'!AD23</f>
        <v>560.5639820551164</v>
      </c>
      <c r="BQ23" s="22">
        <f>'6月'!AD23</f>
        <v>570.1289004165684</v>
      </c>
      <c r="BR23" s="22">
        <f>'7月'!AD23</f>
        <v>554.5439418071172</v>
      </c>
      <c r="BS23" s="22">
        <f>'8月'!AD23</f>
        <v>728.53358267103</v>
      </c>
      <c r="BT23" s="22">
        <f>'9月'!AD23</f>
        <v>577.9779602971337</v>
      </c>
      <c r="BU23" s="22">
        <f>'10月'!AD23</f>
        <v>548.297865473372</v>
      </c>
      <c r="BV23" s="22">
        <f>'11月'!AD23</f>
        <v>521.3395776265795</v>
      </c>
      <c r="BW23" s="22">
        <f>'12月'!AD23</f>
        <v>511.19752436784194</v>
      </c>
      <c r="BX23" s="22">
        <f>'1月'!AD23</f>
        <v>429.12496731404667</v>
      </c>
      <c r="BY23" s="22">
        <f>'2月'!AD23</f>
        <v>401.0582634208765</v>
      </c>
      <c r="BZ23" s="22">
        <f>'3月'!AD23</f>
        <v>484.49076502054874</v>
      </c>
      <c r="CA23" s="103">
        <f t="shared" si="7"/>
        <v>539.1136237431632</v>
      </c>
      <c r="CB23" s="31">
        <f>'4月'!AH23</f>
        <v>342.5691707355334</v>
      </c>
      <c r="CC23" s="22">
        <f>'5月'!AH23</f>
        <v>347.4091480927627</v>
      </c>
      <c r="CD23" s="22">
        <f>'6月'!AH23</f>
        <v>334.82669181796746</v>
      </c>
      <c r="CE23" s="22">
        <f>'7月'!AH23</f>
        <v>366.36793686262394</v>
      </c>
      <c r="CF23" s="22">
        <f>'8月'!AH23</f>
        <v>365.5495881747036</v>
      </c>
      <c r="CG23" s="22">
        <f>'9月'!AH23</f>
        <v>353.5576555094351</v>
      </c>
      <c r="CH23" s="22">
        <f>'10月'!AH23</f>
        <v>385.68805876355793</v>
      </c>
      <c r="CI23" s="22">
        <f>'11月'!AH23</f>
        <v>330.7708167653382</v>
      </c>
      <c r="CJ23" s="22">
        <f>'12月'!AH23</f>
        <v>296.25140812027104</v>
      </c>
      <c r="CK23" s="22">
        <f>'1月'!AH23</f>
        <v>248.4607887417691</v>
      </c>
      <c r="CL23" s="22">
        <f>'2月'!AH23</f>
        <v>266.7758325300241</v>
      </c>
      <c r="CM23" s="22">
        <f>'3月'!AH23</f>
        <v>294.92815119239464</v>
      </c>
      <c r="CN23" s="99">
        <f t="shared" si="8"/>
        <v>327.9057416169538</v>
      </c>
      <c r="CO23" s="68">
        <f>'4月'!AI23</f>
        <v>29.02621722846442</v>
      </c>
      <c r="CP23" s="69">
        <f>'5月'!AI24</f>
        <v>26.95156695156695</v>
      </c>
      <c r="CQ23" s="69">
        <f>'6月'!AI23</f>
        <v>24.763053592969158</v>
      </c>
      <c r="CR23" s="69">
        <f>'7月'!AI23</f>
        <v>26.371742112482853</v>
      </c>
      <c r="CS23" s="69">
        <f>'8月'!AI23</f>
        <v>24.37720099126125</v>
      </c>
      <c r="CT23" s="69">
        <f>'9月'!AI23</f>
        <v>27.028862478777587</v>
      </c>
      <c r="CU23" s="69">
        <f>'10月'!AI23</f>
        <v>26.66204986149585</v>
      </c>
      <c r="CV23" s="69">
        <f>'11月'!AI23</f>
        <v>27.04331450094162</v>
      </c>
      <c r="CW23" s="69">
        <f>'12月'!AI23</f>
        <v>29.13415087328131</v>
      </c>
      <c r="CX23" s="69">
        <f>'1月'!AI23</f>
        <v>31.24307555949479</v>
      </c>
      <c r="CY23" s="69">
        <f>'2月'!AI23</f>
        <v>30.62188401994227</v>
      </c>
      <c r="CZ23" s="125">
        <f>'3月'!AI23</f>
        <v>27.179689037591025</v>
      </c>
      <c r="DA23" s="60">
        <v>912</v>
      </c>
      <c r="DB23" s="20">
        <f t="shared" si="9"/>
        <v>6684.300000000001</v>
      </c>
      <c r="DC23" s="20">
        <f t="shared" si="10"/>
        <v>7596.300000000001</v>
      </c>
      <c r="DD23" s="20">
        <f t="shared" si="11"/>
        <v>4065.600000000001</v>
      </c>
      <c r="DE23" s="128">
        <f t="shared" si="12"/>
        <v>11661.900000000001</v>
      </c>
      <c r="DF23" s="130">
        <f t="shared" si="13"/>
        <v>940.5755529719485</v>
      </c>
      <c r="DG23" s="133">
        <f t="shared" si="14"/>
        <v>612.6698113549946</v>
      </c>
      <c r="DH23" s="118">
        <f t="shared" si="15"/>
        <v>327.7802994816757</v>
      </c>
    </row>
    <row r="24" spans="1:112" ht="18" customHeight="1">
      <c r="A24" s="32">
        <v>19</v>
      </c>
      <c r="B24" s="33" t="s">
        <v>37</v>
      </c>
      <c r="C24" s="39">
        <f>'4月'!C24</f>
        <v>26670</v>
      </c>
      <c r="D24" s="24">
        <f>'5月'!C24</f>
        <v>26720</v>
      </c>
      <c r="E24" s="21">
        <f>'6月'!C24</f>
        <v>26725</v>
      </c>
      <c r="F24" s="21">
        <f>'7月'!C24</f>
        <v>26711</v>
      </c>
      <c r="G24" s="21">
        <f>'8月'!C24</f>
        <v>26732</v>
      </c>
      <c r="H24" s="21">
        <f>'9月'!C24</f>
        <v>26713</v>
      </c>
      <c r="I24" s="21">
        <f>'10月'!C24</f>
        <v>26748</v>
      </c>
      <c r="J24" s="21">
        <f>'11月'!C24</f>
        <v>26773</v>
      </c>
      <c r="K24" s="21">
        <f>'12月'!C24</f>
        <v>26820</v>
      </c>
      <c r="L24" s="21">
        <f>'1月'!C24</f>
        <v>26821</v>
      </c>
      <c r="M24" s="21">
        <f>'2月'!C24</f>
        <v>26821</v>
      </c>
      <c r="N24" s="25">
        <f>'3月'!C24</f>
        <v>26770</v>
      </c>
      <c r="O24" s="52">
        <f>'4月'!Z24</f>
        <v>943.6</v>
      </c>
      <c r="P24" s="28">
        <f>'5月'!Z24</f>
        <v>960.9</v>
      </c>
      <c r="Q24" s="22">
        <f>'6月'!Z24</f>
        <v>943.3</v>
      </c>
      <c r="R24" s="22">
        <f>'7月'!Z24</f>
        <v>986.7</v>
      </c>
      <c r="S24" s="22">
        <f>'8月'!Z24</f>
        <v>1551.9</v>
      </c>
      <c r="T24" s="22">
        <f>'9月'!Z24</f>
        <v>987.2</v>
      </c>
      <c r="U24" s="22">
        <f>'10月'!Z24</f>
        <v>985.4999999999999</v>
      </c>
      <c r="V24" s="22">
        <f>'11月'!Z24</f>
        <v>913.0999999999999</v>
      </c>
      <c r="W24" s="22">
        <f>'12月'!Z24</f>
        <v>904.3</v>
      </c>
      <c r="X24" s="22">
        <f>'1月'!Z24</f>
        <v>775.9</v>
      </c>
      <c r="Y24" s="22">
        <f>'2月'!Z24</f>
        <v>658.3</v>
      </c>
      <c r="Z24" s="22">
        <f>'3月'!Z24</f>
        <v>863.7</v>
      </c>
      <c r="AA24" s="96">
        <f t="shared" si="3"/>
        <v>11474.399999999998</v>
      </c>
      <c r="AB24" s="53">
        <f>'4月'!D24</f>
        <v>535.5</v>
      </c>
      <c r="AC24" s="28">
        <f>'5月'!D24</f>
        <v>526.5</v>
      </c>
      <c r="AD24" s="22">
        <f>'6月'!D24</f>
        <v>497.8</v>
      </c>
      <c r="AE24" s="22">
        <f>'7月'!D24</f>
        <v>513.5</v>
      </c>
      <c r="AF24" s="22">
        <f>'8月'!D24</f>
        <v>1110.9</v>
      </c>
      <c r="AG24" s="22">
        <f>'9月'!D24</f>
        <v>548</v>
      </c>
      <c r="AH24" s="22">
        <f>'10月'!D24</f>
        <v>522.5999999999999</v>
      </c>
      <c r="AI24" s="22">
        <f>'11月'!D24</f>
        <v>469.09999999999997</v>
      </c>
      <c r="AJ24" s="22">
        <f>'12月'!D24</f>
        <v>441.9</v>
      </c>
      <c r="AK24" s="22">
        <f>'1月'!AA24</f>
        <v>420.4</v>
      </c>
      <c r="AL24" s="22">
        <f>'2月'!AA24</f>
        <v>347.6</v>
      </c>
      <c r="AM24" s="22">
        <f>'3月'!AA24</f>
        <v>447.20000000000005</v>
      </c>
      <c r="AN24" s="103">
        <f t="shared" si="4"/>
        <v>6381</v>
      </c>
      <c r="AO24" s="53">
        <f>'4月'!Y24</f>
        <v>408.1</v>
      </c>
      <c r="AP24" s="28">
        <f>'5月'!Y24</f>
        <v>434.4</v>
      </c>
      <c r="AQ24" s="22">
        <f>'6月'!Y24</f>
        <v>445.5</v>
      </c>
      <c r="AR24" s="22">
        <f>'7月'!Y24</f>
        <v>473.2</v>
      </c>
      <c r="AS24" s="22">
        <f>'8月'!Y24</f>
        <v>441</v>
      </c>
      <c r="AT24" s="22">
        <f>'9月'!Y24</f>
        <v>439.2</v>
      </c>
      <c r="AU24" s="22">
        <f>'10月'!Y24</f>
        <v>462.9</v>
      </c>
      <c r="AV24" s="22">
        <f>'11月'!Y24</f>
        <v>444</v>
      </c>
      <c r="AW24" s="22">
        <f>'12月'!Y24</f>
        <v>462.4</v>
      </c>
      <c r="AX24" s="22">
        <f>'1月'!Y24</f>
        <v>355.5</v>
      </c>
      <c r="AY24" s="22">
        <f>'2月'!Y24</f>
        <v>310.7</v>
      </c>
      <c r="AZ24" s="22">
        <f>'3月'!Y24</f>
        <v>416.5</v>
      </c>
      <c r="BA24" s="99">
        <f t="shared" si="5"/>
        <v>5093.4</v>
      </c>
      <c r="BB24" s="52">
        <f>'4月'!AG24</f>
        <v>1179.3525809273842</v>
      </c>
      <c r="BC24" s="28">
        <f>'5月'!AG24</f>
        <v>1160.058914429206</v>
      </c>
      <c r="BD24" s="22">
        <f>'6月'!AG24</f>
        <v>1176.551294044278</v>
      </c>
      <c r="BE24" s="22">
        <f>'7月'!AG24</f>
        <v>1191.607661939445</v>
      </c>
      <c r="BF24" s="22">
        <f>'8月'!AG24</f>
        <v>1872.7102469916447</v>
      </c>
      <c r="BG24" s="22">
        <f>'9月'!AG24</f>
        <v>1231.8596438687782</v>
      </c>
      <c r="BH24" s="22">
        <f>'10月'!AG24</f>
        <v>1188.5121347631657</v>
      </c>
      <c r="BI24" s="22">
        <f>'11月'!AG24</f>
        <v>1136.8418431504374</v>
      </c>
      <c r="BJ24" s="22">
        <f>'12月'!AG24</f>
        <v>1087.65726107142</v>
      </c>
      <c r="BK24" s="22">
        <f>'1月'!AG24</f>
        <v>933.1878847941731</v>
      </c>
      <c r="BL24" s="22">
        <f>'2月'!AG24</f>
        <v>876.578587141206</v>
      </c>
      <c r="BM24" s="22">
        <f>'3月'!AG24</f>
        <v>1040.7654210900503</v>
      </c>
      <c r="BN24" s="110">
        <f t="shared" si="6"/>
        <v>1176.8319667864753</v>
      </c>
      <c r="BO24" s="31">
        <f>'4月'!AD24</f>
        <v>669.2913385826771</v>
      </c>
      <c r="BP24" s="22">
        <f>'5月'!AD24</f>
        <v>635.6239134633959</v>
      </c>
      <c r="BQ24" s="22">
        <f>'6月'!AD24</f>
        <v>620.8917991892735</v>
      </c>
      <c r="BR24" s="22">
        <f>'7月'!AD24</f>
        <v>620.1383747906203</v>
      </c>
      <c r="BS24" s="22">
        <f>'8月'!AD24</f>
        <v>1340.5463067098513</v>
      </c>
      <c r="BT24" s="22">
        <f>'9月'!AD24</f>
        <v>683.8118768639489</v>
      </c>
      <c r="BU24" s="22">
        <f>'10月'!AD24</f>
        <v>630.2551411742571</v>
      </c>
      <c r="BV24" s="22">
        <f>'11月'!AD24</f>
        <v>584.0461161120035</v>
      </c>
      <c r="BW24" s="22">
        <f>'12月'!AD24</f>
        <v>531.5003247456159</v>
      </c>
      <c r="BX24" s="22">
        <f>'1月'!AD24</f>
        <v>505.6220991976677</v>
      </c>
      <c r="BY24" s="22">
        <f>'2月'!AD24</f>
        <v>462.85692980447095</v>
      </c>
      <c r="BZ24" s="22">
        <f>'3月'!AD24</f>
        <v>538.8795835492307</v>
      </c>
      <c r="CA24" s="103">
        <f t="shared" si="7"/>
        <v>654.4450934309855</v>
      </c>
      <c r="CB24" s="31">
        <f>'4月'!AH24</f>
        <v>510.06124234470695</v>
      </c>
      <c r="CC24" s="22">
        <f>'5月'!AH24</f>
        <v>524.4350009658103</v>
      </c>
      <c r="CD24" s="22">
        <f>'6月'!AH24</f>
        <v>555.6594948550046</v>
      </c>
      <c r="CE24" s="22">
        <f>'7月'!AH24</f>
        <v>571.4692871488247</v>
      </c>
      <c r="CF24" s="22">
        <f>'8月'!AH24</f>
        <v>532.1639402817934</v>
      </c>
      <c r="CG24" s="22">
        <f>'9月'!AH24</f>
        <v>548.0477670048291</v>
      </c>
      <c r="CH24" s="22">
        <f>'10月'!AH24</f>
        <v>558.2569935889087</v>
      </c>
      <c r="CI24" s="22">
        <f>'11月'!AH24</f>
        <v>552.7957270384343</v>
      </c>
      <c r="CJ24" s="22">
        <f>'12月'!AH24</f>
        <v>556.156936325804</v>
      </c>
      <c r="CK24" s="22">
        <f>'1月'!AH24</f>
        <v>427.5657855965054</v>
      </c>
      <c r="CL24" s="22">
        <f>'2月'!AH24</f>
        <v>413.72165733673506</v>
      </c>
      <c r="CM24" s="22">
        <f>'3月'!AH24</f>
        <v>501.8858375408197</v>
      </c>
      <c r="CN24" s="99">
        <f t="shared" si="8"/>
        <v>522.38687335549</v>
      </c>
      <c r="CO24" s="68">
        <f>'4月'!AI24</f>
        <v>24.42577030812325</v>
      </c>
      <c r="CP24" s="69">
        <f>'5月'!AI25</f>
        <v>22.00488997555012</v>
      </c>
      <c r="CQ24" s="69">
        <f>'6月'!AI24</f>
        <v>26.878264363198074</v>
      </c>
      <c r="CR24" s="69">
        <f>'7月'!AI24</f>
        <v>26.153846153846157</v>
      </c>
      <c r="CS24" s="69">
        <f>'8月'!AI24</f>
        <v>15.599963993158699</v>
      </c>
      <c r="CT24" s="69">
        <f>'9月'!AI24</f>
        <v>24.452554744525546</v>
      </c>
      <c r="CU24" s="69">
        <f>'10月'!AI24</f>
        <v>27.305778798316112</v>
      </c>
      <c r="CV24" s="69">
        <f>'11月'!AI24</f>
        <v>27.201023235983797</v>
      </c>
      <c r="CW24" s="69">
        <f>'12月'!AI24</f>
        <v>28.897940710568005</v>
      </c>
      <c r="CX24" s="69">
        <f>'1月'!AI24</f>
        <v>30.423406279733587</v>
      </c>
      <c r="CY24" s="69">
        <f>'2月'!AI24</f>
        <v>29.344073647871113</v>
      </c>
      <c r="CZ24" s="125">
        <f>'3月'!AI24</f>
        <v>26.162790697674417</v>
      </c>
      <c r="DA24" s="60">
        <v>643</v>
      </c>
      <c r="DB24" s="20">
        <f t="shared" si="9"/>
        <v>6381</v>
      </c>
      <c r="DC24" s="20">
        <f t="shared" si="10"/>
        <v>7024</v>
      </c>
      <c r="DD24" s="20">
        <f t="shared" si="11"/>
        <v>5093.4</v>
      </c>
      <c r="DE24" s="128">
        <f t="shared" si="12"/>
        <v>12117.4</v>
      </c>
      <c r="DF24" s="130">
        <f t="shared" si="13"/>
        <v>1242.7790276039216</v>
      </c>
      <c r="DG24" s="133">
        <f t="shared" si="14"/>
        <v>720.3921542484317</v>
      </c>
      <c r="DH24" s="118">
        <f t="shared" si="15"/>
        <v>521.7033254054585</v>
      </c>
    </row>
    <row r="25" spans="1:112" ht="18" customHeight="1">
      <c r="A25" s="32">
        <v>20</v>
      </c>
      <c r="B25" s="33" t="s">
        <v>38</v>
      </c>
      <c r="C25" s="39">
        <f>'4月'!C25</f>
        <v>6530</v>
      </c>
      <c r="D25" s="24">
        <f>'5月'!C25</f>
        <v>6516</v>
      </c>
      <c r="E25" s="21" t="s">
        <v>169</v>
      </c>
      <c r="F25" s="21">
        <f>'7月'!C25</f>
        <v>6484</v>
      </c>
      <c r="G25" s="21">
        <f>'8月'!C25</f>
        <v>6486</v>
      </c>
      <c r="H25" s="21">
        <f>'9月'!C25</f>
        <v>6474</v>
      </c>
      <c r="I25" s="21">
        <f>'10月'!C25</f>
        <v>6447</v>
      </c>
      <c r="J25" s="21">
        <f>'11月'!C25</f>
        <v>6434</v>
      </c>
      <c r="K25" s="21">
        <f>'12月'!C25</f>
        <v>6425</v>
      </c>
      <c r="L25" s="21">
        <f>'1月'!C25</f>
        <v>6411</v>
      </c>
      <c r="M25" s="21">
        <f>'2月'!C25</f>
        <v>6397</v>
      </c>
      <c r="N25" s="25">
        <f>'3月'!C25</f>
        <v>6361</v>
      </c>
      <c r="O25" s="52">
        <f>'4月'!Z25</f>
        <v>160.3</v>
      </c>
      <c r="P25" s="28">
        <f>'5月'!Z25</f>
        <v>180.7</v>
      </c>
      <c r="Q25" s="22">
        <f>'6月'!Z25</f>
        <v>152.1</v>
      </c>
      <c r="R25" s="22">
        <f>'7月'!Z25</f>
        <v>155.9</v>
      </c>
      <c r="S25" s="22">
        <f>'8月'!Z25</f>
        <v>173</v>
      </c>
      <c r="T25" s="22">
        <f>'9月'!Z25</f>
        <v>144.8</v>
      </c>
      <c r="U25" s="22">
        <f>'10月'!Z25</f>
        <v>148.89999999999998</v>
      </c>
      <c r="V25" s="22">
        <f>'11月'!Z25</f>
        <v>148.7</v>
      </c>
      <c r="W25" s="22">
        <f>'12月'!Z25</f>
        <v>130</v>
      </c>
      <c r="X25" s="22">
        <f>'1月'!Z25</f>
        <v>133.2</v>
      </c>
      <c r="Y25" s="22">
        <f>'2月'!Z25</f>
        <v>114.3</v>
      </c>
      <c r="Z25" s="22">
        <f>'3月'!Z25</f>
        <v>134.70000000000002</v>
      </c>
      <c r="AA25" s="96">
        <f t="shared" si="3"/>
        <v>1776.6</v>
      </c>
      <c r="AB25" s="53">
        <f>'4月'!D25</f>
        <v>107.5</v>
      </c>
      <c r="AC25" s="28">
        <f>'5月'!D25</f>
        <v>122.7</v>
      </c>
      <c r="AD25" s="22">
        <f>'6月'!D25</f>
        <v>99.19999999999999</v>
      </c>
      <c r="AE25" s="22">
        <f>'7月'!D25</f>
        <v>98.9</v>
      </c>
      <c r="AF25" s="22">
        <f>'8月'!D25</f>
        <v>114.00000000000001</v>
      </c>
      <c r="AG25" s="22">
        <f>'9月'!D25</f>
        <v>91.80000000000001</v>
      </c>
      <c r="AH25" s="22">
        <f>'10月'!D25</f>
        <v>92.89999999999999</v>
      </c>
      <c r="AI25" s="22">
        <f>'11月'!D25</f>
        <v>95.7</v>
      </c>
      <c r="AJ25" s="22">
        <f>'12月'!D25</f>
        <v>80</v>
      </c>
      <c r="AK25" s="22">
        <f>'1月'!AA25</f>
        <v>85.7</v>
      </c>
      <c r="AL25" s="22">
        <f>'2月'!AA25</f>
        <v>71.6</v>
      </c>
      <c r="AM25" s="22">
        <f>'3月'!AA25</f>
        <v>85.30000000000001</v>
      </c>
      <c r="AN25" s="103">
        <f t="shared" si="4"/>
        <v>1145.3</v>
      </c>
      <c r="AO25" s="53">
        <f>'4月'!Y25</f>
        <v>52.8</v>
      </c>
      <c r="AP25" s="28">
        <f>'5月'!Y25</f>
        <v>58</v>
      </c>
      <c r="AQ25" s="22">
        <f>'6月'!Y25</f>
        <v>52.9</v>
      </c>
      <c r="AR25" s="22">
        <f>'7月'!Y25</f>
        <v>57</v>
      </c>
      <c r="AS25" s="22">
        <f>'8月'!Y25</f>
        <v>59</v>
      </c>
      <c r="AT25" s="22">
        <f>'9月'!Y25</f>
        <v>53</v>
      </c>
      <c r="AU25" s="22">
        <f>'10月'!Y25</f>
        <v>56</v>
      </c>
      <c r="AV25" s="22">
        <f>'11月'!Y25</f>
        <v>53</v>
      </c>
      <c r="AW25" s="22">
        <f>'12月'!Y25</f>
        <v>50</v>
      </c>
      <c r="AX25" s="22">
        <f>'1月'!Y25</f>
        <v>47.5</v>
      </c>
      <c r="AY25" s="22">
        <f>'2月'!Y25</f>
        <v>42.7</v>
      </c>
      <c r="AZ25" s="22">
        <f>'3月'!Y25</f>
        <v>49.4</v>
      </c>
      <c r="BA25" s="99">
        <f t="shared" si="5"/>
        <v>631.3000000000001</v>
      </c>
      <c r="BB25" s="52">
        <f>'4月'!AG25</f>
        <v>818.2746299132211</v>
      </c>
      <c r="BC25" s="28">
        <f>'5月'!AG25</f>
        <v>894.5721697459355</v>
      </c>
      <c r="BD25" s="22">
        <f>'6月'!AG25</f>
        <v>780.6004618937643</v>
      </c>
      <c r="BE25" s="22">
        <f>'7月'!AG25</f>
        <v>775.6064555929235</v>
      </c>
      <c r="BF25" s="22">
        <f>'8月'!AG25</f>
        <v>860.4139934150976</v>
      </c>
      <c r="BG25" s="22">
        <f>'9月'!AG25</f>
        <v>745.5462877149624</v>
      </c>
      <c r="BH25" s="22">
        <f>'10月'!AG25</f>
        <v>745.0326983793411</v>
      </c>
      <c r="BI25" s="22">
        <f>'11月'!AG25</f>
        <v>770.3864884467931</v>
      </c>
      <c r="BJ25" s="22">
        <f>'12月'!AG25</f>
        <v>652.6923559683695</v>
      </c>
      <c r="BK25" s="22">
        <f>'1月'!AG25</f>
        <v>670.2190287862092</v>
      </c>
      <c r="BL25" s="22">
        <f>'2月'!AG25</f>
        <v>638.1339467160946</v>
      </c>
      <c r="BM25" s="22">
        <f>'3月'!AG25</f>
        <v>683.0940560167554</v>
      </c>
      <c r="BN25" s="110">
        <f t="shared" si="6"/>
        <v>751.8376985285715</v>
      </c>
      <c r="BO25" s="31">
        <f>'4月'!AD25</f>
        <v>548.7493619193466</v>
      </c>
      <c r="BP25" s="22">
        <f>'5月'!AD25</f>
        <v>607.4377710449712</v>
      </c>
      <c r="BQ25" s="22">
        <f>'6月'!AD25</f>
        <v>509.10957146522964</v>
      </c>
      <c r="BR25" s="22">
        <f>'7月'!AD25</f>
        <v>492.0300093530477</v>
      </c>
      <c r="BS25" s="22">
        <f>'8月'!AD25</f>
        <v>566.9780072215095</v>
      </c>
      <c r="BT25" s="22">
        <f>'9月'!AD25</f>
        <v>472.65987025023173</v>
      </c>
      <c r="BU25" s="22">
        <f>'10月'!AD25</f>
        <v>464.83235513392066</v>
      </c>
      <c r="BV25" s="22">
        <f>'11月'!AD25</f>
        <v>495.8035436742307</v>
      </c>
      <c r="BW25" s="22">
        <f>'12月'!AD25</f>
        <v>401.65683444207355</v>
      </c>
      <c r="BX25" s="22">
        <f>'1月'!AD25</f>
        <v>431.2144952475835</v>
      </c>
      <c r="BY25" s="22">
        <f>'2月'!AD25</f>
        <v>399.74094999888337</v>
      </c>
      <c r="BZ25" s="22">
        <f>'3月'!AD25</f>
        <v>432.5755232236766</v>
      </c>
      <c r="CA25" s="103">
        <f t="shared" si="7"/>
        <v>484.67843978654344</v>
      </c>
      <c r="CB25" s="31">
        <f>'4月'!AH25</f>
        <v>269.52526799387437</v>
      </c>
      <c r="CC25" s="22">
        <f>'5月'!AH25</f>
        <v>287.13439870096437</v>
      </c>
      <c r="CD25" s="22">
        <f>'6月'!AH25</f>
        <v>271.4908904285348</v>
      </c>
      <c r="CE25" s="22">
        <f>'7月'!AH25</f>
        <v>283.5764462398758</v>
      </c>
      <c r="CF25" s="22">
        <f>'8月'!AH25</f>
        <v>293.4359861935882</v>
      </c>
      <c r="CG25" s="22">
        <f>'9月'!AH25</f>
        <v>272.88641746473076</v>
      </c>
      <c r="CH25" s="22">
        <f>'10月'!AH25</f>
        <v>280.2003432454205</v>
      </c>
      <c r="CI25" s="22">
        <f>'11月'!AH25</f>
        <v>274.5829447725624</v>
      </c>
      <c r="CJ25" s="22">
        <f>'12月'!AH25</f>
        <v>251.03552152629598</v>
      </c>
      <c r="CK25" s="22">
        <f>'1月'!AH25</f>
        <v>239.00453353862565</v>
      </c>
      <c r="CL25" s="22">
        <f>'2月'!AH25</f>
        <v>238.39299671721122</v>
      </c>
      <c r="CM25" s="22">
        <f>'3月'!AH25</f>
        <v>250.51853279307878</v>
      </c>
      <c r="CN25" s="99">
        <f t="shared" si="8"/>
        <v>267.1592587420282</v>
      </c>
      <c r="CO25" s="68">
        <f>'4月'!AI25</f>
        <v>21.953488372093023</v>
      </c>
      <c r="CP25" s="69">
        <f>'5月'!AI26</f>
        <v>20.58080808080808</v>
      </c>
      <c r="CQ25" s="69">
        <f>'6月'!AI25</f>
        <v>23.08467741935484</v>
      </c>
      <c r="CR25" s="69">
        <f>'7月'!AI25</f>
        <v>16.27906976744186</v>
      </c>
      <c r="CS25" s="69">
        <f>'8月'!AI25</f>
        <v>22.543859649122805</v>
      </c>
      <c r="CT25" s="69">
        <f>'9月'!AI25</f>
        <v>18.627450980392158</v>
      </c>
      <c r="CU25" s="69">
        <f>'10月'!AI25</f>
        <v>21.528525296017225</v>
      </c>
      <c r="CV25" s="69">
        <f>'11月'!AI25</f>
        <v>18.808777429467085</v>
      </c>
      <c r="CW25" s="69">
        <f>'12月'!AI25</f>
        <v>21.5</v>
      </c>
      <c r="CX25" s="69">
        <f>'1月'!AI25</f>
        <v>15.052508751458577</v>
      </c>
      <c r="CY25" s="69">
        <f>'2月'!AI25</f>
        <v>23.324022346368718</v>
      </c>
      <c r="CZ25" s="125">
        <f>'3月'!AI25</f>
        <v>21.33645955451348</v>
      </c>
      <c r="DA25" s="60">
        <v>59</v>
      </c>
      <c r="DB25" s="20">
        <f t="shared" si="9"/>
        <v>1145.3</v>
      </c>
      <c r="DC25" s="20">
        <f t="shared" si="10"/>
        <v>1204.3</v>
      </c>
      <c r="DD25" s="20">
        <f t="shared" si="11"/>
        <v>631.3000000000001</v>
      </c>
      <c r="DE25" s="128">
        <f t="shared" si="12"/>
        <v>1835.6</v>
      </c>
      <c r="DF25" s="130">
        <f t="shared" si="13"/>
        <v>776.8058535511909</v>
      </c>
      <c r="DG25" s="133">
        <f t="shared" si="14"/>
        <v>509.6465948091629</v>
      </c>
      <c r="DH25" s="118">
        <f t="shared" si="15"/>
        <v>268.2781202258245</v>
      </c>
    </row>
    <row r="26" spans="1:112" ht="18" customHeight="1">
      <c r="A26" s="32">
        <v>21</v>
      </c>
      <c r="B26" s="33" t="s">
        <v>39</v>
      </c>
      <c r="C26" s="39">
        <f>'4月'!C26</f>
        <v>16259</v>
      </c>
      <c r="D26" s="24">
        <f>'5月'!C26</f>
        <v>16245</v>
      </c>
      <c r="E26" s="21">
        <f>'6月'!C26</f>
        <v>16243</v>
      </c>
      <c r="F26" s="21">
        <f>'7月'!C26</f>
        <v>16254</v>
      </c>
      <c r="G26" s="21">
        <f>'8月'!C26</f>
        <v>16249</v>
      </c>
      <c r="H26" s="21">
        <f>'9月'!C26</f>
        <v>16254</v>
      </c>
      <c r="I26" s="21">
        <f>'10月'!C26</f>
        <v>16239</v>
      </c>
      <c r="J26" s="21">
        <f>'11月'!C26</f>
        <v>16207</v>
      </c>
      <c r="K26" s="21">
        <f>'12月'!C26</f>
        <v>16207</v>
      </c>
      <c r="L26" s="21">
        <f>'1月'!C26</f>
        <v>16205</v>
      </c>
      <c r="M26" s="21">
        <f>'2月'!C26</f>
        <v>16183</v>
      </c>
      <c r="N26" s="25">
        <f>'3月'!C26</f>
        <v>16077</v>
      </c>
      <c r="O26" s="52">
        <f>'4月'!Z26</f>
        <v>354.3</v>
      </c>
      <c r="P26" s="28">
        <f>'5月'!Z26</f>
        <v>360.5</v>
      </c>
      <c r="Q26" s="22">
        <f>'6月'!Z26</f>
        <v>329</v>
      </c>
      <c r="R26" s="22">
        <f>'7月'!Z26</f>
        <v>366.40000000000003</v>
      </c>
      <c r="S26" s="22">
        <f>'8月'!Z26</f>
        <v>383.29999999999995</v>
      </c>
      <c r="T26" s="22">
        <f>'9月'!Z26</f>
        <v>347.7</v>
      </c>
      <c r="U26" s="22">
        <f>'10月'!Z26</f>
        <v>339.6</v>
      </c>
      <c r="V26" s="22">
        <f>'11月'!Z26</f>
        <v>326.4</v>
      </c>
      <c r="W26" s="22">
        <f>'12月'!Z26</f>
        <v>322.4</v>
      </c>
      <c r="X26" s="22">
        <f>'1月'!Z26</f>
        <v>309.4</v>
      </c>
      <c r="Y26" s="22">
        <f>'2月'!Z26</f>
        <v>261.3</v>
      </c>
      <c r="Z26" s="22">
        <f>'3月'!Z26</f>
        <v>336.4</v>
      </c>
      <c r="AA26" s="96">
        <f t="shared" si="3"/>
        <v>4036.7000000000003</v>
      </c>
      <c r="AB26" s="53">
        <f>'4月'!D26</f>
        <v>224.9</v>
      </c>
      <c r="AC26" s="28">
        <f>'5月'!D26</f>
        <v>237.6</v>
      </c>
      <c r="AD26" s="22">
        <f>'6月'!D26</f>
        <v>208.2</v>
      </c>
      <c r="AE26" s="22">
        <f>'7月'!D26</f>
        <v>226.60000000000002</v>
      </c>
      <c r="AF26" s="22">
        <f>'8月'!D26</f>
        <v>252.7</v>
      </c>
      <c r="AG26" s="22">
        <f>'9月'!D26</f>
        <v>220.6</v>
      </c>
      <c r="AH26" s="22">
        <f>'10月'!D26</f>
        <v>208.5</v>
      </c>
      <c r="AI26" s="22">
        <f>'11月'!D26</f>
        <v>203.5</v>
      </c>
      <c r="AJ26" s="22">
        <f>'12月'!D26</f>
        <v>202.7</v>
      </c>
      <c r="AK26" s="22">
        <f>'1月'!AA26</f>
        <v>194.79999999999998</v>
      </c>
      <c r="AL26" s="22">
        <f>'2月'!AA26</f>
        <v>160.4</v>
      </c>
      <c r="AM26" s="22">
        <f>'3月'!AA26</f>
        <v>208.4</v>
      </c>
      <c r="AN26" s="103">
        <f t="shared" si="4"/>
        <v>2548.9</v>
      </c>
      <c r="AO26" s="53">
        <f>'4月'!Y26</f>
        <v>129.4</v>
      </c>
      <c r="AP26" s="28">
        <f>'5月'!Y26</f>
        <v>122.9</v>
      </c>
      <c r="AQ26" s="22">
        <f>'6月'!Y26</f>
        <v>120.8</v>
      </c>
      <c r="AR26" s="22">
        <f>'7月'!Y26</f>
        <v>139.8</v>
      </c>
      <c r="AS26" s="22">
        <f>'8月'!Y26</f>
        <v>130.6</v>
      </c>
      <c r="AT26" s="22">
        <f>'9月'!Y26</f>
        <v>127.1</v>
      </c>
      <c r="AU26" s="22">
        <f>'10月'!Y26</f>
        <v>131.1</v>
      </c>
      <c r="AV26" s="22">
        <f>'11月'!Y26</f>
        <v>122.9</v>
      </c>
      <c r="AW26" s="22">
        <f>'12月'!Y26</f>
        <v>119.7</v>
      </c>
      <c r="AX26" s="22">
        <f>'1月'!Y26</f>
        <v>114.6</v>
      </c>
      <c r="AY26" s="22">
        <f>'2月'!Y26</f>
        <v>100.9</v>
      </c>
      <c r="AZ26" s="22">
        <f>'3月'!Y26</f>
        <v>128</v>
      </c>
      <c r="BA26" s="99">
        <f t="shared" si="5"/>
        <v>1487.8000000000002</v>
      </c>
      <c r="BB26" s="52">
        <f>'4月'!AG26</f>
        <v>726.3669352358693</v>
      </c>
      <c r="BC26" s="28">
        <f>'5月'!AG26</f>
        <v>715.8530168091423</v>
      </c>
      <c r="BD26" s="22">
        <f>'6月'!AG26</f>
        <v>675.1626341603562</v>
      </c>
      <c r="BE26" s="22">
        <f>'7月'!AG26</f>
        <v>727.165918463743</v>
      </c>
      <c r="BF26" s="22">
        <f>'8月'!AG26</f>
        <v>760.9401273328979</v>
      </c>
      <c r="BG26" s="22">
        <f>'9月'!AG26</f>
        <v>713.0552479389688</v>
      </c>
      <c r="BH26" s="22">
        <f>'10月'!AG26</f>
        <v>674.6005732913</v>
      </c>
      <c r="BI26" s="22">
        <f>'11月'!AG26</f>
        <v>671.3148639476768</v>
      </c>
      <c r="BJ26" s="22">
        <f>'12月'!AG26</f>
        <v>641.6980317146911</v>
      </c>
      <c r="BK26" s="22">
        <f>'1月'!AG26</f>
        <v>615.8991151675607</v>
      </c>
      <c r="BL26" s="22">
        <f>'2月'!AG26</f>
        <v>576.6633416018574</v>
      </c>
      <c r="BM26" s="22">
        <f>'3月'!AG26</f>
        <v>674.9774773419049</v>
      </c>
      <c r="BN26" s="110">
        <f t="shared" si="6"/>
        <v>680.4141783434553</v>
      </c>
      <c r="BO26" s="31">
        <f>'4月'!AD26</f>
        <v>461.07796707464587</v>
      </c>
      <c r="BP26" s="22">
        <f>'5月'!AD26</f>
        <v>471.8077026181753</v>
      </c>
      <c r="BQ26" s="22">
        <f>'6月'!AD26</f>
        <v>427.26097395801264</v>
      </c>
      <c r="BR26" s="22">
        <f>'7月'!AD26</f>
        <v>449.71560350405065</v>
      </c>
      <c r="BS26" s="22">
        <f>'8月'!AD26</f>
        <v>501.66858903475946</v>
      </c>
      <c r="BT26" s="22">
        <f>'9月'!AD26</f>
        <v>452.4014601533981</v>
      </c>
      <c r="BU26" s="22">
        <f>'10月'!AD26</f>
        <v>414.1761470295525</v>
      </c>
      <c r="BV26" s="22">
        <f>'11月'!AD26</f>
        <v>418.5434277369861</v>
      </c>
      <c r="BW26" s="22">
        <f>'12月'!AD26</f>
        <v>403.4497240340195</v>
      </c>
      <c r="BX26" s="22">
        <f>'1月'!AD26</f>
        <v>387.7735864080182</v>
      </c>
      <c r="BY26" s="22">
        <f>'2月'!AD26</f>
        <v>353.98698810921513</v>
      </c>
      <c r="BZ26" s="22">
        <f>'3月'!AD26</f>
        <v>418.1489485078865</v>
      </c>
      <c r="CA26" s="103">
        <f t="shared" si="7"/>
        <v>429.6350234547113</v>
      </c>
      <c r="CB26" s="31">
        <f>'4月'!AH26</f>
        <v>265.2889681612235</v>
      </c>
      <c r="CC26" s="22">
        <f>'5月'!AH26</f>
        <v>244.04531419096693</v>
      </c>
      <c r="CD26" s="22">
        <f>'6月'!AH26</f>
        <v>247.90166020234355</v>
      </c>
      <c r="CE26" s="22">
        <f>'7月'!AH26</f>
        <v>277.4503149596923</v>
      </c>
      <c r="CF26" s="22">
        <f>'8月'!AH26</f>
        <v>259.2715382981384</v>
      </c>
      <c r="CG26" s="22">
        <f>'9月'!AH26</f>
        <v>260.6537877855707</v>
      </c>
      <c r="CH26" s="22">
        <f>'10月'!AH26</f>
        <v>260.4244262617474</v>
      </c>
      <c r="CI26" s="22">
        <f>'11月'!AH26</f>
        <v>252.7714362106909</v>
      </c>
      <c r="CJ26" s="22">
        <f>'12月'!AH26</f>
        <v>238.24830768067164</v>
      </c>
      <c r="CK26" s="22">
        <f>'1月'!AH26</f>
        <v>228.12552875954253</v>
      </c>
      <c r="CL26" s="22">
        <f>'2月'!AH26</f>
        <v>222.67635349264222</v>
      </c>
      <c r="CM26" s="22">
        <f>'3月'!AH26</f>
        <v>256.8285288340185</v>
      </c>
      <c r="CN26" s="99">
        <f t="shared" si="8"/>
        <v>250.779154888744</v>
      </c>
      <c r="CO26" s="68">
        <f>'4月'!AI26</f>
        <v>24.85549132947977</v>
      </c>
      <c r="CP26" s="69">
        <f>'5月'!AI27</f>
        <v>13.324360699865409</v>
      </c>
      <c r="CQ26" s="69">
        <f>'6月'!AI26</f>
        <v>20.124879923150818</v>
      </c>
      <c r="CR26" s="69">
        <f>'7月'!AI26</f>
        <v>18.623124448367165</v>
      </c>
      <c r="CS26" s="69">
        <f>'8月'!AI26</f>
        <v>21.09220419469727</v>
      </c>
      <c r="CT26" s="69">
        <f>'9月'!AI26</f>
        <v>20.625566636446056</v>
      </c>
      <c r="CU26" s="69">
        <f>'10月'!AI26</f>
        <v>18.84892086330935</v>
      </c>
      <c r="CV26" s="69">
        <f>'11月'!AI26</f>
        <v>22.506142506142506</v>
      </c>
      <c r="CW26" s="69">
        <f>'12月'!AI26</f>
        <v>23.926985693142576</v>
      </c>
      <c r="CX26" s="69">
        <f>'1月'!AI26</f>
        <v>17.402464065708422</v>
      </c>
      <c r="CY26" s="69">
        <f>'2月'!AI26</f>
        <v>24.064837905236907</v>
      </c>
      <c r="CZ26" s="125">
        <f>'3月'!AI26</f>
        <v>22.600767754318618</v>
      </c>
      <c r="DA26" s="60">
        <v>181</v>
      </c>
      <c r="DB26" s="20">
        <f t="shared" si="9"/>
        <v>2548.9</v>
      </c>
      <c r="DC26" s="20">
        <f t="shared" si="10"/>
        <v>2729.9</v>
      </c>
      <c r="DD26" s="20">
        <f t="shared" si="11"/>
        <v>1487.8000000000002</v>
      </c>
      <c r="DE26" s="128">
        <f t="shared" si="12"/>
        <v>4217.700000000001</v>
      </c>
      <c r="DF26" s="130">
        <f t="shared" si="13"/>
        <v>710.9230014613896</v>
      </c>
      <c r="DG26" s="133">
        <f t="shared" si="14"/>
        <v>460.14384657264554</v>
      </c>
      <c r="DH26" s="118">
        <f t="shared" si="15"/>
        <v>251.0108001454304</v>
      </c>
    </row>
    <row r="27" spans="1:112" ht="18" customHeight="1">
      <c r="A27" s="32">
        <v>22</v>
      </c>
      <c r="B27" s="33" t="s">
        <v>40</v>
      </c>
      <c r="C27" s="39">
        <f>'4月'!C27</f>
        <v>8237</v>
      </c>
      <c r="D27" s="24">
        <f>'5月'!C27</f>
        <v>8223</v>
      </c>
      <c r="E27" s="21">
        <f>'6月'!C27</f>
        <v>8236</v>
      </c>
      <c r="F27" s="21">
        <f>'7月'!C27</f>
        <v>8233</v>
      </c>
      <c r="G27" s="21">
        <f>'8月'!C27</f>
        <v>8224</v>
      </c>
      <c r="H27" s="21">
        <f>'9月'!C27</f>
        <v>8212</v>
      </c>
      <c r="I27" s="21">
        <f>'10月'!C27</f>
        <v>8201</v>
      </c>
      <c r="J27" s="21">
        <f>'11月'!C27</f>
        <v>8203</v>
      </c>
      <c r="K27" s="21">
        <f>'12月'!C27</f>
        <v>8204</v>
      </c>
      <c r="L27" s="21">
        <f>'1月'!C27</f>
        <v>8204</v>
      </c>
      <c r="M27" s="21">
        <f>'2月'!C27</f>
        <v>8185</v>
      </c>
      <c r="N27" s="25">
        <f>'3月'!C27</f>
        <v>8163</v>
      </c>
      <c r="O27" s="52">
        <f>'4月'!Z27</f>
        <v>206</v>
      </c>
      <c r="P27" s="28">
        <f>'5月'!Z27</f>
        <v>205.60000000000002</v>
      </c>
      <c r="Q27" s="22">
        <f>'6月'!Z27</f>
        <v>187.2</v>
      </c>
      <c r="R27" s="22">
        <f>'7月'!Z27</f>
        <v>199.9</v>
      </c>
      <c r="S27" s="22">
        <f>'8月'!Z27</f>
        <v>220.49999999999997</v>
      </c>
      <c r="T27" s="22">
        <f>'9月'!Z27</f>
        <v>195.1</v>
      </c>
      <c r="U27" s="22">
        <f>'10月'!Z27</f>
        <v>191</v>
      </c>
      <c r="V27" s="22">
        <f>'11月'!Z27</f>
        <v>188.10000000000002</v>
      </c>
      <c r="W27" s="22">
        <f>'12月'!Z27</f>
        <v>178.7</v>
      </c>
      <c r="X27" s="22">
        <f>'1月'!Z27</f>
        <v>157.1</v>
      </c>
      <c r="Y27" s="22">
        <f>'2月'!Z27</f>
        <v>145.6</v>
      </c>
      <c r="Z27" s="22">
        <f>'3月'!Z27</f>
        <v>165.39999999999998</v>
      </c>
      <c r="AA27" s="96">
        <f t="shared" si="3"/>
        <v>2240.2000000000003</v>
      </c>
      <c r="AB27" s="53">
        <f>'4月'!D27</f>
        <v>153.5</v>
      </c>
      <c r="AC27" s="28">
        <f>'5月'!D27</f>
        <v>148.60000000000002</v>
      </c>
      <c r="AD27" s="22">
        <f>'6月'!D27</f>
        <v>141.4</v>
      </c>
      <c r="AE27" s="22">
        <f>'7月'!D27</f>
        <v>149.3</v>
      </c>
      <c r="AF27" s="22">
        <f>'8月'!D27</f>
        <v>163.89999999999998</v>
      </c>
      <c r="AG27" s="22">
        <f>'9月'!D27</f>
        <v>146.1</v>
      </c>
      <c r="AH27" s="22">
        <f>'10月'!D27</f>
        <v>138.8</v>
      </c>
      <c r="AI27" s="22">
        <f>'11月'!D27</f>
        <v>139.3</v>
      </c>
      <c r="AJ27" s="22">
        <f>'12月'!D27</f>
        <v>127.89999999999999</v>
      </c>
      <c r="AK27" s="22">
        <f>'1月'!AA27</f>
        <v>116.7</v>
      </c>
      <c r="AL27" s="22">
        <f>'2月'!AA27</f>
        <v>105.3</v>
      </c>
      <c r="AM27" s="22">
        <f>'3月'!AA27</f>
        <v>119.19999999999999</v>
      </c>
      <c r="AN27" s="103">
        <f t="shared" si="4"/>
        <v>1650</v>
      </c>
      <c r="AO27" s="53">
        <f>'4月'!Y27</f>
        <v>52.5</v>
      </c>
      <c r="AP27" s="28">
        <f>'5月'!Y27</f>
        <v>57</v>
      </c>
      <c r="AQ27" s="22">
        <f>'6月'!Y27</f>
        <v>45.8</v>
      </c>
      <c r="AR27" s="22">
        <f>'7月'!Y27</f>
        <v>50.6</v>
      </c>
      <c r="AS27" s="22">
        <f>'8月'!Y27</f>
        <v>56.6</v>
      </c>
      <c r="AT27" s="22">
        <f>'9月'!Y27</f>
        <v>49</v>
      </c>
      <c r="AU27" s="22">
        <f>'10月'!Y27</f>
        <v>52.2</v>
      </c>
      <c r="AV27" s="22">
        <f>'11月'!Y27</f>
        <v>48.8</v>
      </c>
      <c r="AW27" s="22">
        <f>'12月'!Y27</f>
        <v>50.8</v>
      </c>
      <c r="AX27" s="22">
        <f>'1月'!Y27</f>
        <v>40.4</v>
      </c>
      <c r="AY27" s="22">
        <f>'2月'!Y27</f>
        <v>40.3</v>
      </c>
      <c r="AZ27" s="22">
        <f>'3月'!Y27</f>
        <v>46.2</v>
      </c>
      <c r="BA27" s="99">
        <f t="shared" si="5"/>
        <v>590.2</v>
      </c>
      <c r="BB27" s="52">
        <f>'4月'!AG27</f>
        <v>833.6368418922748</v>
      </c>
      <c r="BC27" s="28">
        <f>'5月'!AG27</f>
        <v>806.5496855790014</v>
      </c>
      <c r="BD27" s="22">
        <f>'6月'!AG27</f>
        <v>757.6493443419134</v>
      </c>
      <c r="BE27" s="22">
        <f>'7月'!AG27</f>
        <v>783.2366205240123</v>
      </c>
      <c r="BF27" s="22">
        <f>'8月'!AG27</f>
        <v>864.8958202585665</v>
      </c>
      <c r="BG27" s="22">
        <f>'9月'!AG27</f>
        <v>791.930508199383</v>
      </c>
      <c r="BH27" s="22">
        <f>'10月'!AG27</f>
        <v>751.285248455145</v>
      </c>
      <c r="BI27" s="22">
        <f>'11月'!AG27</f>
        <v>764.3545044495917</v>
      </c>
      <c r="BJ27" s="22">
        <f>'12月'!AG27</f>
        <v>702.6470171906701</v>
      </c>
      <c r="BK27" s="22">
        <f>'1月'!AG27</f>
        <v>617.7159843349427</v>
      </c>
      <c r="BL27" s="22">
        <f>'2月'!AG27</f>
        <v>635.3084911423335</v>
      </c>
      <c r="BM27" s="22">
        <f>'3月'!AG27</f>
        <v>653.6180167790936</v>
      </c>
      <c r="BN27" s="110">
        <f t="shared" si="6"/>
        <v>747.3860504840895</v>
      </c>
      <c r="BO27" s="31">
        <f>'4月'!AD27</f>
        <v>621.1808506333211</v>
      </c>
      <c r="BP27" s="22">
        <f>'5月'!AD27</f>
        <v>582.943984810504</v>
      </c>
      <c r="BQ27" s="22">
        <f>'6月'!AD27</f>
        <v>572.2842803950138</v>
      </c>
      <c r="BR27" s="22">
        <f>'7月'!AD27</f>
        <v>584.9786265344425</v>
      </c>
      <c r="BS27" s="22">
        <f>'8月'!AD27</f>
        <v>642.8862809087486</v>
      </c>
      <c r="BT27" s="22">
        <f>'9月'!AD27</f>
        <v>593.0345835362883</v>
      </c>
      <c r="BU27" s="22">
        <f>'10月'!AD27</f>
        <v>545.9601700815399</v>
      </c>
      <c r="BV27" s="22">
        <f>'11月'!AD27</f>
        <v>566.0530700150352</v>
      </c>
      <c r="BW27" s="22">
        <f>'12月'!AD27</f>
        <v>502.90181028923735</v>
      </c>
      <c r="BX27" s="22">
        <f>'1月'!AD27</f>
        <v>458.863496956638</v>
      </c>
      <c r="BY27" s="22">
        <f>'2月'!AD27</f>
        <v>459.4641766297233</v>
      </c>
      <c r="BZ27" s="22">
        <f>'3月'!AD27</f>
        <v>471.0475671104472</v>
      </c>
      <c r="CA27" s="103">
        <f t="shared" si="7"/>
        <v>550.4807531911202</v>
      </c>
      <c r="CB27" s="31">
        <f>'4月'!AH27</f>
        <v>212.4559912589535</v>
      </c>
      <c r="CC27" s="22">
        <f>'5月'!AH27</f>
        <v>223.60570076849748</v>
      </c>
      <c r="CD27" s="22">
        <f>'6月'!AH27</f>
        <v>185.36506394689977</v>
      </c>
      <c r="CE27" s="22">
        <f>'7月'!AH27</f>
        <v>198.2579939895699</v>
      </c>
      <c r="CF27" s="22">
        <f>'8月'!AH27</f>
        <v>222.009539349818</v>
      </c>
      <c r="CG27" s="22">
        <f>'9月'!AH27</f>
        <v>198.89592466309463</v>
      </c>
      <c r="CH27" s="22">
        <f>'10月'!AH27</f>
        <v>205.32507837360512</v>
      </c>
      <c r="CI27" s="22">
        <f>'11月'!AH27</f>
        <v>198.30143443455646</v>
      </c>
      <c r="CJ27" s="22">
        <f>'12月'!AH27</f>
        <v>199.74520690143282</v>
      </c>
      <c r="CK27" s="22">
        <f>'1月'!AH27</f>
        <v>158.85248737830483</v>
      </c>
      <c r="CL27" s="22">
        <f>'2月'!AH27</f>
        <v>175.8443145126102</v>
      </c>
      <c r="CM27" s="22">
        <f>'3月'!AH27</f>
        <v>182.57044966864652</v>
      </c>
      <c r="CN27" s="99">
        <f t="shared" si="8"/>
        <v>196.9052972929692</v>
      </c>
      <c r="CO27" s="68">
        <f>'4月'!AI27</f>
        <v>15.700325732899023</v>
      </c>
      <c r="CP27" s="69">
        <f>'5月'!AI28</f>
        <v>4.170286707211121</v>
      </c>
      <c r="CQ27" s="69">
        <f>'6月'!AI27</f>
        <v>16.61951909476662</v>
      </c>
      <c r="CR27" s="69">
        <f>'7月'!AI27</f>
        <v>12.92699263228399</v>
      </c>
      <c r="CS27" s="69">
        <f>'8月'!AI27</f>
        <v>13.483831604636975</v>
      </c>
      <c r="CT27" s="69">
        <f>'9月'!AI27</f>
        <v>14.236824093086927</v>
      </c>
      <c r="CU27" s="69">
        <f>'10月'!AI27</f>
        <v>12.82420749279539</v>
      </c>
      <c r="CV27" s="69">
        <f>'11月'!AI27</f>
        <v>14.213926776740847</v>
      </c>
      <c r="CW27" s="69">
        <f>'12月'!AI27</f>
        <v>15.637216575449571</v>
      </c>
      <c r="CX27" s="69">
        <f>'1月'!AI27</f>
        <v>13.024850042844902</v>
      </c>
      <c r="CY27" s="69">
        <f>'2月'!AI27</f>
        <v>17.568850902184234</v>
      </c>
      <c r="CZ27" s="125">
        <f>'3月'!AI27</f>
        <v>14.093959731543626</v>
      </c>
      <c r="DA27" s="60">
        <v>60</v>
      </c>
      <c r="DB27" s="20">
        <f t="shared" si="9"/>
        <v>1650</v>
      </c>
      <c r="DC27" s="20">
        <f t="shared" si="10"/>
        <v>1710</v>
      </c>
      <c r="DD27" s="20">
        <f t="shared" si="11"/>
        <v>590.2</v>
      </c>
      <c r="DE27" s="128">
        <f t="shared" si="12"/>
        <v>2300.2</v>
      </c>
      <c r="DF27" s="130">
        <f t="shared" si="13"/>
        <v>767.4035324183119</v>
      </c>
      <c r="DG27" s="133">
        <f t="shared" si="14"/>
        <v>570.4982351253428</v>
      </c>
      <c r="DH27" s="118">
        <f t="shared" si="15"/>
        <v>197.16940633701537</v>
      </c>
    </row>
    <row r="28" spans="1:112" ht="18" customHeight="1">
      <c r="A28" s="32">
        <v>23</v>
      </c>
      <c r="B28" s="33" t="s">
        <v>41</v>
      </c>
      <c r="C28" s="39">
        <f>'4月'!C28</f>
        <v>6191</v>
      </c>
      <c r="D28" s="24">
        <f>'5月'!C28</f>
        <v>6191</v>
      </c>
      <c r="E28" s="21">
        <f>'6月'!C28</f>
        <v>6178</v>
      </c>
      <c r="F28" s="21">
        <f>'7月'!C28</f>
        <v>6147</v>
      </c>
      <c r="G28" s="21">
        <f>'8月'!C28</f>
        <v>6171</v>
      </c>
      <c r="H28" s="21">
        <f>'9月'!C28</f>
        <v>6167</v>
      </c>
      <c r="I28" s="21">
        <f>'10月'!C28</f>
        <v>6162</v>
      </c>
      <c r="J28" s="21">
        <f>'11月'!C28</f>
        <v>6146</v>
      </c>
      <c r="K28" s="21">
        <f>'12月'!C28</f>
        <v>6127</v>
      </c>
      <c r="L28" s="21">
        <f>'1月'!C28</f>
        <v>6114</v>
      </c>
      <c r="M28" s="21">
        <f>'2月'!C28</f>
        <v>6106</v>
      </c>
      <c r="N28" s="25">
        <f>'3月'!C28</f>
        <v>6064</v>
      </c>
      <c r="O28" s="52">
        <f>'4月'!Z28</f>
        <v>104.89999999999999</v>
      </c>
      <c r="P28" s="28">
        <f>'5月'!Z28</f>
        <v>115.10000000000001</v>
      </c>
      <c r="Q28" s="22">
        <f>'6月'!Z28</f>
        <v>102.00000000000001</v>
      </c>
      <c r="R28" s="22">
        <f>'7月'!Z28</f>
        <v>111.39999999999999</v>
      </c>
      <c r="S28" s="22">
        <f>'8月'!Z28</f>
        <v>121.3</v>
      </c>
      <c r="T28" s="22">
        <f>'9月'!Z28</f>
        <v>103.60000000000001</v>
      </c>
      <c r="U28" s="22">
        <f>'10月'!Z28</f>
        <v>105.60000000000001</v>
      </c>
      <c r="V28" s="22">
        <f>'11月'!Z28</f>
        <v>93.69999999999999</v>
      </c>
      <c r="W28" s="22">
        <f>'12月'!Z28</f>
        <v>104.39999999999999</v>
      </c>
      <c r="X28" s="22">
        <f>'1月'!Z28</f>
        <v>96.89999999999999</v>
      </c>
      <c r="Y28" s="22">
        <f>'2月'!Z28</f>
        <v>83.99999999999999</v>
      </c>
      <c r="Z28" s="22">
        <f>'3月'!Z28</f>
        <v>95.9</v>
      </c>
      <c r="AA28" s="96">
        <f t="shared" si="3"/>
        <v>1238.8</v>
      </c>
      <c r="AB28" s="53">
        <f>'4月'!D28</f>
        <v>104.89999999999999</v>
      </c>
      <c r="AC28" s="28">
        <f>'5月'!D28</f>
        <v>115.10000000000001</v>
      </c>
      <c r="AD28" s="22">
        <f>'6月'!D28</f>
        <v>102.00000000000001</v>
      </c>
      <c r="AE28" s="22">
        <f>'7月'!D28</f>
        <v>111.39999999999999</v>
      </c>
      <c r="AF28" s="22">
        <f>'8月'!D28</f>
        <v>121.3</v>
      </c>
      <c r="AG28" s="22">
        <f>'9月'!D28</f>
        <v>103.60000000000001</v>
      </c>
      <c r="AH28" s="22">
        <f>'10月'!D28</f>
        <v>105.60000000000001</v>
      </c>
      <c r="AI28" s="22">
        <f>'11月'!D28</f>
        <v>93.69999999999999</v>
      </c>
      <c r="AJ28" s="22">
        <f>'12月'!D28</f>
        <v>104.39999999999999</v>
      </c>
      <c r="AK28" s="22">
        <f>'1月'!AA28</f>
        <v>96.89999999999999</v>
      </c>
      <c r="AL28" s="22">
        <f>'2月'!AA28</f>
        <v>83.99999999999999</v>
      </c>
      <c r="AM28" s="22">
        <f>'3月'!AA28</f>
        <v>95.9</v>
      </c>
      <c r="AN28" s="103">
        <f t="shared" si="4"/>
        <v>1238.8</v>
      </c>
      <c r="AO28" s="53">
        <f>'4月'!Y28</f>
        <v>0</v>
      </c>
      <c r="AP28" s="28">
        <f>'5月'!Y28</f>
        <v>0</v>
      </c>
      <c r="AQ28" s="22">
        <f>'6月'!Y28</f>
        <v>0</v>
      </c>
      <c r="AR28" s="22">
        <f>'7月'!Y28</f>
        <v>0</v>
      </c>
      <c r="AS28" s="22">
        <f>'8月'!Y28</f>
        <v>0</v>
      </c>
      <c r="AT28" s="22">
        <f>'9月'!Y28</f>
        <v>0</v>
      </c>
      <c r="AU28" s="22">
        <f>'10月'!Y28</f>
        <v>0</v>
      </c>
      <c r="AV28" s="22">
        <f>'11月'!Y28</f>
        <v>0</v>
      </c>
      <c r="AW28" s="22">
        <f>'12月'!Y28</f>
        <v>0</v>
      </c>
      <c r="AX28" s="22">
        <f>'1月'!Y28</f>
        <v>0</v>
      </c>
      <c r="AY28" s="22">
        <f>'2月'!Y28</f>
        <v>0</v>
      </c>
      <c r="AZ28" s="22">
        <f>'3月'!Y28</f>
        <v>0</v>
      </c>
      <c r="BA28" s="99">
        <f t="shared" si="5"/>
        <v>0</v>
      </c>
      <c r="BB28" s="52">
        <f>'4月'!AG28</f>
        <v>564.7983632154202</v>
      </c>
      <c r="BC28" s="28">
        <f>'5月'!AG28</f>
        <v>599.7259288978279</v>
      </c>
      <c r="BD28" s="22">
        <f>'6月'!AG28</f>
        <v>550.3399158303658</v>
      </c>
      <c r="BE28" s="22">
        <f>'7月'!AG28</f>
        <v>584.6019826088781</v>
      </c>
      <c r="BF28" s="22">
        <f>'8月'!AG28</f>
        <v>634.0792782055505</v>
      </c>
      <c r="BG28" s="22">
        <f>'9月'!AG28</f>
        <v>559.9697313658721</v>
      </c>
      <c r="BH28" s="22">
        <f>'10月'!AG28</f>
        <v>552.815906021296</v>
      </c>
      <c r="BI28" s="22">
        <f>'11月'!AG28</f>
        <v>508.18960841739874</v>
      </c>
      <c r="BJ28" s="22">
        <f>'12月'!AG28</f>
        <v>549.6559385480449</v>
      </c>
      <c r="BK28" s="22">
        <f>'1月'!AG28</f>
        <v>511.2539175029282</v>
      </c>
      <c r="BL28" s="22">
        <f>'2月'!AG28</f>
        <v>491.320013101867</v>
      </c>
      <c r="BM28" s="22">
        <f>'3月'!AG28</f>
        <v>510.1497999829773</v>
      </c>
      <c r="BN28" s="110">
        <f t="shared" si="6"/>
        <v>550.3441872449694</v>
      </c>
      <c r="BO28" s="31">
        <f>'4月'!AD28</f>
        <v>564.7983632154202</v>
      </c>
      <c r="BP28" s="22">
        <f>'5月'!AD28</f>
        <v>599.7259288978279</v>
      </c>
      <c r="BQ28" s="22">
        <f>'6月'!AD28</f>
        <v>550.3399158303658</v>
      </c>
      <c r="BR28" s="22">
        <f>'7月'!AD28</f>
        <v>584.6019826088781</v>
      </c>
      <c r="BS28" s="22">
        <f>'8月'!AD28</f>
        <v>634.0792782055505</v>
      </c>
      <c r="BT28" s="22">
        <f>'9月'!AD28</f>
        <v>559.9697313658721</v>
      </c>
      <c r="BU28" s="22">
        <f>'10月'!AD28</f>
        <v>552.815906021296</v>
      </c>
      <c r="BV28" s="22">
        <f>'11月'!AD28</f>
        <v>508.18960841739874</v>
      </c>
      <c r="BW28" s="22">
        <f>'12月'!AD28</f>
        <v>549.6559385480449</v>
      </c>
      <c r="BX28" s="22">
        <f>'1月'!AD28</f>
        <v>511.2539175029282</v>
      </c>
      <c r="BY28" s="22">
        <f>'2月'!AD28</f>
        <v>491.320013101867</v>
      </c>
      <c r="BZ28" s="22">
        <f>'3月'!AD28</f>
        <v>510.1497999829773</v>
      </c>
      <c r="CA28" s="103">
        <f t="shared" si="7"/>
        <v>550.3441872449694</v>
      </c>
      <c r="CB28" s="31">
        <f>'4月'!AH28</f>
        <v>0</v>
      </c>
      <c r="CC28" s="22">
        <f>'5月'!AH28</f>
        <v>0</v>
      </c>
      <c r="CD28" s="22">
        <f>'6月'!AH28</f>
        <v>0</v>
      </c>
      <c r="CE28" s="22">
        <f>'7月'!AH28</f>
        <v>0</v>
      </c>
      <c r="CF28" s="22">
        <f>'8月'!AH28</f>
        <v>0</v>
      </c>
      <c r="CG28" s="22">
        <f>'9月'!AH28</f>
        <v>0</v>
      </c>
      <c r="CH28" s="22">
        <f>'10月'!AH28</f>
        <v>0</v>
      </c>
      <c r="CI28" s="22">
        <f>'11月'!AH28</f>
        <v>0</v>
      </c>
      <c r="CJ28" s="22">
        <f>'12月'!AH28</f>
        <v>0</v>
      </c>
      <c r="CK28" s="22">
        <f>'1月'!AH28</f>
        <v>0</v>
      </c>
      <c r="CL28" s="22">
        <f>'2月'!AH28</f>
        <v>0</v>
      </c>
      <c r="CM28" s="22">
        <f>'3月'!AH28</f>
        <v>0</v>
      </c>
      <c r="CN28" s="99">
        <f t="shared" si="8"/>
        <v>0</v>
      </c>
      <c r="CO28" s="68">
        <f>'4月'!AI28</f>
        <v>7.816968541468064</v>
      </c>
      <c r="CP28" s="69">
        <f>'5月'!AI30</f>
        <v>7.897793263646923</v>
      </c>
      <c r="CQ28" s="69">
        <f>'6月'!AI29</f>
        <v>29.071220324864637</v>
      </c>
      <c r="CR28" s="69">
        <f>'7月'!AI29</f>
        <v>28.37837837837838</v>
      </c>
      <c r="CS28" s="69">
        <f>'8月'!AI29</f>
        <v>24.93548387096774</v>
      </c>
      <c r="CT28" s="69">
        <f>'9月'!AI28</f>
        <v>5.019305019305019</v>
      </c>
      <c r="CU28" s="69">
        <f>'10月'!AI29</f>
        <v>28.560719640179908</v>
      </c>
      <c r="CV28" s="69">
        <f>'11月'!AI29</f>
        <v>25.519287833827896</v>
      </c>
      <c r="CW28" s="69">
        <f>'12月'!AI29</f>
        <v>26.005361930294907</v>
      </c>
      <c r="CX28" s="69">
        <f>'1月'!AI28</f>
        <v>3.715170278637771</v>
      </c>
      <c r="CY28" s="69">
        <f>'2月'!AI28</f>
        <v>9.04761904761905</v>
      </c>
      <c r="CZ28" s="125">
        <f>'3月'!AI28</f>
        <v>7.7163712200208545</v>
      </c>
      <c r="DA28" s="60">
        <v>133</v>
      </c>
      <c r="DB28" s="20">
        <f t="shared" si="9"/>
        <v>1238.8</v>
      </c>
      <c r="DC28" s="20">
        <f t="shared" si="10"/>
        <v>1371.8</v>
      </c>
      <c r="DD28" s="20">
        <f t="shared" si="11"/>
        <v>0</v>
      </c>
      <c r="DE28" s="128">
        <f t="shared" si="12"/>
        <v>1371.8</v>
      </c>
      <c r="DF28" s="130">
        <f t="shared" si="13"/>
        <v>609.4302196178954</v>
      </c>
      <c r="DG28" s="133">
        <f t="shared" si="14"/>
        <v>609.4302196178954</v>
      </c>
      <c r="DH28" s="118">
        <f t="shared" si="15"/>
        <v>0</v>
      </c>
    </row>
    <row r="29" spans="1:112" ht="18" customHeight="1">
      <c r="A29" s="32">
        <v>24</v>
      </c>
      <c r="B29" s="33" t="s">
        <v>42</v>
      </c>
      <c r="C29" s="39">
        <f>'4月'!C29</f>
        <v>12873</v>
      </c>
      <c r="D29" s="24">
        <f>'5月'!C29</f>
        <v>12861</v>
      </c>
      <c r="E29" s="21">
        <f>'6月'!C29</f>
        <v>12859</v>
      </c>
      <c r="F29" s="21">
        <f>'7月'!C29</f>
        <v>12849</v>
      </c>
      <c r="G29" s="21">
        <f>'8月'!C29</f>
        <v>12822</v>
      </c>
      <c r="H29" s="21">
        <f>'9月'!C29</f>
        <v>12808</v>
      </c>
      <c r="I29" s="21">
        <f>'10月'!C29</f>
        <v>12775</v>
      </c>
      <c r="J29" s="21">
        <f>'11月'!C29</f>
        <v>12752</v>
      </c>
      <c r="K29" s="21">
        <f>'12月'!C29</f>
        <v>12734</v>
      </c>
      <c r="L29" s="21">
        <f>'1月'!C29</f>
        <v>12738</v>
      </c>
      <c r="M29" s="21">
        <f>'2月'!C29</f>
        <v>12712</v>
      </c>
      <c r="N29" s="25">
        <f>'3月'!C29</f>
        <v>12673</v>
      </c>
      <c r="O29" s="52">
        <f>'4月'!Z29</f>
        <v>342.29999999999995</v>
      </c>
      <c r="P29" s="28">
        <f>'5月'!Z29</f>
        <v>357.5</v>
      </c>
      <c r="Q29" s="22">
        <f>'6月'!Z29</f>
        <v>306</v>
      </c>
      <c r="R29" s="22">
        <f>'7月'!Z29</f>
        <v>355.1</v>
      </c>
      <c r="S29" s="22">
        <f>'8月'!Z29</f>
        <v>392</v>
      </c>
      <c r="T29" s="22">
        <f>'9月'!Z29</f>
        <v>339.69999999999993</v>
      </c>
      <c r="U29" s="22">
        <f>'10月'!Z29</f>
        <v>353.4</v>
      </c>
      <c r="V29" s="22">
        <f>'11月'!Z29</f>
        <v>321.4</v>
      </c>
      <c r="W29" s="22">
        <f>'12月'!Z29</f>
        <v>335.40000000000003</v>
      </c>
      <c r="X29" s="22">
        <f>'1月'!Z29</f>
        <v>332.3</v>
      </c>
      <c r="Y29" s="22">
        <f>'2月'!Z29</f>
        <v>243.3</v>
      </c>
      <c r="Z29" s="22">
        <f>'3月'!Z29</f>
        <v>325.5</v>
      </c>
      <c r="AA29" s="96">
        <f t="shared" si="3"/>
        <v>4003.9000000000005</v>
      </c>
      <c r="AB29" s="53">
        <f>'4月'!D29</f>
        <v>254.99999999999997</v>
      </c>
      <c r="AC29" s="28">
        <f>'5月'!D29</f>
        <v>283.6</v>
      </c>
      <c r="AD29" s="22">
        <f>'6月'!D29</f>
        <v>240.1</v>
      </c>
      <c r="AE29" s="22">
        <f>'7月'!D29</f>
        <v>273.8</v>
      </c>
      <c r="AF29" s="22">
        <f>'8月'!D29</f>
        <v>310</v>
      </c>
      <c r="AG29" s="22">
        <f>'9月'!D29</f>
        <v>260.29999999999995</v>
      </c>
      <c r="AH29" s="22">
        <f>'10月'!D29</f>
        <v>266.8</v>
      </c>
      <c r="AI29" s="22">
        <f>'11月'!D29</f>
        <v>235.89999999999998</v>
      </c>
      <c r="AJ29" s="22">
        <f>'12月'!D29</f>
        <v>261.1</v>
      </c>
      <c r="AK29" s="22">
        <f>'1月'!AA29</f>
        <v>261.3</v>
      </c>
      <c r="AL29" s="22">
        <f>'2月'!AA29</f>
        <v>185.4</v>
      </c>
      <c r="AM29" s="22">
        <f>'3月'!AA29</f>
        <v>241.89999999999998</v>
      </c>
      <c r="AN29" s="103">
        <f t="shared" si="4"/>
        <v>3075.2000000000003</v>
      </c>
      <c r="AO29" s="53">
        <f>'4月'!Y29</f>
        <v>87.3</v>
      </c>
      <c r="AP29" s="28">
        <f>'5月'!Y29</f>
        <v>73.9</v>
      </c>
      <c r="AQ29" s="22">
        <f>'6月'!Y29</f>
        <v>65.9</v>
      </c>
      <c r="AR29" s="22">
        <f>'7月'!Y29</f>
        <v>81.3</v>
      </c>
      <c r="AS29" s="22">
        <f>'8月'!Y29</f>
        <v>82</v>
      </c>
      <c r="AT29" s="22">
        <f>'9月'!Y29</f>
        <v>79.4</v>
      </c>
      <c r="AU29" s="22">
        <f>'10月'!Y29</f>
        <v>86.6</v>
      </c>
      <c r="AV29" s="22">
        <f>'11月'!Y29</f>
        <v>85.5</v>
      </c>
      <c r="AW29" s="22">
        <f>'12月'!Y29</f>
        <v>74.3</v>
      </c>
      <c r="AX29" s="22">
        <f>'1月'!Y29</f>
        <v>71</v>
      </c>
      <c r="AY29" s="22">
        <f>'2月'!Y29</f>
        <v>57.9</v>
      </c>
      <c r="AZ29" s="22">
        <f>'3月'!Y29</f>
        <v>83.6</v>
      </c>
      <c r="BA29" s="99">
        <f t="shared" si="5"/>
        <v>928.6999999999999</v>
      </c>
      <c r="BB29" s="52">
        <f>'4月'!AG29</f>
        <v>886.3512778684067</v>
      </c>
      <c r="BC29" s="28">
        <f>'5月'!AG29</f>
        <v>896.6843996980118</v>
      </c>
      <c r="BD29" s="22">
        <f>'6月'!AG29</f>
        <v>793.2187572906137</v>
      </c>
      <c r="BE29" s="22">
        <f>'7月'!AG29</f>
        <v>891.4965141005075</v>
      </c>
      <c r="BF29" s="22">
        <f>'8月'!AG29</f>
        <v>986.2081804962238</v>
      </c>
      <c r="BG29" s="22">
        <f>'9月'!AG29</f>
        <v>884.0828648761188</v>
      </c>
      <c r="BH29" s="22">
        <f>'10月'!AG29</f>
        <v>892.3679060665362</v>
      </c>
      <c r="BI29" s="22">
        <f>'11月'!AG29</f>
        <v>840.12965286491</v>
      </c>
      <c r="BJ29" s="22">
        <f>'12月'!AG29</f>
        <v>849.6430688479409</v>
      </c>
      <c r="BK29" s="22">
        <f>'1月'!AG29</f>
        <v>841.525737063093</v>
      </c>
      <c r="BL29" s="22">
        <f>'2月'!AG29</f>
        <v>683.5498516587253</v>
      </c>
      <c r="BM29" s="22">
        <f>'3月'!AG29</f>
        <v>828.5331018701174</v>
      </c>
      <c r="BN29" s="110">
        <f t="shared" si="6"/>
        <v>856.4638539269123</v>
      </c>
      <c r="BO29" s="31">
        <f>'4月'!AD29</f>
        <v>660.2967451254564</v>
      </c>
      <c r="BP29" s="22">
        <f>'5月'!AD29</f>
        <v>711.3278202919051</v>
      </c>
      <c r="BQ29" s="22">
        <f>'6月'!AD29</f>
        <v>622.3915804754129</v>
      </c>
      <c r="BR29" s="22">
        <f>'7月'!AD29</f>
        <v>687.3887512270317</v>
      </c>
      <c r="BS29" s="22">
        <f>'8月'!AD29</f>
        <v>779.9095304944626</v>
      </c>
      <c r="BT29" s="22">
        <f>'9月'!AD29</f>
        <v>677.4411825942118</v>
      </c>
      <c r="BU29" s="22">
        <f>'10月'!AD29</f>
        <v>673.6948424973172</v>
      </c>
      <c r="BV29" s="22">
        <f>'11月'!AD29</f>
        <v>616.6352990380593</v>
      </c>
      <c r="BW29" s="22">
        <f>'12月'!AD29</f>
        <v>661.4245834114411</v>
      </c>
      <c r="BX29" s="22">
        <f>'1月'!AD29</f>
        <v>661.723367723702</v>
      </c>
      <c r="BY29" s="22">
        <f>'2月'!AD29</f>
        <v>520.8801582306932</v>
      </c>
      <c r="BZ29" s="22">
        <f>'3月'!AD29</f>
        <v>615.7362744773623</v>
      </c>
      <c r="CA29" s="103">
        <f t="shared" si="7"/>
        <v>657.8080480521592</v>
      </c>
      <c r="CB29" s="31">
        <f>'4月'!AH29</f>
        <v>226.05453274295033</v>
      </c>
      <c r="CC29" s="22">
        <f>'5月'!AH29</f>
        <v>185.3565794061065</v>
      </c>
      <c r="CD29" s="22">
        <f>'6月'!AH29</f>
        <v>170.82717681520077</v>
      </c>
      <c r="CE29" s="22">
        <f>'7月'!AH29</f>
        <v>204.10776287347576</v>
      </c>
      <c r="CF29" s="22">
        <f>'8月'!AH29</f>
        <v>206.2986500017611</v>
      </c>
      <c r="CG29" s="22">
        <f>'9月'!AH29</f>
        <v>206.64168228190715</v>
      </c>
      <c r="CH29" s="22">
        <f>'10月'!AH29</f>
        <v>218.6730635692191</v>
      </c>
      <c r="CI29" s="22">
        <f>'11月'!AH29</f>
        <v>223.49435382685067</v>
      </c>
      <c r="CJ29" s="22">
        <f>'12月'!AH29</f>
        <v>188.2184854364997</v>
      </c>
      <c r="CK29" s="22">
        <f>'1月'!AH29</f>
        <v>179.80236933939094</v>
      </c>
      <c r="CL29" s="22">
        <f>'2月'!AH29</f>
        <v>162.66969342803202</v>
      </c>
      <c r="CM29" s="22">
        <f>'3月'!AH29</f>
        <v>212.79682739275523</v>
      </c>
      <c r="CN29" s="99">
        <f t="shared" si="8"/>
        <v>198.65580587475293</v>
      </c>
      <c r="CO29" s="68">
        <f>'4月'!AI29</f>
        <v>27.999999999999996</v>
      </c>
      <c r="CP29" s="69">
        <f>'5月'!AI31</f>
        <v>16.631799163179917</v>
      </c>
      <c r="CQ29" s="69">
        <f>'6月'!AI30</f>
        <v>9.093721002165173</v>
      </c>
      <c r="CR29" s="69">
        <f>'7月'!AI30</f>
        <v>7.380815623205055</v>
      </c>
      <c r="CS29" s="69">
        <f>'8月'!AI30</f>
        <v>7.417514264450508</v>
      </c>
      <c r="CT29" s="69">
        <f>'9月'!AI29</f>
        <v>26.43104110641568</v>
      </c>
      <c r="CU29" s="69">
        <f>'10月'!AI30</f>
        <v>7.66214177978884</v>
      </c>
      <c r="CV29" s="69">
        <f>'11月'!AI30</f>
        <v>8.753479740179401</v>
      </c>
      <c r="CW29" s="69">
        <f>'12月'!AI30</f>
        <v>8.943560057887122</v>
      </c>
      <c r="CX29" s="69">
        <f>'1月'!AI29</f>
        <v>25.908916953693073</v>
      </c>
      <c r="CY29" s="69">
        <f>'2月'!AI29</f>
        <v>23.19309600862999</v>
      </c>
      <c r="CZ29" s="125">
        <f>'3月'!AI29</f>
        <v>25.54774700289376</v>
      </c>
      <c r="DA29" s="60">
        <v>0</v>
      </c>
      <c r="DB29" s="20">
        <f t="shared" si="9"/>
        <v>3075.2000000000003</v>
      </c>
      <c r="DC29" s="20">
        <f t="shared" si="10"/>
        <v>3075.2000000000003</v>
      </c>
      <c r="DD29" s="20">
        <f t="shared" si="11"/>
        <v>928.6999999999999</v>
      </c>
      <c r="DE29" s="128">
        <f t="shared" si="12"/>
        <v>4003.9</v>
      </c>
      <c r="DF29" s="130">
        <f t="shared" si="13"/>
        <v>856.4638539269122</v>
      </c>
      <c r="DG29" s="133">
        <f t="shared" si="14"/>
        <v>657.8080480521592</v>
      </c>
      <c r="DH29" s="118">
        <f t="shared" si="15"/>
        <v>199.16896764335306</v>
      </c>
    </row>
    <row r="30" spans="1:112" ht="18" customHeight="1">
      <c r="A30" s="32">
        <v>25</v>
      </c>
      <c r="B30" s="33" t="s">
        <v>43</v>
      </c>
      <c r="C30" s="39">
        <f>'4月'!C30</f>
        <v>17077</v>
      </c>
      <c r="D30" s="24">
        <f>'5月'!C30</f>
        <v>17053</v>
      </c>
      <c r="E30" s="21">
        <f>'6月'!C30</f>
        <v>17025</v>
      </c>
      <c r="F30" s="21">
        <f>'7月'!C30</f>
        <v>17014</v>
      </c>
      <c r="G30" s="21">
        <f>'8月'!C30</f>
        <v>17020</v>
      </c>
      <c r="H30" s="21">
        <f>'9月'!C30</f>
        <v>17013</v>
      </c>
      <c r="I30" s="21">
        <f>'10月'!C30</f>
        <v>16993</v>
      </c>
      <c r="J30" s="21">
        <f>'11月'!C30</f>
        <v>16980</v>
      </c>
      <c r="K30" s="21">
        <f>'12月'!C30</f>
        <v>16963</v>
      </c>
      <c r="L30" s="21">
        <f>'1月'!C30</f>
        <v>16946</v>
      </c>
      <c r="M30" s="21">
        <f>'2月'!C30</f>
        <v>16917</v>
      </c>
      <c r="N30" s="25">
        <f>'3月'!C30</f>
        <v>16854</v>
      </c>
      <c r="O30" s="52">
        <f>'4月'!Z30</f>
        <v>401.7</v>
      </c>
      <c r="P30" s="28">
        <f>'5月'!Z30</f>
        <v>402</v>
      </c>
      <c r="Q30" s="22">
        <f>'6月'!Z30</f>
        <v>387.19999999999993</v>
      </c>
      <c r="R30" s="22">
        <f>'7月'!Z30</f>
        <v>437.1</v>
      </c>
      <c r="S30" s="22">
        <f>'8月'!Z30</f>
        <v>488.3</v>
      </c>
      <c r="T30" s="22">
        <f>'9月'!Z30</f>
        <v>398.1</v>
      </c>
      <c r="U30" s="22">
        <f>'10月'!Z30</f>
        <v>396.4</v>
      </c>
      <c r="V30" s="22">
        <f>'11月'!Z30</f>
        <v>384.9</v>
      </c>
      <c r="W30" s="22">
        <f>'12月'!Z30</f>
        <v>435.69999999999993</v>
      </c>
      <c r="X30" s="22">
        <f>'1月'!Z30</f>
        <v>368.20000000000005</v>
      </c>
      <c r="Y30" s="22">
        <f>'2月'!Z30</f>
        <v>559.8</v>
      </c>
      <c r="Z30" s="22">
        <f>'3月'!Z30</f>
        <v>353.8</v>
      </c>
      <c r="AA30" s="96">
        <f t="shared" si="3"/>
        <v>5013.200000000001</v>
      </c>
      <c r="AB30" s="53">
        <f>'4月'!D30</f>
        <v>336.5</v>
      </c>
      <c r="AC30" s="28">
        <f>'5月'!D30</f>
        <v>344.4</v>
      </c>
      <c r="AD30" s="22">
        <f>'6月'!D30</f>
        <v>323.29999999999995</v>
      </c>
      <c r="AE30" s="22">
        <f>'7月'!D30</f>
        <v>348.2</v>
      </c>
      <c r="AF30" s="22">
        <f>'8月'!D30</f>
        <v>403.1</v>
      </c>
      <c r="AG30" s="22">
        <f>'9月'!D30</f>
        <v>338.1</v>
      </c>
      <c r="AH30" s="22">
        <f>'10月'!D30</f>
        <v>331.49999999999994</v>
      </c>
      <c r="AI30" s="22">
        <f>'11月'!D30</f>
        <v>323.29999999999995</v>
      </c>
      <c r="AJ30" s="22">
        <f>'12月'!D30</f>
        <v>345.49999999999994</v>
      </c>
      <c r="AK30" s="22">
        <f>'1月'!AA30</f>
        <v>312.20000000000005</v>
      </c>
      <c r="AL30" s="22">
        <f>'2月'!AA30</f>
        <v>255.10000000000002</v>
      </c>
      <c r="AM30" s="22">
        <f>'3月'!AA30</f>
        <v>292.8</v>
      </c>
      <c r="AN30" s="103">
        <f t="shared" si="4"/>
        <v>3953.9999999999995</v>
      </c>
      <c r="AO30" s="53">
        <f>'4月'!Y30</f>
        <v>65.2</v>
      </c>
      <c r="AP30" s="28">
        <f>'5月'!Y30</f>
        <v>57.6</v>
      </c>
      <c r="AQ30" s="22">
        <f>'6月'!Y30</f>
        <v>63.9</v>
      </c>
      <c r="AR30" s="22">
        <f>'7月'!Y30</f>
        <v>88.9</v>
      </c>
      <c r="AS30" s="22">
        <f>'8月'!Y30</f>
        <v>85.2</v>
      </c>
      <c r="AT30" s="22">
        <f>'9月'!Y30</f>
        <v>60</v>
      </c>
      <c r="AU30" s="22">
        <f>'10月'!Y30</f>
        <v>64.9</v>
      </c>
      <c r="AV30" s="22">
        <f>'11月'!Y30</f>
        <v>61.6</v>
      </c>
      <c r="AW30" s="22">
        <f>'12月'!Y30</f>
        <v>90.2</v>
      </c>
      <c r="AX30" s="22">
        <f>'1月'!Y30</f>
        <v>56</v>
      </c>
      <c r="AY30" s="22">
        <f>'2月'!Y30</f>
        <v>304.7</v>
      </c>
      <c r="AZ30" s="22">
        <f>'3月'!Y30</f>
        <v>61</v>
      </c>
      <c r="BA30" s="99">
        <f t="shared" si="5"/>
        <v>1059.2</v>
      </c>
      <c r="BB30" s="52">
        <f>'4月'!AG30</f>
        <v>784.0955671370849</v>
      </c>
      <c r="BC30" s="28">
        <f>'5月'!AG30</f>
        <v>760.4375731826582</v>
      </c>
      <c r="BD30" s="22">
        <f>'6月'!AG30</f>
        <v>758.1008321096425</v>
      </c>
      <c r="BE30" s="22">
        <f>'7月'!AG30</f>
        <v>828.7292817679559</v>
      </c>
      <c r="BF30" s="22">
        <f>'8月'!AG30</f>
        <v>925.4766688146773</v>
      </c>
      <c r="BG30" s="22">
        <f>'9月'!AG30</f>
        <v>779.9917709986481</v>
      </c>
      <c r="BH30" s="22">
        <f>'10月'!AG30</f>
        <v>752.4920128402017</v>
      </c>
      <c r="BI30" s="22">
        <f>'11月'!AG30</f>
        <v>755.5948174322732</v>
      </c>
      <c r="BJ30" s="22">
        <f>'12月'!AG30</f>
        <v>828.558551534364</v>
      </c>
      <c r="BK30" s="22">
        <f>'1月'!AG30</f>
        <v>700.8981089837549</v>
      </c>
      <c r="BL30" s="22">
        <f>'2月'!AG30</f>
        <v>1181.8204848884045</v>
      </c>
      <c r="BM30" s="22">
        <f>'3月'!AG30</f>
        <v>677.1628827463186</v>
      </c>
      <c r="BN30" s="110">
        <f t="shared" si="6"/>
        <v>807.3117334125637</v>
      </c>
      <c r="BO30" s="31">
        <f>'4月'!AD30</f>
        <v>656.828873143214</v>
      </c>
      <c r="BP30" s="22">
        <f>'5月'!AD30</f>
        <v>651.4793537415609</v>
      </c>
      <c r="BQ30" s="22">
        <f>'6月'!AD30</f>
        <v>632.9906999510522</v>
      </c>
      <c r="BR30" s="22">
        <f>'7月'!AD30</f>
        <v>660.1773871233178</v>
      </c>
      <c r="BS30" s="22">
        <f>'8月'!AD30</f>
        <v>763.9968158902241</v>
      </c>
      <c r="BT30" s="22">
        <f>'9月'!AD30</f>
        <v>662.434608828543</v>
      </c>
      <c r="BU30" s="22">
        <f>'10月'!AD30</f>
        <v>629.2913780437106</v>
      </c>
      <c r="BV30" s="22">
        <f>'11月'!AD30</f>
        <v>634.6682371417353</v>
      </c>
      <c r="BW30" s="22">
        <f>'12月'!AD30</f>
        <v>657.0277244781336</v>
      </c>
      <c r="BX30" s="22">
        <f>'1月'!AD30</f>
        <v>594.2976361345146</v>
      </c>
      <c r="BY30" s="22">
        <f>'2月'!AD30</f>
        <v>538.5537793766205</v>
      </c>
      <c r="BZ30" s="22">
        <f>'3月'!AD30</f>
        <v>560.4106615831602</v>
      </c>
      <c r="CA30" s="103">
        <f t="shared" si="7"/>
        <v>636.7411222199945</v>
      </c>
      <c r="CB30" s="31">
        <f>'4月'!AH30</f>
        <v>127.2666939938709</v>
      </c>
      <c r="CC30" s="22">
        <f>'5月'!AH30</f>
        <v>108.9582194410973</v>
      </c>
      <c r="CD30" s="22">
        <f>'6月'!AH30</f>
        <v>125.1101321585903</v>
      </c>
      <c r="CE30" s="22">
        <f>'7月'!AH30</f>
        <v>168.55189464463803</v>
      </c>
      <c r="CF30" s="22">
        <f>'8月'!AH30</f>
        <v>161.4798529244532</v>
      </c>
      <c r="CG30" s="22">
        <f>'9月'!AH30</f>
        <v>117.55716217010522</v>
      </c>
      <c r="CH30" s="22">
        <f>'10月'!AH30</f>
        <v>123.20063479649116</v>
      </c>
      <c r="CI30" s="22">
        <f>'11月'!AH30</f>
        <v>120.9265802905379</v>
      </c>
      <c r="CJ30" s="22">
        <f>'12月'!AH30</f>
        <v>171.53082705623055</v>
      </c>
      <c r="CK30" s="22">
        <f>'1月'!AH30</f>
        <v>106.60047284924029</v>
      </c>
      <c r="CL30" s="22">
        <f>'2月'!AH30</f>
        <v>643.2667055117844</v>
      </c>
      <c r="CM30" s="22">
        <f>'3月'!AH30</f>
        <v>116.75222116315837</v>
      </c>
      <c r="CN30" s="99">
        <f t="shared" si="8"/>
        <v>170.57061119256912</v>
      </c>
      <c r="CO30" s="68">
        <f>'4月'!AI30</f>
        <v>8.618127786032689</v>
      </c>
      <c r="CP30" s="69">
        <f>'5月'!AI32</f>
        <v>15.128593040847203</v>
      </c>
      <c r="CQ30" s="69">
        <f>'6月'!AI31</f>
        <v>20.41271611823759</v>
      </c>
      <c r="CR30" s="69">
        <f>'7月'!AI31</f>
        <v>16.666666666666668</v>
      </c>
      <c r="CS30" s="69">
        <f>'8月'!AI31</f>
        <v>16.039349871685204</v>
      </c>
      <c r="CT30" s="69">
        <f>'9月'!AI30</f>
        <v>9.553386572020111</v>
      </c>
      <c r="CU30" s="69">
        <f>'10月'!AI31</f>
        <v>15.999999999999996</v>
      </c>
      <c r="CV30" s="69">
        <f>'11月'!AI31</f>
        <v>17.97884841363102</v>
      </c>
      <c r="CW30" s="69">
        <f>'12月'!AI31</f>
        <v>18.31831831831832</v>
      </c>
      <c r="CX30" s="69">
        <f>'1月'!AI30</f>
        <v>7.847533632286995</v>
      </c>
      <c r="CY30" s="69">
        <f>'2月'!AI30</f>
        <v>10.388083104664837</v>
      </c>
      <c r="CZ30" s="125">
        <f>'3月'!AI30</f>
        <v>8.913934426229508</v>
      </c>
      <c r="DA30" s="60">
        <v>360</v>
      </c>
      <c r="DB30" s="20">
        <f t="shared" si="9"/>
        <v>3953.9999999999995</v>
      </c>
      <c r="DC30" s="20">
        <f t="shared" si="10"/>
        <v>4314</v>
      </c>
      <c r="DD30" s="20">
        <f t="shared" si="11"/>
        <v>1059.2</v>
      </c>
      <c r="DE30" s="128">
        <f t="shared" si="12"/>
        <v>5373.2</v>
      </c>
      <c r="DF30" s="130">
        <f t="shared" si="13"/>
        <v>865.2851284553553</v>
      </c>
      <c r="DG30" s="133">
        <f t="shared" si="14"/>
        <v>694.7145172627861</v>
      </c>
      <c r="DH30" s="118">
        <f t="shared" si="15"/>
        <v>170.7713651632542</v>
      </c>
    </row>
    <row r="31" spans="1:112" ht="18" customHeight="1">
      <c r="A31" s="32">
        <v>26</v>
      </c>
      <c r="B31" s="33" t="s">
        <v>44</v>
      </c>
      <c r="C31" s="39">
        <f>'4月'!C31</f>
        <v>10648</v>
      </c>
      <c r="D31" s="24">
        <f>'5月'!C31</f>
        <v>10621</v>
      </c>
      <c r="E31" s="21">
        <f>'6月'!C31</f>
        <v>10618</v>
      </c>
      <c r="F31" s="21">
        <f>'7月'!C31</f>
        <v>10614</v>
      </c>
      <c r="G31" s="21">
        <f>'8月'!C31</f>
        <v>10611</v>
      </c>
      <c r="H31" s="21">
        <f>'9月'!C31</f>
        <v>10598</v>
      </c>
      <c r="I31" s="21">
        <f>'10月'!C31</f>
        <v>10584</v>
      </c>
      <c r="J31" s="21">
        <f>'11月'!C31</f>
        <v>10568</v>
      </c>
      <c r="K31" s="21">
        <f>'12月'!C31</f>
        <v>10552</v>
      </c>
      <c r="L31" s="21">
        <f>'1月'!C31</f>
        <v>10519</v>
      </c>
      <c r="M31" s="21">
        <f>'2月'!C31</f>
        <v>10494</v>
      </c>
      <c r="N31" s="25">
        <f>'3月'!C31</f>
        <v>10690</v>
      </c>
      <c r="O31" s="52">
        <f>'4月'!Z31</f>
        <v>233.20000000000005</v>
      </c>
      <c r="P31" s="28">
        <f>'5月'!Z31</f>
        <v>264.1</v>
      </c>
      <c r="Q31" s="22">
        <f>'6月'!Z31</f>
        <v>233.10000000000002</v>
      </c>
      <c r="R31" s="22">
        <f>'7月'!Z31</f>
        <v>247.79999999999998</v>
      </c>
      <c r="S31" s="22">
        <f>'8月'!Z31</f>
        <v>292.7</v>
      </c>
      <c r="T31" s="22">
        <f>'9月'!Z31</f>
        <v>238.00000000000003</v>
      </c>
      <c r="U31" s="22">
        <f>'10月'!Z31</f>
        <v>229.90000000000003</v>
      </c>
      <c r="V31" s="22">
        <f>'11月'!Z31</f>
        <v>245</v>
      </c>
      <c r="W31" s="22">
        <f>'12月'!Z31</f>
        <v>235.6</v>
      </c>
      <c r="X31" s="22">
        <f>'1月'!Z31</f>
        <v>191.40000000000003</v>
      </c>
      <c r="Y31" s="22">
        <f>'2月'!Z31</f>
        <v>155.10000000000002</v>
      </c>
      <c r="Z31" s="22">
        <f>'3月'!Z31</f>
        <v>202</v>
      </c>
      <c r="AA31" s="96">
        <f t="shared" si="3"/>
        <v>2767.9</v>
      </c>
      <c r="AB31" s="53">
        <f>'4月'!D31</f>
        <v>182.50000000000003</v>
      </c>
      <c r="AC31" s="28">
        <f>'5月'!D31</f>
        <v>191.2</v>
      </c>
      <c r="AD31" s="22">
        <f>'6月'!D31</f>
        <v>179.3</v>
      </c>
      <c r="AE31" s="22">
        <f>'7月'!D31</f>
        <v>181.2</v>
      </c>
      <c r="AF31" s="22">
        <f>'8月'!D31</f>
        <v>233.79999999999998</v>
      </c>
      <c r="AG31" s="22">
        <f>'9月'!D31</f>
        <v>183.90000000000003</v>
      </c>
      <c r="AH31" s="22">
        <f>'10月'!D31</f>
        <v>167.50000000000003</v>
      </c>
      <c r="AI31" s="22">
        <f>'11月'!D31</f>
        <v>170.20000000000002</v>
      </c>
      <c r="AJ31" s="22">
        <f>'12月'!D31</f>
        <v>166.5</v>
      </c>
      <c r="AK31" s="22">
        <f>'1月'!AA31</f>
        <v>146.7</v>
      </c>
      <c r="AL31" s="22">
        <f>'2月'!AA31</f>
        <v>117.30000000000001</v>
      </c>
      <c r="AM31" s="22">
        <f>'3月'!AA31</f>
        <v>152.8</v>
      </c>
      <c r="AN31" s="103">
        <f t="shared" si="4"/>
        <v>2072.9</v>
      </c>
      <c r="AO31" s="53">
        <f>'4月'!Y31</f>
        <v>50.7</v>
      </c>
      <c r="AP31" s="28">
        <f>'5月'!Y31</f>
        <v>72.9</v>
      </c>
      <c r="AQ31" s="22">
        <f>'6月'!Y31</f>
        <v>53.8</v>
      </c>
      <c r="AR31" s="22">
        <f>'7月'!Y31</f>
        <v>66.6</v>
      </c>
      <c r="AS31" s="22">
        <f>'8月'!Y31</f>
        <v>58.9</v>
      </c>
      <c r="AT31" s="22">
        <f>'9月'!Y31</f>
        <v>54.1</v>
      </c>
      <c r="AU31" s="22">
        <f>'10月'!Y31</f>
        <v>62.4</v>
      </c>
      <c r="AV31" s="22">
        <f>'11月'!Y31</f>
        <v>74.8</v>
      </c>
      <c r="AW31" s="22">
        <f>'12月'!Y31</f>
        <v>69.1</v>
      </c>
      <c r="AX31" s="22">
        <f>'1月'!Y31</f>
        <v>44.7</v>
      </c>
      <c r="AY31" s="22">
        <f>'2月'!Y31</f>
        <v>37.8</v>
      </c>
      <c r="AZ31" s="22">
        <f>'3月'!Y31</f>
        <v>49.2</v>
      </c>
      <c r="BA31" s="99">
        <f t="shared" si="5"/>
        <v>695</v>
      </c>
      <c r="BB31" s="52">
        <f>'4月'!AG31</f>
        <v>730.0275482093665</v>
      </c>
      <c r="BC31" s="28">
        <f>'5月'!AG31</f>
        <v>802.1236078250332</v>
      </c>
      <c r="BD31" s="22">
        <f>'6月'!AG31</f>
        <v>731.7762290450179</v>
      </c>
      <c r="BE31" s="22">
        <f>'7月'!AG31</f>
        <v>753.1136599865059</v>
      </c>
      <c r="BF31" s="22">
        <f>'8月'!AG31</f>
        <v>889.825227016395</v>
      </c>
      <c r="BG31" s="22">
        <f>'9月'!AG31</f>
        <v>748.5689123734038</v>
      </c>
      <c r="BH31" s="22">
        <f>'10月'!AG31</f>
        <v>700.6924633652745</v>
      </c>
      <c r="BI31" s="22">
        <f>'11月'!AG31</f>
        <v>772.7731516527883</v>
      </c>
      <c r="BJ31" s="22">
        <f>'12月'!AG31</f>
        <v>720.2426080363912</v>
      </c>
      <c r="BK31" s="22">
        <f>'1月'!AG31</f>
        <v>586.9563217403838</v>
      </c>
      <c r="BL31" s="22">
        <f>'2月'!AG31</f>
        <v>527.85265049416</v>
      </c>
      <c r="BM31" s="22">
        <f>'3月'!AG31</f>
        <v>609.553698059688</v>
      </c>
      <c r="BN31" s="110">
        <f t="shared" si="6"/>
        <v>715.5395047398449</v>
      </c>
      <c r="BO31" s="31">
        <f>'4月'!AD31</f>
        <v>571.312296518908</v>
      </c>
      <c r="BP31" s="22">
        <f>'5月'!AD31</f>
        <v>580.7119796143368</v>
      </c>
      <c r="BQ31" s="22">
        <f>'6月'!AD31</f>
        <v>562.8806429333836</v>
      </c>
      <c r="BR31" s="22">
        <f>'7月'!AD31</f>
        <v>550.702966866646</v>
      </c>
      <c r="BS31" s="22">
        <f>'8月'!AD31</f>
        <v>710.7657604251218</v>
      </c>
      <c r="BT31" s="22">
        <f>'9月'!AD31</f>
        <v>578.4110209473487</v>
      </c>
      <c r="BU31" s="22">
        <f>'10月'!AD31</f>
        <v>510.5088630434254</v>
      </c>
      <c r="BV31" s="22">
        <f>'11月'!AD31</f>
        <v>536.8407771889983</v>
      </c>
      <c r="BW31" s="22">
        <f>'12月'!AD31</f>
        <v>508.9999755435447</v>
      </c>
      <c r="BX31" s="22">
        <f>'1月'!AD31</f>
        <v>449.8771807696671</v>
      </c>
      <c r="BY31" s="22">
        <f>'2月'!AD31</f>
        <v>399.2077105284653</v>
      </c>
      <c r="BZ31" s="22">
        <f>'3月'!AD31</f>
        <v>461.0881438788135</v>
      </c>
      <c r="CA31" s="103">
        <f t="shared" si="7"/>
        <v>535.8726252304002</v>
      </c>
      <c r="CB31" s="31">
        <f>'4月'!AH31</f>
        <v>158.7152516904583</v>
      </c>
      <c r="CC31" s="22">
        <f>'5月'!AH31</f>
        <v>221.4116282106964</v>
      </c>
      <c r="CD31" s="22">
        <f>'6月'!AH31</f>
        <v>168.89558611163432</v>
      </c>
      <c r="CE31" s="22">
        <f>'7月'!AH31</f>
        <v>202.41069311985993</v>
      </c>
      <c r="CF31" s="22">
        <f>'8月'!AH31</f>
        <v>179.0594665912732</v>
      </c>
      <c r="CG31" s="22">
        <f>'9月'!AH31</f>
        <v>170.15789142605522</v>
      </c>
      <c r="CH31" s="22">
        <f>'10月'!AH31</f>
        <v>190.18360032184918</v>
      </c>
      <c r="CI31" s="22">
        <f>'11月'!AH31</f>
        <v>235.93237446379007</v>
      </c>
      <c r="CJ31" s="22">
        <f>'12月'!AH31</f>
        <v>211.24263249284647</v>
      </c>
      <c r="CK31" s="22">
        <f>'1月'!AH31</f>
        <v>137.0791409707166</v>
      </c>
      <c r="CL31" s="22">
        <f>'2月'!AH31</f>
        <v>128.64493996569465</v>
      </c>
      <c r="CM31" s="22">
        <f>'3月'!AH31</f>
        <v>148.4655541808745</v>
      </c>
      <c r="CN31" s="99">
        <f t="shared" si="8"/>
        <v>179.66687950944478</v>
      </c>
      <c r="CO31" s="68">
        <f>'4月'!AI31</f>
        <v>17.479452054794518</v>
      </c>
      <c r="CP31" s="69">
        <f>'5月'!AI33</f>
        <v>6.346967559943582</v>
      </c>
      <c r="CQ31" s="69">
        <f>'6月'!AI32</f>
        <v>16.071428571428573</v>
      </c>
      <c r="CR31" s="69">
        <f>'7月'!AI32</f>
        <v>15.079365079365079</v>
      </c>
      <c r="CS31" s="69">
        <f>'8月'!AI32</f>
        <v>15.58784676354029</v>
      </c>
      <c r="CT31" s="69">
        <f>'9月'!AI31</f>
        <v>19.14083741163676</v>
      </c>
      <c r="CU31" s="69">
        <f>'10月'!AI32</f>
        <v>11.296296296296296</v>
      </c>
      <c r="CV31" s="69">
        <f>'11月'!AI32</f>
        <v>18.3739837398374</v>
      </c>
      <c r="CW31" s="69">
        <f>'12月'!AI32</f>
        <v>15.75663026521061</v>
      </c>
      <c r="CX31" s="69">
        <f>'1月'!AI31</f>
        <v>19.018404907975462</v>
      </c>
      <c r="CY31" s="69">
        <f>'2月'!AI31</f>
        <v>18.49957374254049</v>
      </c>
      <c r="CZ31" s="125">
        <f>'3月'!AI31</f>
        <v>18.19371727748691</v>
      </c>
      <c r="DA31" s="60">
        <v>982</v>
      </c>
      <c r="DB31" s="20">
        <f t="shared" si="9"/>
        <v>2072.9</v>
      </c>
      <c r="DC31" s="20">
        <f t="shared" si="10"/>
        <v>3054.9</v>
      </c>
      <c r="DD31" s="20">
        <f t="shared" si="11"/>
        <v>695</v>
      </c>
      <c r="DE31" s="128">
        <f t="shared" si="12"/>
        <v>3749.9</v>
      </c>
      <c r="DF31" s="130">
        <f t="shared" si="13"/>
        <v>969.3997575143411</v>
      </c>
      <c r="DG31" s="133">
        <f t="shared" si="14"/>
        <v>789.7328780048963</v>
      </c>
      <c r="DH31" s="118">
        <f t="shared" si="15"/>
        <v>179.90453411197052</v>
      </c>
    </row>
    <row r="32" spans="1:112" ht="18" customHeight="1">
      <c r="A32" s="32">
        <v>27</v>
      </c>
      <c r="B32" s="33" t="s">
        <v>45</v>
      </c>
      <c r="C32" s="39">
        <f>'4月'!C32</f>
        <v>3785</v>
      </c>
      <c r="D32" s="24">
        <f>'5月'!C32</f>
        <v>3783</v>
      </c>
      <c r="E32" s="21">
        <f>'6月'!C32</f>
        <v>3772</v>
      </c>
      <c r="F32" s="21">
        <f>'7月'!C32</f>
        <v>3769</v>
      </c>
      <c r="G32" s="21">
        <f>'8月'!C32</f>
        <v>3761</v>
      </c>
      <c r="H32" s="21">
        <f>'9月'!C32</f>
        <v>3752</v>
      </c>
      <c r="I32" s="21">
        <f>'10月'!C32</f>
        <v>3751</v>
      </c>
      <c r="J32" s="21">
        <f>'11月'!C32</f>
        <v>3750</v>
      </c>
      <c r="K32" s="21">
        <f>'12月'!C32</f>
        <v>3747</v>
      </c>
      <c r="L32" s="21">
        <f>'1月'!C32</f>
        <v>3737</v>
      </c>
      <c r="M32" s="21">
        <f>'2月'!C32</f>
        <v>3733</v>
      </c>
      <c r="N32" s="25">
        <f>'3月'!C32</f>
        <v>3708</v>
      </c>
      <c r="O32" s="52">
        <f>'4月'!Z32</f>
        <v>89.8</v>
      </c>
      <c r="P32" s="28">
        <f>'5月'!Z32</f>
        <v>88.3</v>
      </c>
      <c r="Q32" s="22">
        <f>'6月'!Z32</f>
        <v>77</v>
      </c>
      <c r="R32" s="22">
        <f>'7月'!Z32</f>
        <v>84.7</v>
      </c>
      <c r="S32" s="22">
        <f>'8月'!Z32</f>
        <v>97.9</v>
      </c>
      <c r="T32" s="22">
        <f>'9月'!Z32</f>
        <v>89</v>
      </c>
      <c r="U32" s="22">
        <f>'10月'!Z32</f>
        <v>75.7</v>
      </c>
      <c r="V32" s="22">
        <f>'11月'!Z32</f>
        <v>85.3</v>
      </c>
      <c r="W32" s="22">
        <f>'12月'!Z32</f>
        <v>84.9</v>
      </c>
      <c r="X32" s="22">
        <f>'1月'!Z32</f>
        <v>73</v>
      </c>
      <c r="Y32" s="22">
        <f>'2月'!Z32</f>
        <v>51.5</v>
      </c>
      <c r="Z32" s="22">
        <f>'3月'!Z32</f>
        <v>74.4</v>
      </c>
      <c r="AA32" s="96">
        <f t="shared" si="3"/>
        <v>971.5</v>
      </c>
      <c r="AB32" s="53">
        <f>'4月'!D32</f>
        <v>67</v>
      </c>
      <c r="AC32" s="28">
        <f>'5月'!D32</f>
        <v>66.1</v>
      </c>
      <c r="AD32" s="22">
        <f>'6月'!D32</f>
        <v>56</v>
      </c>
      <c r="AE32" s="22">
        <f>'7月'!D32</f>
        <v>63</v>
      </c>
      <c r="AF32" s="22">
        <f>'8月'!D32</f>
        <v>75.7</v>
      </c>
      <c r="AG32" s="22">
        <f>'9月'!D32</f>
        <v>67.3</v>
      </c>
      <c r="AH32" s="22">
        <f>'10月'!D32</f>
        <v>54</v>
      </c>
      <c r="AI32" s="22">
        <f>'11月'!D32</f>
        <v>61.5</v>
      </c>
      <c r="AJ32" s="22">
        <f>'12月'!D32</f>
        <v>64.10000000000001</v>
      </c>
      <c r="AK32" s="22">
        <f>'1月'!AA32</f>
        <v>54.5</v>
      </c>
      <c r="AL32" s="22">
        <f>'2月'!AA32</f>
        <v>36.2</v>
      </c>
      <c r="AM32" s="22">
        <f>'3月'!AA32</f>
        <v>55.6</v>
      </c>
      <c r="AN32" s="103">
        <f t="shared" si="4"/>
        <v>721.0000000000001</v>
      </c>
      <c r="AO32" s="53">
        <f>'4月'!Y32</f>
        <v>22.8</v>
      </c>
      <c r="AP32" s="28">
        <f>'5月'!Y32</f>
        <v>22.2</v>
      </c>
      <c r="AQ32" s="22">
        <f>'6月'!Y32</f>
        <v>21</v>
      </c>
      <c r="AR32" s="22">
        <f>'7月'!Y32</f>
        <v>21.7</v>
      </c>
      <c r="AS32" s="22">
        <f>'8月'!Y32</f>
        <v>22.2</v>
      </c>
      <c r="AT32" s="22">
        <f>'9月'!Y32</f>
        <v>21.7</v>
      </c>
      <c r="AU32" s="22">
        <f>'10月'!Y32</f>
        <v>21.7</v>
      </c>
      <c r="AV32" s="22">
        <f>'11月'!Y32</f>
        <v>23.8</v>
      </c>
      <c r="AW32" s="22">
        <f>'12月'!Y32</f>
        <v>20.8</v>
      </c>
      <c r="AX32" s="22">
        <f>'1月'!Y32</f>
        <v>18.5</v>
      </c>
      <c r="AY32" s="22">
        <f>'2月'!Y32</f>
        <v>15.3</v>
      </c>
      <c r="AZ32" s="22">
        <f>'3月'!Y32</f>
        <v>18.8</v>
      </c>
      <c r="BA32" s="99">
        <f t="shared" si="5"/>
        <v>250.50000000000003</v>
      </c>
      <c r="BB32" s="52">
        <f>'4月'!AG32</f>
        <v>790.8410391897842</v>
      </c>
      <c r="BC32" s="28">
        <f>'5月'!AG32</f>
        <v>752.9439854015844</v>
      </c>
      <c r="BD32" s="22">
        <f>'6月'!AG32</f>
        <v>680.45245669848</v>
      </c>
      <c r="BE32" s="22">
        <f>'7月'!AG32</f>
        <v>724.9291760456697</v>
      </c>
      <c r="BF32" s="22">
        <f>'8月'!AG32</f>
        <v>839.6874544347336</v>
      </c>
      <c r="BG32" s="22">
        <f>'9月'!AG32</f>
        <v>790.6894100923952</v>
      </c>
      <c r="BH32" s="22">
        <f>'10月'!AG32</f>
        <v>651.0091932473921</v>
      </c>
      <c r="BI32" s="22">
        <f>'11月'!AG32</f>
        <v>758.2222222222222</v>
      </c>
      <c r="BJ32" s="22">
        <f>'12月'!AG32</f>
        <v>730.9073064903537</v>
      </c>
      <c r="BK32" s="22">
        <f>'1月'!AG32</f>
        <v>630.1414797103076</v>
      </c>
      <c r="BL32" s="22">
        <f>'2月'!AG32</f>
        <v>492.7098082736979</v>
      </c>
      <c r="BM32" s="22">
        <f>'3月'!AG32</f>
        <v>647.2491909385113</v>
      </c>
      <c r="BN32" s="110">
        <f t="shared" si="6"/>
        <v>709.3933463796478</v>
      </c>
      <c r="BO32" s="31">
        <f>'4月'!AD32</f>
        <v>590.048436811977</v>
      </c>
      <c r="BP32" s="22">
        <f>'5月'!AD32</f>
        <v>563.6421000571315</v>
      </c>
      <c r="BQ32" s="22">
        <f>'6月'!AD32</f>
        <v>494.8745139625309</v>
      </c>
      <c r="BR32" s="22">
        <f>'7月'!AD32</f>
        <v>539.2035193728121</v>
      </c>
      <c r="BS32" s="22">
        <f>'8月'!AD32</f>
        <v>649.2782461768062</v>
      </c>
      <c r="BT32" s="22">
        <f>'9月'!AD32</f>
        <v>597.9033404406539</v>
      </c>
      <c r="BU32" s="22">
        <f>'10月'!AD32</f>
        <v>464.3922910879679</v>
      </c>
      <c r="BV32" s="22">
        <f>'11月'!AD32</f>
        <v>546.6666666666667</v>
      </c>
      <c r="BW32" s="22">
        <f>'12月'!AD32</f>
        <v>551.8393209191009</v>
      </c>
      <c r="BX32" s="22">
        <f>'1月'!AD32</f>
        <v>470.44809101659945</v>
      </c>
      <c r="BY32" s="22">
        <f>'2月'!AD32</f>
        <v>346.33194290306534</v>
      </c>
      <c r="BZ32" s="22">
        <f>'3月'!AD32</f>
        <v>483.69697602394126</v>
      </c>
      <c r="CA32" s="103">
        <f t="shared" si="7"/>
        <v>526.4772030259662</v>
      </c>
      <c r="CB32" s="31">
        <f>'4月'!AH32</f>
        <v>200.79260237780716</v>
      </c>
      <c r="CC32" s="22">
        <f>'5月'!AH32</f>
        <v>189.30188534445267</v>
      </c>
      <c r="CD32" s="22">
        <f>'6月'!AH32</f>
        <v>185.5779427359491</v>
      </c>
      <c r="CE32" s="22">
        <f>'7月'!AH32</f>
        <v>185.72565667285753</v>
      </c>
      <c r="CF32" s="22">
        <f>'8月'!AH32</f>
        <v>190.40920825792728</v>
      </c>
      <c r="CG32" s="22">
        <f>'9月'!AH32</f>
        <v>192.7860696517413</v>
      </c>
      <c r="CH32" s="22">
        <f>'10月'!AH32</f>
        <v>186.61690215942414</v>
      </c>
      <c r="CI32" s="22">
        <f>'11月'!AH32</f>
        <v>211.55555555555557</v>
      </c>
      <c r="CJ32" s="22">
        <f>'12月'!AH32</f>
        <v>179.0679855712527</v>
      </c>
      <c r="CK32" s="22">
        <f>'1月'!AH32</f>
        <v>159.69338869370807</v>
      </c>
      <c r="CL32" s="22">
        <f>'2月'!AH32</f>
        <v>146.3778653706326</v>
      </c>
      <c r="CM32" s="22">
        <f>'3月'!AH32</f>
        <v>163.55221491457007</v>
      </c>
      <c r="CN32" s="99">
        <f t="shared" si="8"/>
        <v>182.91614335368172</v>
      </c>
      <c r="CO32" s="68">
        <f>'4月'!AI32</f>
        <v>15.373134328358208</v>
      </c>
      <c r="CP32" s="69">
        <f>'5月'!AI34</f>
        <v>23.631323631323635</v>
      </c>
      <c r="CQ32" s="69">
        <f>'6月'!AI33</f>
        <v>5.625000000000001</v>
      </c>
      <c r="CR32" s="69">
        <f>'7月'!AI33</f>
        <v>5.413105413105414</v>
      </c>
      <c r="CS32" s="69">
        <f>'8月'!AI33</f>
        <v>5.245535714285714</v>
      </c>
      <c r="CT32" s="69">
        <f>'9月'!AI32</f>
        <v>15.60178306092125</v>
      </c>
      <c r="CU32" s="69">
        <f>'10月'!AI33</f>
        <v>9.394904458598727</v>
      </c>
      <c r="CV32" s="69">
        <f>'11月'!AI33</f>
        <v>10.044313146233382</v>
      </c>
      <c r="CW32" s="69">
        <f>'12月'!AI33</f>
        <v>9.579831932773107</v>
      </c>
      <c r="CX32" s="69">
        <f>'1月'!AI32</f>
        <v>18.34862385321101</v>
      </c>
      <c r="CY32" s="69">
        <f>'2月'!AI32</f>
        <v>9.392265193370164</v>
      </c>
      <c r="CZ32" s="125">
        <f>'3月'!AI32</f>
        <v>17.805755395683452</v>
      </c>
      <c r="DA32" s="60">
        <v>154</v>
      </c>
      <c r="DB32" s="20">
        <f t="shared" si="9"/>
        <v>721.0000000000001</v>
      </c>
      <c r="DC32" s="20">
        <f t="shared" si="10"/>
        <v>875.0000000000001</v>
      </c>
      <c r="DD32" s="20">
        <f t="shared" si="11"/>
        <v>250.50000000000003</v>
      </c>
      <c r="DE32" s="128">
        <f t="shared" si="12"/>
        <v>1125.5000000000002</v>
      </c>
      <c r="DF32" s="130">
        <f t="shared" si="13"/>
        <v>821.8447878026699</v>
      </c>
      <c r="DG32" s="133">
        <f t="shared" si="14"/>
        <v>638.928644448988</v>
      </c>
      <c r="DH32" s="118">
        <f t="shared" si="15"/>
        <v>182.9649079880069</v>
      </c>
    </row>
    <row r="33" spans="1:112" ht="18" customHeight="1">
      <c r="A33" s="32">
        <v>28</v>
      </c>
      <c r="B33" s="33" t="s">
        <v>46</v>
      </c>
      <c r="C33" s="39">
        <f>'4月'!C33</f>
        <v>2959</v>
      </c>
      <c r="D33" s="24">
        <f>'5月'!C33</f>
        <v>2959</v>
      </c>
      <c r="E33" s="21">
        <f>'6月'!C33</f>
        <v>2953</v>
      </c>
      <c r="F33" s="21">
        <f>'7月'!C33</f>
        <v>2955</v>
      </c>
      <c r="G33" s="21">
        <f>'8月'!C33</f>
        <v>2956</v>
      </c>
      <c r="H33" s="21">
        <f>'9月'!C33</f>
        <v>2953</v>
      </c>
      <c r="I33" s="21">
        <f>'10月'!C33</f>
        <v>2949</v>
      </c>
      <c r="J33" s="21">
        <f>'11月'!C33</f>
        <v>2952</v>
      </c>
      <c r="K33" s="21">
        <f>'12月'!C33</f>
        <v>2952</v>
      </c>
      <c r="L33" s="21">
        <f>'1月'!C33</f>
        <v>2954</v>
      </c>
      <c r="M33" s="21">
        <f>'2月'!C33</f>
        <v>2944</v>
      </c>
      <c r="N33" s="25">
        <f>'3月'!C33</f>
        <v>2941</v>
      </c>
      <c r="O33" s="52">
        <f>'4月'!Z33</f>
        <v>104.6</v>
      </c>
      <c r="P33" s="28">
        <f>'5月'!Z33</f>
        <v>86.5</v>
      </c>
      <c r="Q33" s="22">
        <f>'6月'!Z33</f>
        <v>76.19999999999999</v>
      </c>
      <c r="R33" s="22">
        <f>'7月'!Z33</f>
        <v>84.1</v>
      </c>
      <c r="S33" s="22">
        <f>'8月'!Z33</f>
        <v>102.8</v>
      </c>
      <c r="T33" s="22">
        <f>'9月'!Z33</f>
        <v>88.7</v>
      </c>
      <c r="U33" s="22">
        <f>'10月'!Z33</f>
        <v>79.8</v>
      </c>
      <c r="V33" s="22">
        <f>'11月'!Z33</f>
        <v>84.6</v>
      </c>
      <c r="W33" s="22">
        <f>'12月'!Z33</f>
        <v>70.8</v>
      </c>
      <c r="X33" s="22">
        <f>'1月'!Z33</f>
        <v>77.9</v>
      </c>
      <c r="Y33" s="22">
        <f>'2月'!Z33</f>
        <v>57.39999999999999</v>
      </c>
      <c r="Z33" s="22">
        <f>'3月'!Z33</f>
        <v>68.7</v>
      </c>
      <c r="AA33" s="96">
        <f t="shared" si="3"/>
        <v>982.0999999999999</v>
      </c>
      <c r="AB33" s="53">
        <f>'4月'!D33</f>
        <v>74.8</v>
      </c>
      <c r="AC33" s="28">
        <f>'5月'!D33</f>
        <v>70.9</v>
      </c>
      <c r="AD33" s="22">
        <f>'6月'!D33</f>
        <v>63.99999999999999</v>
      </c>
      <c r="AE33" s="22">
        <f>'7月'!D33</f>
        <v>70.19999999999999</v>
      </c>
      <c r="AF33" s="22">
        <f>'8月'!D33</f>
        <v>89.6</v>
      </c>
      <c r="AG33" s="22">
        <f>'9月'!D33</f>
        <v>74.10000000000001</v>
      </c>
      <c r="AH33" s="22">
        <f>'10月'!D33</f>
        <v>62.8</v>
      </c>
      <c r="AI33" s="22">
        <f>'11月'!D33</f>
        <v>67.7</v>
      </c>
      <c r="AJ33" s="22">
        <f>'12月'!D33</f>
        <v>59.5</v>
      </c>
      <c r="AK33" s="22">
        <f>'1月'!AA33</f>
        <v>65.9</v>
      </c>
      <c r="AL33" s="22">
        <f>'2月'!AA33</f>
        <v>48.99999999999999</v>
      </c>
      <c r="AM33" s="22">
        <f>'3月'!AA33</f>
        <v>57.1</v>
      </c>
      <c r="AN33" s="103">
        <f t="shared" si="4"/>
        <v>805.6</v>
      </c>
      <c r="AO33" s="53">
        <f>'4月'!Y33</f>
        <v>29.8</v>
      </c>
      <c r="AP33" s="28">
        <f>'5月'!Y33</f>
        <v>15.6</v>
      </c>
      <c r="AQ33" s="22">
        <f>'6月'!Y33</f>
        <v>12.2</v>
      </c>
      <c r="AR33" s="22">
        <f>'7月'!Y33</f>
        <v>13.9</v>
      </c>
      <c r="AS33" s="22">
        <f>'8月'!Y33</f>
        <v>13.2</v>
      </c>
      <c r="AT33" s="22">
        <f>'9月'!Y33</f>
        <v>14.6</v>
      </c>
      <c r="AU33" s="22">
        <f>'10月'!Y33</f>
        <v>17</v>
      </c>
      <c r="AV33" s="22">
        <f>'11月'!Y33</f>
        <v>16.9</v>
      </c>
      <c r="AW33" s="22">
        <f>'12月'!Y33</f>
        <v>11.3</v>
      </c>
      <c r="AX33" s="22">
        <f>'1月'!Y33</f>
        <v>12</v>
      </c>
      <c r="AY33" s="22">
        <f>'2月'!Y33</f>
        <v>8.4</v>
      </c>
      <c r="AZ33" s="22">
        <f>'3月'!Y33</f>
        <v>11.6</v>
      </c>
      <c r="BA33" s="99">
        <f t="shared" si="5"/>
        <v>176.5</v>
      </c>
      <c r="BB33" s="52">
        <f>'4月'!AG33</f>
        <v>1178.3260110397657</v>
      </c>
      <c r="BC33" s="28">
        <f>'5月'!AG33</f>
        <v>942.9951269500377</v>
      </c>
      <c r="BD33" s="22">
        <f>'6月'!AG33</f>
        <v>860.1422282424651</v>
      </c>
      <c r="BE33" s="22">
        <f>'7月'!AG33</f>
        <v>918.0721576333169</v>
      </c>
      <c r="BF33" s="22">
        <f>'8月'!AG33</f>
        <v>1121.829848531145</v>
      </c>
      <c r="BG33" s="22">
        <f>'9月'!AG33</f>
        <v>1001.2416751326335</v>
      </c>
      <c r="BH33" s="22">
        <f>'10月'!AG33</f>
        <v>872.9038821251598</v>
      </c>
      <c r="BI33" s="22">
        <f>'11月'!AG33</f>
        <v>955.2845528455284</v>
      </c>
      <c r="BJ33" s="22">
        <f>'12月'!AG33</f>
        <v>773.6690270128507</v>
      </c>
      <c r="BK33" s="22">
        <f>'1月'!AG33</f>
        <v>850.6781400834299</v>
      </c>
      <c r="BL33" s="22">
        <f>'2月'!AG33</f>
        <v>696.3315217391304</v>
      </c>
      <c r="BM33" s="22">
        <f>'3月'!AG33</f>
        <v>753.5290827127047</v>
      </c>
      <c r="BN33" s="110">
        <f t="shared" si="6"/>
        <v>911.1699734191835</v>
      </c>
      <c r="BO33" s="31">
        <f>'4月'!AD33</f>
        <v>842.6270136307311</v>
      </c>
      <c r="BP33" s="22">
        <f>'5月'!AD33</f>
        <v>772.9289537659847</v>
      </c>
      <c r="BQ33" s="22">
        <f>'6月'!AD33</f>
        <v>722.4291680776611</v>
      </c>
      <c r="BR33" s="22">
        <f>'7月'!AD33</f>
        <v>766.3337154085474</v>
      </c>
      <c r="BS33" s="22">
        <f>'8月'!AD33</f>
        <v>977.7816578637216</v>
      </c>
      <c r="BT33" s="22">
        <f>'9月'!AD33</f>
        <v>836.4375211649171</v>
      </c>
      <c r="BU33" s="22">
        <f>'10月'!AD33</f>
        <v>686.9469147551383</v>
      </c>
      <c r="BV33" s="22">
        <f>'11月'!AD33</f>
        <v>764.453477868112</v>
      </c>
      <c r="BW33" s="22">
        <f>'12月'!AD33</f>
        <v>650.187953492438</v>
      </c>
      <c r="BX33" s="22">
        <f>'1月'!AD33</f>
        <v>719.6365780680106</v>
      </c>
      <c r="BY33" s="22">
        <f>'2月'!AD33</f>
        <v>594.4293478260869</v>
      </c>
      <c r="BZ33" s="22">
        <f>'3月'!AD33</f>
        <v>626.2956422546644</v>
      </c>
      <c r="CA33" s="103">
        <f t="shared" si="7"/>
        <v>747.4173002611693</v>
      </c>
      <c r="CB33" s="31">
        <f>'4月'!AH33</f>
        <v>335.6989974090346</v>
      </c>
      <c r="CC33" s="22">
        <f>'5月'!AH33</f>
        <v>170.06617318405304</v>
      </c>
      <c r="CD33" s="22">
        <f>'6月'!AH33</f>
        <v>137.71306016480412</v>
      </c>
      <c r="CE33" s="22">
        <f>'7月'!AH33</f>
        <v>151.7384422247694</v>
      </c>
      <c r="CF33" s="22">
        <f>'8月'!AH33</f>
        <v>144.04819066742328</v>
      </c>
      <c r="CG33" s="22">
        <f>'9月'!AH33</f>
        <v>164.80415396771642</v>
      </c>
      <c r="CH33" s="22">
        <f>'10月'!AH33</f>
        <v>185.95696737002154</v>
      </c>
      <c r="CI33" s="22">
        <f>'11月'!AH33</f>
        <v>190.83107497741642</v>
      </c>
      <c r="CJ33" s="22">
        <f>'12月'!AH33</f>
        <v>123.48107352041262</v>
      </c>
      <c r="CK33" s="22">
        <f>'1月'!AH33</f>
        <v>131.04156201541923</v>
      </c>
      <c r="CL33" s="22">
        <f>'2月'!AH33</f>
        <v>101.90217391304347</v>
      </c>
      <c r="CM33" s="22">
        <f>'3月'!AH33</f>
        <v>127.23344045804038</v>
      </c>
      <c r="CN33" s="99">
        <f t="shared" si="8"/>
        <v>163.75267315801437</v>
      </c>
      <c r="CO33" s="68">
        <f>'4月'!AI33</f>
        <v>4.81283422459893</v>
      </c>
      <c r="CP33" s="69">
        <f>'5月'!AI35</f>
        <v>8.277404921700224</v>
      </c>
      <c r="CQ33" s="69">
        <f>'6月'!AI34</f>
        <v>21.785714285714285</v>
      </c>
      <c r="CR33" s="69">
        <f>'7月'!AI34</f>
        <v>23.721590909090914</v>
      </c>
      <c r="CS33" s="69">
        <f>'8月'!AI34</f>
        <v>22.510312315851507</v>
      </c>
      <c r="CT33" s="69">
        <f>'9月'!AI33</f>
        <v>7.28744939271255</v>
      </c>
      <c r="CU33" s="69">
        <f>'10月'!AI34</f>
        <v>19.925373134328357</v>
      </c>
      <c r="CV33" s="69">
        <f>'11月'!AI34</f>
        <v>24.197337509788568</v>
      </c>
      <c r="CW33" s="69">
        <f>'12月'!AI34</f>
        <v>20.784313725490197</v>
      </c>
      <c r="CX33" s="69">
        <f>'1月'!AI33</f>
        <v>9.559939301972685</v>
      </c>
      <c r="CY33" s="69">
        <f>'2月'!AI33</f>
        <v>8.979591836734697</v>
      </c>
      <c r="CZ33" s="125">
        <f>'3月'!AI33</f>
        <v>11.558669001751314</v>
      </c>
      <c r="DA33" s="60">
        <v>19</v>
      </c>
      <c r="DB33" s="20">
        <f t="shared" si="9"/>
        <v>805.6</v>
      </c>
      <c r="DC33" s="20">
        <f t="shared" si="10"/>
        <v>824.6</v>
      </c>
      <c r="DD33" s="20">
        <f t="shared" si="11"/>
        <v>176.5</v>
      </c>
      <c r="DE33" s="128">
        <f t="shared" si="12"/>
        <v>1001.1</v>
      </c>
      <c r="DF33" s="130">
        <f t="shared" si="13"/>
        <v>928.7977399347773</v>
      </c>
      <c r="DG33" s="133">
        <f t="shared" si="14"/>
        <v>765.045066776763</v>
      </c>
      <c r="DH33" s="118">
        <f t="shared" si="15"/>
        <v>163.9747859734203</v>
      </c>
    </row>
    <row r="34" spans="1:112" ht="18" customHeight="1">
      <c r="A34" s="32">
        <v>29</v>
      </c>
      <c r="B34" s="33" t="s">
        <v>47</v>
      </c>
      <c r="C34" s="39">
        <f>'4月'!C34</f>
        <v>10260</v>
      </c>
      <c r="D34" s="24">
        <f>'5月'!C34</f>
        <v>10253</v>
      </c>
      <c r="E34" s="21">
        <f>'6月'!C34</f>
        <v>10244</v>
      </c>
      <c r="F34" s="21">
        <f>'7月'!C34</f>
        <v>10238</v>
      </c>
      <c r="G34" s="21">
        <f>'8月'!C34</f>
        <v>10226</v>
      </c>
      <c r="H34" s="21">
        <f>'9月'!C34</f>
        <v>10217</v>
      </c>
      <c r="I34" s="21">
        <f>'10月'!C34</f>
        <v>10220</v>
      </c>
      <c r="J34" s="21">
        <f>'11月'!C34</f>
        <v>10222</v>
      </c>
      <c r="K34" s="21">
        <f>'12月'!C34</f>
        <v>10204</v>
      </c>
      <c r="L34" s="21">
        <f>'1月'!C34</f>
        <v>10190</v>
      </c>
      <c r="M34" s="21">
        <f>'2月'!C34</f>
        <v>10178</v>
      </c>
      <c r="N34" s="25">
        <f>'3月'!C34</f>
        <v>10134</v>
      </c>
      <c r="O34" s="52">
        <f>'4月'!Z34</f>
        <v>197.7</v>
      </c>
      <c r="P34" s="28">
        <f>'5月'!Z34</f>
        <v>176.4</v>
      </c>
      <c r="Q34" s="22">
        <f>'6月'!Z34</f>
        <v>195.8</v>
      </c>
      <c r="R34" s="22">
        <f>'7月'!Z34</f>
        <v>170.4</v>
      </c>
      <c r="S34" s="22">
        <f>'8月'!Z34</f>
        <v>202.2</v>
      </c>
      <c r="T34" s="22">
        <f>'9月'!Z34</f>
        <v>201.7</v>
      </c>
      <c r="U34" s="22">
        <f>'10月'!Z34</f>
        <v>161.2</v>
      </c>
      <c r="V34" s="22">
        <f>'11月'!Z34</f>
        <v>157.29999999999998</v>
      </c>
      <c r="W34" s="22">
        <f>'12月'!Z34</f>
        <v>183.1</v>
      </c>
      <c r="X34" s="22">
        <f>'1月'!Z34</f>
        <v>167.2</v>
      </c>
      <c r="Y34" s="22">
        <f>'2月'!Z34</f>
        <v>123.5</v>
      </c>
      <c r="Z34" s="22">
        <f>'3月'!Z34</f>
        <v>163.90000000000003</v>
      </c>
      <c r="AA34" s="96">
        <f t="shared" si="3"/>
        <v>2100.4</v>
      </c>
      <c r="AB34" s="53">
        <f>'4月'!D34</f>
        <v>163.1</v>
      </c>
      <c r="AC34" s="28">
        <f>'5月'!D34</f>
        <v>144.3</v>
      </c>
      <c r="AD34" s="22">
        <f>'6月'!D34</f>
        <v>168</v>
      </c>
      <c r="AE34" s="22">
        <f>'7月'!D34</f>
        <v>140.8</v>
      </c>
      <c r="AF34" s="22">
        <f>'8月'!D34</f>
        <v>169.7</v>
      </c>
      <c r="AG34" s="22">
        <f>'9月'!D34</f>
        <v>172.2</v>
      </c>
      <c r="AH34" s="22">
        <f>'10月'!D34</f>
        <v>134</v>
      </c>
      <c r="AI34" s="22">
        <f>'11月'!D34</f>
        <v>127.69999999999999</v>
      </c>
      <c r="AJ34" s="22">
        <f>'12月'!D34</f>
        <v>153</v>
      </c>
      <c r="AK34" s="22">
        <f>'1月'!AA34</f>
        <v>137</v>
      </c>
      <c r="AL34" s="22">
        <f>'2月'!AA34</f>
        <v>98.6</v>
      </c>
      <c r="AM34" s="22">
        <f>'3月'!AA34</f>
        <v>132.60000000000002</v>
      </c>
      <c r="AN34" s="103">
        <f t="shared" si="4"/>
        <v>1741</v>
      </c>
      <c r="AO34" s="53">
        <f>'4月'!Y34</f>
        <v>34.6</v>
      </c>
      <c r="AP34" s="28">
        <f>'5月'!Y34</f>
        <v>32.1</v>
      </c>
      <c r="AQ34" s="22">
        <f>'6月'!Y34</f>
        <v>27.8</v>
      </c>
      <c r="AR34" s="22">
        <f>'7月'!Y34</f>
        <v>29.6</v>
      </c>
      <c r="AS34" s="22">
        <f>'8月'!Y34</f>
        <v>32.5</v>
      </c>
      <c r="AT34" s="22">
        <f>'9月'!Y34</f>
        <v>29.5</v>
      </c>
      <c r="AU34" s="22">
        <f>'10月'!Y34</f>
        <v>27.2</v>
      </c>
      <c r="AV34" s="22">
        <f>'11月'!Y34</f>
        <v>29.6</v>
      </c>
      <c r="AW34" s="22">
        <f>'12月'!Y34</f>
        <v>30.1</v>
      </c>
      <c r="AX34" s="22">
        <f>'1月'!Y34</f>
        <v>30.2</v>
      </c>
      <c r="AY34" s="22">
        <f>'2月'!Y34</f>
        <v>24.9</v>
      </c>
      <c r="AZ34" s="22">
        <f>'3月'!Y34</f>
        <v>31.3</v>
      </c>
      <c r="BA34" s="99">
        <f t="shared" si="5"/>
        <v>359.4</v>
      </c>
      <c r="BB34" s="52">
        <f>'4月'!AG34</f>
        <v>642.300194931774</v>
      </c>
      <c r="BC34" s="28">
        <f>'5月'!AG34</f>
        <v>554.9909861157868</v>
      </c>
      <c r="BD34" s="22">
        <f>'6月'!AG34</f>
        <v>637.1209163087335</v>
      </c>
      <c r="BE34" s="22">
        <f>'7月'!AG34</f>
        <v>536.8992179672189</v>
      </c>
      <c r="BF34" s="22">
        <f>'8月'!AG34</f>
        <v>637.8428168552015</v>
      </c>
      <c r="BG34" s="22">
        <f>'9月'!AG34</f>
        <v>658.0535708459755</v>
      </c>
      <c r="BH34" s="22">
        <f>'10月'!AG34</f>
        <v>508.8062622309197</v>
      </c>
      <c r="BI34" s="22">
        <f>'11月'!AG34</f>
        <v>512.9459336072523</v>
      </c>
      <c r="BJ34" s="22">
        <f>'12月'!AG34</f>
        <v>578.8368887596263</v>
      </c>
      <c r="BK34" s="22">
        <f>'1月'!AG34</f>
        <v>529.2981734147963</v>
      </c>
      <c r="BL34" s="22">
        <f>'2月'!AG34</f>
        <v>433.35766218454376</v>
      </c>
      <c r="BM34" s="22">
        <f>'3月'!AG34</f>
        <v>521.7186475422883</v>
      </c>
      <c r="BN34" s="110">
        <f t="shared" si="6"/>
        <v>563.2299645634928</v>
      </c>
      <c r="BO34" s="31">
        <f>'4月'!AD34</f>
        <v>529.8895386614685</v>
      </c>
      <c r="BP34" s="22">
        <f>'5月'!AD34</f>
        <v>453.99772843825406</v>
      </c>
      <c r="BQ34" s="22">
        <f>'6月'!AD34</f>
        <v>546.6614603670441</v>
      </c>
      <c r="BR34" s="22">
        <f>'7月'!AD34</f>
        <v>443.6350345644625</v>
      </c>
      <c r="BS34" s="22">
        <f>'8月'!AD34</f>
        <v>535.3210980233813</v>
      </c>
      <c r="BT34" s="22">
        <f>'9月'!AD34</f>
        <v>561.8087501223451</v>
      </c>
      <c r="BU34" s="22">
        <f>'10月'!AD34</f>
        <v>422.9530963954296</v>
      </c>
      <c r="BV34" s="22">
        <f>'11月'!AD34</f>
        <v>416.4220961325246</v>
      </c>
      <c r="BW34" s="22">
        <f>'12月'!AD34</f>
        <v>483.68128880514917</v>
      </c>
      <c r="BX34" s="22">
        <f>'1月'!AD34</f>
        <v>433.6952736712147</v>
      </c>
      <c r="BY34" s="22">
        <f>'2月'!AD34</f>
        <v>345.9843359627207</v>
      </c>
      <c r="BZ34" s="22">
        <f>'3月'!AD34</f>
        <v>422.08598330754984</v>
      </c>
      <c r="CA34" s="103">
        <f t="shared" si="7"/>
        <v>466.855536233594</v>
      </c>
      <c r="CB34" s="31">
        <f>'4月'!AH34</f>
        <v>112.4106562703054</v>
      </c>
      <c r="CC34" s="22">
        <f>'5月'!AH34</f>
        <v>100.99325767753263</v>
      </c>
      <c r="CD34" s="22">
        <f>'6月'!AH34</f>
        <v>90.45945594168946</v>
      </c>
      <c r="CE34" s="22">
        <f>'7月'!AH34</f>
        <v>93.26418340275634</v>
      </c>
      <c r="CF34" s="22">
        <f>'8月'!AH34</f>
        <v>102.52171883182022</v>
      </c>
      <c r="CG34" s="22">
        <f>'9月'!AH34</f>
        <v>96.24482072363055</v>
      </c>
      <c r="CH34" s="22">
        <f>'10月'!AH34</f>
        <v>85.85316583549017</v>
      </c>
      <c r="CI34" s="22">
        <f>'11月'!AH34</f>
        <v>96.52383747472771</v>
      </c>
      <c r="CJ34" s="22">
        <f>'12月'!AH34</f>
        <v>95.15559995447705</v>
      </c>
      <c r="CK34" s="22">
        <f>'1月'!AH34</f>
        <v>95.60289974358163</v>
      </c>
      <c r="CL34" s="22">
        <f>'2月'!AH34</f>
        <v>87.37332622182296</v>
      </c>
      <c r="CM34" s="22">
        <f>'3月'!AH34</f>
        <v>99.63266423473837</v>
      </c>
      <c r="CN34" s="99">
        <f t="shared" si="8"/>
        <v>96.37442832989872</v>
      </c>
      <c r="CO34" s="68">
        <f>'4月'!AI34</f>
        <v>21.3979153893317</v>
      </c>
      <c r="CP34" s="69">
        <f>'5月'!AI36</f>
        <v>12.844827586206897</v>
      </c>
      <c r="CQ34" s="69">
        <f>'6月'!AI35</f>
        <v>10.128205128205128</v>
      </c>
      <c r="CR34" s="69">
        <f>'7月'!AI35</f>
        <v>8.495981630309988</v>
      </c>
      <c r="CS34" s="69">
        <f>'8月'!AI35</f>
        <v>7.317073170731707</v>
      </c>
      <c r="CT34" s="69">
        <f>'9月'!AI34</f>
        <v>22.47386759581882</v>
      </c>
      <c r="CU34" s="69">
        <f>'10月'!AI35</f>
        <v>10.939357907253267</v>
      </c>
      <c r="CV34" s="69">
        <f>'11月'!AI35</f>
        <v>10.240202275600506</v>
      </c>
      <c r="CW34" s="69">
        <f>'12月'!AI35</f>
        <v>13.409961685823756</v>
      </c>
      <c r="CX34" s="69">
        <f>'1月'!AI34</f>
        <v>18.978102189781023</v>
      </c>
      <c r="CY34" s="69">
        <f>'2月'!AI34</f>
        <v>22.10953346855984</v>
      </c>
      <c r="CZ34" s="125">
        <f>'3月'!AI34</f>
        <v>21.56862745098039</v>
      </c>
      <c r="DA34" s="60">
        <v>0</v>
      </c>
      <c r="DB34" s="20">
        <f t="shared" si="9"/>
        <v>1741</v>
      </c>
      <c r="DC34" s="20">
        <f t="shared" si="10"/>
        <v>1741</v>
      </c>
      <c r="DD34" s="20">
        <f t="shared" si="11"/>
        <v>359.4</v>
      </c>
      <c r="DE34" s="128">
        <f t="shared" si="12"/>
        <v>2100.4</v>
      </c>
      <c r="DF34" s="130">
        <f t="shared" si="13"/>
        <v>563.2299645634928</v>
      </c>
      <c r="DG34" s="133">
        <f t="shared" si="14"/>
        <v>466.855536233594</v>
      </c>
      <c r="DH34" s="118">
        <f t="shared" si="15"/>
        <v>96.34613838029111</v>
      </c>
    </row>
    <row r="35" spans="1:112" ht="18" customHeight="1">
      <c r="A35" s="32">
        <v>30</v>
      </c>
      <c r="B35" s="33" t="s">
        <v>74</v>
      </c>
      <c r="C35" s="39">
        <f>'4月'!C35</f>
        <v>4586</v>
      </c>
      <c r="D35" s="24">
        <f>'5月'!C35</f>
        <v>4582</v>
      </c>
      <c r="E35" s="21">
        <f>'6月'!C35</f>
        <v>4576</v>
      </c>
      <c r="F35" s="21">
        <f>'7月'!C35</f>
        <v>4591</v>
      </c>
      <c r="G35" s="21">
        <f>'8月'!C35</f>
        <v>4584</v>
      </c>
      <c r="H35" s="21">
        <f>'9月'!C35</f>
        <v>4580</v>
      </c>
      <c r="I35" s="21">
        <f>'10月'!C35</f>
        <v>4567</v>
      </c>
      <c r="J35" s="21">
        <f>'11月'!C35</f>
        <v>4561</v>
      </c>
      <c r="K35" s="21">
        <f>'12月'!C35</f>
        <v>4560</v>
      </c>
      <c r="L35" s="21">
        <f>'1月'!C35</f>
        <v>4544</v>
      </c>
      <c r="M35" s="21">
        <f>'2月'!C35</f>
        <v>4536</v>
      </c>
      <c r="N35" s="25">
        <f>'3月'!C35</f>
        <v>4515</v>
      </c>
      <c r="O35" s="52">
        <f>'4月'!Z35</f>
        <v>225.60000000000002</v>
      </c>
      <c r="P35" s="28">
        <f>'5月'!Z35</f>
        <v>224.09999999999997</v>
      </c>
      <c r="Q35" s="22">
        <f>'6月'!Z35</f>
        <v>131.8</v>
      </c>
      <c r="R35" s="22">
        <f>'7月'!Z35</f>
        <v>124</v>
      </c>
      <c r="S35" s="22">
        <f>'8月'!Z35</f>
        <v>133.1</v>
      </c>
      <c r="T35" s="22">
        <f>'9月'!Z35</f>
        <v>130.2</v>
      </c>
      <c r="U35" s="22">
        <f>'10月'!Z35</f>
        <v>110.20000000000002</v>
      </c>
      <c r="V35" s="22">
        <f>'11月'!Z35</f>
        <v>106.6</v>
      </c>
      <c r="W35" s="22">
        <f>'12月'!Z35</f>
        <v>163.39999999999998</v>
      </c>
      <c r="X35" s="22">
        <f>'1月'!Z35</f>
        <v>138.29999999999998</v>
      </c>
      <c r="Y35" s="22">
        <f>'2月'!Z35</f>
        <v>105.1</v>
      </c>
      <c r="Z35" s="22">
        <f>'3月'!Z35</f>
        <v>107.79999999999998</v>
      </c>
      <c r="AA35" s="96">
        <f t="shared" si="3"/>
        <v>1700.1999999999998</v>
      </c>
      <c r="AB35" s="53">
        <f>'4月'!D35</f>
        <v>84.00000000000001</v>
      </c>
      <c r="AC35" s="28">
        <f>'5月'!D35</f>
        <v>89.39999999999999</v>
      </c>
      <c r="AD35" s="22">
        <f>'6月'!D35</f>
        <v>78</v>
      </c>
      <c r="AE35" s="22">
        <f>'7月'!D35</f>
        <v>87.10000000000001</v>
      </c>
      <c r="AF35" s="22">
        <f>'8月'!D35</f>
        <v>98.39999999999999</v>
      </c>
      <c r="AG35" s="22">
        <f>'9月'!D35</f>
        <v>96</v>
      </c>
      <c r="AH35" s="22">
        <f>'10月'!D35</f>
        <v>84.10000000000001</v>
      </c>
      <c r="AI35" s="22">
        <f>'11月'!D35</f>
        <v>79.1</v>
      </c>
      <c r="AJ35" s="22">
        <f>'12月'!D35</f>
        <v>78.3</v>
      </c>
      <c r="AK35" s="22">
        <f>'1月'!AA35</f>
        <v>84.89999999999998</v>
      </c>
      <c r="AL35" s="22">
        <f>'2月'!AA35</f>
        <v>61.099999999999994</v>
      </c>
      <c r="AM35" s="22">
        <f>'3月'!AA35</f>
        <v>81.99999999999999</v>
      </c>
      <c r="AN35" s="103">
        <f t="shared" si="4"/>
        <v>1002.4</v>
      </c>
      <c r="AO35" s="53">
        <f>'4月'!Y35</f>
        <v>141.6</v>
      </c>
      <c r="AP35" s="28">
        <f>'5月'!Y35</f>
        <v>134.7</v>
      </c>
      <c r="AQ35" s="22">
        <f>'6月'!Y35</f>
        <v>53.8</v>
      </c>
      <c r="AR35" s="22">
        <f>'7月'!Y35</f>
        <v>36.9</v>
      </c>
      <c r="AS35" s="22">
        <f>'8月'!Y35</f>
        <v>34.7</v>
      </c>
      <c r="AT35" s="22">
        <f>'9月'!Y35</f>
        <v>34.2</v>
      </c>
      <c r="AU35" s="22">
        <f>'10月'!Y35</f>
        <v>26.1</v>
      </c>
      <c r="AV35" s="22">
        <f>'11月'!Y35</f>
        <v>27.5</v>
      </c>
      <c r="AW35" s="22">
        <f>'12月'!Y35</f>
        <v>85.1</v>
      </c>
      <c r="AX35" s="22">
        <f>'1月'!Y35</f>
        <v>53.4</v>
      </c>
      <c r="AY35" s="22">
        <f>'2月'!Y35</f>
        <v>44</v>
      </c>
      <c r="AZ35" s="22">
        <f>'3月'!Y35</f>
        <v>25.8</v>
      </c>
      <c r="BA35" s="99">
        <f t="shared" si="5"/>
        <v>697.7999999999998</v>
      </c>
      <c r="BB35" s="52">
        <f>'4月'!AG35</f>
        <v>1639.7732228521588</v>
      </c>
      <c r="BC35" s="28">
        <f>'5月'!AG35</f>
        <v>1577.7023697216314</v>
      </c>
      <c r="BD35" s="22">
        <f>'6月'!AG35</f>
        <v>960.0815850815852</v>
      </c>
      <c r="BE35" s="22">
        <f>'7月'!AG35</f>
        <v>871.2698758440428</v>
      </c>
      <c r="BF35" s="22">
        <f>'8月'!AG35</f>
        <v>936.6379553003433</v>
      </c>
      <c r="BG35" s="22">
        <f>'9月'!AG35</f>
        <v>947.5982532751091</v>
      </c>
      <c r="BH35" s="22">
        <f>'10月'!AG35</f>
        <v>778.3750185411475</v>
      </c>
      <c r="BI35" s="22">
        <f>'11月'!AG35</f>
        <v>779.0689176350215</v>
      </c>
      <c r="BJ35" s="22">
        <f>'12月'!AG35</f>
        <v>1155.9139784946233</v>
      </c>
      <c r="BK35" s="22">
        <f>'1月'!AG35</f>
        <v>981.7980463425715</v>
      </c>
      <c r="BL35" s="22">
        <f>'2月'!AG35</f>
        <v>827.5069286974049</v>
      </c>
      <c r="BM35" s="22">
        <f>'3月'!AG35</f>
        <v>770.1925481370342</v>
      </c>
      <c r="BN35" s="110">
        <f t="shared" si="6"/>
        <v>1017.0485134892624</v>
      </c>
      <c r="BO35" s="31">
        <f>'4月'!AD35</f>
        <v>610.5538595726124</v>
      </c>
      <c r="BP35" s="22">
        <f>'5月'!AD35</f>
        <v>629.3913067965813</v>
      </c>
      <c r="BQ35" s="22">
        <f>'6月'!AD35</f>
        <v>568.1818181818181</v>
      </c>
      <c r="BR35" s="22">
        <f>'7月'!AD35</f>
        <v>611.9968240807752</v>
      </c>
      <c r="BS35" s="22">
        <f>'8月'!AD35</f>
        <v>692.4505995608849</v>
      </c>
      <c r="BT35" s="22">
        <f>'9月'!AD35</f>
        <v>698.6899563318776</v>
      </c>
      <c r="BU35" s="22">
        <f>'10月'!AD35</f>
        <v>594.0230404656124</v>
      </c>
      <c r="BV35" s="22">
        <f>'11月'!AD35</f>
        <v>578.0896002338668</v>
      </c>
      <c r="BW35" s="22">
        <f>'12月'!AD35</f>
        <v>553.9049235993209</v>
      </c>
      <c r="BX35" s="22">
        <f>'1月'!AD35</f>
        <v>602.7089959109494</v>
      </c>
      <c r="BY35" s="22">
        <f>'2月'!AD35</f>
        <v>481.07205845301075</v>
      </c>
      <c r="BZ35" s="22">
        <f>'3月'!AD35</f>
        <v>585.8607509020112</v>
      </c>
      <c r="CA35" s="103">
        <f t="shared" si="7"/>
        <v>599.6291200574266</v>
      </c>
      <c r="CB35" s="31">
        <f>'4月'!AH35</f>
        <v>1029.2193632795465</v>
      </c>
      <c r="CC35" s="22">
        <f>'5月'!AH35</f>
        <v>948.3110629250502</v>
      </c>
      <c r="CD35" s="22">
        <f>'6月'!AH35</f>
        <v>391.8997668997669</v>
      </c>
      <c r="CE35" s="22">
        <f>'7月'!AH35</f>
        <v>259.2730517632676</v>
      </c>
      <c r="CF35" s="22">
        <f>'8月'!AH35</f>
        <v>244.18735573945844</v>
      </c>
      <c r="CG35" s="22">
        <f>'9月'!AH35</f>
        <v>248.90829694323145</v>
      </c>
      <c r="CH35" s="22">
        <f>'10月'!AH35</f>
        <v>184.35197807553487</v>
      </c>
      <c r="CI35" s="22">
        <f>'11月'!AH35</f>
        <v>200.97931740115473</v>
      </c>
      <c r="CJ35" s="22">
        <f>'12月'!AH35</f>
        <v>602.0090548953027</v>
      </c>
      <c r="CK35" s="22">
        <f>'1月'!AH35</f>
        <v>379.08905043162196</v>
      </c>
      <c r="CL35" s="22">
        <f>'2月'!AH35</f>
        <v>346.434870244394</v>
      </c>
      <c r="CM35" s="22">
        <f>'3月'!AH35</f>
        <v>184.33179723502303</v>
      </c>
      <c r="CN35" s="99">
        <f t="shared" si="8"/>
        <v>417.4193934318358</v>
      </c>
      <c r="CO35" s="68">
        <f>'4月'!AI35</f>
        <v>9.404761904761903</v>
      </c>
      <c r="CP35" s="69">
        <f>'5月'!AI37</f>
        <v>10.66265060240964</v>
      </c>
      <c r="CQ35" s="69">
        <f>'6月'!AI36</f>
        <v>11.795407098121085</v>
      </c>
      <c r="CR35" s="69">
        <f>'7月'!AI36</f>
        <v>11.2855740922473</v>
      </c>
      <c r="CS35" s="69">
        <f>'8月'!AI36</f>
        <v>10.753532182103609</v>
      </c>
      <c r="CT35" s="69">
        <f>'9月'!AI35</f>
        <v>11.979166666666666</v>
      </c>
      <c r="CU35" s="69">
        <f>'10月'!AI36</f>
        <v>10.028116213683223</v>
      </c>
      <c r="CV35" s="69">
        <f>'11月'!AI36</f>
        <v>13.319011815252416</v>
      </c>
      <c r="CW35" s="69">
        <f>'12月'!AI36</f>
        <v>12.443946188340806</v>
      </c>
      <c r="CX35" s="69">
        <f>'1月'!AI35</f>
        <v>8.951707891637223</v>
      </c>
      <c r="CY35" s="69">
        <f>'2月'!AI35</f>
        <v>11.620294599018004</v>
      </c>
      <c r="CZ35" s="125">
        <f>'3月'!AI35</f>
        <v>10.365853658536587</v>
      </c>
      <c r="DA35" s="60">
        <v>46</v>
      </c>
      <c r="DB35" s="20">
        <f t="shared" si="9"/>
        <v>1002.4</v>
      </c>
      <c r="DC35" s="20">
        <f t="shared" si="10"/>
        <v>1048.4</v>
      </c>
      <c r="DD35" s="20">
        <f t="shared" si="11"/>
        <v>697.7999999999998</v>
      </c>
      <c r="DE35" s="128">
        <f t="shared" si="12"/>
        <v>1746.1999999999998</v>
      </c>
      <c r="DF35" s="130">
        <f t="shared" si="13"/>
        <v>1044.5654124543876</v>
      </c>
      <c r="DG35" s="133">
        <f t="shared" si="14"/>
        <v>627.146019022552</v>
      </c>
      <c r="DH35" s="118">
        <f t="shared" si="15"/>
        <v>418.60758088850616</v>
      </c>
    </row>
    <row r="36" spans="1:112" ht="18" customHeight="1">
      <c r="A36" s="32">
        <v>31</v>
      </c>
      <c r="B36" s="33" t="s">
        <v>49</v>
      </c>
      <c r="C36" s="39">
        <f>'4月'!C36</f>
        <v>6421</v>
      </c>
      <c r="D36" s="24">
        <f>'5月'!C36</f>
        <v>6410</v>
      </c>
      <c r="E36" s="21">
        <f>'6月'!C36</f>
        <v>6403</v>
      </c>
      <c r="F36" s="21">
        <f>'7月'!C36</f>
        <v>6391</v>
      </c>
      <c r="G36" s="21">
        <v>6395</v>
      </c>
      <c r="H36" s="21">
        <f>'9月'!C36</f>
        <v>6383</v>
      </c>
      <c r="I36" s="21">
        <f>'10月'!C36</f>
        <v>6368</v>
      </c>
      <c r="J36" s="21">
        <f>'11月'!C36</f>
        <v>6365</v>
      </c>
      <c r="K36" s="21">
        <f>'12月'!C36</f>
        <v>6358</v>
      </c>
      <c r="L36" s="21">
        <f>'1月'!C36</f>
        <v>6342</v>
      </c>
      <c r="M36" s="21">
        <f>'2月'!C36</f>
        <v>6342</v>
      </c>
      <c r="N36" s="25">
        <f>'3月'!C36</f>
        <v>6309</v>
      </c>
      <c r="O36" s="52">
        <f>'4月'!Z36</f>
        <v>141.70000000000002</v>
      </c>
      <c r="P36" s="28">
        <f>'5月'!Z36</f>
        <v>143.1</v>
      </c>
      <c r="Q36" s="22">
        <f>'6月'!Z36</f>
        <v>121.8</v>
      </c>
      <c r="R36" s="22">
        <f>'7月'!Z36</f>
        <v>130.5</v>
      </c>
      <c r="S36" s="22">
        <f>'8月'!Z36</f>
        <v>157.8</v>
      </c>
      <c r="T36" s="22">
        <f>'9月'!Z36</f>
        <v>132</v>
      </c>
      <c r="U36" s="22">
        <f>'10月'!Z36</f>
        <v>136.20000000000002</v>
      </c>
      <c r="V36" s="22">
        <f>'11月'!Z36</f>
        <v>120.9</v>
      </c>
      <c r="W36" s="22">
        <f>'12月'!Z36</f>
        <v>118.5</v>
      </c>
      <c r="X36" s="22">
        <f>'1月'!Z36</f>
        <v>124.1</v>
      </c>
      <c r="Y36" s="22">
        <f>'2月'!Z36</f>
        <v>101.2</v>
      </c>
      <c r="Z36" s="22">
        <f>'3月'!Z36</f>
        <v>108</v>
      </c>
      <c r="AA36" s="96">
        <f t="shared" si="3"/>
        <v>1535.8000000000002</v>
      </c>
      <c r="AB36" s="53">
        <f>'4月'!D36</f>
        <v>113.9</v>
      </c>
      <c r="AC36" s="28">
        <f>'5月'!D36</f>
        <v>116</v>
      </c>
      <c r="AD36" s="22">
        <f>'6月'!D36</f>
        <v>95.8</v>
      </c>
      <c r="AE36" s="22">
        <f>'7月'!D36</f>
        <v>101.9</v>
      </c>
      <c r="AF36" s="22">
        <f>'8月'!D36</f>
        <v>127.40000000000002</v>
      </c>
      <c r="AG36" s="22">
        <f>'9月'!D36</f>
        <v>104.6</v>
      </c>
      <c r="AH36" s="22">
        <f>'10月'!D36</f>
        <v>106.70000000000002</v>
      </c>
      <c r="AI36" s="22">
        <f>'11月'!D36</f>
        <v>93.10000000000001</v>
      </c>
      <c r="AJ36" s="22">
        <f>'12月'!D36</f>
        <v>89.2</v>
      </c>
      <c r="AK36" s="22">
        <f>'1月'!AA36</f>
        <v>100.49999999999999</v>
      </c>
      <c r="AL36" s="22">
        <f>'2月'!AA36</f>
        <v>72.9</v>
      </c>
      <c r="AM36" s="22">
        <f>'3月'!AA36</f>
        <v>81.1</v>
      </c>
      <c r="AN36" s="103">
        <f t="shared" si="4"/>
        <v>1203.1000000000001</v>
      </c>
      <c r="AO36" s="53">
        <f>'4月'!Y36</f>
        <v>27.8</v>
      </c>
      <c r="AP36" s="28">
        <f>'5月'!Y36</f>
        <v>27.1</v>
      </c>
      <c r="AQ36" s="22">
        <f>'6月'!Y36</f>
        <v>26</v>
      </c>
      <c r="AR36" s="22">
        <f>'7月'!Y36</f>
        <v>28.6</v>
      </c>
      <c r="AS36" s="22">
        <f>'8月'!Y36</f>
        <v>30.4</v>
      </c>
      <c r="AT36" s="22">
        <f>'9月'!Y36</f>
        <v>27.4</v>
      </c>
      <c r="AU36" s="22">
        <f>'10月'!Y36</f>
        <v>29.5</v>
      </c>
      <c r="AV36" s="22">
        <f>'11月'!Y36</f>
        <v>27.8</v>
      </c>
      <c r="AW36" s="22">
        <f>'12月'!Y36</f>
        <v>29.3</v>
      </c>
      <c r="AX36" s="22">
        <f>'1月'!Y36</f>
        <v>23.6</v>
      </c>
      <c r="AY36" s="22">
        <f>'2月'!Y36</f>
        <v>28.3</v>
      </c>
      <c r="AZ36" s="22">
        <f>'3月'!Y36</f>
        <v>26.9</v>
      </c>
      <c r="BA36" s="99">
        <f t="shared" si="5"/>
        <v>332.70000000000005</v>
      </c>
      <c r="BB36" s="52">
        <f>'4月'!AG36</f>
        <v>735.6071224627525</v>
      </c>
      <c r="BC36" s="28">
        <f>'5月'!AG36</f>
        <v>720.1449348296512</v>
      </c>
      <c r="BD36" s="22">
        <f>'6月'!AG36</f>
        <v>634.0777760424801</v>
      </c>
      <c r="BE36" s="22">
        <f>'7月'!AG36</f>
        <v>658.6883773047784</v>
      </c>
      <c r="BF36" s="22">
        <f>'8月'!AG36</f>
        <v>795.9847663244975</v>
      </c>
      <c r="BG36" s="22">
        <f>'9月'!AG36</f>
        <v>689.3310355632149</v>
      </c>
      <c r="BH36" s="22">
        <f>'10月'!AG36</f>
        <v>689.941643702383</v>
      </c>
      <c r="BI36" s="22">
        <f>'11月'!AG36</f>
        <v>633.1500392772978</v>
      </c>
      <c r="BJ36" s="22">
        <f>'12月'!AG36</f>
        <v>601.22375670986</v>
      </c>
      <c r="BK36" s="22">
        <f>'1月'!AG36</f>
        <v>631.2245043285418</v>
      </c>
      <c r="BL36" s="22">
        <f>'2月'!AG36</f>
        <v>569.8968329053475</v>
      </c>
      <c r="BM36" s="22">
        <f>'3月'!AG36</f>
        <v>552.20652524044</v>
      </c>
      <c r="BN36" s="110">
        <f t="shared" si="6"/>
        <v>659.1996291519212</v>
      </c>
      <c r="BO36" s="31">
        <f>'4月'!AD36</f>
        <v>591.288999636609</v>
      </c>
      <c r="BP36" s="22">
        <f>'5月'!AD36</f>
        <v>583.7652860953148</v>
      </c>
      <c r="BQ36" s="22">
        <f>'6月'!AD36</f>
        <v>498.7245561976157</v>
      </c>
      <c r="BR36" s="22">
        <f>'7月'!AD36</f>
        <v>514.3321505544593</v>
      </c>
      <c r="BS36" s="22">
        <f>'8月'!AD36</f>
        <v>642.6391586168631</v>
      </c>
      <c r="BT36" s="22">
        <f>'9月'!AD36</f>
        <v>546.242623635699</v>
      </c>
      <c r="BU36" s="22">
        <f>'10月'!AD36</f>
        <v>540.5049440752149</v>
      </c>
      <c r="BV36" s="22">
        <f>'11月'!AD36</f>
        <v>487.5621890547264</v>
      </c>
      <c r="BW36" s="22">
        <f>'12月'!AD36</f>
        <v>452.5667434474221</v>
      </c>
      <c r="BX36" s="22">
        <f>'1月'!AD36</f>
        <v>511.1850337229529</v>
      </c>
      <c r="BY36" s="22">
        <f>'2月'!AD36</f>
        <v>410.5284497905123</v>
      </c>
      <c r="BZ36" s="22">
        <f>'3月'!AD36</f>
        <v>414.66619626851553</v>
      </c>
      <c r="CA36" s="103">
        <f t="shared" si="7"/>
        <v>516.3973654334395</v>
      </c>
      <c r="CB36" s="31">
        <f>'4月'!AH36</f>
        <v>144.31812282614337</v>
      </c>
      <c r="CC36" s="22">
        <f>'5月'!AH36</f>
        <v>136.37964873433646</v>
      </c>
      <c r="CD36" s="22">
        <f>'6月'!AH36</f>
        <v>135.3532198448644</v>
      </c>
      <c r="CE36" s="22">
        <f>'7月'!AH36</f>
        <v>144.35622675031925</v>
      </c>
      <c r="CF36" s="22">
        <f>'8月'!AH36</f>
        <v>153.34560770763449</v>
      </c>
      <c r="CG36" s="22">
        <f>'9月'!AH36</f>
        <v>143.08841192751578</v>
      </c>
      <c r="CH36" s="22">
        <f>'10月'!AH36</f>
        <v>149.4366996271681</v>
      </c>
      <c r="CI36" s="22">
        <f>'11月'!AH36</f>
        <v>145.58785022257138</v>
      </c>
      <c r="CJ36" s="22">
        <f>'12月'!AH36</f>
        <v>148.65701326243797</v>
      </c>
      <c r="CK36" s="22">
        <f>'1月'!AH36</f>
        <v>120.03947060558897</v>
      </c>
      <c r="CL36" s="22">
        <f>'2月'!AH36</f>
        <v>159.36838311483535</v>
      </c>
      <c r="CM36" s="22">
        <f>'3月'!AH36</f>
        <v>137.5403289719244</v>
      </c>
      <c r="CN36" s="99">
        <f t="shared" si="8"/>
        <v>142.80226371848167</v>
      </c>
      <c r="CO36" s="68">
        <f>'4月'!AI36</f>
        <v>10.272168568920105</v>
      </c>
      <c r="CP36" s="69">
        <f>'5月'!AI38</f>
        <v>16.434648105181747</v>
      </c>
      <c r="CQ36" s="69">
        <f>'6月'!AI37</f>
        <v>12.451235370611181</v>
      </c>
      <c r="CR36" s="69">
        <f>'7月'!AI37</f>
        <v>9.402756508422664</v>
      </c>
      <c r="CS36" s="69">
        <f>'8月'!AI37</f>
        <v>9.544195416771595</v>
      </c>
      <c r="CT36" s="69">
        <f>'9月'!AI36</f>
        <v>13.862332695984705</v>
      </c>
      <c r="CU36" s="69">
        <f>'10月'!AI37</f>
        <v>12.307164895440522</v>
      </c>
      <c r="CV36" s="69">
        <f>'11月'!AI37</f>
        <v>13.41506129597198</v>
      </c>
      <c r="CW36" s="69">
        <f>'12月'!AI37</f>
        <v>13.566487317448116</v>
      </c>
      <c r="CX36" s="69">
        <f>'1月'!AI36</f>
        <v>10.945273631840797</v>
      </c>
      <c r="CY36" s="69">
        <f>'2月'!AI36</f>
        <v>10.973936899862824</v>
      </c>
      <c r="CZ36" s="125">
        <f>'3月'!AI36</f>
        <v>11.344019728729965</v>
      </c>
      <c r="DA36" s="60">
        <v>0</v>
      </c>
      <c r="DB36" s="20">
        <f t="shared" si="9"/>
        <v>1203.1000000000001</v>
      </c>
      <c r="DC36" s="20">
        <f t="shared" si="10"/>
        <v>1203.1000000000001</v>
      </c>
      <c r="DD36" s="20">
        <f t="shared" si="11"/>
        <v>332.70000000000005</v>
      </c>
      <c r="DE36" s="128">
        <f t="shared" si="12"/>
        <v>1535.8000000000002</v>
      </c>
      <c r="DF36" s="130">
        <f t="shared" si="13"/>
        <v>659.1996291519212</v>
      </c>
      <c r="DG36" s="133">
        <f t="shared" si="14"/>
        <v>516.3973654334395</v>
      </c>
      <c r="DH36" s="118">
        <f t="shared" si="15"/>
        <v>143.13863839746682</v>
      </c>
    </row>
    <row r="37" spans="1:112" ht="18" customHeight="1">
      <c r="A37" s="32">
        <v>32</v>
      </c>
      <c r="B37" s="33" t="s">
        <v>50</v>
      </c>
      <c r="C37" s="40">
        <f>'4月'!C37</f>
        <v>18633</v>
      </c>
      <c r="D37" s="24">
        <f>'5月'!C37</f>
        <v>18609</v>
      </c>
      <c r="E37" s="21">
        <f>'6月'!C37</f>
        <v>18583</v>
      </c>
      <c r="F37" s="21">
        <f>'7月'!C37</f>
        <v>18582</v>
      </c>
      <c r="G37" s="21">
        <f>'8月'!C37</f>
        <v>18540</v>
      </c>
      <c r="H37" s="21">
        <f>'9月'!C37</f>
        <v>18523</v>
      </c>
      <c r="I37" s="21">
        <f>'10月'!C37</f>
        <v>18515</v>
      </c>
      <c r="J37" s="21">
        <f>'11月'!C37</f>
        <v>18487</v>
      </c>
      <c r="K37" s="21">
        <f>'12月'!C37</f>
        <v>18481</v>
      </c>
      <c r="L37" s="21">
        <f>'1月'!C37</f>
        <v>18471</v>
      </c>
      <c r="M37" s="21">
        <f>'2月'!C37</f>
        <v>18443</v>
      </c>
      <c r="N37" s="25">
        <f>'3月'!C37</f>
        <v>18302</v>
      </c>
      <c r="O37" s="52">
        <f>'4月'!Z37</f>
        <v>416.79999999999995</v>
      </c>
      <c r="P37" s="28">
        <f>'5月'!Z37</f>
        <v>411.29999999999995</v>
      </c>
      <c r="Q37" s="22">
        <f>'6月'!Z37</f>
        <v>368.70000000000005</v>
      </c>
      <c r="R37" s="22">
        <f>'7月'!Z37</f>
        <v>396.1</v>
      </c>
      <c r="S37" s="22">
        <f>'8月'!Z37</f>
        <v>464.59999999999997</v>
      </c>
      <c r="T37" s="22">
        <f>'9月'!Z37</f>
        <v>393.50000000000006</v>
      </c>
      <c r="U37" s="22">
        <f>'10月'!Z37</f>
        <v>356.9</v>
      </c>
      <c r="V37" s="22">
        <f>'11月'!Z37</f>
        <v>346.7</v>
      </c>
      <c r="W37" s="22">
        <f>'12月'!Z37</f>
        <v>328.2</v>
      </c>
      <c r="X37" s="22">
        <f>'1月'!Z37</f>
        <v>350.2</v>
      </c>
      <c r="Y37" s="22">
        <f>'2月'!Z37</f>
        <v>272.1</v>
      </c>
      <c r="Z37" s="22">
        <f>'3月'!Z37</f>
        <v>333.3</v>
      </c>
      <c r="AA37" s="96">
        <f t="shared" si="3"/>
        <v>4438.4</v>
      </c>
      <c r="AB37" s="53">
        <f>'4月'!D37</f>
        <v>344.7</v>
      </c>
      <c r="AC37" s="28">
        <f>'5月'!D37</f>
        <v>331.99999999999994</v>
      </c>
      <c r="AD37" s="22">
        <f>'6月'!D37</f>
        <v>307.6</v>
      </c>
      <c r="AE37" s="22">
        <f>'7月'!D37</f>
        <v>326.5</v>
      </c>
      <c r="AF37" s="22">
        <f>'8月'!D37</f>
        <v>397.09999999999997</v>
      </c>
      <c r="AG37" s="22">
        <f>'9月'!D37</f>
        <v>331.90000000000003</v>
      </c>
      <c r="AH37" s="22">
        <f>'10月'!D37</f>
        <v>291.7</v>
      </c>
      <c r="AI37" s="22">
        <f>'11月'!D37</f>
        <v>285.5</v>
      </c>
      <c r="AJ37" s="22">
        <f>'12月'!D37</f>
        <v>260.2</v>
      </c>
      <c r="AK37" s="22">
        <f>'1月'!AA37</f>
        <v>288</v>
      </c>
      <c r="AL37" s="22">
        <f>'2月'!AA37</f>
        <v>222.4</v>
      </c>
      <c r="AM37" s="22">
        <f>'3月'!AA37</f>
        <v>269.3</v>
      </c>
      <c r="AN37" s="104">
        <f t="shared" si="4"/>
        <v>3656.9</v>
      </c>
      <c r="AO37" s="53">
        <f>'4月'!Y37</f>
        <v>72.1</v>
      </c>
      <c r="AP37" s="28">
        <f>'5月'!Y37</f>
        <v>79.3</v>
      </c>
      <c r="AQ37" s="22">
        <f>'6月'!Y37</f>
        <v>61.1</v>
      </c>
      <c r="AR37" s="22">
        <f>'7月'!Y37</f>
        <v>69.6</v>
      </c>
      <c r="AS37" s="22">
        <f>'8月'!Y37</f>
        <v>67.5</v>
      </c>
      <c r="AT37" s="22">
        <f>'9月'!Y37</f>
        <v>61.6</v>
      </c>
      <c r="AU37" s="22">
        <f>'10月'!Y37</f>
        <v>65.2</v>
      </c>
      <c r="AV37" s="22">
        <f>'11月'!Y37</f>
        <v>61.2</v>
      </c>
      <c r="AW37" s="22">
        <f>'12月'!Y37</f>
        <v>68</v>
      </c>
      <c r="AX37" s="22">
        <f>'1月'!Y37</f>
        <v>62.2</v>
      </c>
      <c r="AY37" s="22">
        <f>'2月'!Y37</f>
        <v>49.7</v>
      </c>
      <c r="AZ37" s="22">
        <f>'3月'!Y37</f>
        <v>64</v>
      </c>
      <c r="BA37" s="99">
        <f t="shared" si="5"/>
        <v>781.5000000000001</v>
      </c>
      <c r="BB37" s="52">
        <f>'4月'!AG37</f>
        <v>745.6305121737419</v>
      </c>
      <c r="BC37" s="28">
        <f>'5月'!AG37</f>
        <v>712.9744712496033</v>
      </c>
      <c r="BD37" s="22">
        <f>'6月'!AG37</f>
        <v>661.3571543884195</v>
      </c>
      <c r="BE37" s="22">
        <f>'7月'!AG37</f>
        <v>687.6234718996185</v>
      </c>
      <c r="BF37" s="22">
        <f>'8月'!AG37</f>
        <v>808.3655218011622</v>
      </c>
      <c r="BG37" s="22">
        <f>'9月'!AG37</f>
        <v>708.1286328708453</v>
      </c>
      <c r="BH37" s="22">
        <f>'10月'!AG37</f>
        <v>621.8149190281638</v>
      </c>
      <c r="BI37" s="22">
        <f>'11月'!AG37</f>
        <v>625.1239609815906</v>
      </c>
      <c r="BJ37" s="22">
        <f>'12月'!AG37</f>
        <v>572.8638479624234</v>
      </c>
      <c r="BK37" s="22">
        <f>'1月'!AG37</f>
        <v>611.5951596312267</v>
      </c>
      <c r="BL37" s="22">
        <f>'2月'!AG37</f>
        <v>526.9130370794959</v>
      </c>
      <c r="BM37" s="22">
        <f>'3月'!AG37</f>
        <v>587.4556279764947</v>
      </c>
      <c r="BN37" s="110">
        <f t="shared" si="6"/>
        <v>656.4811315661609</v>
      </c>
      <c r="BO37" s="31">
        <f>'4月'!AD37</f>
        <v>616.6478827886008</v>
      </c>
      <c r="BP37" s="22">
        <f>'5月'!AD37</f>
        <v>575.5106356792325</v>
      </c>
      <c r="BQ37" s="22">
        <f>'6月'!AD37</f>
        <v>551.7587759421694</v>
      </c>
      <c r="BR37" s="22">
        <f>'7月'!AD37</f>
        <v>566.7989486877693</v>
      </c>
      <c r="BS37" s="22">
        <f>'8月'!AD37</f>
        <v>690.9211121550613</v>
      </c>
      <c r="BT37" s="22">
        <f>'9月'!AD37</f>
        <v>597.2754593388402</v>
      </c>
      <c r="BU37" s="22">
        <f>'10月'!AD37</f>
        <v>508.21914228219487</v>
      </c>
      <c r="BV37" s="22">
        <f>'11月'!AD37</f>
        <v>514.7761490056075</v>
      </c>
      <c r="BW37" s="22">
        <f>'12月'!AD37</f>
        <v>454.17176489891096</v>
      </c>
      <c r="BX37" s="22">
        <f>'1月'!AD37</f>
        <v>502.9680353335045</v>
      </c>
      <c r="BY37" s="22">
        <f>'2月'!AD37</f>
        <v>430.670560259022</v>
      </c>
      <c r="BZ37" s="22">
        <f>'3月'!AD37</f>
        <v>474.65286712892305</v>
      </c>
      <c r="CA37" s="103">
        <f t="shared" si="7"/>
        <v>540.8899265555817</v>
      </c>
      <c r="CB37" s="31">
        <f>'4月'!AH37</f>
        <v>128.98262938514105</v>
      </c>
      <c r="CC37" s="22">
        <f>'5月'!AH37</f>
        <v>137.4638355703709</v>
      </c>
      <c r="CD37" s="22">
        <f>'6月'!AH37</f>
        <v>109.59837844625015</v>
      </c>
      <c r="CE37" s="22">
        <f>'7月'!AH37</f>
        <v>120.82452321184913</v>
      </c>
      <c r="CF37" s="22">
        <f>'8月'!AH37</f>
        <v>117.44440964610085</v>
      </c>
      <c r="CG37" s="22">
        <f>'9月'!AH37</f>
        <v>110.85317353200526</v>
      </c>
      <c r="CH37" s="22">
        <f>'10月'!AH37</f>
        <v>113.59577674596883</v>
      </c>
      <c r="CI37" s="22">
        <f>'11月'!AH37</f>
        <v>110.34781197598313</v>
      </c>
      <c r="CJ37" s="22">
        <f>'12月'!AH37</f>
        <v>118.69208306351248</v>
      </c>
      <c r="CK37" s="22">
        <f>'1月'!AH37</f>
        <v>108.62712429772216</v>
      </c>
      <c r="CL37" s="22">
        <f>'2月'!AH37</f>
        <v>96.2424768204739</v>
      </c>
      <c r="CM37" s="22">
        <f>'3月'!AH37</f>
        <v>112.80276084757173</v>
      </c>
      <c r="CN37" s="99">
        <f t="shared" si="8"/>
        <v>115.59120501057924</v>
      </c>
      <c r="CO37" s="68">
        <f>'4月'!AI37</f>
        <v>9.921671018276765</v>
      </c>
      <c r="CP37" s="69">
        <f>'5月'!AI39</f>
        <v>0</v>
      </c>
      <c r="CQ37" s="69">
        <f>'6月'!AI38</f>
        <v>17.72983114446529</v>
      </c>
      <c r="CR37" s="69">
        <f>'7月'!AI38</f>
        <v>18.89498102066639</v>
      </c>
      <c r="CS37" s="69">
        <f>'8月'!AI38</f>
        <v>15.489673550966021</v>
      </c>
      <c r="CT37" s="69">
        <f>'9月'!AI37</f>
        <v>12.142211509490808</v>
      </c>
      <c r="CU37" s="69">
        <f>'10月'!AI38</f>
        <v>16.53027823240589</v>
      </c>
      <c r="CV37" s="69">
        <f>'11月'!AI38</f>
        <v>16.707616707616708</v>
      </c>
      <c r="CW37" s="69">
        <f>'12月'!AI38</f>
        <v>15.814620162446248</v>
      </c>
      <c r="CX37" s="69">
        <f>'1月'!AI37</f>
        <v>10.243055555555555</v>
      </c>
      <c r="CY37" s="69">
        <f>'2月'!AI37</f>
        <v>12.81474820143885</v>
      </c>
      <c r="CZ37" s="125">
        <f>'3月'!AI37</f>
        <v>12.959524693650204</v>
      </c>
      <c r="DA37" s="60">
        <v>0</v>
      </c>
      <c r="DB37" s="20">
        <f t="shared" si="9"/>
        <v>3656.9</v>
      </c>
      <c r="DC37" s="20">
        <f t="shared" si="10"/>
        <v>3656.9</v>
      </c>
      <c r="DD37" s="20">
        <f t="shared" si="11"/>
        <v>781.5000000000001</v>
      </c>
      <c r="DE37" s="128">
        <f t="shared" si="12"/>
        <v>4438.400000000001</v>
      </c>
      <c r="DF37" s="130">
        <f t="shared" si="13"/>
        <v>656.481131566161</v>
      </c>
      <c r="DG37" s="133">
        <f t="shared" si="14"/>
        <v>540.8899265555817</v>
      </c>
      <c r="DH37" s="118">
        <f t="shared" si="15"/>
        <v>115.64114990067293</v>
      </c>
    </row>
    <row r="38" spans="1:112" ht="18" customHeight="1" thickBot="1">
      <c r="A38" s="36">
        <v>33</v>
      </c>
      <c r="B38" s="38" t="s">
        <v>51</v>
      </c>
      <c r="C38" s="26">
        <f>'4月'!C38</f>
        <v>14056</v>
      </c>
      <c r="D38" s="27">
        <f>'5月'!C38</f>
        <v>14048</v>
      </c>
      <c r="E38" s="41">
        <f>'6月'!C38</f>
        <v>14051</v>
      </c>
      <c r="F38" s="41">
        <f>'7月'!C38</f>
        <v>14022</v>
      </c>
      <c r="G38" s="41">
        <f>'8月'!C38</f>
        <v>14021</v>
      </c>
      <c r="H38" s="41">
        <f>'9月'!C38</f>
        <v>14007</v>
      </c>
      <c r="I38" s="41">
        <f>'10月'!C38</f>
        <v>13991</v>
      </c>
      <c r="J38" s="41">
        <f>'11月'!C38</f>
        <v>13969</v>
      </c>
      <c r="K38" s="41">
        <f>'12月'!C38</f>
        <v>13933</v>
      </c>
      <c r="L38" s="41">
        <f>'1月'!C38</f>
        <v>13923</v>
      </c>
      <c r="M38" s="41">
        <f>'2月'!C38</f>
        <v>13902</v>
      </c>
      <c r="N38" s="42">
        <f>'3月'!C38</f>
        <v>13712</v>
      </c>
      <c r="O38" s="37">
        <f>'4月'!Z38</f>
        <v>337.1</v>
      </c>
      <c r="P38" s="30">
        <f>'5月'!Z38</f>
        <v>321.3</v>
      </c>
      <c r="Q38" s="57">
        <f>'6月'!Z38</f>
        <v>273.3</v>
      </c>
      <c r="R38" s="57">
        <f>'7月'!Z38</f>
        <v>299.59999999999997</v>
      </c>
      <c r="S38" s="57">
        <f>'8月'!Z38</f>
        <v>370.2</v>
      </c>
      <c r="T38" s="57">
        <f>'9月'!Z38</f>
        <v>299.4</v>
      </c>
      <c r="U38" s="57">
        <f>'10月'!Z38</f>
        <v>310.5</v>
      </c>
      <c r="V38" s="57">
        <f>'11月'!Z38</f>
        <v>263.7</v>
      </c>
      <c r="W38" s="57">
        <f>'12月'!Z38</f>
        <v>278</v>
      </c>
      <c r="X38" s="57">
        <f>'1月'!Z38</f>
        <v>265.40000000000003</v>
      </c>
      <c r="Y38" s="57">
        <f>'2月'!Z38</f>
        <v>213.3</v>
      </c>
      <c r="Z38" s="57">
        <f>'3月'!Z38</f>
        <v>258.59999999999997</v>
      </c>
      <c r="AA38" s="106">
        <f t="shared" si="3"/>
        <v>3490.4</v>
      </c>
      <c r="AB38" s="29">
        <f>'4月'!D38</f>
        <v>267.6</v>
      </c>
      <c r="AC38" s="30">
        <f>'5月'!D38</f>
        <v>258.6</v>
      </c>
      <c r="AD38" s="57">
        <f>'6月'!D38</f>
        <v>213.2</v>
      </c>
      <c r="AE38" s="57">
        <f>'7月'!D38</f>
        <v>237.09999999999997</v>
      </c>
      <c r="AF38" s="57">
        <f>'8月'!D38</f>
        <v>300.2</v>
      </c>
      <c r="AG38" s="57">
        <f>'9月'!D38</f>
        <v>235.19999999999996</v>
      </c>
      <c r="AH38" s="57">
        <f>'10月'!D38</f>
        <v>244.40000000000003</v>
      </c>
      <c r="AI38" s="57">
        <f>'11月'!D38</f>
        <v>203.5</v>
      </c>
      <c r="AJ38" s="57">
        <f>'12月'!D38</f>
        <v>209.3</v>
      </c>
      <c r="AK38" s="57">
        <f>'1月'!AA38</f>
        <v>209.8</v>
      </c>
      <c r="AL38" s="57">
        <f>'2月'!AA38</f>
        <v>162.60000000000002</v>
      </c>
      <c r="AM38" s="57">
        <f>'3月'!AA38</f>
        <v>194.49999999999997</v>
      </c>
      <c r="AN38" s="105">
        <f t="shared" si="4"/>
        <v>2736.0000000000005</v>
      </c>
      <c r="AO38" s="29">
        <f>'4月'!Y38</f>
        <v>69.5</v>
      </c>
      <c r="AP38" s="30">
        <f>'5月'!Y38</f>
        <v>62.7</v>
      </c>
      <c r="AQ38" s="57">
        <f>'6月'!Y38</f>
        <v>60.1</v>
      </c>
      <c r="AR38" s="57">
        <f>'7月'!Y38</f>
        <v>62.5</v>
      </c>
      <c r="AS38" s="57">
        <f>'8月'!Y38</f>
        <v>70</v>
      </c>
      <c r="AT38" s="57">
        <f>'9月'!Y38</f>
        <v>64.2</v>
      </c>
      <c r="AU38" s="57">
        <f>'10月'!Y38</f>
        <v>66.1</v>
      </c>
      <c r="AV38" s="57">
        <f>'11月'!Y38</f>
        <v>60.2</v>
      </c>
      <c r="AW38" s="57">
        <f>'12月'!Y38</f>
        <v>68.7</v>
      </c>
      <c r="AX38" s="57">
        <f>'1月'!Y38</f>
        <v>55.6</v>
      </c>
      <c r="AY38" s="57">
        <f>'2月'!Y38</f>
        <v>50.7</v>
      </c>
      <c r="AZ38" s="57">
        <f>'3月'!Y38</f>
        <v>64.1</v>
      </c>
      <c r="BA38" s="100">
        <f t="shared" si="5"/>
        <v>754.4000000000001</v>
      </c>
      <c r="BB38" s="37">
        <f>'4月'!AG38</f>
        <v>799.4213621703663</v>
      </c>
      <c r="BC38" s="30">
        <f>'5月'!AG38</f>
        <v>737.7930046292895</v>
      </c>
      <c r="BD38" s="57">
        <f>'6月'!AG38</f>
        <v>648.3524304319977</v>
      </c>
      <c r="BE38" s="57">
        <f>'7月'!AG38</f>
        <v>689.2394900179901</v>
      </c>
      <c r="BF38" s="57">
        <f>'8月'!AG38</f>
        <v>851.7178149825952</v>
      </c>
      <c r="BG38" s="57">
        <f>'9月'!AG38</f>
        <v>712.5008924109374</v>
      </c>
      <c r="BH38" s="57">
        <f>'10月'!AG38</f>
        <v>715.8980081665402</v>
      </c>
      <c r="BI38" s="57">
        <f>'11月'!AG38</f>
        <v>629.2504832128284</v>
      </c>
      <c r="BJ38" s="57">
        <f>'12月'!AG38</f>
        <v>643.6332401840142</v>
      </c>
      <c r="BK38" s="57">
        <f>'1月'!AG38</f>
        <v>614.9027021892298</v>
      </c>
      <c r="BL38" s="57">
        <f>'2月'!AG38</f>
        <v>547.9684320858254</v>
      </c>
      <c r="BM38" s="57">
        <f>'3月'!AG38</f>
        <v>608.3675236195279</v>
      </c>
      <c r="BN38" s="111">
        <f t="shared" si="6"/>
        <v>682.7114818324692</v>
      </c>
      <c r="BO38" s="58">
        <f>'4月'!AD38</f>
        <v>634.6044393853158</v>
      </c>
      <c r="BP38" s="57">
        <f>'5月'!AD38</f>
        <v>593.8165919612022</v>
      </c>
      <c r="BQ38" s="57">
        <f>'6月'!AD38</f>
        <v>505.77657580717863</v>
      </c>
      <c r="BR38" s="57">
        <f>'7月'!AD38</f>
        <v>545.4562185689767</v>
      </c>
      <c r="BS38" s="57">
        <f>'8月'!AD38</f>
        <v>690.6690655261349</v>
      </c>
      <c r="BT38" s="57">
        <f>'9月'!AD38</f>
        <v>559.7201399300349</v>
      </c>
      <c r="BU38" s="57">
        <f>'10月'!AD38</f>
        <v>563.4958879095086</v>
      </c>
      <c r="BV38" s="57">
        <f>'11月'!AD38</f>
        <v>485.59906459541367</v>
      </c>
      <c r="BW38" s="57">
        <f>'12月'!AD38</f>
        <v>484.57711212415177</v>
      </c>
      <c r="BX38" s="57">
        <f>'1月'!AD38</f>
        <v>486.08359803805723</v>
      </c>
      <c r="BY38" s="57">
        <f>'2月'!AD38</f>
        <v>417.71995807386406</v>
      </c>
      <c r="BZ38" s="57">
        <f>'3月'!AD38</f>
        <v>457.5695411600857</v>
      </c>
      <c r="CA38" s="105">
        <f t="shared" si="7"/>
        <v>535.1531670563936</v>
      </c>
      <c r="CB38" s="58">
        <f>'4月'!AH38</f>
        <v>164.81692278505025</v>
      </c>
      <c r="CC38" s="57">
        <f>'5月'!AH38</f>
        <v>143.9764126680873</v>
      </c>
      <c r="CD38" s="57">
        <f>'6月'!AH38</f>
        <v>142.5758546248191</v>
      </c>
      <c r="CE38" s="57">
        <f>'7月'!AH38</f>
        <v>143.7832714490133</v>
      </c>
      <c r="CF38" s="57">
        <f>'8月'!AH38</f>
        <v>161.04874945646048</v>
      </c>
      <c r="CG38" s="57">
        <f>'9月'!AH38</f>
        <v>152.7807524809024</v>
      </c>
      <c r="CH38" s="57">
        <f>'10月'!AH38</f>
        <v>152.40212025703156</v>
      </c>
      <c r="CI38" s="57">
        <f>'11月'!AH38</f>
        <v>143.65141861741478</v>
      </c>
      <c r="CJ38" s="57">
        <f>'12月'!AH38</f>
        <v>159.05612805986252</v>
      </c>
      <c r="CK38" s="57">
        <f>'1月'!AH38</f>
        <v>128.81910415117247</v>
      </c>
      <c r="CL38" s="57">
        <f>'2月'!AH38</f>
        <v>130.2484740119613</v>
      </c>
      <c r="CM38" s="57">
        <f>'3月'!AH38</f>
        <v>150.79798245944215</v>
      </c>
      <c r="CN38" s="100">
        <f t="shared" si="8"/>
        <v>147.55831477607578</v>
      </c>
      <c r="CO38" s="70">
        <f>'4月'!AI38</f>
        <v>16.59192825112108</v>
      </c>
      <c r="CP38" s="71">
        <f>'5月'!AI40</f>
        <v>0</v>
      </c>
      <c r="CQ38" s="71">
        <f>'6月'!AI39</f>
        <v>0</v>
      </c>
      <c r="CR38" s="71">
        <f>'7月'!AI39</f>
        <v>0</v>
      </c>
      <c r="CS38" s="71">
        <f>'8月'!AI39</f>
        <v>0</v>
      </c>
      <c r="CT38" s="71">
        <f>'9月'!AI38</f>
        <v>15.13605442176871</v>
      </c>
      <c r="CU38" s="71">
        <f>'10月'!AI39</f>
        <v>0</v>
      </c>
      <c r="CV38" s="71">
        <f>'11月'!AI39</f>
        <v>0</v>
      </c>
      <c r="CW38" s="71">
        <f>'12月'!AI39</f>
        <v>0</v>
      </c>
      <c r="CX38" s="71">
        <f>'1月'!AI38</f>
        <v>15.63393708293613</v>
      </c>
      <c r="CY38" s="71">
        <f>'2月'!AI38</f>
        <v>15.375153751537514</v>
      </c>
      <c r="CZ38" s="126">
        <f>'3月'!AI38</f>
        <v>17.53213367609255</v>
      </c>
      <c r="DA38" s="26">
        <v>202</v>
      </c>
      <c r="DB38" s="27">
        <f t="shared" si="9"/>
        <v>2736.0000000000005</v>
      </c>
      <c r="DC38" s="27">
        <f t="shared" si="10"/>
        <v>2938.0000000000005</v>
      </c>
      <c r="DD38" s="27">
        <f t="shared" si="11"/>
        <v>754.4000000000001</v>
      </c>
      <c r="DE38" s="41">
        <f t="shared" si="12"/>
        <v>3692.4000000000005</v>
      </c>
      <c r="DF38" s="131">
        <f t="shared" si="13"/>
        <v>722.2220592247909</v>
      </c>
      <c r="DG38" s="134">
        <f t="shared" si="14"/>
        <v>574.663744448715</v>
      </c>
      <c r="DH38" s="119">
        <f t="shared" si="15"/>
        <v>147.72706133003314</v>
      </c>
    </row>
    <row r="39" spans="27:106" ht="13.5">
      <c r="AA39" s="23">
        <f>SUM(AA6:AA38)</f>
        <v>426412.70000000007</v>
      </c>
      <c r="AN39" s="23">
        <f>SUM(AN6:AN38)</f>
        <v>286575.8</v>
      </c>
      <c r="BA39" s="23">
        <f>SUM(BA6:BA38)</f>
        <v>139836.9</v>
      </c>
      <c r="CQ39" s="61"/>
      <c r="CR39" s="61"/>
      <c r="CS39" s="61"/>
      <c r="CT39" s="61"/>
      <c r="CU39" s="61"/>
      <c r="CV39" s="61"/>
      <c r="CW39" s="61"/>
      <c r="CX39" s="61"/>
      <c r="CY39" s="61"/>
      <c r="CZ39" s="61"/>
      <c r="DB39" s="59"/>
    </row>
    <row r="40" spans="95:106" ht="13.5">
      <c r="CQ40" s="61"/>
      <c r="CR40" s="61"/>
      <c r="CS40" s="61"/>
      <c r="CT40" s="61"/>
      <c r="CU40" s="61"/>
      <c r="CV40" s="61"/>
      <c r="CW40" s="61"/>
      <c r="CX40" s="61"/>
      <c r="CY40" s="61"/>
      <c r="CZ40" s="61"/>
      <c r="DB40" s="59"/>
    </row>
    <row r="41" spans="95:106" ht="13.5">
      <c r="CQ41" s="61"/>
      <c r="CR41" s="61"/>
      <c r="CS41" s="61"/>
      <c r="CT41" s="61"/>
      <c r="CU41" s="61"/>
      <c r="CV41" s="61"/>
      <c r="CW41" s="61"/>
      <c r="CX41" s="61"/>
      <c r="CY41" s="61"/>
      <c r="CZ41" s="61"/>
      <c r="DB41" s="59"/>
    </row>
    <row r="42" spans="95:106" ht="13.5">
      <c r="CQ42" s="61"/>
      <c r="CR42" s="61"/>
      <c r="CS42" s="61"/>
      <c r="CT42" s="61"/>
      <c r="CU42" s="61"/>
      <c r="CV42" s="61"/>
      <c r="CW42" s="61"/>
      <c r="CX42" s="61"/>
      <c r="CY42" s="61"/>
      <c r="CZ42" s="61"/>
      <c r="DB42" s="59"/>
    </row>
    <row r="43" spans="95:106" ht="13.5">
      <c r="CQ43" s="61"/>
      <c r="CR43" s="61"/>
      <c r="CS43" s="61"/>
      <c r="CT43" s="61"/>
      <c r="CU43" s="61"/>
      <c r="CV43" s="61"/>
      <c r="CW43" s="61"/>
      <c r="CX43" s="61"/>
      <c r="CY43" s="61"/>
      <c r="CZ43" s="61"/>
      <c r="DB43" s="59"/>
    </row>
    <row r="44" spans="95:106" ht="13.5">
      <c r="CQ44" s="61"/>
      <c r="CR44" s="61"/>
      <c r="CS44" s="61"/>
      <c r="CT44" s="61"/>
      <c r="CU44" s="61"/>
      <c r="CV44" s="61"/>
      <c r="CW44" s="61"/>
      <c r="CX44" s="61"/>
      <c r="CY44" s="61"/>
      <c r="CZ44" s="61"/>
      <c r="DB44" s="59"/>
    </row>
    <row r="45" spans="95:106" ht="13.5">
      <c r="CQ45" s="61"/>
      <c r="CR45" s="61"/>
      <c r="CS45" s="61"/>
      <c r="CT45" s="61"/>
      <c r="CU45" s="61"/>
      <c r="CV45" s="61"/>
      <c r="CW45" s="61"/>
      <c r="CX45" s="61"/>
      <c r="CY45" s="61"/>
      <c r="CZ45" s="61"/>
      <c r="DB45" s="59"/>
    </row>
    <row r="46" ht="13.5">
      <c r="DB46" s="59"/>
    </row>
    <row r="47" ht="13.5">
      <c r="DB47" s="59"/>
    </row>
    <row r="48" ht="13.5">
      <c r="DB48" s="59"/>
    </row>
    <row r="49" ht="13.5">
      <c r="DB49" s="59"/>
    </row>
    <row r="50" ht="13.5">
      <c r="DB50" s="59"/>
    </row>
    <row r="51" ht="13.5">
      <c r="DB51" s="59"/>
    </row>
    <row r="52" ht="13.5">
      <c r="DB52" s="59"/>
    </row>
  </sheetData>
  <sheetProtection/>
  <mergeCells count="18">
    <mergeCell ref="DH2:DH4"/>
    <mergeCell ref="DA1:DH1"/>
    <mergeCell ref="CB1:CN3"/>
    <mergeCell ref="AB1:AN3"/>
    <mergeCell ref="AO1:BA3"/>
    <mergeCell ref="BB1:BN3"/>
    <mergeCell ref="BO1:CA3"/>
    <mergeCell ref="CO1:CZ3"/>
    <mergeCell ref="DA3:DC3"/>
    <mergeCell ref="DD3:DD4"/>
    <mergeCell ref="DF2:DF4"/>
    <mergeCell ref="DG2:DG4"/>
    <mergeCell ref="A1:B4"/>
    <mergeCell ref="A5:B5"/>
    <mergeCell ref="C1:N3"/>
    <mergeCell ref="O1:AA3"/>
    <mergeCell ref="DE3:DE4"/>
    <mergeCell ref="DA2:DE2"/>
  </mergeCells>
  <printOptions/>
  <pageMargins left="0.5905511811023623" right="0.5905511811023623" top="1.5748031496062993" bottom="0.7874015748031497" header="0.5118110236220472" footer="0.5118110236220472"/>
  <pageSetup horizontalDpi="600" verticalDpi="600" orientation="landscape" paperSize="8" scale="87" r:id="rId3"/>
  <headerFooter alignWithMargins="0">
    <oddHeader>&amp;L&amp;14平成25年度市町村ごみ排出量（速報値）月例報告　年間実績&amp;R資料２</oddHeader>
  </headerFooter>
  <colBreaks count="4" manualBreakCount="4">
    <brk id="27" max="37" man="1"/>
    <brk id="53" max="37" man="1"/>
    <brk id="79" max="37" man="1"/>
    <brk id="104" max="37" man="1"/>
  </colBreaks>
  <legacyDrawing r:id="rId2"/>
</worksheet>
</file>

<file path=xl/worksheets/sheet10.xml><?xml version="1.0" encoding="utf-8"?>
<worksheet xmlns="http://schemas.openxmlformats.org/spreadsheetml/2006/main" xmlns:r="http://schemas.openxmlformats.org/officeDocument/2006/relationships">
  <dimension ref="A1:BI39"/>
  <sheetViews>
    <sheetView view="pageBreakPreview" zoomScale="75" zoomScaleSheetLayoutView="75" zoomScalePageLayoutView="0" workbookViewId="0" topLeftCell="A1">
      <selection activeCell="AH15" sqref="AH15:AH17"/>
    </sheetView>
  </sheetViews>
  <sheetFormatPr defaultColWidth="9.00390625" defaultRowHeight="15" customHeight="1"/>
  <cols>
    <col min="1" max="1" width="3.75390625" style="8" customWidth="1"/>
    <col min="2" max="2" width="11.625" style="1" customWidth="1"/>
    <col min="3" max="3" width="10.625" style="8" customWidth="1"/>
    <col min="4" max="4" width="10.625" style="11" customWidth="1"/>
    <col min="5" max="6" width="10.625" style="9" customWidth="1"/>
    <col min="7" max="20" width="10.625" style="1" customWidth="1"/>
    <col min="21" max="21" width="12.00390625" style="1" bestFit="1" customWidth="1"/>
    <col min="22" max="29" width="10.625" style="1" customWidth="1"/>
    <col min="30" max="32" width="10.625" style="10" customWidth="1"/>
    <col min="33" max="34" width="9.00390625" style="10" customWidth="1"/>
    <col min="35" max="16384" width="9.00390625" style="1" customWidth="1"/>
  </cols>
  <sheetData>
    <row r="1" spans="1:35" ht="15" customHeight="1">
      <c r="A1" s="318" t="s">
        <v>98</v>
      </c>
      <c r="B1" s="319"/>
      <c r="C1" s="324" t="s">
        <v>0</v>
      </c>
      <c r="D1" s="75"/>
      <c r="E1" s="76"/>
      <c r="F1" s="76"/>
      <c r="G1" s="77"/>
      <c r="H1" s="77"/>
      <c r="I1" s="77"/>
      <c r="J1" s="77"/>
      <c r="K1" s="77"/>
      <c r="L1" s="77"/>
      <c r="M1" s="77"/>
      <c r="N1" s="77"/>
      <c r="O1" s="77"/>
      <c r="P1" s="77"/>
      <c r="Q1" s="77"/>
      <c r="R1" s="77"/>
      <c r="S1" s="77"/>
      <c r="T1" s="77"/>
      <c r="U1" s="77"/>
      <c r="V1" s="77"/>
      <c r="W1" s="77"/>
      <c r="X1" s="77"/>
      <c r="Y1" s="77"/>
      <c r="Z1" s="78"/>
      <c r="AA1" s="342" t="s">
        <v>1</v>
      </c>
      <c r="AB1" s="343"/>
      <c r="AC1" s="344"/>
      <c r="AD1" s="348" t="s">
        <v>2</v>
      </c>
      <c r="AE1" s="348"/>
      <c r="AF1" s="348"/>
      <c r="AG1" s="312" t="s">
        <v>3</v>
      </c>
      <c r="AH1" s="315" t="s">
        <v>4</v>
      </c>
      <c r="AI1" s="329" t="s">
        <v>5</v>
      </c>
    </row>
    <row r="2" spans="1:35" ht="19.5" customHeight="1">
      <c r="A2" s="320"/>
      <c r="B2" s="321"/>
      <c r="C2" s="325"/>
      <c r="D2" s="332" t="s">
        <v>1</v>
      </c>
      <c r="E2" s="333"/>
      <c r="F2" s="334"/>
      <c r="G2" s="336"/>
      <c r="H2" s="336"/>
      <c r="I2" s="336"/>
      <c r="J2" s="336"/>
      <c r="K2" s="336"/>
      <c r="L2" s="336"/>
      <c r="M2" s="336"/>
      <c r="N2" s="336"/>
      <c r="O2" s="336"/>
      <c r="P2" s="336"/>
      <c r="Q2" s="336"/>
      <c r="R2" s="336"/>
      <c r="S2" s="336"/>
      <c r="T2" s="336"/>
      <c r="U2" s="336"/>
      <c r="V2" s="336"/>
      <c r="W2" s="336"/>
      <c r="X2" s="337"/>
      <c r="Y2" s="338" t="s">
        <v>6</v>
      </c>
      <c r="Z2" s="340" t="s">
        <v>7</v>
      </c>
      <c r="AA2" s="345"/>
      <c r="AB2" s="346"/>
      <c r="AC2" s="347"/>
      <c r="AD2" s="349"/>
      <c r="AE2" s="349"/>
      <c r="AF2" s="349"/>
      <c r="AG2" s="313"/>
      <c r="AH2" s="316"/>
      <c r="AI2" s="330"/>
    </row>
    <row r="3" spans="1:35" ht="19.5" customHeight="1">
      <c r="A3" s="320"/>
      <c r="B3" s="321"/>
      <c r="C3" s="325"/>
      <c r="D3" s="335"/>
      <c r="E3" s="333"/>
      <c r="F3" s="333"/>
      <c r="G3" s="327" t="s">
        <v>8</v>
      </c>
      <c r="H3" s="328"/>
      <c r="I3" s="328"/>
      <c r="J3" s="327" t="s">
        <v>9</v>
      </c>
      <c r="K3" s="328"/>
      <c r="L3" s="328"/>
      <c r="M3" s="327" t="s">
        <v>10</v>
      </c>
      <c r="N3" s="328"/>
      <c r="O3" s="328"/>
      <c r="P3" s="327" t="s">
        <v>11</v>
      </c>
      <c r="Q3" s="328"/>
      <c r="R3" s="328"/>
      <c r="S3" s="327" t="s">
        <v>12</v>
      </c>
      <c r="T3" s="328"/>
      <c r="U3" s="328"/>
      <c r="V3" s="327" t="s">
        <v>13</v>
      </c>
      <c r="W3" s="328"/>
      <c r="X3" s="328"/>
      <c r="Y3" s="338"/>
      <c r="Z3" s="340"/>
      <c r="AA3" s="345"/>
      <c r="AB3" s="346"/>
      <c r="AC3" s="347"/>
      <c r="AD3" s="349"/>
      <c r="AE3" s="349"/>
      <c r="AF3" s="349"/>
      <c r="AG3" s="313"/>
      <c r="AH3" s="316"/>
      <c r="AI3" s="330"/>
    </row>
    <row r="4" spans="1:35" ht="19.5" customHeight="1" thickBot="1">
      <c r="A4" s="322"/>
      <c r="B4" s="323"/>
      <c r="C4" s="326"/>
      <c r="D4" s="79" t="s">
        <v>14</v>
      </c>
      <c r="E4" s="2" t="s">
        <v>15</v>
      </c>
      <c r="F4" s="2" t="s">
        <v>16</v>
      </c>
      <c r="G4" s="80" t="s">
        <v>14</v>
      </c>
      <c r="H4" s="2" t="s">
        <v>15</v>
      </c>
      <c r="I4" s="2" t="s">
        <v>16</v>
      </c>
      <c r="J4" s="80" t="s">
        <v>14</v>
      </c>
      <c r="K4" s="2" t="s">
        <v>15</v>
      </c>
      <c r="L4" s="2" t="s">
        <v>16</v>
      </c>
      <c r="M4" s="80" t="s">
        <v>14</v>
      </c>
      <c r="N4" s="2" t="s">
        <v>15</v>
      </c>
      <c r="O4" s="2" t="s">
        <v>16</v>
      </c>
      <c r="P4" s="80" t="s">
        <v>14</v>
      </c>
      <c r="Q4" s="2" t="s">
        <v>15</v>
      </c>
      <c r="R4" s="2" t="s">
        <v>16</v>
      </c>
      <c r="S4" s="80" t="s">
        <v>14</v>
      </c>
      <c r="T4" s="2" t="s">
        <v>15</v>
      </c>
      <c r="U4" s="2" t="s">
        <v>16</v>
      </c>
      <c r="V4" s="80" t="s">
        <v>14</v>
      </c>
      <c r="W4" s="2" t="s">
        <v>15</v>
      </c>
      <c r="X4" s="2" t="s">
        <v>16</v>
      </c>
      <c r="Y4" s="339"/>
      <c r="Z4" s="341"/>
      <c r="AA4" s="81" t="s">
        <v>14</v>
      </c>
      <c r="AB4" s="3" t="s">
        <v>17</v>
      </c>
      <c r="AC4" s="4" t="s">
        <v>18</v>
      </c>
      <c r="AD4" s="82"/>
      <c r="AE4" s="5" t="s">
        <v>17</v>
      </c>
      <c r="AF4" s="6" t="s">
        <v>18</v>
      </c>
      <c r="AG4" s="314"/>
      <c r="AH4" s="317"/>
      <c r="AI4" s="331"/>
    </row>
    <row r="5" spans="1:35" s="7" customFormat="1" ht="39.75" customHeight="1" thickBot="1">
      <c r="A5" s="310" t="s">
        <v>19</v>
      </c>
      <c r="B5" s="311"/>
      <c r="C5" s="83">
        <f>SUM(C6:C38)</f>
        <v>1311355</v>
      </c>
      <c r="D5" s="84">
        <f>SUM(E5:F5)</f>
        <v>23118</v>
      </c>
      <c r="E5" s="12">
        <f>SUM(E6:E38)</f>
        <v>21830.8</v>
      </c>
      <c r="F5" s="12">
        <f>SUM(F6:F38)</f>
        <v>1287.1999999999996</v>
      </c>
      <c r="G5" s="85">
        <f aca="true" t="shared" si="0" ref="G5:AC5">SUM(G6:G38)</f>
        <v>595.2</v>
      </c>
      <c r="H5" s="13">
        <f t="shared" si="0"/>
        <v>595.2</v>
      </c>
      <c r="I5" s="13">
        <f t="shared" si="0"/>
        <v>0</v>
      </c>
      <c r="J5" s="85">
        <f t="shared" si="0"/>
        <v>17116.800000000003</v>
      </c>
      <c r="K5" s="13">
        <f t="shared" si="0"/>
        <v>16321.300000000001</v>
      </c>
      <c r="L5" s="13">
        <f t="shared" si="0"/>
        <v>795.4999999999999</v>
      </c>
      <c r="M5" s="85">
        <f t="shared" si="0"/>
        <v>1153.9999999999995</v>
      </c>
      <c r="N5" s="13">
        <f t="shared" si="0"/>
        <v>964.1000000000003</v>
      </c>
      <c r="O5" s="13">
        <f t="shared" si="0"/>
        <v>189.89999999999998</v>
      </c>
      <c r="P5" s="85">
        <f t="shared" si="0"/>
        <v>3839.1</v>
      </c>
      <c r="Q5" s="13">
        <f t="shared" si="0"/>
        <v>3686.3</v>
      </c>
      <c r="R5" s="13">
        <f t="shared" si="0"/>
        <v>152.8</v>
      </c>
      <c r="S5" s="85">
        <f t="shared" si="0"/>
        <v>0</v>
      </c>
      <c r="T5" s="13">
        <f t="shared" si="0"/>
        <v>0</v>
      </c>
      <c r="U5" s="13">
        <f t="shared" si="0"/>
        <v>0</v>
      </c>
      <c r="V5" s="85">
        <f t="shared" si="0"/>
        <v>412.9</v>
      </c>
      <c r="W5" s="13">
        <f t="shared" si="0"/>
        <v>263.9</v>
      </c>
      <c r="X5" s="13">
        <f t="shared" si="0"/>
        <v>149</v>
      </c>
      <c r="Y5" s="86">
        <f t="shared" si="0"/>
        <v>11936.899999999996</v>
      </c>
      <c r="Z5" s="87">
        <f t="shared" si="0"/>
        <v>35054.899999999994</v>
      </c>
      <c r="AA5" s="88">
        <f t="shared" si="0"/>
        <v>23118.000000000007</v>
      </c>
      <c r="AB5" s="14">
        <f t="shared" si="0"/>
        <v>19278.900000000005</v>
      </c>
      <c r="AC5" s="15">
        <f t="shared" si="0"/>
        <v>3839.1</v>
      </c>
      <c r="AD5" s="89">
        <f>AA5/C5/31*1000000</f>
        <v>568.6804377791454</v>
      </c>
      <c r="AE5" s="16">
        <f>AB5/C5/31*1000000</f>
        <v>474.2422913703766</v>
      </c>
      <c r="AF5" s="17">
        <f>AC5/C5/31*1000000</f>
        <v>94.43814640876877</v>
      </c>
      <c r="AG5" s="90">
        <f>Z5/C5/31*1000000</f>
        <v>862.3166311231142</v>
      </c>
      <c r="AH5" s="91">
        <f>Y5/C5/31*1000000</f>
        <v>293.63619334396907</v>
      </c>
      <c r="AI5" s="18">
        <f aca="true" t="shared" si="1" ref="AI5:AI38">AC5*100/AA5</f>
        <v>16.606540358162466</v>
      </c>
    </row>
    <row r="6" spans="1:35" s="164" customFormat="1" ht="19.5" customHeight="1" thickTop="1">
      <c r="A6" s="147">
        <v>1</v>
      </c>
      <c r="B6" s="148" t="s">
        <v>20</v>
      </c>
      <c r="C6" s="149">
        <v>295680</v>
      </c>
      <c r="D6" s="150">
        <f>G6+J6+M6+P6+S6+V6</f>
        <v>5421.7</v>
      </c>
      <c r="E6" s="151">
        <f>H6+K6+N6+Q6+T6+W6</f>
        <v>5373.8</v>
      </c>
      <c r="F6" s="151">
        <f>I6+L6+O6+R6+U6+X6</f>
        <v>47.9</v>
      </c>
      <c r="G6" s="152">
        <f aca="true" t="shared" si="2" ref="G6:G38">SUM(H6:I6)</f>
        <v>0</v>
      </c>
      <c r="H6" s="151">
        <v>0</v>
      </c>
      <c r="I6" s="151">
        <v>0</v>
      </c>
      <c r="J6" s="152">
        <f>SUM(K6:L6)</f>
        <v>4095.6</v>
      </c>
      <c r="K6" s="151">
        <v>4059.7</v>
      </c>
      <c r="L6" s="151">
        <v>35.9</v>
      </c>
      <c r="M6" s="152">
        <f>SUM(N6:O6)</f>
        <v>323.40000000000003</v>
      </c>
      <c r="N6" s="151">
        <v>322.3</v>
      </c>
      <c r="O6" s="151">
        <v>1.1</v>
      </c>
      <c r="P6" s="152">
        <f>SUM(Q6:R6)</f>
        <v>918.3</v>
      </c>
      <c r="Q6" s="151">
        <v>917.3</v>
      </c>
      <c r="R6" s="151">
        <v>1</v>
      </c>
      <c r="S6" s="152">
        <f>SUM(T6:U6)</f>
        <v>0</v>
      </c>
      <c r="T6" s="151">
        <v>0</v>
      </c>
      <c r="U6" s="151">
        <v>0</v>
      </c>
      <c r="V6" s="152">
        <f>SUM(W6:X6)</f>
        <v>84.4</v>
      </c>
      <c r="W6" s="151">
        <v>74.5</v>
      </c>
      <c r="X6" s="151">
        <v>9.9</v>
      </c>
      <c r="Y6" s="153">
        <v>3785.2</v>
      </c>
      <c r="Z6" s="154">
        <f aca="true" t="shared" si="3" ref="Z6:Z38">D6+Y6</f>
        <v>9206.9</v>
      </c>
      <c r="AA6" s="155">
        <f aca="true" t="shared" si="4" ref="AA6:AA38">SUM(AB6:AC6)</f>
        <v>5421.7</v>
      </c>
      <c r="AB6" s="156">
        <f aca="true" t="shared" si="5" ref="AB6:AB38">G6+J6+M6+S6+V6</f>
        <v>4503.4</v>
      </c>
      <c r="AC6" s="157">
        <f aca="true" t="shared" si="6" ref="AC6:AC38">P6</f>
        <v>918.3</v>
      </c>
      <c r="AD6" s="158">
        <f aca="true" t="shared" si="7" ref="AD6:AD38">AA6/C6/31*1000000</f>
        <v>591.4960375645859</v>
      </c>
      <c r="AE6" s="159">
        <f aca="true" t="shared" si="8" ref="AE6:AE38">AB6/C6/31*1000000</f>
        <v>491.3114439324117</v>
      </c>
      <c r="AF6" s="160">
        <f aca="true" t="shared" si="9" ref="AF6:AF38">AC6/C6/31*1000000</f>
        <v>100.18459363217427</v>
      </c>
      <c r="AG6" s="161">
        <f aca="true" t="shared" si="10" ref="AG6:AG38">Z6/C6/31*1000000</f>
        <v>1004.4533759251501</v>
      </c>
      <c r="AH6" s="162">
        <f aca="true" t="shared" si="11" ref="AH6:AH38">Y6/C6/31*1000000</f>
        <v>412.95733836056417</v>
      </c>
      <c r="AI6" s="163">
        <f t="shared" si="1"/>
        <v>16.93749193057528</v>
      </c>
    </row>
    <row r="7" spans="1:35" s="168" customFormat="1" ht="19.5" customHeight="1">
      <c r="A7" s="165">
        <v>2</v>
      </c>
      <c r="B7" s="166" t="s">
        <v>21</v>
      </c>
      <c r="C7" s="167">
        <v>57459</v>
      </c>
      <c r="D7" s="150">
        <f aca="true" t="shared" si="12" ref="D7:F38">G7+J7+M7+P7+S7+V7</f>
        <v>1308.2999999999997</v>
      </c>
      <c r="E7" s="151">
        <f t="shared" si="12"/>
        <v>1085.1</v>
      </c>
      <c r="F7" s="151">
        <f t="shared" si="12"/>
        <v>223.2</v>
      </c>
      <c r="G7" s="152">
        <f>SUM(H7:I7)</f>
        <v>0</v>
      </c>
      <c r="H7" s="151">
        <v>0</v>
      </c>
      <c r="I7" s="151">
        <v>0</v>
      </c>
      <c r="J7" s="152">
        <f>SUM(K7:L7)</f>
        <v>982</v>
      </c>
      <c r="K7" s="151">
        <v>881.5</v>
      </c>
      <c r="L7" s="151">
        <v>100.5</v>
      </c>
      <c r="M7" s="152">
        <f>SUM(N7:O7)</f>
        <v>66.1</v>
      </c>
      <c r="N7" s="151">
        <v>36</v>
      </c>
      <c r="O7" s="151">
        <v>30.1</v>
      </c>
      <c r="P7" s="152">
        <f>SUM(Q7:R7)</f>
        <v>231.1</v>
      </c>
      <c r="Q7" s="151">
        <v>167.6</v>
      </c>
      <c r="R7" s="151">
        <v>63.5</v>
      </c>
      <c r="S7" s="152">
        <f>SUM(T7:U7)</f>
        <v>0</v>
      </c>
      <c r="T7" s="151">
        <v>0</v>
      </c>
      <c r="U7" s="151">
        <v>0</v>
      </c>
      <c r="V7" s="152">
        <f>SUM(W7:X7)</f>
        <v>29.1</v>
      </c>
      <c r="W7" s="151">
        <v>0</v>
      </c>
      <c r="X7" s="151">
        <v>29.1</v>
      </c>
      <c r="Y7" s="153">
        <v>507</v>
      </c>
      <c r="Z7" s="154">
        <f>D7+Y7</f>
        <v>1815.2999999999997</v>
      </c>
      <c r="AA7" s="155">
        <f>SUM(AB7:AC7)</f>
        <v>1308.2999999999997</v>
      </c>
      <c r="AB7" s="156">
        <f>G7+J7+M7+S7+V7</f>
        <v>1077.1999999999998</v>
      </c>
      <c r="AC7" s="157">
        <f>P7</f>
        <v>231.1</v>
      </c>
      <c r="AD7" s="158">
        <f t="shared" si="7"/>
        <v>734.4928698106755</v>
      </c>
      <c r="AE7" s="159">
        <f t="shared" si="8"/>
        <v>604.750989344997</v>
      </c>
      <c r="AF7" s="160">
        <f t="shared" si="9"/>
        <v>129.7418804656785</v>
      </c>
      <c r="AG7" s="161">
        <f t="shared" si="10"/>
        <v>1019.1278044541156</v>
      </c>
      <c r="AH7" s="162">
        <f t="shared" si="11"/>
        <v>284.63493464344</v>
      </c>
      <c r="AI7" s="163">
        <f t="shared" si="1"/>
        <v>17.66414430940916</v>
      </c>
    </row>
    <row r="8" spans="1:35" s="168" customFormat="1" ht="19.5" customHeight="1">
      <c r="A8" s="165">
        <v>3</v>
      </c>
      <c r="B8" s="169" t="s">
        <v>22</v>
      </c>
      <c r="C8" s="167">
        <v>39134</v>
      </c>
      <c r="D8" s="150">
        <f t="shared" si="12"/>
        <v>864.6</v>
      </c>
      <c r="E8" s="151">
        <f t="shared" si="12"/>
        <v>751.3000000000001</v>
      </c>
      <c r="F8" s="151">
        <f t="shared" si="12"/>
        <v>113.29999999999998</v>
      </c>
      <c r="G8" s="152">
        <f>SUM(H8:I8)</f>
        <v>0</v>
      </c>
      <c r="H8" s="151">
        <v>0</v>
      </c>
      <c r="I8" s="151">
        <v>0</v>
      </c>
      <c r="J8" s="152">
        <f>SUM(K8:L8)</f>
        <v>735.2</v>
      </c>
      <c r="K8" s="151">
        <v>669.6</v>
      </c>
      <c r="L8" s="151">
        <v>65.6</v>
      </c>
      <c r="M8" s="152">
        <f>SUM(N8:O8)</f>
        <v>92.9</v>
      </c>
      <c r="N8" s="151">
        <v>61.6</v>
      </c>
      <c r="O8" s="151">
        <v>31.3</v>
      </c>
      <c r="P8" s="152">
        <f>SUM(Q8:R8)</f>
        <v>36.5</v>
      </c>
      <c r="Q8" s="151">
        <v>20.1</v>
      </c>
      <c r="R8" s="151">
        <v>16.4</v>
      </c>
      <c r="S8" s="152">
        <f>SUM(T8:U8)</f>
        <v>0</v>
      </c>
      <c r="T8" s="151">
        <v>0</v>
      </c>
      <c r="U8" s="151">
        <v>0</v>
      </c>
      <c r="V8" s="152">
        <f>SUM(W8:X8)</f>
        <v>0</v>
      </c>
      <c r="W8" s="151">
        <v>0</v>
      </c>
      <c r="X8" s="151">
        <v>0</v>
      </c>
      <c r="Y8" s="153">
        <v>82.4</v>
      </c>
      <c r="Z8" s="154">
        <f>D8+Y8</f>
        <v>947</v>
      </c>
      <c r="AA8" s="155">
        <f>SUM(AB8:AC8)</f>
        <v>864.6</v>
      </c>
      <c r="AB8" s="156">
        <f>G8+J8+M8+S8+V8</f>
        <v>828.1</v>
      </c>
      <c r="AC8" s="157">
        <f>P8</f>
        <v>36.5</v>
      </c>
      <c r="AD8" s="158">
        <f t="shared" si="7"/>
        <v>712.6877543988644</v>
      </c>
      <c r="AE8" s="159">
        <f t="shared" si="8"/>
        <v>682.6008899117508</v>
      </c>
      <c r="AF8" s="160">
        <f t="shared" si="9"/>
        <v>30.086864487113754</v>
      </c>
      <c r="AG8" s="161">
        <f t="shared" si="10"/>
        <v>780.6098813505952</v>
      </c>
      <c r="AH8" s="162">
        <f t="shared" si="11"/>
        <v>67.92212695173077</v>
      </c>
      <c r="AI8" s="163">
        <f t="shared" si="1"/>
        <v>4.2216053666435345</v>
      </c>
    </row>
    <row r="9" spans="1:35" s="164" customFormat="1" ht="19.5" customHeight="1">
      <c r="A9" s="170">
        <v>4</v>
      </c>
      <c r="B9" s="169" t="s">
        <v>23</v>
      </c>
      <c r="C9" s="167">
        <v>100716</v>
      </c>
      <c r="D9" s="171">
        <f>G9+J9+M9+P9+S9+V9</f>
        <v>1484.1</v>
      </c>
      <c r="E9" s="151">
        <f>H9+K9+N9+Q9+T9+W9</f>
        <v>1448.6</v>
      </c>
      <c r="F9" s="151">
        <f>I9+L9+O9+R9+U9+X9</f>
        <v>35.5</v>
      </c>
      <c r="G9" s="172">
        <f>SUM(H9:I9)</f>
        <v>0</v>
      </c>
      <c r="H9" s="185">
        <v>0</v>
      </c>
      <c r="I9" s="173">
        <v>0</v>
      </c>
      <c r="J9" s="172">
        <f>SUM(K9:L9)</f>
        <v>1271.1999999999998</v>
      </c>
      <c r="K9" s="173">
        <v>1253.6</v>
      </c>
      <c r="L9" s="173">
        <v>17.6</v>
      </c>
      <c r="M9" s="172">
        <f>SUM(N9:O9)</f>
        <v>88.39999999999999</v>
      </c>
      <c r="N9" s="173">
        <v>84.8</v>
      </c>
      <c r="O9" s="173">
        <v>3.6</v>
      </c>
      <c r="P9" s="172">
        <f>SUM(Q9:R9)</f>
        <v>110.2</v>
      </c>
      <c r="Q9" s="173">
        <v>110.2</v>
      </c>
      <c r="R9" s="173">
        <v>0</v>
      </c>
      <c r="S9" s="172">
        <f>SUM(T9:U9)</f>
        <v>0</v>
      </c>
      <c r="T9" s="173">
        <v>0</v>
      </c>
      <c r="U9" s="173">
        <v>0</v>
      </c>
      <c r="V9" s="172">
        <f>SUM(W9:X9)</f>
        <v>14.3</v>
      </c>
      <c r="W9" s="185">
        <v>0</v>
      </c>
      <c r="X9" s="185">
        <v>14.3</v>
      </c>
      <c r="Y9" s="174">
        <v>1214.9</v>
      </c>
      <c r="Z9" s="175">
        <f>D9+Y9</f>
        <v>2699</v>
      </c>
      <c r="AA9" s="176">
        <f>SUM(AB9:AC9)</f>
        <v>1484.1</v>
      </c>
      <c r="AB9" s="177">
        <f>G9+J9+M9+S9+V9</f>
        <v>1373.8999999999999</v>
      </c>
      <c r="AC9" s="178">
        <f>P9</f>
        <v>110.2</v>
      </c>
      <c r="AD9" s="179">
        <f t="shared" si="7"/>
        <v>475.3385117398139</v>
      </c>
      <c r="AE9" s="180">
        <f t="shared" si="8"/>
        <v>440.04284164094753</v>
      </c>
      <c r="AF9" s="181">
        <f t="shared" si="9"/>
        <v>35.29567009886631</v>
      </c>
      <c r="AG9" s="182">
        <f t="shared" si="10"/>
        <v>864.4556587735043</v>
      </c>
      <c r="AH9" s="183">
        <f t="shared" si="11"/>
        <v>389.1171470336904</v>
      </c>
      <c r="AI9" s="184">
        <f>AC9*100/AA9</f>
        <v>7.425375648541204</v>
      </c>
    </row>
    <row r="10" spans="1:35" s="164" customFormat="1" ht="19.5" customHeight="1">
      <c r="A10" s="170">
        <v>5</v>
      </c>
      <c r="B10" s="169" t="s">
        <v>138</v>
      </c>
      <c r="C10" s="167">
        <v>93929</v>
      </c>
      <c r="D10" s="171">
        <f t="shared" si="12"/>
        <v>1356.7</v>
      </c>
      <c r="E10" s="151">
        <f t="shared" si="12"/>
        <v>1301.7</v>
      </c>
      <c r="F10" s="151">
        <f t="shared" si="12"/>
        <v>55</v>
      </c>
      <c r="G10" s="172">
        <f t="shared" si="2"/>
        <v>0</v>
      </c>
      <c r="H10" s="173">
        <v>0</v>
      </c>
      <c r="I10" s="173">
        <v>0</v>
      </c>
      <c r="J10" s="172">
        <f aca="true" t="shared" si="13" ref="J10:J38">SUM(K10:L10)</f>
        <v>925.9</v>
      </c>
      <c r="K10" s="173">
        <v>889.9</v>
      </c>
      <c r="L10" s="173">
        <v>36</v>
      </c>
      <c r="M10" s="172">
        <f aca="true" t="shared" si="14" ref="M10:M38">SUM(N10:O10)</f>
        <v>79</v>
      </c>
      <c r="N10" s="173">
        <v>60</v>
      </c>
      <c r="O10" s="173">
        <v>19</v>
      </c>
      <c r="P10" s="172">
        <f aca="true" t="shared" si="15" ref="P10:P38">SUM(Q10:R10)</f>
        <v>351.8</v>
      </c>
      <c r="Q10" s="173">
        <v>351.8</v>
      </c>
      <c r="R10" s="173">
        <v>0</v>
      </c>
      <c r="S10" s="172">
        <f aca="true" t="shared" si="16" ref="S10:S38">SUM(T10:U10)</f>
        <v>0</v>
      </c>
      <c r="T10" s="173">
        <v>0</v>
      </c>
      <c r="U10" s="173">
        <v>0</v>
      </c>
      <c r="V10" s="172">
        <f aca="true" t="shared" si="17" ref="V10:V38">SUM(W10:X10)</f>
        <v>0</v>
      </c>
      <c r="W10" s="173">
        <v>0</v>
      </c>
      <c r="X10" s="173">
        <v>0</v>
      </c>
      <c r="Y10" s="174">
        <v>726.5</v>
      </c>
      <c r="Z10" s="175">
        <f t="shared" si="3"/>
        <v>2083.2</v>
      </c>
      <c r="AA10" s="176">
        <f t="shared" si="4"/>
        <v>1356.7</v>
      </c>
      <c r="AB10" s="177">
        <f t="shared" si="5"/>
        <v>1004.9</v>
      </c>
      <c r="AC10" s="178">
        <f t="shared" si="6"/>
        <v>351.8</v>
      </c>
      <c r="AD10" s="179">
        <f t="shared" si="7"/>
        <v>465.93188609515977</v>
      </c>
      <c r="AE10" s="180">
        <f t="shared" si="8"/>
        <v>345.1131070516886</v>
      </c>
      <c r="AF10" s="181">
        <f t="shared" si="9"/>
        <v>120.81877904347107</v>
      </c>
      <c r="AG10" s="182">
        <f t="shared" si="10"/>
        <v>715.4339980197808</v>
      </c>
      <c r="AH10" s="183">
        <f t="shared" si="11"/>
        <v>249.50211192462118</v>
      </c>
      <c r="AI10" s="184">
        <f t="shared" si="1"/>
        <v>25.930566816540132</v>
      </c>
    </row>
    <row r="11" spans="1:35" s="164" customFormat="1" ht="19.5" customHeight="1">
      <c r="A11" s="170">
        <v>6</v>
      </c>
      <c r="B11" s="169" t="s">
        <v>139</v>
      </c>
      <c r="C11" s="167">
        <v>37488</v>
      </c>
      <c r="D11" s="171">
        <f t="shared" si="12"/>
        <v>715</v>
      </c>
      <c r="E11" s="151">
        <f t="shared" si="12"/>
        <v>625.5</v>
      </c>
      <c r="F11" s="151">
        <f t="shared" si="12"/>
        <v>89.5</v>
      </c>
      <c r="G11" s="172">
        <f>SUM(H11:I11)</f>
        <v>0</v>
      </c>
      <c r="H11" s="185">
        <v>0</v>
      </c>
      <c r="I11" s="173">
        <v>0</v>
      </c>
      <c r="J11" s="172">
        <f t="shared" si="13"/>
        <v>554.1</v>
      </c>
      <c r="K11" s="173">
        <v>495.2</v>
      </c>
      <c r="L11" s="173">
        <v>58.9</v>
      </c>
      <c r="M11" s="172">
        <f t="shared" si="14"/>
        <v>58.099999999999994</v>
      </c>
      <c r="N11" s="173">
        <v>34.4</v>
      </c>
      <c r="O11" s="173">
        <v>23.7</v>
      </c>
      <c r="P11" s="172">
        <f t="shared" si="15"/>
        <v>102.80000000000001</v>
      </c>
      <c r="Q11" s="173">
        <v>95.9</v>
      </c>
      <c r="R11" s="173">
        <v>6.9</v>
      </c>
      <c r="S11" s="172">
        <f t="shared" si="16"/>
        <v>0</v>
      </c>
      <c r="T11" s="173">
        <v>0</v>
      </c>
      <c r="U11" s="173">
        <v>0</v>
      </c>
      <c r="V11" s="172">
        <f t="shared" si="17"/>
        <v>0</v>
      </c>
      <c r="W11" s="185">
        <v>0</v>
      </c>
      <c r="X11" s="185">
        <v>0</v>
      </c>
      <c r="Y11" s="174">
        <v>317.9</v>
      </c>
      <c r="Z11" s="175">
        <f t="shared" si="3"/>
        <v>1032.9</v>
      </c>
      <c r="AA11" s="176">
        <f t="shared" si="4"/>
        <v>715</v>
      </c>
      <c r="AB11" s="177">
        <f t="shared" si="5"/>
        <v>612.2</v>
      </c>
      <c r="AC11" s="178">
        <f t="shared" si="6"/>
        <v>102.80000000000001</v>
      </c>
      <c r="AD11" s="179">
        <f t="shared" si="7"/>
        <v>615.2506436468273</v>
      </c>
      <c r="AE11" s="180">
        <f t="shared" si="8"/>
        <v>526.7922294273952</v>
      </c>
      <c r="AF11" s="181">
        <f t="shared" si="9"/>
        <v>88.45841421943194</v>
      </c>
      <c r="AG11" s="182">
        <f t="shared" si="10"/>
        <v>888.8005452067243</v>
      </c>
      <c r="AH11" s="183">
        <f t="shared" si="11"/>
        <v>273.54990155989697</v>
      </c>
      <c r="AI11" s="184">
        <f t="shared" si="1"/>
        <v>14.37762237762238</v>
      </c>
    </row>
    <row r="12" spans="1:35" s="164" customFormat="1" ht="19.5" customHeight="1">
      <c r="A12" s="170">
        <v>7</v>
      </c>
      <c r="B12" s="169" t="s">
        <v>26</v>
      </c>
      <c r="C12" s="167">
        <v>29401</v>
      </c>
      <c r="D12" s="171">
        <f>G12+J12+M12+P12+S12+V12</f>
        <v>500.1</v>
      </c>
      <c r="E12" s="151">
        <f>H12+K12+N12+Q12+T12+W12</f>
        <v>455.79999999999995</v>
      </c>
      <c r="F12" s="151">
        <f>I12+L12+O12+R12+U12+X12</f>
        <v>44.300000000000004</v>
      </c>
      <c r="G12" s="172">
        <f>SUM(H12:I12)</f>
        <v>0</v>
      </c>
      <c r="H12" s="185">
        <v>0</v>
      </c>
      <c r="I12" s="173">
        <v>0</v>
      </c>
      <c r="J12" s="172">
        <f>SUM(K12:L12)</f>
        <v>354.9</v>
      </c>
      <c r="K12" s="173">
        <v>330</v>
      </c>
      <c r="L12" s="173">
        <v>24.9</v>
      </c>
      <c r="M12" s="172">
        <f>SUM(N12:O12)</f>
        <v>29.5</v>
      </c>
      <c r="N12" s="173">
        <v>26.2</v>
      </c>
      <c r="O12" s="173">
        <v>3.3</v>
      </c>
      <c r="P12" s="172">
        <f>SUM(Q12:R12)</f>
        <v>100.6</v>
      </c>
      <c r="Q12" s="173">
        <v>91.1</v>
      </c>
      <c r="R12" s="173">
        <v>9.5</v>
      </c>
      <c r="S12" s="172">
        <f>SUM(T12:U12)</f>
        <v>0</v>
      </c>
      <c r="T12" s="173">
        <v>0</v>
      </c>
      <c r="U12" s="173">
        <v>0</v>
      </c>
      <c r="V12" s="172">
        <f>SUM(W12:X12)</f>
        <v>15.1</v>
      </c>
      <c r="W12" s="173">
        <v>8.5</v>
      </c>
      <c r="X12" s="173">
        <v>6.6</v>
      </c>
      <c r="Y12" s="174">
        <v>231</v>
      </c>
      <c r="Z12" s="175">
        <f>D12+Y12</f>
        <v>731.1</v>
      </c>
      <c r="AA12" s="176">
        <f>SUM(AB12:AC12)</f>
        <v>500.1</v>
      </c>
      <c r="AB12" s="177">
        <f>G12+J12+M12+S12+V12</f>
        <v>399.5</v>
      </c>
      <c r="AC12" s="178">
        <f>P12</f>
        <v>100.6</v>
      </c>
      <c r="AD12" s="179">
        <f t="shared" si="7"/>
        <v>548.6975975142387</v>
      </c>
      <c r="AE12" s="180">
        <f t="shared" si="8"/>
        <v>438.32171607066255</v>
      </c>
      <c r="AF12" s="181">
        <f t="shared" si="9"/>
        <v>110.37588144357608</v>
      </c>
      <c r="AG12" s="182">
        <f t="shared" si="10"/>
        <v>802.1451980457105</v>
      </c>
      <c r="AH12" s="183">
        <f t="shared" si="11"/>
        <v>253.44760053147195</v>
      </c>
      <c r="AI12" s="184">
        <f t="shared" si="1"/>
        <v>20.11597680463907</v>
      </c>
    </row>
    <row r="13" spans="1:35" s="164" customFormat="1" ht="19.5" customHeight="1">
      <c r="A13" s="170">
        <v>8</v>
      </c>
      <c r="B13" s="169" t="s">
        <v>129</v>
      </c>
      <c r="C13" s="167">
        <v>125950</v>
      </c>
      <c r="D13" s="171">
        <f t="shared" si="12"/>
        <v>2092.3</v>
      </c>
      <c r="E13" s="151">
        <f t="shared" si="12"/>
        <v>1992.5</v>
      </c>
      <c r="F13" s="151">
        <f t="shared" si="12"/>
        <v>99.8</v>
      </c>
      <c r="G13" s="172">
        <f t="shared" si="2"/>
        <v>0</v>
      </c>
      <c r="H13" s="173">
        <v>0</v>
      </c>
      <c r="I13" s="173">
        <v>0</v>
      </c>
      <c r="J13" s="172">
        <f t="shared" si="13"/>
        <v>1642.6000000000001</v>
      </c>
      <c r="K13" s="173">
        <v>1574.2</v>
      </c>
      <c r="L13" s="173">
        <v>68.4</v>
      </c>
      <c r="M13" s="172">
        <f t="shared" si="14"/>
        <v>126.69999999999999</v>
      </c>
      <c r="N13" s="173">
        <v>115.1</v>
      </c>
      <c r="O13" s="173">
        <v>11.6</v>
      </c>
      <c r="P13" s="172">
        <f t="shared" si="15"/>
        <v>303.5</v>
      </c>
      <c r="Q13" s="173">
        <v>303.2</v>
      </c>
      <c r="R13" s="173">
        <v>0.3</v>
      </c>
      <c r="S13" s="172">
        <f t="shared" si="16"/>
        <v>0</v>
      </c>
      <c r="T13" s="173">
        <v>0</v>
      </c>
      <c r="U13" s="173">
        <v>0</v>
      </c>
      <c r="V13" s="172">
        <f t="shared" si="17"/>
        <v>19.5</v>
      </c>
      <c r="W13" s="173">
        <v>0</v>
      </c>
      <c r="X13" s="173">
        <v>19.5</v>
      </c>
      <c r="Y13" s="174">
        <v>809.3</v>
      </c>
      <c r="Z13" s="175">
        <f t="shared" si="3"/>
        <v>2901.6000000000004</v>
      </c>
      <c r="AA13" s="176">
        <f t="shared" si="4"/>
        <v>2092.3</v>
      </c>
      <c r="AB13" s="177">
        <f t="shared" si="5"/>
        <v>1788.8000000000002</v>
      </c>
      <c r="AC13" s="178">
        <f t="shared" si="6"/>
        <v>303.5</v>
      </c>
      <c r="AD13" s="179">
        <f t="shared" si="7"/>
        <v>535.8757315370924</v>
      </c>
      <c r="AE13" s="180">
        <f t="shared" si="8"/>
        <v>458.14391271497914</v>
      </c>
      <c r="AF13" s="181">
        <f t="shared" si="9"/>
        <v>77.73181882211323</v>
      </c>
      <c r="AG13" s="182">
        <f t="shared" si="10"/>
        <v>743.1520444620882</v>
      </c>
      <c r="AH13" s="183">
        <f t="shared" si="11"/>
        <v>207.27631292499584</v>
      </c>
      <c r="AI13" s="184">
        <f t="shared" si="1"/>
        <v>14.505568035176598</v>
      </c>
    </row>
    <row r="14" spans="1:35" s="168" customFormat="1" ht="17.25" customHeight="1">
      <c r="A14" s="165">
        <v>9</v>
      </c>
      <c r="B14" s="169" t="s">
        <v>130</v>
      </c>
      <c r="C14" s="167">
        <v>20565</v>
      </c>
      <c r="D14" s="171">
        <f t="shared" si="12"/>
        <v>325.2</v>
      </c>
      <c r="E14" s="151">
        <f>H14+K14+N14+Q14+T14+W14</f>
        <v>250.1</v>
      </c>
      <c r="F14" s="151">
        <f t="shared" si="12"/>
        <v>75.1</v>
      </c>
      <c r="G14" s="172">
        <f t="shared" si="2"/>
        <v>0</v>
      </c>
      <c r="H14" s="185">
        <v>0</v>
      </c>
      <c r="I14" s="185">
        <v>0</v>
      </c>
      <c r="J14" s="172">
        <f t="shared" si="13"/>
        <v>249.6</v>
      </c>
      <c r="K14" s="185">
        <v>191</v>
      </c>
      <c r="L14" s="185">
        <v>58.6</v>
      </c>
      <c r="M14" s="172">
        <f t="shared" si="14"/>
        <v>4.8</v>
      </c>
      <c r="N14" s="185">
        <v>0.5</v>
      </c>
      <c r="O14" s="185">
        <v>4.3</v>
      </c>
      <c r="P14" s="172">
        <f t="shared" si="15"/>
        <v>70.8</v>
      </c>
      <c r="Q14" s="185">
        <v>58.6</v>
      </c>
      <c r="R14" s="185">
        <v>12.2</v>
      </c>
      <c r="S14" s="172">
        <v>0</v>
      </c>
      <c r="T14" s="185">
        <v>0</v>
      </c>
      <c r="U14" s="185">
        <v>0</v>
      </c>
      <c r="V14" s="172">
        <f t="shared" si="17"/>
        <v>0</v>
      </c>
      <c r="W14" s="185">
        <v>0</v>
      </c>
      <c r="X14" s="185">
        <v>0</v>
      </c>
      <c r="Y14" s="174">
        <v>76.8</v>
      </c>
      <c r="Z14" s="175">
        <f t="shared" si="3"/>
        <v>402</v>
      </c>
      <c r="AA14" s="176">
        <f t="shared" si="4"/>
        <v>325.2</v>
      </c>
      <c r="AB14" s="177">
        <f>G14+J14+M14+S14+V14</f>
        <v>254.4</v>
      </c>
      <c r="AC14" s="178">
        <f>P14</f>
        <v>70.8</v>
      </c>
      <c r="AD14" s="186">
        <f t="shared" si="7"/>
        <v>510.1056445730688</v>
      </c>
      <c r="AE14" s="180">
        <f t="shared" si="8"/>
        <v>399.04943413096163</v>
      </c>
      <c r="AF14" s="181">
        <f t="shared" si="9"/>
        <v>111.05621044210724</v>
      </c>
      <c r="AG14" s="182">
        <f t="shared" si="10"/>
        <v>630.5733982729818</v>
      </c>
      <c r="AH14" s="187">
        <f t="shared" si="11"/>
        <v>120.46775369991293</v>
      </c>
      <c r="AI14" s="184">
        <f t="shared" si="1"/>
        <v>21.771217712177123</v>
      </c>
    </row>
    <row r="15" spans="1:35" s="168" customFormat="1" ht="19.5" customHeight="1">
      <c r="A15" s="165">
        <v>10</v>
      </c>
      <c r="B15" s="169" t="s">
        <v>29</v>
      </c>
      <c r="C15" s="167">
        <v>36940</v>
      </c>
      <c r="D15" s="171">
        <f t="shared" si="12"/>
        <v>818.1000000000001</v>
      </c>
      <c r="E15" s="151">
        <f t="shared" si="12"/>
        <v>743.3</v>
      </c>
      <c r="F15" s="151">
        <f t="shared" si="12"/>
        <v>74.8</v>
      </c>
      <c r="G15" s="172">
        <f t="shared" si="2"/>
        <v>595.2</v>
      </c>
      <c r="H15" s="185">
        <v>595.2</v>
      </c>
      <c r="I15" s="185">
        <v>0</v>
      </c>
      <c r="J15" s="172">
        <f t="shared" si="13"/>
        <v>68.6</v>
      </c>
      <c r="K15" s="185">
        <v>0</v>
      </c>
      <c r="L15" s="185">
        <v>68.6</v>
      </c>
      <c r="M15" s="172">
        <f t="shared" si="14"/>
        <v>2.5</v>
      </c>
      <c r="N15" s="185">
        <v>0</v>
      </c>
      <c r="O15" s="185">
        <v>2.5</v>
      </c>
      <c r="P15" s="172">
        <f t="shared" si="15"/>
        <v>142.3</v>
      </c>
      <c r="Q15" s="185">
        <v>142.3</v>
      </c>
      <c r="R15" s="185">
        <v>0</v>
      </c>
      <c r="S15" s="172">
        <f t="shared" si="16"/>
        <v>0</v>
      </c>
      <c r="T15" s="185">
        <v>0</v>
      </c>
      <c r="U15" s="185">
        <v>0</v>
      </c>
      <c r="V15" s="172">
        <f t="shared" si="17"/>
        <v>9.5</v>
      </c>
      <c r="W15" s="185">
        <v>5.8</v>
      </c>
      <c r="X15" s="185">
        <v>3.7</v>
      </c>
      <c r="Y15" s="174">
        <v>484.5</v>
      </c>
      <c r="Z15" s="175">
        <f t="shared" si="3"/>
        <v>1302.6000000000001</v>
      </c>
      <c r="AA15" s="176">
        <f t="shared" si="4"/>
        <v>818.1000000000001</v>
      </c>
      <c r="AB15" s="177">
        <f>G15+J15+M15+S15+V15</f>
        <v>675.8000000000001</v>
      </c>
      <c r="AC15" s="178">
        <f>P15</f>
        <v>142.3</v>
      </c>
      <c r="AD15" s="179">
        <f t="shared" si="7"/>
        <v>714.410465095971</v>
      </c>
      <c r="AE15" s="180">
        <f t="shared" si="8"/>
        <v>590.1461829994586</v>
      </c>
      <c r="AF15" s="181">
        <f t="shared" si="9"/>
        <v>124.26428209651223</v>
      </c>
      <c r="AG15" s="182">
        <f t="shared" si="10"/>
        <v>1137.5028380809335</v>
      </c>
      <c r="AH15" s="183">
        <f t="shared" si="11"/>
        <v>423.09237298496254</v>
      </c>
      <c r="AI15" s="184">
        <f t="shared" si="1"/>
        <v>17.39396161838406</v>
      </c>
    </row>
    <row r="16" spans="1:35" s="164" customFormat="1" ht="19.5" customHeight="1">
      <c r="A16" s="170">
        <v>11</v>
      </c>
      <c r="B16" s="169" t="s">
        <v>111</v>
      </c>
      <c r="C16" s="167">
        <v>29399</v>
      </c>
      <c r="D16" s="171">
        <f t="shared" si="12"/>
        <v>593.7</v>
      </c>
      <c r="E16" s="151">
        <f t="shared" si="12"/>
        <v>574.9000000000001</v>
      </c>
      <c r="F16" s="151">
        <f t="shared" si="12"/>
        <v>18.8</v>
      </c>
      <c r="G16" s="172">
        <f t="shared" si="2"/>
        <v>0</v>
      </c>
      <c r="H16" s="173">
        <v>0</v>
      </c>
      <c r="I16" s="173">
        <v>0</v>
      </c>
      <c r="J16" s="172">
        <f t="shared" si="13"/>
        <v>442.7</v>
      </c>
      <c r="K16" s="173">
        <v>436.3</v>
      </c>
      <c r="L16" s="173">
        <v>6.4</v>
      </c>
      <c r="M16" s="172">
        <f t="shared" si="14"/>
        <v>22.8</v>
      </c>
      <c r="N16" s="173">
        <v>18.6</v>
      </c>
      <c r="O16" s="173">
        <v>4.2</v>
      </c>
      <c r="P16" s="172">
        <f t="shared" si="15"/>
        <v>106.7</v>
      </c>
      <c r="Q16" s="173">
        <v>104.8</v>
      </c>
      <c r="R16" s="173">
        <v>1.9</v>
      </c>
      <c r="S16" s="172">
        <f t="shared" si="16"/>
        <v>0</v>
      </c>
      <c r="T16" s="173">
        <v>0</v>
      </c>
      <c r="U16" s="173">
        <v>0</v>
      </c>
      <c r="V16" s="172">
        <f t="shared" si="17"/>
        <v>21.5</v>
      </c>
      <c r="W16" s="173">
        <v>15.2</v>
      </c>
      <c r="X16" s="173">
        <v>6.3</v>
      </c>
      <c r="Y16" s="174">
        <v>212.8</v>
      </c>
      <c r="Z16" s="175">
        <f t="shared" si="3"/>
        <v>806.5</v>
      </c>
      <c r="AA16" s="176">
        <f t="shared" si="4"/>
        <v>593.7</v>
      </c>
      <c r="AB16" s="177">
        <f t="shared" si="5"/>
        <v>487</v>
      </c>
      <c r="AC16" s="178">
        <f t="shared" si="6"/>
        <v>106.7</v>
      </c>
      <c r="AD16" s="179">
        <f t="shared" si="7"/>
        <v>651.437562611851</v>
      </c>
      <c r="AE16" s="180">
        <f t="shared" si="8"/>
        <v>534.3609449081548</v>
      </c>
      <c r="AF16" s="181">
        <f t="shared" si="9"/>
        <v>117.0766177036963</v>
      </c>
      <c r="AG16" s="182">
        <f t="shared" si="10"/>
        <v>884.9324477791102</v>
      </c>
      <c r="AH16" s="183">
        <f t="shared" si="11"/>
        <v>233.49488516725938</v>
      </c>
      <c r="AI16" s="184">
        <f t="shared" si="1"/>
        <v>17.972039750715847</v>
      </c>
    </row>
    <row r="17" spans="1:35" s="164" customFormat="1" ht="19.5" customHeight="1">
      <c r="A17" s="170">
        <v>12</v>
      </c>
      <c r="B17" s="169" t="s">
        <v>112</v>
      </c>
      <c r="C17" s="167">
        <v>28039</v>
      </c>
      <c r="D17" s="171">
        <f t="shared" si="12"/>
        <v>576.3</v>
      </c>
      <c r="E17" s="151">
        <f t="shared" si="12"/>
        <v>509.2</v>
      </c>
      <c r="F17" s="151">
        <f t="shared" si="12"/>
        <v>67.1</v>
      </c>
      <c r="G17" s="172">
        <f t="shared" si="2"/>
        <v>0</v>
      </c>
      <c r="H17" s="173">
        <v>0</v>
      </c>
      <c r="I17" s="173">
        <v>0</v>
      </c>
      <c r="J17" s="172">
        <f t="shared" si="13"/>
        <v>465</v>
      </c>
      <c r="K17" s="173">
        <v>419.4</v>
      </c>
      <c r="L17" s="173">
        <v>45.6</v>
      </c>
      <c r="M17" s="172">
        <f t="shared" si="14"/>
        <v>0</v>
      </c>
      <c r="N17" s="173">
        <v>0</v>
      </c>
      <c r="O17" s="173">
        <v>0</v>
      </c>
      <c r="P17" s="172">
        <f t="shared" si="15"/>
        <v>111.3</v>
      </c>
      <c r="Q17" s="173">
        <v>89.8</v>
      </c>
      <c r="R17" s="173">
        <v>21.5</v>
      </c>
      <c r="S17" s="172">
        <v>0</v>
      </c>
      <c r="T17" s="173">
        <v>0</v>
      </c>
      <c r="U17" s="173">
        <v>0</v>
      </c>
      <c r="V17" s="172">
        <f t="shared" si="17"/>
        <v>0</v>
      </c>
      <c r="W17" s="173">
        <v>0</v>
      </c>
      <c r="X17" s="173">
        <v>0</v>
      </c>
      <c r="Y17" s="174">
        <v>316.8</v>
      </c>
      <c r="Z17" s="175">
        <f t="shared" si="3"/>
        <v>893.0999999999999</v>
      </c>
      <c r="AA17" s="176">
        <f t="shared" si="4"/>
        <v>576.3</v>
      </c>
      <c r="AB17" s="177">
        <f t="shared" si="5"/>
        <v>465</v>
      </c>
      <c r="AC17" s="178">
        <f t="shared" si="6"/>
        <v>111.3</v>
      </c>
      <c r="AD17" s="179">
        <f t="shared" si="7"/>
        <v>663.0166047521366</v>
      </c>
      <c r="AE17" s="180">
        <f t="shared" si="8"/>
        <v>534.9691501123435</v>
      </c>
      <c r="AF17" s="181">
        <f t="shared" si="9"/>
        <v>128.0474546397932</v>
      </c>
      <c r="AG17" s="182">
        <f t="shared" si="10"/>
        <v>1027.4859096028686</v>
      </c>
      <c r="AH17" s="183">
        <f t="shared" si="11"/>
        <v>364.46930485073216</v>
      </c>
      <c r="AI17" s="184">
        <f t="shared" si="1"/>
        <v>19.312857886517442</v>
      </c>
    </row>
    <row r="18" spans="1:35" s="164" customFormat="1" ht="19.5" customHeight="1">
      <c r="A18" s="170">
        <v>13</v>
      </c>
      <c r="B18" s="169" t="s">
        <v>113</v>
      </c>
      <c r="C18" s="167">
        <v>123718</v>
      </c>
      <c r="D18" s="171">
        <f t="shared" si="12"/>
        <v>1998.4</v>
      </c>
      <c r="E18" s="151">
        <f t="shared" si="12"/>
        <v>1913.2</v>
      </c>
      <c r="F18" s="151">
        <f t="shared" si="12"/>
        <v>85.2</v>
      </c>
      <c r="G18" s="172">
        <f t="shared" si="2"/>
        <v>0</v>
      </c>
      <c r="H18" s="173">
        <v>0</v>
      </c>
      <c r="I18" s="173">
        <v>0</v>
      </c>
      <c r="J18" s="172">
        <f t="shared" si="13"/>
        <v>1599.1000000000001</v>
      </c>
      <c r="K18" s="173">
        <v>1540.9</v>
      </c>
      <c r="L18" s="173">
        <v>58.2</v>
      </c>
      <c r="M18" s="172">
        <f t="shared" si="14"/>
        <v>115</v>
      </c>
      <c r="N18" s="173">
        <v>88</v>
      </c>
      <c r="O18" s="173">
        <v>27</v>
      </c>
      <c r="P18" s="172">
        <f t="shared" si="15"/>
        <v>284.3</v>
      </c>
      <c r="Q18" s="173">
        <v>284.3</v>
      </c>
      <c r="R18" s="173">
        <v>0</v>
      </c>
      <c r="S18" s="172">
        <f t="shared" si="16"/>
        <v>0</v>
      </c>
      <c r="T18" s="173">
        <v>0</v>
      </c>
      <c r="U18" s="173">
        <v>0</v>
      </c>
      <c r="V18" s="172">
        <f t="shared" si="17"/>
        <v>0</v>
      </c>
      <c r="W18" s="173">
        <v>0</v>
      </c>
      <c r="X18" s="173">
        <v>0</v>
      </c>
      <c r="Y18" s="174">
        <v>1110.8</v>
      </c>
      <c r="Z18" s="175">
        <f t="shared" si="3"/>
        <v>3109.2</v>
      </c>
      <c r="AA18" s="176">
        <f t="shared" si="4"/>
        <v>1998.4</v>
      </c>
      <c r="AB18" s="177">
        <f t="shared" si="5"/>
        <v>1714.1000000000001</v>
      </c>
      <c r="AC18" s="178">
        <f t="shared" si="6"/>
        <v>284.3</v>
      </c>
      <c r="AD18" s="179">
        <f t="shared" si="7"/>
        <v>521.0601216397959</v>
      </c>
      <c r="AE18" s="180">
        <f t="shared" si="8"/>
        <v>446.9321229497468</v>
      </c>
      <c r="AF18" s="181">
        <f t="shared" si="9"/>
        <v>74.12799869004901</v>
      </c>
      <c r="AG18" s="161">
        <f t="shared" si="10"/>
        <v>810.6886159940217</v>
      </c>
      <c r="AH18" s="183">
        <f t="shared" si="11"/>
        <v>289.62849435422595</v>
      </c>
      <c r="AI18" s="184">
        <f t="shared" si="1"/>
        <v>14.226381104883906</v>
      </c>
    </row>
    <row r="19" spans="1:35" s="164" customFormat="1" ht="19.5" customHeight="1">
      <c r="A19" s="170">
        <v>14</v>
      </c>
      <c r="B19" s="169" t="s">
        <v>33</v>
      </c>
      <c r="C19" s="167">
        <v>17724</v>
      </c>
      <c r="D19" s="171">
        <f t="shared" si="12"/>
        <v>386.6</v>
      </c>
      <c r="E19" s="151">
        <f t="shared" si="12"/>
        <v>379.2</v>
      </c>
      <c r="F19" s="151">
        <f t="shared" si="12"/>
        <v>7.4</v>
      </c>
      <c r="G19" s="172">
        <f t="shared" si="2"/>
        <v>0</v>
      </c>
      <c r="H19" s="173">
        <v>0</v>
      </c>
      <c r="I19" s="173">
        <v>0</v>
      </c>
      <c r="J19" s="172">
        <f t="shared" si="13"/>
        <v>304.8</v>
      </c>
      <c r="K19" s="173">
        <v>300.5</v>
      </c>
      <c r="L19" s="173">
        <v>4.3</v>
      </c>
      <c r="M19" s="172">
        <f t="shared" si="14"/>
        <v>0</v>
      </c>
      <c r="N19" s="173">
        <v>0</v>
      </c>
      <c r="O19" s="173">
        <v>0</v>
      </c>
      <c r="P19" s="172">
        <f t="shared" si="15"/>
        <v>69.9</v>
      </c>
      <c r="Q19" s="173">
        <v>69.9</v>
      </c>
      <c r="R19" s="173">
        <v>0</v>
      </c>
      <c r="S19" s="172">
        <f t="shared" si="16"/>
        <v>0</v>
      </c>
      <c r="T19" s="173">
        <v>0</v>
      </c>
      <c r="U19" s="173">
        <v>0</v>
      </c>
      <c r="V19" s="172">
        <f t="shared" si="17"/>
        <v>11.9</v>
      </c>
      <c r="W19" s="173">
        <v>8.8</v>
      </c>
      <c r="X19" s="173">
        <v>3.1</v>
      </c>
      <c r="Y19" s="174">
        <v>114.9</v>
      </c>
      <c r="Z19" s="175">
        <f t="shared" si="3"/>
        <v>501.5</v>
      </c>
      <c r="AA19" s="176">
        <f t="shared" si="4"/>
        <v>386.6</v>
      </c>
      <c r="AB19" s="177">
        <f t="shared" si="5"/>
        <v>316.7</v>
      </c>
      <c r="AC19" s="178">
        <f t="shared" si="6"/>
        <v>69.9</v>
      </c>
      <c r="AD19" s="179">
        <f t="shared" si="7"/>
        <v>703.6203871550149</v>
      </c>
      <c r="AE19" s="180">
        <f t="shared" si="8"/>
        <v>576.4008706983788</v>
      </c>
      <c r="AF19" s="181">
        <f t="shared" si="9"/>
        <v>127.2195164566362</v>
      </c>
      <c r="AG19" s="161">
        <f t="shared" si="10"/>
        <v>912.7408798712881</v>
      </c>
      <c r="AH19" s="183">
        <f t="shared" si="11"/>
        <v>209.1204927162732</v>
      </c>
      <c r="AI19" s="184">
        <f t="shared" si="1"/>
        <v>18.080703569580965</v>
      </c>
    </row>
    <row r="20" spans="1:35" s="164" customFormat="1" ht="19.5" customHeight="1">
      <c r="A20" s="170">
        <v>15</v>
      </c>
      <c r="B20" s="169" t="s">
        <v>34</v>
      </c>
      <c r="C20" s="167">
        <v>7020</v>
      </c>
      <c r="D20" s="171">
        <f t="shared" si="12"/>
        <v>83.4</v>
      </c>
      <c r="E20" s="151">
        <f t="shared" si="12"/>
        <v>81.6</v>
      </c>
      <c r="F20" s="151">
        <f t="shared" si="12"/>
        <v>1.8</v>
      </c>
      <c r="G20" s="172">
        <f>SUM(H20:I20)</f>
        <v>0</v>
      </c>
      <c r="H20" s="173">
        <v>0</v>
      </c>
      <c r="I20" s="173">
        <v>0</v>
      </c>
      <c r="J20" s="172">
        <f>SUM(K20:L20)</f>
        <v>54.8</v>
      </c>
      <c r="K20" s="173">
        <v>53</v>
      </c>
      <c r="L20" s="173">
        <v>1.8</v>
      </c>
      <c r="M20" s="172">
        <f>SUM(N20:O20)</f>
        <v>3.7</v>
      </c>
      <c r="N20" s="173">
        <v>3.7</v>
      </c>
      <c r="O20" s="173">
        <v>0</v>
      </c>
      <c r="P20" s="172">
        <f>SUM(Q20:R20)</f>
        <v>24.9</v>
      </c>
      <c r="Q20" s="173">
        <v>24.9</v>
      </c>
      <c r="R20" s="173">
        <v>0</v>
      </c>
      <c r="S20" s="172">
        <f>SUM(T20:U20)</f>
        <v>0</v>
      </c>
      <c r="T20" s="173">
        <v>0</v>
      </c>
      <c r="U20" s="173">
        <v>0</v>
      </c>
      <c r="V20" s="172">
        <v>0</v>
      </c>
      <c r="W20" s="173">
        <v>0</v>
      </c>
      <c r="X20" s="173">
        <v>0</v>
      </c>
      <c r="Y20" s="174">
        <v>41.8</v>
      </c>
      <c r="Z20" s="175">
        <f>D20+Y20</f>
        <v>125.2</v>
      </c>
      <c r="AA20" s="176">
        <f>SUM(AB20:AC20)</f>
        <v>83.4</v>
      </c>
      <c r="AB20" s="177">
        <f>G20+J20+M20+S20+V20</f>
        <v>58.5</v>
      </c>
      <c r="AC20" s="178">
        <f>P20</f>
        <v>24.9</v>
      </c>
      <c r="AD20" s="179">
        <f t="shared" si="7"/>
        <v>383.2368348497381</v>
      </c>
      <c r="AE20" s="180">
        <f t="shared" si="8"/>
        <v>268.81720430107526</v>
      </c>
      <c r="AF20" s="181">
        <f t="shared" si="9"/>
        <v>114.41963054866281</v>
      </c>
      <c r="AG20" s="182">
        <f t="shared" si="10"/>
        <v>575.314768863156</v>
      </c>
      <c r="AH20" s="183">
        <f t="shared" si="11"/>
        <v>192.07793401341786</v>
      </c>
      <c r="AI20" s="184">
        <f t="shared" si="1"/>
        <v>29.856115107913666</v>
      </c>
    </row>
    <row r="21" spans="1:35" s="164" customFormat="1" ht="19.5" customHeight="1">
      <c r="A21" s="170">
        <v>16</v>
      </c>
      <c r="B21" s="169" t="s">
        <v>114</v>
      </c>
      <c r="C21" s="167">
        <v>14862</v>
      </c>
      <c r="D21" s="171">
        <f t="shared" si="12"/>
        <v>278.3</v>
      </c>
      <c r="E21" s="151">
        <f t="shared" si="12"/>
        <v>268.5</v>
      </c>
      <c r="F21" s="151">
        <f t="shared" si="12"/>
        <v>9.8</v>
      </c>
      <c r="G21" s="172">
        <f>SUM(H21:I21)</f>
        <v>0</v>
      </c>
      <c r="H21" s="173">
        <v>0</v>
      </c>
      <c r="I21" s="173">
        <v>0</v>
      </c>
      <c r="J21" s="172">
        <f>SUM(K21:L21)</f>
        <v>223.70000000000002</v>
      </c>
      <c r="K21" s="173">
        <v>216.8</v>
      </c>
      <c r="L21" s="173">
        <v>6.9</v>
      </c>
      <c r="M21" s="172">
        <f>SUM(N21:O21)</f>
        <v>11.6</v>
      </c>
      <c r="N21" s="173">
        <v>9.9</v>
      </c>
      <c r="O21" s="173">
        <v>1.7</v>
      </c>
      <c r="P21" s="172">
        <f>SUM(Q21:R21)</f>
        <v>42.699999999999996</v>
      </c>
      <c r="Q21" s="173">
        <v>41.8</v>
      </c>
      <c r="R21" s="173">
        <v>0.9</v>
      </c>
      <c r="S21" s="172">
        <f>SUM(T21:U21)</f>
        <v>0</v>
      </c>
      <c r="T21" s="173">
        <v>0</v>
      </c>
      <c r="U21" s="173">
        <v>0</v>
      </c>
      <c r="V21" s="172">
        <f>SUM(W21:X21)</f>
        <v>0.3</v>
      </c>
      <c r="W21" s="173">
        <v>0</v>
      </c>
      <c r="X21" s="173">
        <v>0.3</v>
      </c>
      <c r="Y21" s="174">
        <v>67</v>
      </c>
      <c r="Z21" s="175">
        <f t="shared" si="3"/>
        <v>345.3</v>
      </c>
      <c r="AA21" s="176">
        <f t="shared" si="4"/>
        <v>278.3</v>
      </c>
      <c r="AB21" s="177">
        <f t="shared" si="5"/>
        <v>235.60000000000002</v>
      </c>
      <c r="AC21" s="178">
        <f t="shared" si="6"/>
        <v>42.699999999999996</v>
      </c>
      <c r="AD21" s="179">
        <f t="shared" si="7"/>
        <v>604.0519011464614</v>
      </c>
      <c r="AE21" s="180">
        <f t="shared" si="8"/>
        <v>511.3712824653478</v>
      </c>
      <c r="AF21" s="181">
        <f t="shared" si="9"/>
        <v>92.68061868111356</v>
      </c>
      <c r="AG21" s="182">
        <f t="shared" si="10"/>
        <v>749.4758227304102</v>
      </c>
      <c r="AH21" s="183">
        <f t="shared" si="11"/>
        <v>145.42392158394867</v>
      </c>
      <c r="AI21" s="184">
        <f t="shared" si="1"/>
        <v>15.343154868846568</v>
      </c>
    </row>
    <row r="22" spans="1:35" s="164" customFormat="1" ht="19.5" customHeight="1">
      <c r="A22" s="170">
        <v>17</v>
      </c>
      <c r="B22" s="169" t="s">
        <v>115</v>
      </c>
      <c r="C22" s="167">
        <v>55102</v>
      </c>
      <c r="D22" s="171">
        <f t="shared" si="12"/>
        <v>1133.3999999999999</v>
      </c>
      <c r="E22" s="151">
        <f t="shared" si="12"/>
        <v>1076.4</v>
      </c>
      <c r="F22" s="151">
        <f t="shared" si="12"/>
        <v>57</v>
      </c>
      <c r="G22" s="172">
        <f t="shared" si="2"/>
        <v>0</v>
      </c>
      <c r="H22" s="173">
        <v>0</v>
      </c>
      <c r="I22" s="173">
        <v>0</v>
      </c>
      <c r="J22" s="172">
        <f t="shared" si="13"/>
        <v>889.6999999999999</v>
      </c>
      <c r="K22" s="173">
        <v>864.3</v>
      </c>
      <c r="L22" s="173">
        <v>25.4</v>
      </c>
      <c r="M22" s="172">
        <v>0</v>
      </c>
      <c r="N22" s="173">
        <v>0</v>
      </c>
      <c r="O22" s="173">
        <v>0</v>
      </c>
      <c r="P22" s="172">
        <f t="shared" si="15"/>
        <v>187.6</v>
      </c>
      <c r="Q22" s="173">
        <v>182.4</v>
      </c>
      <c r="R22" s="173">
        <v>5.2</v>
      </c>
      <c r="S22" s="172">
        <f t="shared" si="16"/>
        <v>0</v>
      </c>
      <c r="T22" s="173">
        <v>0</v>
      </c>
      <c r="U22" s="173">
        <v>0</v>
      </c>
      <c r="V22" s="172">
        <f t="shared" si="17"/>
        <v>56.099999999999994</v>
      </c>
      <c r="W22" s="173">
        <v>29.7</v>
      </c>
      <c r="X22" s="173">
        <v>26.4</v>
      </c>
      <c r="Y22" s="174">
        <v>295.6</v>
      </c>
      <c r="Z22" s="175">
        <f t="shared" si="3"/>
        <v>1429</v>
      </c>
      <c r="AA22" s="176">
        <f t="shared" si="4"/>
        <v>1133.3999999999999</v>
      </c>
      <c r="AB22" s="177">
        <f t="shared" si="5"/>
        <v>945.8</v>
      </c>
      <c r="AC22" s="178">
        <f t="shared" si="6"/>
        <v>187.6</v>
      </c>
      <c r="AD22" s="179">
        <f t="shared" si="7"/>
        <v>663.5202047580967</v>
      </c>
      <c r="AE22" s="180">
        <f t="shared" si="8"/>
        <v>553.6945559027774</v>
      </c>
      <c r="AF22" s="181">
        <f t="shared" si="9"/>
        <v>109.82564885531934</v>
      </c>
      <c r="AG22" s="182">
        <f t="shared" si="10"/>
        <v>836.5717068989943</v>
      </c>
      <c r="AH22" s="183">
        <f t="shared" si="11"/>
        <v>173.05150214089767</v>
      </c>
      <c r="AI22" s="184">
        <f t="shared" si="1"/>
        <v>16.55196753132169</v>
      </c>
    </row>
    <row r="23" spans="1:35" s="164" customFormat="1" ht="19.5" customHeight="1">
      <c r="A23" s="170">
        <v>18</v>
      </c>
      <c r="B23" s="169" t="s">
        <v>116</v>
      </c>
      <c r="C23" s="167">
        <v>33962</v>
      </c>
      <c r="D23" s="171">
        <f t="shared" si="12"/>
        <v>538.2</v>
      </c>
      <c r="E23" s="151">
        <f t="shared" si="12"/>
        <v>499.6</v>
      </c>
      <c r="F23" s="151">
        <f t="shared" si="12"/>
        <v>38.6</v>
      </c>
      <c r="G23" s="172">
        <v>0</v>
      </c>
      <c r="H23" s="173">
        <v>0</v>
      </c>
      <c r="I23" s="188">
        <v>0</v>
      </c>
      <c r="J23" s="172">
        <f t="shared" si="13"/>
        <v>332.6</v>
      </c>
      <c r="K23" s="173">
        <v>303.5</v>
      </c>
      <c r="L23" s="173">
        <v>29.1</v>
      </c>
      <c r="M23" s="172">
        <f t="shared" si="14"/>
        <v>0</v>
      </c>
      <c r="N23" s="173">
        <v>0</v>
      </c>
      <c r="O23" s="173">
        <v>0</v>
      </c>
      <c r="P23" s="172">
        <f t="shared" si="15"/>
        <v>156.8</v>
      </c>
      <c r="Q23" s="173">
        <v>156.3</v>
      </c>
      <c r="R23" s="173">
        <v>0.5</v>
      </c>
      <c r="S23" s="172">
        <v>0</v>
      </c>
      <c r="T23" s="173">
        <v>0</v>
      </c>
      <c r="U23" s="173">
        <v>0</v>
      </c>
      <c r="V23" s="172">
        <f t="shared" si="17"/>
        <v>48.8</v>
      </c>
      <c r="W23" s="173">
        <v>39.8</v>
      </c>
      <c r="X23" s="173">
        <v>9</v>
      </c>
      <c r="Y23" s="174">
        <v>311.9</v>
      </c>
      <c r="Z23" s="175">
        <f t="shared" si="3"/>
        <v>850.1</v>
      </c>
      <c r="AA23" s="176">
        <f t="shared" si="4"/>
        <v>538.2</v>
      </c>
      <c r="AB23" s="177">
        <f t="shared" si="5"/>
        <v>381.40000000000003</v>
      </c>
      <c r="AC23" s="178">
        <f t="shared" si="6"/>
        <v>156.8</v>
      </c>
      <c r="AD23" s="179">
        <f t="shared" si="7"/>
        <v>511.19752436784194</v>
      </c>
      <c r="AE23" s="180">
        <f t="shared" si="8"/>
        <v>362.2644663580359</v>
      </c>
      <c r="AF23" s="181">
        <f t="shared" si="9"/>
        <v>148.93305800980602</v>
      </c>
      <c r="AG23" s="182">
        <f t="shared" si="10"/>
        <v>807.448932488113</v>
      </c>
      <c r="AH23" s="183">
        <f t="shared" si="11"/>
        <v>296.25140812027104</v>
      </c>
      <c r="AI23" s="184">
        <f t="shared" si="1"/>
        <v>29.13415087328131</v>
      </c>
    </row>
    <row r="24" spans="1:35" s="164" customFormat="1" ht="19.5" customHeight="1">
      <c r="A24" s="170">
        <v>19</v>
      </c>
      <c r="B24" s="169" t="s">
        <v>117</v>
      </c>
      <c r="C24" s="167">
        <v>26820</v>
      </c>
      <c r="D24" s="171">
        <f t="shared" si="12"/>
        <v>441.9</v>
      </c>
      <c r="E24" s="151">
        <f t="shared" si="12"/>
        <v>411.2</v>
      </c>
      <c r="F24" s="151">
        <f t="shared" si="12"/>
        <v>30.7</v>
      </c>
      <c r="G24" s="172">
        <v>0</v>
      </c>
      <c r="H24" s="173">
        <v>0</v>
      </c>
      <c r="I24" s="173">
        <v>0</v>
      </c>
      <c r="J24" s="172">
        <f t="shared" si="13"/>
        <v>271.7</v>
      </c>
      <c r="K24" s="173">
        <v>249.7</v>
      </c>
      <c r="L24" s="173">
        <v>22</v>
      </c>
      <c r="M24" s="172">
        <f t="shared" si="14"/>
        <v>0</v>
      </c>
      <c r="N24" s="173">
        <v>0</v>
      </c>
      <c r="O24" s="173">
        <v>0</v>
      </c>
      <c r="P24" s="172">
        <f t="shared" si="15"/>
        <v>127.7</v>
      </c>
      <c r="Q24" s="173">
        <v>127.3</v>
      </c>
      <c r="R24" s="173">
        <v>0.4</v>
      </c>
      <c r="S24" s="172">
        <v>0</v>
      </c>
      <c r="T24" s="173">
        <v>0</v>
      </c>
      <c r="U24" s="173">
        <v>0</v>
      </c>
      <c r="V24" s="172">
        <f t="shared" si="17"/>
        <v>42.5</v>
      </c>
      <c r="W24" s="173">
        <v>34.2</v>
      </c>
      <c r="X24" s="185">
        <v>8.3</v>
      </c>
      <c r="Y24" s="174">
        <v>462.4</v>
      </c>
      <c r="Z24" s="175">
        <f t="shared" si="3"/>
        <v>904.3</v>
      </c>
      <c r="AA24" s="176">
        <f t="shared" si="4"/>
        <v>441.9</v>
      </c>
      <c r="AB24" s="177">
        <f t="shared" si="5"/>
        <v>314.2</v>
      </c>
      <c r="AC24" s="178">
        <f t="shared" si="6"/>
        <v>127.7</v>
      </c>
      <c r="AD24" s="179">
        <f t="shared" si="7"/>
        <v>531.5003247456159</v>
      </c>
      <c r="AE24" s="180">
        <f t="shared" si="8"/>
        <v>377.90767602415144</v>
      </c>
      <c r="AF24" s="181">
        <f t="shared" si="9"/>
        <v>153.59264872146449</v>
      </c>
      <c r="AG24" s="182">
        <f t="shared" si="10"/>
        <v>1087.65726107142</v>
      </c>
      <c r="AH24" s="183">
        <f t="shared" si="11"/>
        <v>556.156936325804</v>
      </c>
      <c r="AI24" s="184">
        <f t="shared" si="1"/>
        <v>28.897940710568005</v>
      </c>
    </row>
    <row r="25" spans="1:35" s="164" customFormat="1" ht="19.5" customHeight="1">
      <c r="A25" s="170">
        <v>20</v>
      </c>
      <c r="B25" s="169" t="s">
        <v>38</v>
      </c>
      <c r="C25" s="167">
        <v>6425</v>
      </c>
      <c r="D25" s="171">
        <f t="shared" si="12"/>
        <v>80</v>
      </c>
      <c r="E25" s="151">
        <f t="shared" si="12"/>
        <v>80</v>
      </c>
      <c r="F25" s="151">
        <f t="shared" si="12"/>
        <v>0</v>
      </c>
      <c r="G25" s="172">
        <f t="shared" si="2"/>
        <v>0</v>
      </c>
      <c r="H25" s="173">
        <v>0</v>
      </c>
      <c r="I25" s="173">
        <v>0</v>
      </c>
      <c r="J25" s="172">
        <f t="shared" si="13"/>
        <v>58.6</v>
      </c>
      <c r="K25" s="173">
        <v>58.6</v>
      </c>
      <c r="L25" s="173">
        <v>0</v>
      </c>
      <c r="M25" s="172">
        <f t="shared" si="14"/>
        <v>4.2</v>
      </c>
      <c r="N25" s="173">
        <v>4.2</v>
      </c>
      <c r="O25" s="173">
        <v>0</v>
      </c>
      <c r="P25" s="172">
        <f t="shared" si="15"/>
        <v>17.2</v>
      </c>
      <c r="Q25" s="173">
        <v>17.2</v>
      </c>
      <c r="R25" s="173">
        <v>0</v>
      </c>
      <c r="S25" s="172">
        <f t="shared" si="16"/>
        <v>0</v>
      </c>
      <c r="T25" s="173">
        <v>0</v>
      </c>
      <c r="U25" s="173">
        <v>0</v>
      </c>
      <c r="V25" s="172">
        <f t="shared" si="17"/>
        <v>0</v>
      </c>
      <c r="W25" s="173">
        <v>0</v>
      </c>
      <c r="X25" s="173">
        <v>0</v>
      </c>
      <c r="Y25" s="174">
        <v>50</v>
      </c>
      <c r="Z25" s="175">
        <f t="shared" si="3"/>
        <v>130</v>
      </c>
      <c r="AA25" s="176">
        <f t="shared" si="4"/>
        <v>80</v>
      </c>
      <c r="AB25" s="177">
        <f t="shared" si="5"/>
        <v>62.800000000000004</v>
      </c>
      <c r="AC25" s="178">
        <f t="shared" si="6"/>
        <v>17.2</v>
      </c>
      <c r="AD25" s="179">
        <f t="shared" si="7"/>
        <v>401.65683444207355</v>
      </c>
      <c r="AE25" s="180">
        <f t="shared" si="8"/>
        <v>315.30061503702774</v>
      </c>
      <c r="AF25" s="181">
        <f t="shared" si="9"/>
        <v>86.35621940504582</v>
      </c>
      <c r="AG25" s="182">
        <f t="shared" si="10"/>
        <v>652.6923559683695</v>
      </c>
      <c r="AH25" s="183">
        <f t="shared" si="11"/>
        <v>251.03552152629598</v>
      </c>
      <c r="AI25" s="184">
        <f t="shared" si="1"/>
        <v>21.5</v>
      </c>
    </row>
    <row r="26" spans="1:35" s="164" customFormat="1" ht="19.5" customHeight="1">
      <c r="A26" s="170">
        <v>21</v>
      </c>
      <c r="B26" s="169" t="s">
        <v>39</v>
      </c>
      <c r="C26" s="167">
        <v>16207</v>
      </c>
      <c r="D26" s="171">
        <f t="shared" si="12"/>
        <v>202.7</v>
      </c>
      <c r="E26" s="151">
        <f t="shared" si="12"/>
        <v>182.6</v>
      </c>
      <c r="F26" s="151">
        <f t="shared" si="12"/>
        <v>20.1</v>
      </c>
      <c r="G26" s="172">
        <f t="shared" si="2"/>
        <v>0</v>
      </c>
      <c r="H26" s="173">
        <v>0</v>
      </c>
      <c r="I26" s="173">
        <v>0</v>
      </c>
      <c r="J26" s="172">
        <f t="shared" si="13"/>
        <v>145.2</v>
      </c>
      <c r="K26" s="173">
        <v>130.1</v>
      </c>
      <c r="L26" s="173">
        <v>15.1</v>
      </c>
      <c r="M26" s="172">
        <f t="shared" si="14"/>
        <v>9</v>
      </c>
      <c r="N26" s="173">
        <v>4</v>
      </c>
      <c r="O26" s="173">
        <v>5</v>
      </c>
      <c r="P26" s="172">
        <f t="shared" si="15"/>
        <v>48.5</v>
      </c>
      <c r="Q26" s="173">
        <v>48.5</v>
      </c>
      <c r="R26" s="173">
        <v>0</v>
      </c>
      <c r="S26" s="172">
        <f t="shared" si="16"/>
        <v>0</v>
      </c>
      <c r="T26" s="173">
        <v>0</v>
      </c>
      <c r="U26" s="173">
        <v>0</v>
      </c>
      <c r="V26" s="172">
        <f t="shared" si="17"/>
        <v>0</v>
      </c>
      <c r="W26" s="173">
        <v>0</v>
      </c>
      <c r="X26" s="173">
        <v>0</v>
      </c>
      <c r="Y26" s="174">
        <v>119.7</v>
      </c>
      <c r="Z26" s="175">
        <f t="shared" si="3"/>
        <v>322.4</v>
      </c>
      <c r="AA26" s="176">
        <f t="shared" si="4"/>
        <v>202.7</v>
      </c>
      <c r="AB26" s="177">
        <f t="shared" si="5"/>
        <v>154.2</v>
      </c>
      <c r="AC26" s="178">
        <f t="shared" si="6"/>
        <v>48.5</v>
      </c>
      <c r="AD26" s="179">
        <f t="shared" si="7"/>
        <v>403.4497240340195</v>
      </c>
      <c r="AE26" s="180">
        <f t="shared" si="8"/>
        <v>306.91636628537645</v>
      </c>
      <c r="AF26" s="181">
        <f t="shared" si="9"/>
        <v>96.53335774864306</v>
      </c>
      <c r="AG26" s="182">
        <f t="shared" si="10"/>
        <v>641.6980317146911</v>
      </c>
      <c r="AH26" s="183">
        <f t="shared" si="11"/>
        <v>238.24830768067164</v>
      </c>
      <c r="AI26" s="184">
        <f t="shared" si="1"/>
        <v>23.926985693142576</v>
      </c>
    </row>
    <row r="27" spans="1:35" s="164" customFormat="1" ht="19.5" customHeight="1">
      <c r="A27" s="165">
        <v>22</v>
      </c>
      <c r="B27" s="169" t="s">
        <v>40</v>
      </c>
      <c r="C27" s="167">
        <v>8204</v>
      </c>
      <c r="D27" s="171">
        <f t="shared" si="12"/>
        <v>127.89999999999999</v>
      </c>
      <c r="E27" s="151">
        <f t="shared" si="12"/>
        <v>125.30000000000001</v>
      </c>
      <c r="F27" s="151">
        <f t="shared" si="12"/>
        <v>2.6</v>
      </c>
      <c r="G27" s="172">
        <f t="shared" si="2"/>
        <v>0</v>
      </c>
      <c r="H27" s="173">
        <v>0</v>
      </c>
      <c r="I27" s="173">
        <v>0</v>
      </c>
      <c r="J27" s="172">
        <f t="shared" si="13"/>
        <v>98.5</v>
      </c>
      <c r="K27" s="173">
        <v>96.4</v>
      </c>
      <c r="L27" s="173">
        <v>2.1</v>
      </c>
      <c r="M27" s="172">
        <f t="shared" si="14"/>
        <v>9.1</v>
      </c>
      <c r="N27" s="173">
        <v>8.9</v>
      </c>
      <c r="O27" s="173">
        <v>0.2</v>
      </c>
      <c r="P27" s="172">
        <f t="shared" si="15"/>
        <v>20</v>
      </c>
      <c r="Q27" s="173">
        <v>20</v>
      </c>
      <c r="R27" s="173">
        <v>0</v>
      </c>
      <c r="S27" s="172">
        <f t="shared" si="16"/>
        <v>0</v>
      </c>
      <c r="T27" s="173">
        <v>0</v>
      </c>
      <c r="U27" s="173">
        <v>0</v>
      </c>
      <c r="V27" s="172">
        <f t="shared" si="17"/>
        <v>0.3</v>
      </c>
      <c r="W27" s="173">
        <v>0</v>
      </c>
      <c r="X27" s="173">
        <v>0.3</v>
      </c>
      <c r="Y27" s="174">
        <v>50.8</v>
      </c>
      <c r="Z27" s="175">
        <f t="shared" si="3"/>
        <v>178.7</v>
      </c>
      <c r="AA27" s="176">
        <f t="shared" si="4"/>
        <v>127.89999999999999</v>
      </c>
      <c r="AB27" s="177">
        <f t="shared" si="5"/>
        <v>107.89999999999999</v>
      </c>
      <c r="AC27" s="178">
        <f t="shared" si="6"/>
        <v>20</v>
      </c>
      <c r="AD27" s="179">
        <f t="shared" si="7"/>
        <v>502.90181028923735</v>
      </c>
      <c r="AE27" s="180">
        <f t="shared" si="8"/>
        <v>424.26196505245275</v>
      </c>
      <c r="AF27" s="181">
        <f t="shared" si="9"/>
        <v>78.63984523678458</v>
      </c>
      <c r="AG27" s="182">
        <f t="shared" si="10"/>
        <v>702.6470171906701</v>
      </c>
      <c r="AH27" s="183">
        <f t="shared" si="11"/>
        <v>199.74520690143282</v>
      </c>
      <c r="AI27" s="184">
        <f t="shared" si="1"/>
        <v>15.637216575449571</v>
      </c>
    </row>
    <row r="28" spans="1:61" s="168" customFormat="1" ht="19.5" customHeight="1">
      <c r="A28" s="170">
        <v>23</v>
      </c>
      <c r="B28" s="169" t="s">
        <v>41</v>
      </c>
      <c r="C28" s="167">
        <v>6127</v>
      </c>
      <c r="D28" s="171">
        <f t="shared" si="12"/>
        <v>104.39999999999999</v>
      </c>
      <c r="E28" s="151">
        <f t="shared" si="12"/>
        <v>100.39999999999999</v>
      </c>
      <c r="F28" s="151">
        <f t="shared" si="12"/>
        <v>4</v>
      </c>
      <c r="G28" s="172">
        <f t="shared" si="2"/>
        <v>0</v>
      </c>
      <c r="H28" s="185">
        <v>0</v>
      </c>
      <c r="I28" s="185">
        <v>0</v>
      </c>
      <c r="J28" s="172">
        <f t="shared" si="13"/>
        <v>84.89999999999999</v>
      </c>
      <c r="K28" s="185">
        <v>82.6</v>
      </c>
      <c r="L28" s="185">
        <v>2.3</v>
      </c>
      <c r="M28" s="172">
        <f t="shared" si="14"/>
        <v>12.799999999999999</v>
      </c>
      <c r="N28" s="185">
        <v>11.7</v>
      </c>
      <c r="O28" s="185">
        <v>1.1</v>
      </c>
      <c r="P28" s="172">
        <f t="shared" si="15"/>
        <v>6.699999999999999</v>
      </c>
      <c r="Q28" s="185">
        <v>6.1</v>
      </c>
      <c r="R28" s="185">
        <v>0.6</v>
      </c>
      <c r="S28" s="172">
        <f t="shared" si="16"/>
        <v>0</v>
      </c>
      <c r="T28" s="185">
        <v>0</v>
      </c>
      <c r="U28" s="185">
        <v>0</v>
      </c>
      <c r="V28" s="172">
        <f t="shared" si="17"/>
        <v>0</v>
      </c>
      <c r="W28" s="185">
        <v>0</v>
      </c>
      <c r="X28" s="185">
        <v>0</v>
      </c>
      <c r="Y28" s="174">
        <v>0</v>
      </c>
      <c r="Z28" s="175">
        <f t="shared" si="3"/>
        <v>104.39999999999999</v>
      </c>
      <c r="AA28" s="176">
        <f t="shared" si="4"/>
        <v>104.39999999999999</v>
      </c>
      <c r="AB28" s="212">
        <f t="shared" si="5"/>
        <v>97.69999999999999</v>
      </c>
      <c r="AC28" s="178">
        <f t="shared" si="6"/>
        <v>6.699999999999999</v>
      </c>
      <c r="AD28" s="179">
        <f t="shared" si="7"/>
        <v>549.6559385480449</v>
      </c>
      <c r="AE28" s="180">
        <f t="shared" si="8"/>
        <v>514.3810842542528</v>
      </c>
      <c r="AF28" s="181">
        <f t="shared" si="9"/>
        <v>35.274854293792146</v>
      </c>
      <c r="AG28" s="182">
        <f t="shared" si="10"/>
        <v>549.6559385480449</v>
      </c>
      <c r="AH28" s="183">
        <f t="shared" si="11"/>
        <v>0</v>
      </c>
      <c r="AI28" s="184">
        <f t="shared" si="1"/>
        <v>6.4176245210727965</v>
      </c>
      <c r="BE28" s="213"/>
      <c r="BH28" s="213"/>
      <c r="BI28" s="213"/>
    </row>
    <row r="29" spans="1:35" s="168" customFormat="1" ht="19.5" customHeight="1">
      <c r="A29" s="170">
        <v>24</v>
      </c>
      <c r="B29" s="169" t="s">
        <v>42</v>
      </c>
      <c r="C29" s="167">
        <v>12734</v>
      </c>
      <c r="D29" s="171">
        <f>G29+J29+M29+P29+S29+V29</f>
        <v>261.1</v>
      </c>
      <c r="E29" s="151">
        <f>H29+K29+N29+Q29+T29+W29</f>
        <v>242.6</v>
      </c>
      <c r="F29" s="151">
        <f>L29+I29+O29+R29+U29+X29</f>
        <v>18.5</v>
      </c>
      <c r="G29" s="172">
        <f>SUM(H29:I29)</f>
        <v>0</v>
      </c>
      <c r="H29" s="185">
        <v>0</v>
      </c>
      <c r="I29" s="185">
        <v>0</v>
      </c>
      <c r="J29" s="172">
        <f>SUM(K29:L29)</f>
        <v>180</v>
      </c>
      <c r="K29" s="185">
        <v>171.1</v>
      </c>
      <c r="L29" s="185">
        <v>8.9</v>
      </c>
      <c r="M29" s="172">
        <f>SUM(N29:O29)</f>
        <v>9.3</v>
      </c>
      <c r="N29" s="185">
        <v>6.9</v>
      </c>
      <c r="O29" s="185">
        <v>2.4</v>
      </c>
      <c r="P29" s="172">
        <f>SUM(Q29:R29)</f>
        <v>67.9</v>
      </c>
      <c r="Q29" s="185">
        <v>60.7</v>
      </c>
      <c r="R29" s="185">
        <v>7.2</v>
      </c>
      <c r="S29" s="172">
        <f>SUM(T29:U29)</f>
        <v>0</v>
      </c>
      <c r="T29" s="185">
        <v>0</v>
      </c>
      <c r="U29" s="185">
        <v>0</v>
      </c>
      <c r="V29" s="172">
        <f>SUM(W29:X29)</f>
        <v>3.9</v>
      </c>
      <c r="W29" s="185">
        <v>3.9</v>
      </c>
      <c r="X29" s="185">
        <v>0</v>
      </c>
      <c r="Y29" s="174">
        <v>74.3</v>
      </c>
      <c r="Z29" s="175">
        <f>D29+Y29</f>
        <v>335.40000000000003</v>
      </c>
      <c r="AA29" s="189">
        <f t="shared" si="4"/>
        <v>261.1</v>
      </c>
      <c r="AB29" s="173">
        <f t="shared" si="5"/>
        <v>193.20000000000002</v>
      </c>
      <c r="AC29" s="190">
        <f t="shared" si="6"/>
        <v>67.9</v>
      </c>
      <c r="AD29" s="179">
        <f t="shared" si="7"/>
        <v>661.4245834114411</v>
      </c>
      <c r="AE29" s="180">
        <f t="shared" si="8"/>
        <v>489.4187265993505</v>
      </c>
      <c r="AF29" s="181">
        <f t="shared" si="9"/>
        <v>172.00585681209057</v>
      </c>
      <c r="AG29" s="182">
        <f t="shared" si="10"/>
        <v>849.6430688479409</v>
      </c>
      <c r="AH29" s="183">
        <f t="shared" si="11"/>
        <v>188.2184854364997</v>
      </c>
      <c r="AI29" s="184">
        <f t="shared" si="1"/>
        <v>26.005361930294907</v>
      </c>
    </row>
    <row r="30" spans="1:35" s="168" customFormat="1" ht="19.5" customHeight="1">
      <c r="A30" s="170">
        <v>25</v>
      </c>
      <c r="B30" s="169" t="s">
        <v>43</v>
      </c>
      <c r="C30" s="167">
        <v>16963</v>
      </c>
      <c r="D30" s="171">
        <f t="shared" si="12"/>
        <v>345.49999999999994</v>
      </c>
      <c r="E30" s="151">
        <f t="shared" si="12"/>
        <v>324.9</v>
      </c>
      <c r="F30" s="151">
        <f t="shared" si="12"/>
        <v>20.6</v>
      </c>
      <c r="G30" s="172">
        <f t="shared" si="2"/>
        <v>0</v>
      </c>
      <c r="H30" s="185">
        <v>0</v>
      </c>
      <c r="I30" s="185">
        <v>0</v>
      </c>
      <c r="J30" s="172">
        <f t="shared" si="13"/>
        <v>291.09999999999997</v>
      </c>
      <c r="K30" s="185">
        <v>280.7</v>
      </c>
      <c r="L30" s="185">
        <v>10.4</v>
      </c>
      <c r="M30" s="172">
        <f t="shared" si="14"/>
        <v>17.1</v>
      </c>
      <c r="N30" s="185">
        <v>13.3</v>
      </c>
      <c r="O30" s="185">
        <v>3.8</v>
      </c>
      <c r="P30" s="172">
        <f t="shared" si="15"/>
        <v>30.9</v>
      </c>
      <c r="Q30" s="185">
        <v>30.9</v>
      </c>
      <c r="R30" s="185">
        <v>0</v>
      </c>
      <c r="S30" s="172">
        <f t="shared" si="16"/>
        <v>0</v>
      </c>
      <c r="T30" s="185">
        <v>0</v>
      </c>
      <c r="U30" s="185">
        <v>0</v>
      </c>
      <c r="V30" s="172">
        <f t="shared" si="17"/>
        <v>6.4</v>
      </c>
      <c r="W30" s="185">
        <v>0</v>
      </c>
      <c r="X30" s="185">
        <v>6.4</v>
      </c>
      <c r="Y30" s="174">
        <v>90.2</v>
      </c>
      <c r="Z30" s="175">
        <f t="shared" si="3"/>
        <v>435.69999999999993</v>
      </c>
      <c r="AA30" s="176">
        <f t="shared" si="4"/>
        <v>345.49999999999994</v>
      </c>
      <c r="AB30" s="177">
        <f t="shared" si="5"/>
        <v>314.59999999999997</v>
      </c>
      <c r="AC30" s="178">
        <f t="shared" si="6"/>
        <v>30.9</v>
      </c>
      <c r="AD30" s="179">
        <f t="shared" si="7"/>
        <v>657.0277244781336</v>
      </c>
      <c r="AE30" s="180">
        <f t="shared" si="8"/>
        <v>598.2660553424626</v>
      </c>
      <c r="AF30" s="181">
        <f t="shared" si="9"/>
        <v>58.76166913567099</v>
      </c>
      <c r="AG30" s="182">
        <f t="shared" si="10"/>
        <v>828.558551534364</v>
      </c>
      <c r="AH30" s="183">
        <f t="shared" si="11"/>
        <v>171.53082705623055</v>
      </c>
      <c r="AI30" s="184">
        <f t="shared" si="1"/>
        <v>8.943560057887122</v>
      </c>
    </row>
    <row r="31" spans="1:35" s="168" customFormat="1" ht="19.5" customHeight="1">
      <c r="A31" s="170">
        <v>26</v>
      </c>
      <c r="B31" s="169" t="s">
        <v>118</v>
      </c>
      <c r="C31" s="167">
        <v>10552</v>
      </c>
      <c r="D31" s="171">
        <f t="shared" si="12"/>
        <v>166.5</v>
      </c>
      <c r="E31" s="151">
        <f t="shared" si="12"/>
        <v>164.6</v>
      </c>
      <c r="F31" s="151">
        <f t="shared" si="12"/>
        <v>1.9</v>
      </c>
      <c r="G31" s="172">
        <f t="shared" si="2"/>
        <v>0</v>
      </c>
      <c r="H31" s="185">
        <v>0</v>
      </c>
      <c r="I31" s="185">
        <v>0</v>
      </c>
      <c r="J31" s="172">
        <f t="shared" si="13"/>
        <v>125.5</v>
      </c>
      <c r="K31" s="185">
        <v>124.6</v>
      </c>
      <c r="L31" s="185">
        <v>0.9</v>
      </c>
      <c r="M31" s="172">
        <f t="shared" si="14"/>
        <v>9.3</v>
      </c>
      <c r="N31" s="185">
        <v>8.3</v>
      </c>
      <c r="O31" s="185">
        <v>1</v>
      </c>
      <c r="P31" s="172">
        <f t="shared" si="15"/>
        <v>30.5</v>
      </c>
      <c r="Q31" s="185">
        <v>30.5</v>
      </c>
      <c r="R31" s="185">
        <v>0</v>
      </c>
      <c r="S31" s="172">
        <f t="shared" si="16"/>
        <v>0</v>
      </c>
      <c r="T31" s="185">
        <v>0</v>
      </c>
      <c r="U31" s="185">
        <v>0</v>
      </c>
      <c r="V31" s="172">
        <f t="shared" si="17"/>
        <v>1.2</v>
      </c>
      <c r="W31" s="185">
        <v>1.2</v>
      </c>
      <c r="X31" s="185">
        <v>0</v>
      </c>
      <c r="Y31" s="174">
        <v>69.1</v>
      </c>
      <c r="Z31" s="175">
        <f t="shared" si="3"/>
        <v>235.6</v>
      </c>
      <c r="AA31" s="176">
        <f t="shared" si="4"/>
        <v>166.5</v>
      </c>
      <c r="AB31" s="177">
        <f t="shared" si="5"/>
        <v>136</v>
      </c>
      <c r="AC31" s="178">
        <f t="shared" si="6"/>
        <v>30.5</v>
      </c>
      <c r="AD31" s="179">
        <f t="shared" si="7"/>
        <v>508.9999755435447</v>
      </c>
      <c r="AE31" s="180">
        <f t="shared" si="8"/>
        <v>415.7597397833158</v>
      </c>
      <c r="AF31" s="181">
        <f t="shared" si="9"/>
        <v>93.24023576022893</v>
      </c>
      <c r="AG31" s="182">
        <f t="shared" si="10"/>
        <v>720.2426080363912</v>
      </c>
      <c r="AH31" s="183">
        <f t="shared" si="11"/>
        <v>211.24263249284647</v>
      </c>
      <c r="AI31" s="184">
        <f t="shared" si="1"/>
        <v>18.31831831831832</v>
      </c>
    </row>
    <row r="32" spans="1:35" s="168" customFormat="1" ht="19.5" customHeight="1">
      <c r="A32" s="170">
        <v>27</v>
      </c>
      <c r="B32" s="169" t="s">
        <v>45</v>
      </c>
      <c r="C32" s="167">
        <v>3747</v>
      </c>
      <c r="D32" s="171">
        <f t="shared" si="12"/>
        <v>64.10000000000001</v>
      </c>
      <c r="E32" s="151">
        <f t="shared" si="12"/>
        <v>63.2</v>
      </c>
      <c r="F32" s="151">
        <f t="shared" si="12"/>
        <v>0.9</v>
      </c>
      <c r="G32" s="172">
        <f>SUM(H32:I32)</f>
        <v>0</v>
      </c>
      <c r="H32" s="185">
        <v>0</v>
      </c>
      <c r="I32" s="185">
        <v>0</v>
      </c>
      <c r="J32" s="172">
        <f>SUM(K32:L32)</f>
        <v>48.800000000000004</v>
      </c>
      <c r="K32" s="185">
        <v>48.7</v>
      </c>
      <c r="L32" s="185">
        <v>0.1</v>
      </c>
      <c r="M32" s="172">
        <f>SUM(N32:O32)</f>
        <v>3.8</v>
      </c>
      <c r="N32" s="185">
        <v>3</v>
      </c>
      <c r="O32" s="185">
        <v>0.8</v>
      </c>
      <c r="P32" s="172">
        <f>SUM(Q32:R32)</f>
        <v>10.1</v>
      </c>
      <c r="Q32" s="185">
        <v>10.1</v>
      </c>
      <c r="R32" s="185">
        <v>0</v>
      </c>
      <c r="S32" s="172">
        <f>SUM(T32:U32)</f>
        <v>0</v>
      </c>
      <c r="T32" s="185">
        <v>0</v>
      </c>
      <c r="U32" s="185">
        <v>0</v>
      </c>
      <c r="V32" s="172">
        <f>SUM(W32:X32)</f>
        <v>1.4</v>
      </c>
      <c r="W32" s="185">
        <v>1.4</v>
      </c>
      <c r="X32" s="185">
        <v>0</v>
      </c>
      <c r="Y32" s="174">
        <v>20.8</v>
      </c>
      <c r="Z32" s="175">
        <f>D32+Y32</f>
        <v>84.9</v>
      </c>
      <c r="AA32" s="176">
        <f t="shared" si="4"/>
        <v>64.1</v>
      </c>
      <c r="AB32" s="177">
        <f t="shared" si="5"/>
        <v>54</v>
      </c>
      <c r="AC32" s="178">
        <f t="shared" si="6"/>
        <v>10.1</v>
      </c>
      <c r="AD32" s="179">
        <f t="shared" si="7"/>
        <v>551.8393209191009</v>
      </c>
      <c r="AE32" s="180">
        <f t="shared" si="8"/>
        <v>464.88803946382916</v>
      </c>
      <c r="AF32" s="181">
        <f t="shared" si="9"/>
        <v>86.95128145527174</v>
      </c>
      <c r="AG32" s="182">
        <f t="shared" si="10"/>
        <v>730.9073064903537</v>
      </c>
      <c r="AH32" s="183">
        <f t="shared" si="11"/>
        <v>179.0679855712527</v>
      </c>
      <c r="AI32" s="184">
        <f t="shared" si="1"/>
        <v>15.75663026521061</v>
      </c>
    </row>
    <row r="33" spans="1:35" s="164" customFormat="1" ht="19.5" customHeight="1">
      <c r="A33" s="165">
        <v>28</v>
      </c>
      <c r="B33" s="169" t="s">
        <v>119</v>
      </c>
      <c r="C33" s="167">
        <v>2952</v>
      </c>
      <c r="D33" s="171">
        <f t="shared" si="12"/>
        <v>59.5</v>
      </c>
      <c r="E33" s="151">
        <f t="shared" si="12"/>
        <v>58.300000000000004</v>
      </c>
      <c r="F33" s="151">
        <f t="shared" si="12"/>
        <v>1.2000000000000002</v>
      </c>
      <c r="G33" s="172">
        <f t="shared" si="2"/>
        <v>0</v>
      </c>
      <c r="H33" s="185">
        <v>0</v>
      </c>
      <c r="I33" s="185">
        <v>0</v>
      </c>
      <c r="J33" s="172">
        <f t="shared" si="13"/>
        <v>49.5</v>
      </c>
      <c r="K33" s="173">
        <v>48.6</v>
      </c>
      <c r="L33" s="173">
        <v>0.9</v>
      </c>
      <c r="M33" s="172">
        <f t="shared" si="14"/>
        <v>4.3</v>
      </c>
      <c r="N33" s="173">
        <v>4.1</v>
      </c>
      <c r="O33" s="173">
        <v>0.2</v>
      </c>
      <c r="P33" s="172">
        <f t="shared" si="15"/>
        <v>5.699999999999999</v>
      </c>
      <c r="Q33" s="173">
        <v>5.6</v>
      </c>
      <c r="R33" s="173">
        <v>0.1</v>
      </c>
      <c r="S33" s="172">
        <f t="shared" si="16"/>
        <v>0</v>
      </c>
      <c r="T33" s="173">
        <v>0</v>
      </c>
      <c r="U33" s="173">
        <v>0</v>
      </c>
      <c r="V33" s="172">
        <f t="shared" si="17"/>
        <v>0</v>
      </c>
      <c r="W33" s="173">
        <v>0</v>
      </c>
      <c r="X33" s="173">
        <v>0</v>
      </c>
      <c r="Y33" s="174">
        <v>11.3</v>
      </c>
      <c r="Z33" s="175">
        <f>D33+Y33</f>
        <v>70.8</v>
      </c>
      <c r="AA33" s="176">
        <f t="shared" si="4"/>
        <v>59.5</v>
      </c>
      <c r="AB33" s="177">
        <f t="shared" si="5"/>
        <v>53.8</v>
      </c>
      <c r="AC33" s="178">
        <f t="shared" si="6"/>
        <v>5.699999999999999</v>
      </c>
      <c r="AD33" s="179">
        <f t="shared" si="7"/>
        <v>650.187953492438</v>
      </c>
      <c r="AE33" s="180">
        <f t="shared" si="8"/>
        <v>587.9010403007256</v>
      </c>
      <c r="AF33" s="181">
        <f t="shared" si="9"/>
        <v>62.286913191712564</v>
      </c>
      <c r="AG33" s="182">
        <f t="shared" si="10"/>
        <v>773.6690270128507</v>
      </c>
      <c r="AH33" s="183">
        <f t="shared" si="11"/>
        <v>123.48107352041262</v>
      </c>
      <c r="AI33" s="184">
        <f t="shared" si="1"/>
        <v>9.579831932773107</v>
      </c>
    </row>
    <row r="34" spans="1:35" s="164" customFormat="1" ht="19.5" customHeight="1">
      <c r="A34" s="170">
        <v>29</v>
      </c>
      <c r="B34" s="169" t="s">
        <v>47</v>
      </c>
      <c r="C34" s="167">
        <v>10204</v>
      </c>
      <c r="D34" s="171">
        <f t="shared" si="12"/>
        <v>153</v>
      </c>
      <c r="E34" s="151">
        <f t="shared" si="12"/>
        <v>147.7</v>
      </c>
      <c r="F34" s="151">
        <f t="shared" si="12"/>
        <v>5.300000000000001</v>
      </c>
      <c r="G34" s="172">
        <f t="shared" si="2"/>
        <v>0</v>
      </c>
      <c r="H34" s="185">
        <v>0</v>
      </c>
      <c r="I34" s="185">
        <v>0</v>
      </c>
      <c r="J34" s="172">
        <f t="shared" si="13"/>
        <v>86.8</v>
      </c>
      <c r="K34" s="173">
        <v>86.8</v>
      </c>
      <c r="L34" s="173">
        <v>0</v>
      </c>
      <c r="M34" s="172">
        <f t="shared" si="14"/>
        <v>5.699999999999999</v>
      </c>
      <c r="N34" s="173">
        <v>4.6</v>
      </c>
      <c r="O34" s="185">
        <v>1.1</v>
      </c>
      <c r="P34" s="172">
        <f t="shared" si="15"/>
        <v>31.8</v>
      </c>
      <c r="Q34" s="173">
        <v>30.7</v>
      </c>
      <c r="R34" s="173">
        <v>1.1</v>
      </c>
      <c r="S34" s="172">
        <f t="shared" si="16"/>
        <v>0</v>
      </c>
      <c r="T34" s="173">
        <v>0</v>
      </c>
      <c r="U34" s="173">
        <v>0</v>
      </c>
      <c r="V34" s="172">
        <f t="shared" si="17"/>
        <v>28.700000000000003</v>
      </c>
      <c r="W34" s="173">
        <v>25.6</v>
      </c>
      <c r="X34" s="173">
        <v>3.1</v>
      </c>
      <c r="Y34" s="174">
        <v>30.1</v>
      </c>
      <c r="Z34" s="175">
        <f t="shared" si="3"/>
        <v>183.1</v>
      </c>
      <c r="AA34" s="176">
        <f t="shared" si="4"/>
        <v>153</v>
      </c>
      <c r="AB34" s="177">
        <f t="shared" si="5"/>
        <v>121.2</v>
      </c>
      <c r="AC34" s="178">
        <f t="shared" si="6"/>
        <v>31.8</v>
      </c>
      <c r="AD34" s="179">
        <f t="shared" si="7"/>
        <v>483.68128880514917</v>
      </c>
      <c r="AE34" s="180">
        <f t="shared" si="8"/>
        <v>383.15145230839266</v>
      </c>
      <c r="AF34" s="181">
        <f t="shared" si="9"/>
        <v>100.52983649675649</v>
      </c>
      <c r="AG34" s="182">
        <f t="shared" si="10"/>
        <v>578.8368887596263</v>
      </c>
      <c r="AH34" s="183">
        <f t="shared" si="11"/>
        <v>95.15559995447705</v>
      </c>
      <c r="AI34" s="184">
        <f t="shared" si="1"/>
        <v>20.784313725490197</v>
      </c>
    </row>
    <row r="35" spans="1:35" s="168" customFormat="1" ht="19.5" customHeight="1">
      <c r="A35" s="170">
        <v>30</v>
      </c>
      <c r="B35" s="169" t="s">
        <v>48</v>
      </c>
      <c r="C35" s="167">
        <v>4560</v>
      </c>
      <c r="D35" s="171">
        <f>G35+J35+M35+P35+S35+V35</f>
        <v>78.3</v>
      </c>
      <c r="E35" s="151">
        <f>H35+K35+N35+Q35+T35+W35</f>
        <v>72.7</v>
      </c>
      <c r="F35" s="151">
        <f>I35+L35+O35+R35+U35+X35</f>
        <v>5.6000000000000005</v>
      </c>
      <c r="G35" s="172">
        <f>SUM(H35:I35)</f>
        <v>0</v>
      </c>
      <c r="H35" s="185">
        <v>0</v>
      </c>
      <c r="I35" s="185">
        <v>0</v>
      </c>
      <c r="J35" s="172">
        <f>SUM(K35:L35)</f>
        <v>61.6</v>
      </c>
      <c r="K35" s="173">
        <v>57.9</v>
      </c>
      <c r="L35" s="173">
        <v>3.7</v>
      </c>
      <c r="M35" s="172">
        <f>SUM(N35:O35)</f>
        <v>6.2</v>
      </c>
      <c r="N35" s="173">
        <v>4.7</v>
      </c>
      <c r="O35" s="185">
        <v>1.5</v>
      </c>
      <c r="P35" s="172">
        <f>SUM(Q35:R35)</f>
        <v>10.5</v>
      </c>
      <c r="Q35" s="173">
        <v>10.1</v>
      </c>
      <c r="R35" s="173">
        <v>0.4</v>
      </c>
      <c r="S35" s="172">
        <f>SUM(T35:U35)</f>
        <v>0</v>
      </c>
      <c r="T35" s="173">
        <v>0</v>
      </c>
      <c r="U35" s="173">
        <v>0</v>
      </c>
      <c r="V35" s="172">
        <f>SUM(W35:X35)</f>
        <v>0</v>
      </c>
      <c r="W35" s="173">
        <v>0</v>
      </c>
      <c r="X35" s="173">
        <v>0</v>
      </c>
      <c r="Y35" s="174">
        <v>85.1</v>
      </c>
      <c r="Z35" s="175">
        <f>D35+Y35</f>
        <v>163.39999999999998</v>
      </c>
      <c r="AA35" s="176">
        <f t="shared" si="4"/>
        <v>78.3</v>
      </c>
      <c r="AB35" s="177">
        <f t="shared" si="5"/>
        <v>67.8</v>
      </c>
      <c r="AC35" s="178">
        <f t="shared" si="6"/>
        <v>10.5</v>
      </c>
      <c r="AD35" s="179">
        <f t="shared" si="7"/>
        <v>553.9049235993209</v>
      </c>
      <c r="AE35" s="180">
        <f t="shared" si="8"/>
        <v>479.6264855687606</v>
      </c>
      <c r="AF35" s="181">
        <f t="shared" si="9"/>
        <v>74.27843803056027</v>
      </c>
      <c r="AG35" s="182">
        <f t="shared" si="10"/>
        <v>1155.9139784946233</v>
      </c>
      <c r="AH35" s="183">
        <f t="shared" si="11"/>
        <v>602.0090548953027</v>
      </c>
      <c r="AI35" s="184">
        <f t="shared" si="1"/>
        <v>13.409961685823756</v>
      </c>
    </row>
    <row r="36" spans="1:35" s="164" customFormat="1" ht="19.5" customHeight="1">
      <c r="A36" s="170">
        <v>31</v>
      </c>
      <c r="B36" s="169" t="s">
        <v>120</v>
      </c>
      <c r="C36" s="167">
        <v>6358</v>
      </c>
      <c r="D36" s="171">
        <f t="shared" si="12"/>
        <v>89.2</v>
      </c>
      <c r="E36" s="151">
        <f t="shared" si="12"/>
        <v>86.5</v>
      </c>
      <c r="F36" s="151">
        <f t="shared" si="12"/>
        <v>2.7</v>
      </c>
      <c r="G36" s="172">
        <f t="shared" si="2"/>
        <v>0</v>
      </c>
      <c r="H36" s="185">
        <v>0</v>
      </c>
      <c r="I36" s="173">
        <v>0</v>
      </c>
      <c r="J36" s="172">
        <f t="shared" si="13"/>
        <v>67.7</v>
      </c>
      <c r="K36" s="173">
        <v>66.2</v>
      </c>
      <c r="L36" s="173">
        <v>1.5</v>
      </c>
      <c r="M36" s="172">
        <f t="shared" si="14"/>
        <v>3.7</v>
      </c>
      <c r="N36" s="173">
        <v>3.6</v>
      </c>
      <c r="O36" s="173">
        <v>0.1</v>
      </c>
      <c r="P36" s="172">
        <f t="shared" si="15"/>
        <v>11.1</v>
      </c>
      <c r="Q36" s="173">
        <v>10.7</v>
      </c>
      <c r="R36" s="173">
        <v>0.4</v>
      </c>
      <c r="S36" s="172">
        <f t="shared" si="16"/>
        <v>0</v>
      </c>
      <c r="T36" s="173">
        <v>0</v>
      </c>
      <c r="U36" s="173">
        <v>0</v>
      </c>
      <c r="V36" s="172">
        <f>SUM(W36:X36)</f>
        <v>6.7</v>
      </c>
      <c r="W36" s="173">
        <v>6</v>
      </c>
      <c r="X36" s="173">
        <v>0.7</v>
      </c>
      <c r="Y36" s="174">
        <v>29.3</v>
      </c>
      <c r="Z36" s="175">
        <f t="shared" si="3"/>
        <v>118.5</v>
      </c>
      <c r="AA36" s="176">
        <f t="shared" si="4"/>
        <v>89.2</v>
      </c>
      <c r="AB36" s="177">
        <f t="shared" si="5"/>
        <v>78.10000000000001</v>
      </c>
      <c r="AC36" s="178">
        <f t="shared" si="6"/>
        <v>11.1</v>
      </c>
      <c r="AD36" s="179">
        <f t="shared" si="7"/>
        <v>452.5667434474221</v>
      </c>
      <c r="AE36" s="180">
        <f t="shared" si="8"/>
        <v>396.24958142649854</v>
      </c>
      <c r="AF36" s="181">
        <f t="shared" si="9"/>
        <v>56.3171620209236</v>
      </c>
      <c r="AG36" s="182">
        <f t="shared" si="10"/>
        <v>601.22375670986</v>
      </c>
      <c r="AH36" s="183">
        <f t="shared" si="11"/>
        <v>148.65701326243797</v>
      </c>
      <c r="AI36" s="184">
        <f t="shared" si="1"/>
        <v>12.443946188340806</v>
      </c>
    </row>
    <row r="37" spans="1:35" s="164" customFormat="1" ht="19.5" customHeight="1">
      <c r="A37" s="170">
        <v>32</v>
      </c>
      <c r="B37" s="169" t="s">
        <v>121</v>
      </c>
      <c r="C37" s="167">
        <v>18481</v>
      </c>
      <c r="D37" s="171">
        <f t="shared" si="12"/>
        <v>260.2</v>
      </c>
      <c r="E37" s="151">
        <f t="shared" si="12"/>
        <v>236.6</v>
      </c>
      <c r="F37" s="151">
        <f t="shared" si="12"/>
        <v>23.6</v>
      </c>
      <c r="G37" s="172">
        <f t="shared" si="2"/>
        <v>0</v>
      </c>
      <c r="H37" s="173">
        <v>0</v>
      </c>
      <c r="I37" s="173">
        <v>0</v>
      </c>
      <c r="J37" s="172">
        <f t="shared" si="13"/>
        <v>195.8</v>
      </c>
      <c r="K37" s="173">
        <v>182.9</v>
      </c>
      <c r="L37" s="173">
        <v>12.9</v>
      </c>
      <c r="M37" s="172">
        <f t="shared" si="14"/>
        <v>29.1</v>
      </c>
      <c r="N37" s="173">
        <v>20.7</v>
      </c>
      <c r="O37" s="173">
        <v>8.4</v>
      </c>
      <c r="P37" s="172">
        <f t="shared" si="15"/>
        <v>35.3</v>
      </c>
      <c r="Q37" s="173">
        <v>33</v>
      </c>
      <c r="R37" s="173">
        <v>2.3</v>
      </c>
      <c r="S37" s="172">
        <f t="shared" si="16"/>
        <v>0</v>
      </c>
      <c r="T37" s="173">
        <v>0</v>
      </c>
      <c r="U37" s="173">
        <v>0</v>
      </c>
      <c r="V37" s="172">
        <f t="shared" si="17"/>
        <v>0</v>
      </c>
      <c r="W37" s="173">
        <v>0</v>
      </c>
      <c r="X37" s="173">
        <v>0</v>
      </c>
      <c r="Y37" s="174">
        <v>68</v>
      </c>
      <c r="Z37" s="175">
        <f t="shared" si="3"/>
        <v>328.2</v>
      </c>
      <c r="AA37" s="176">
        <f t="shared" si="4"/>
        <v>260.2</v>
      </c>
      <c r="AB37" s="177">
        <f t="shared" si="5"/>
        <v>224.9</v>
      </c>
      <c r="AC37" s="178">
        <f t="shared" si="6"/>
        <v>35.3</v>
      </c>
      <c r="AD37" s="179">
        <f t="shared" si="7"/>
        <v>454.17176489891096</v>
      </c>
      <c r="AE37" s="180">
        <f t="shared" si="8"/>
        <v>392.55661001447</v>
      </c>
      <c r="AF37" s="181">
        <f t="shared" si="9"/>
        <v>61.61515488444103</v>
      </c>
      <c r="AG37" s="182">
        <f t="shared" si="10"/>
        <v>572.8638479624234</v>
      </c>
      <c r="AH37" s="183">
        <f t="shared" si="11"/>
        <v>118.69208306351248</v>
      </c>
      <c r="AI37" s="184">
        <f t="shared" si="1"/>
        <v>13.566487317448116</v>
      </c>
    </row>
    <row r="38" spans="1:35" s="164" customFormat="1" ht="19.5" customHeight="1" thickBot="1">
      <c r="A38" s="191">
        <v>33</v>
      </c>
      <c r="B38" s="192" t="s">
        <v>51</v>
      </c>
      <c r="C38" s="193">
        <v>13933</v>
      </c>
      <c r="D38" s="194">
        <f t="shared" si="12"/>
        <v>209.3</v>
      </c>
      <c r="E38" s="195">
        <f t="shared" si="12"/>
        <v>203.9</v>
      </c>
      <c r="F38" s="195">
        <f t="shared" si="12"/>
        <v>5.4</v>
      </c>
      <c r="G38" s="196">
        <f t="shared" si="2"/>
        <v>0</v>
      </c>
      <c r="H38" s="195">
        <v>0</v>
      </c>
      <c r="I38" s="195">
        <v>0</v>
      </c>
      <c r="J38" s="196">
        <f t="shared" si="13"/>
        <v>159</v>
      </c>
      <c r="K38" s="195">
        <v>157</v>
      </c>
      <c r="L38" s="195">
        <v>2</v>
      </c>
      <c r="M38" s="196">
        <f t="shared" si="14"/>
        <v>5.9</v>
      </c>
      <c r="N38" s="195">
        <v>5</v>
      </c>
      <c r="O38" s="195">
        <v>0.9</v>
      </c>
      <c r="P38" s="196">
        <f t="shared" si="15"/>
        <v>33.1</v>
      </c>
      <c r="Q38" s="195">
        <v>32.6</v>
      </c>
      <c r="R38" s="195">
        <v>0.5</v>
      </c>
      <c r="S38" s="196">
        <f t="shared" si="16"/>
        <v>0</v>
      </c>
      <c r="T38" s="195">
        <v>0</v>
      </c>
      <c r="U38" s="195">
        <v>0</v>
      </c>
      <c r="V38" s="196">
        <f t="shared" si="17"/>
        <v>11.3</v>
      </c>
      <c r="W38" s="195">
        <v>9.3</v>
      </c>
      <c r="X38" s="195">
        <v>2</v>
      </c>
      <c r="Y38" s="197">
        <v>68.7</v>
      </c>
      <c r="Z38" s="198">
        <f t="shared" si="3"/>
        <v>278</v>
      </c>
      <c r="AA38" s="199">
        <f t="shared" si="4"/>
        <v>209.3</v>
      </c>
      <c r="AB38" s="200">
        <f t="shared" si="5"/>
        <v>176.20000000000002</v>
      </c>
      <c r="AC38" s="201">
        <f t="shared" si="6"/>
        <v>33.1</v>
      </c>
      <c r="AD38" s="202">
        <f t="shared" si="7"/>
        <v>484.57711212415177</v>
      </c>
      <c r="AE38" s="203">
        <f t="shared" si="8"/>
        <v>407.94308244756587</v>
      </c>
      <c r="AF38" s="204">
        <f t="shared" si="9"/>
        <v>76.63402967658587</v>
      </c>
      <c r="AG38" s="205">
        <f t="shared" si="10"/>
        <v>643.6332401840142</v>
      </c>
      <c r="AH38" s="206">
        <f t="shared" si="11"/>
        <v>159.05612805986252</v>
      </c>
      <c r="AI38" s="207">
        <f t="shared" si="1"/>
        <v>15.814620162446248</v>
      </c>
    </row>
    <row r="39" ht="15" customHeight="1">
      <c r="A39" s="214"/>
    </row>
  </sheetData>
  <sheetProtection/>
  <mergeCells count="18">
    <mergeCell ref="AD1:AF3"/>
    <mergeCell ref="P3:R3"/>
    <mergeCell ref="S3:U3"/>
    <mergeCell ref="V3:X3"/>
    <mergeCell ref="M3:O3"/>
    <mergeCell ref="A1:B4"/>
    <mergeCell ref="C1:C4"/>
    <mergeCell ref="AA1:AC3"/>
    <mergeCell ref="A5:B5"/>
    <mergeCell ref="AG1:AG4"/>
    <mergeCell ref="AH1:AH4"/>
    <mergeCell ref="AI1:AI4"/>
    <mergeCell ref="D2:F3"/>
    <mergeCell ref="G2:X2"/>
    <mergeCell ref="Y2:Y4"/>
    <mergeCell ref="Z2:Z4"/>
    <mergeCell ref="G3:I3"/>
    <mergeCell ref="J3:L3"/>
  </mergeCells>
  <printOptions horizontalCentered="1"/>
  <pageMargins left="0.3937007874015748" right="0.3937007874015748" top="0.5905511811023623" bottom="0.5905511811023623" header="0.5118110236220472" footer="0.5118110236220472"/>
  <pageSetup horizontalDpi="600" verticalDpi="600" orientation="landscape" paperSize="9" scale="68" r:id="rId3"/>
  <colBreaks count="1" manualBreakCount="1">
    <brk id="18" max="65535" man="1"/>
  </colBreaks>
  <legacyDrawing r:id="rId2"/>
</worksheet>
</file>

<file path=xl/worksheets/sheet11.xml><?xml version="1.0" encoding="utf-8"?>
<worksheet xmlns="http://schemas.openxmlformats.org/spreadsheetml/2006/main" xmlns:r="http://schemas.openxmlformats.org/officeDocument/2006/relationships">
  <dimension ref="A1:AI60"/>
  <sheetViews>
    <sheetView view="pageBreakPreview" zoomScale="75" zoomScaleSheetLayoutView="75" zoomScalePageLayoutView="0" workbookViewId="0" topLeftCell="A1">
      <selection activeCell="D20" sqref="D20"/>
    </sheetView>
  </sheetViews>
  <sheetFormatPr defaultColWidth="9.00390625" defaultRowHeight="15" customHeight="1"/>
  <cols>
    <col min="1" max="1" width="3.75390625" style="143" customWidth="1"/>
    <col min="2" max="2" width="11.625" style="136" customWidth="1"/>
    <col min="3" max="3" width="10.625" style="143" customWidth="1"/>
    <col min="4" max="4" width="10.625" style="144" customWidth="1"/>
    <col min="5" max="6" width="10.625" style="145" customWidth="1"/>
    <col min="7" max="29" width="10.625" style="136" customWidth="1"/>
    <col min="30" max="32" width="10.625" style="146" customWidth="1"/>
    <col min="33" max="34" width="9.00390625" style="146" customWidth="1"/>
    <col min="35" max="16384" width="9.00390625" style="136" customWidth="1"/>
  </cols>
  <sheetData>
    <row r="1" spans="1:35" ht="15" customHeight="1">
      <c r="A1" s="318" t="s">
        <v>99</v>
      </c>
      <c r="B1" s="351"/>
      <c r="C1" s="324" t="s">
        <v>0</v>
      </c>
      <c r="D1" s="75"/>
      <c r="E1" s="76"/>
      <c r="F1" s="76"/>
      <c r="G1" s="77"/>
      <c r="H1" s="77"/>
      <c r="I1" s="77"/>
      <c r="J1" s="77"/>
      <c r="K1" s="77"/>
      <c r="L1" s="77"/>
      <c r="M1" s="77"/>
      <c r="N1" s="77"/>
      <c r="O1" s="77"/>
      <c r="P1" s="77"/>
      <c r="Q1" s="77"/>
      <c r="R1" s="77"/>
      <c r="S1" s="77"/>
      <c r="T1" s="77"/>
      <c r="U1" s="77"/>
      <c r="V1" s="77"/>
      <c r="W1" s="77"/>
      <c r="X1" s="77"/>
      <c r="Y1" s="77"/>
      <c r="Z1" s="78"/>
      <c r="AA1" s="342" t="s">
        <v>1</v>
      </c>
      <c r="AB1" s="343"/>
      <c r="AC1" s="344"/>
      <c r="AD1" s="348" t="s">
        <v>2</v>
      </c>
      <c r="AE1" s="348"/>
      <c r="AF1" s="348"/>
      <c r="AG1" s="312" t="s">
        <v>3</v>
      </c>
      <c r="AH1" s="315" t="s">
        <v>4</v>
      </c>
      <c r="AI1" s="329" t="s">
        <v>5</v>
      </c>
    </row>
    <row r="2" spans="1:35" ht="19.5" customHeight="1">
      <c r="A2" s="320"/>
      <c r="B2" s="352"/>
      <c r="C2" s="325"/>
      <c r="D2" s="332" t="s">
        <v>1</v>
      </c>
      <c r="E2" s="333"/>
      <c r="F2" s="334"/>
      <c r="G2" s="336"/>
      <c r="H2" s="336"/>
      <c r="I2" s="336"/>
      <c r="J2" s="336"/>
      <c r="K2" s="336"/>
      <c r="L2" s="336"/>
      <c r="M2" s="336"/>
      <c r="N2" s="336"/>
      <c r="O2" s="336"/>
      <c r="P2" s="336"/>
      <c r="Q2" s="336"/>
      <c r="R2" s="336"/>
      <c r="S2" s="336"/>
      <c r="T2" s="336"/>
      <c r="U2" s="336"/>
      <c r="V2" s="336"/>
      <c r="W2" s="336"/>
      <c r="X2" s="337"/>
      <c r="Y2" s="338" t="s">
        <v>6</v>
      </c>
      <c r="Z2" s="340" t="s">
        <v>7</v>
      </c>
      <c r="AA2" s="345"/>
      <c r="AB2" s="346"/>
      <c r="AC2" s="347"/>
      <c r="AD2" s="349"/>
      <c r="AE2" s="349"/>
      <c r="AF2" s="349"/>
      <c r="AG2" s="313"/>
      <c r="AH2" s="316"/>
      <c r="AI2" s="330"/>
    </row>
    <row r="3" spans="1:35" ht="19.5" customHeight="1">
      <c r="A3" s="320"/>
      <c r="B3" s="352"/>
      <c r="C3" s="325"/>
      <c r="D3" s="335"/>
      <c r="E3" s="333"/>
      <c r="F3" s="333"/>
      <c r="G3" s="327" t="s">
        <v>8</v>
      </c>
      <c r="H3" s="328"/>
      <c r="I3" s="328"/>
      <c r="J3" s="327" t="s">
        <v>9</v>
      </c>
      <c r="K3" s="328"/>
      <c r="L3" s="328"/>
      <c r="M3" s="327" t="s">
        <v>10</v>
      </c>
      <c r="N3" s="328"/>
      <c r="O3" s="328"/>
      <c r="P3" s="327" t="s">
        <v>11</v>
      </c>
      <c r="Q3" s="328"/>
      <c r="R3" s="328"/>
      <c r="S3" s="327" t="s">
        <v>12</v>
      </c>
      <c r="T3" s="328"/>
      <c r="U3" s="328"/>
      <c r="V3" s="327" t="s">
        <v>13</v>
      </c>
      <c r="W3" s="328"/>
      <c r="X3" s="328"/>
      <c r="Y3" s="338"/>
      <c r="Z3" s="340"/>
      <c r="AA3" s="345"/>
      <c r="AB3" s="346"/>
      <c r="AC3" s="347"/>
      <c r="AD3" s="349"/>
      <c r="AE3" s="349"/>
      <c r="AF3" s="349"/>
      <c r="AG3" s="313"/>
      <c r="AH3" s="316"/>
      <c r="AI3" s="330"/>
    </row>
    <row r="4" spans="1:35" ht="19.5" customHeight="1" thickBot="1">
      <c r="A4" s="322"/>
      <c r="B4" s="353"/>
      <c r="C4" s="326"/>
      <c r="D4" s="79" t="s">
        <v>14</v>
      </c>
      <c r="E4" s="2" t="s">
        <v>15</v>
      </c>
      <c r="F4" s="2" t="s">
        <v>16</v>
      </c>
      <c r="G4" s="80" t="s">
        <v>14</v>
      </c>
      <c r="H4" s="2" t="s">
        <v>15</v>
      </c>
      <c r="I4" s="2" t="s">
        <v>16</v>
      </c>
      <c r="J4" s="80" t="s">
        <v>14</v>
      </c>
      <c r="K4" s="2" t="s">
        <v>15</v>
      </c>
      <c r="L4" s="2" t="s">
        <v>16</v>
      </c>
      <c r="M4" s="80" t="s">
        <v>14</v>
      </c>
      <c r="N4" s="2" t="s">
        <v>15</v>
      </c>
      <c r="O4" s="2" t="s">
        <v>16</v>
      </c>
      <c r="P4" s="80" t="s">
        <v>14</v>
      </c>
      <c r="Q4" s="2" t="s">
        <v>15</v>
      </c>
      <c r="R4" s="2" t="s">
        <v>16</v>
      </c>
      <c r="S4" s="80" t="s">
        <v>14</v>
      </c>
      <c r="T4" s="2" t="s">
        <v>15</v>
      </c>
      <c r="U4" s="2" t="s">
        <v>16</v>
      </c>
      <c r="V4" s="80" t="s">
        <v>14</v>
      </c>
      <c r="W4" s="2" t="s">
        <v>15</v>
      </c>
      <c r="X4" s="2" t="s">
        <v>16</v>
      </c>
      <c r="Y4" s="339"/>
      <c r="Z4" s="341"/>
      <c r="AA4" s="81" t="s">
        <v>14</v>
      </c>
      <c r="AB4" s="3" t="s">
        <v>17</v>
      </c>
      <c r="AC4" s="4" t="s">
        <v>18</v>
      </c>
      <c r="AD4" s="82"/>
      <c r="AE4" s="5" t="s">
        <v>17</v>
      </c>
      <c r="AF4" s="6" t="s">
        <v>18</v>
      </c>
      <c r="AG4" s="314"/>
      <c r="AH4" s="317"/>
      <c r="AI4" s="331"/>
    </row>
    <row r="5" spans="1:35" s="137" customFormat="1" ht="39.75" customHeight="1" thickBot="1">
      <c r="A5" s="310" t="s">
        <v>19</v>
      </c>
      <c r="B5" s="350"/>
      <c r="C5" s="83">
        <f>SUM(C6:C38)</f>
        <v>1310269</v>
      </c>
      <c r="D5" s="84">
        <f>SUM(E5:F5)</f>
        <v>21507.500000000004</v>
      </c>
      <c r="E5" s="12">
        <f aca="true" t="shared" si="0" ref="E5:AC5">SUM(E6:E38)</f>
        <v>20730.500000000004</v>
      </c>
      <c r="F5" s="12">
        <f t="shared" si="0"/>
        <v>777.0000000000002</v>
      </c>
      <c r="G5" s="85">
        <f t="shared" si="0"/>
        <v>613.9</v>
      </c>
      <c r="H5" s="13">
        <f t="shared" si="0"/>
        <v>613.9</v>
      </c>
      <c r="I5" s="13">
        <f t="shared" si="0"/>
        <v>0</v>
      </c>
      <c r="J5" s="85">
        <f t="shared" si="0"/>
        <v>16250.3</v>
      </c>
      <c r="K5" s="13">
        <f t="shared" si="0"/>
        <v>15734.399999999998</v>
      </c>
      <c r="L5" s="13">
        <f t="shared" si="0"/>
        <v>515.9</v>
      </c>
      <c r="M5" s="85">
        <f t="shared" si="0"/>
        <v>803.3000000000002</v>
      </c>
      <c r="N5" s="13">
        <f t="shared" si="0"/>
        <v>705.1999999999999</v>
      </c>
      <c r="O5" s="13">
        <f t="shared" si="0"/>
        <v>98.09999999999998</v>
      </c>
      <c r="P5" s="85">
        <f t="shared" si="0"/>
        <v>3617.7000000000003</v>
      </c>
      <c r="Q5" s="13">
        <f t="shared" si="0"/>
        <v>3535.5000000000005</v>
      </c>
      <c r="R5" s="13">
        <f t="shared" si="0"/>
        <v>82.19999999999999</v>
      </c>
      <c r="S5" s="85">
        <f t="shared" si="0"/>
        <v>0</v>
      </c>
      <c r="T5" s="13">
        <f t="shared" si="0"/>
        <v>0</v>
      </c>
      <c r="U5" s="13">
        <f t="shared" si="0"/>
        <v>0</v>
      </c>
      <c r="V5" s="85">
        <f t="shared" si="0"/>
        <v>222.29999999999998</v>
      </c>
      <c r="W5" s="13">
        <f t="shared" si="0"/>
        <v>141.50000000000003</v>
      </c>
      <c r="X5" s="13">
        <f t="shared" si="0"/>
        <v>80.8</v>
      </c>
      <c r="Y5" s="86">
        <f t="shared" si="0"/>
        <v>10316.900000000001</v>
      </c>
      <c r="Z5" s="87">
        <f t="shared" si="0"/>
        <v>31824.400000000005</v>
      </c>
      <c r="AA5" s="88">
        <f t="shared" si="0"/>
        <v>21507.500000000004</v>
      </c>
      <c r="AB5" s="14">
        <f t="shared" si="0"/>
        <v>17889.799999999992</v>
      </c>
      <c r="AC5" s="15">
        <f t="shared" si="0"/>
        <v>3617.7000000000003</v>
      </c>
      <c r="AD5" s="89">
        <f>AA5/C5/31*1000000</f>
        <v>529.502203425896</v>
      </c>
      <c r="AE5" s="16">
        <f>AB5/C5/31*1000000</f>
        <v>440.4365230198111</v>
      </c>
      <c r="AF5" s="17">
        <f>AC5/C5/31*1000000</f>
        <v>89.06568040608455</v>
      </c>
      <c r="AG5" s="90">
        <f>Z5/C5/31*1000000</f>
        <v>783.4983109476733</v>
      </c>
      <c r="AH5" s="91">
        <f>Y5/C5/31*1000000</f>
        <v>253.99610752177733</v>
      </c>
      <c r="AI5" s="18">
        <f aca="true" t="shared" si="1" ref="AI5:AI38">AC5*100/AA5</f>
        <v>16.82064396140881</v>
      </c>
    </row>
    <row r="6" spans="1:35" s="138" customFormat="1" ht="19.5" customHeight="1" thickTop="1">
      <c r="A6" s="147">
        <v>1</v>
      </c>
      <c r="B6" s="148" t="s">
        <v>20</v>
      </c>
      <c r="C6" s="149">
        <v>295613</v>
      </c>
      <c r="D6" s="150">
        <f>G6+J6+M6+P6+S6+V6</f>
        <v>4972.7</v>
      </c>
      <c r="E6" s="151">
        <f>H6+K6+N6+Q6+T6+W6</f>
        <v>4948.6</v>
      </c>
      <c r="F6" s="151">
        <f>I6+L6+O6+R6+U6+X6</f>
        <v>24.1</v>
      </c>
      <c r="G6" s="152">
        <f aca="true" t="shared" si="2" ref="G6:G38">SUM(H6:I6)</f>
        <v>0</v>
      </c>
      <c r="H6" s="151">
        <v>0</v>
      </c>
      <c r="I6" s="151">
        <v>0</v>
      </c>
      <c r="J6" s="152">
        <f>SUM(K6:L6)</f>
        <v>3612.4</v>
      </c>
      <c r="K6" s="151">
        <v>3595.4</v>
      </c>
      <c r="L6" s="151">
        <v>17</v>
      </c>
      <c r="M6" s="152">
        <f>SUM(N6:O6)</f>
        <v>309.70000000000005</v>
      </c>
      <c r="N6" s="151">
        <v>309.1</v>
      </c>
      <c r="O6" s="151">
        <v>0.6</v>
      </c>
      <c r="P6" s="152">
        <f>SUM(Q6:R6)</f>
        <v>995.9</v>
      </c>
      <c r="Q6" s="151">
        <v>995.5</v>
      </c>
      <c r="R6" s="151">
        <v>0.4</v>
      </c>
      <c r="S6" s="152">
        <f>SUM(T6:U6)</f>
        <v>0</v>
      </c>
      <c r="T6" s="151">
        <v>0</v>
      </c>
      <c r="U6" s="151">
        <v>0</v>
      </c>
      <c r="V6" s="152">
        <f>SUM(W6:X6)</f>
        <v>54.7</v>
      </c>
      <c r="W6" s="151">
        <v>48.6</v>
      </c>
      <c r="X6" s="151">
        <v>6.1</v>
      </c>
      <c r="Y6" s="153">
        <v>3155.8</v>
      </c>
      <c r="Z6" s="154">
        <f aca="true" t="shared" si="3" ref="Z6:Z38">D6+Y6</f>
        <v>8128.5</v>
      </c>
      <c r="AA6" s="155">
        <f aca="true" t="shared" si="4" ref="AA6:AA38">SUM(AB6:AC6)</f>
        <v>4972.7</v>
      </c>
      <c r="AB6" s="156">
        <f aca="true" t="shared" si="5" ref="AB6:AB38">G6+J6+M6+S6+V6</f>
        <v>3976.8</v>
      </c>
      <c r="AC6" s="157">
        <f aca="true" t="shared" si="6" ref="AC6:AC38">P6</f>
        <v>995.9</v>
      </c>
      <c r="AD6" s="158">
        <f aca="true" t="shared" si="7" ref="AD6:AD38">AA6/C6/31*1000000</f>
        <v>542.6340432232507</v>
      </c>
      <c r="AE6" s="159">
        <f aca="true" t="shared" si="8" ref="AE6:AE38">AB6/C6/31*1000000</f>
        <v>433.9588278179306</v>
      </c>
      <c r="AF6" s="160">
        <f aca="true" t="shared" si="9" ref="AF6:AF38">AC6/C6/31*1000000</f>
        <v>108.67521540532015</v>
      </c>
      <c r="AG6" s="161">
        <f aca="true" t="shared" si="10" ref="AG6:AG38">Z6/C6/31*1000000</f>
        <v>887.0032015484936</v>
      </c>
      <c r="AH6" s="162">
        <f aca="true" t="shared" si="11" ref="AH6:AH38">Y6/C6/31*1000000</f>
        <v>344.3691583252428</v>
      </c>
      <c r="AI6" s="163">
        <f t="shared" si="1"/>
        <v>20.027349327327208</v>
      </c>
    </row>
    <row r="7" spans="1:35" s="139" customFormat="1" ht="19.5" customHeight="1">
      <c r="A7" s="165">
        <v>2</v>
      </c>
      <c r="B7" s="148" t="s">
        <v>21</v>
      </c>
      <c r="C7" s="167">
        <v>57405</v>
      </c>
      <c r="D7" s="150">
        <f aca="true" t="shared" si="12" ref="D7:F38">G7+J7+M7+P7+S7+V7</f>
        <v>1097.6</v>
      </c>
      <c r="E7" s="151">
        <f t="shared" si="12"/>
        <v>949.3999999999999</v>
      </c>
      <c r="F7" s="151">
        <f t="shared" si="12"/>
        <v>148.2</v>
      </c>
      <c r="G7" s="152">
        <f>SUM(H7:I7)</f>
        <v>0</v>
      </c>
      <c r="H7" s="151">
        <v>0</v>
      </c>
      <c r="I7" s="151">
        <v>0</v>
      </c>
      <c r="J7" s="152">
        <f>SUM(K7:L7)</f>
        <v>833.0999999999999</v>
      </c>
      <c r="K7" s="151">
        <v>763.8</v>
      </c>
      <c r="L7" s="151">
        <v>69.3</v>
      </c>
      <c r="M7" s="152">
        <f>SUM(N7:O7)</f>
        <v>37.5</v>
      </c>
      <c r="N7" s="151">
        <v>20.3</v>
      </c>
      <c r="O7" s="151">
        <v>17.2</v>
      </c>
      <c r="P7" s="152">
        <f>SUM(Q7:R7)</f>
        <v>199.60000000000002</v>
      </c>
      <c r="Q7" s="151">
        <v>164.3</v>
      </c>
      <c r="R7" s="151">
        <v>35.3</v>
      </c>
      <c r="S7" s="152">
        <f>SUM(T7:U7)</f>
        <v>0</v>
      </c>
      <c r="T7" s="151">
        <v>0</v>
      </c>
      <c r="U7" s="151">
        <v>0</v>
      </c>
      <c r="V7" s="152">
        <f>SUM(W7:X7)</f>
        <v>27.4</v>
      </c>
      <c r="W7" s="151">
        <v>1</v>
      </c>
      <c r="X7" s="151">
        <v>26.4</v>
      </c>
      <c r="Y7" s="153">
        <v>562.4</v>
      </c>
      <c r="Z7" s="154">
        <f>D7+Y7</f>
        <v>1660</v>
      </c>
      <c r="AA7" s="155">
        <f>SUM(AB7:AC7)</f>
        <v>1097.6</v>
      </c>
      <c r="AB7" s="156">
        <f>G7+J7+M7+S7+V7</f>
        <v>897.9999999999999</v>
      </c>
      <c r="AC7" s="157">
        <f>P7</f>
        <v>199.60000000000002</v>
      </c>
      <c r="AD7" s="158">
        <f t="shared" si="7"/>
        <v>616.7834093354799</v>
      </c>
      <c r="AE7" s="159">
        <f t="shared" si="8"/>
        <v>504.62053715676103</v>
      </c>
      <c r="AF7" s="160">
        <f t="shared" si="9"/>
        <v>112.16287217871886</v>
      </c>
      <c r="AG7" s="161">
        <f t="shared" si="10"/>
        <v>932.8174740314292</v>
      </c>
      <c r="AH7" s="162">
        <f t="shared" si="11"/>
        <v>316.03406469594927</v>
      </c>
      <c r="AI7" s="163">
        <f t="shared" si="1"/>
        <v>18.18513119533528</v>
      </c>
    </row>
    <row r="8" spans="1:35" s="139" customFormat="1" ht="19.5" customHeight="1">
      <c r="A8" s="165">
        <v>3</v>
      </c>
      <c r="B8" s="215" t="s">
        <v>22</v>
      </c>
      <c r="C8" s="167">
        <v>39118</v>
      </c>
      <c r="D8" s="150">
        <f t="shared" si="12"/>
        <v>755.6</v>
      </c>
      <c r="E8" s="151">
        <f t="shared" si="12"/>
        <v>669.0999999999999</v>
      </c>
      <c r="F8" s="151">
        <f t="shared" si="12"/>
        <v>86.5</v>
      </c>
      <c r="G8" s="152">
        <f>SUM(H8:I8)</f>
        <v>0</v>
      </c>
      <c r="H8" s="151">
        <v>0</v>
      </c>
      <c r="I8" s="151">
        <v>0</v>
      </c>
      <c r="J8" s="152">
        <f>SUM(K8:L8)</f>
        <v>673</v>
      </c>
      <c r="K8" s="151">
        <v>607.3</v>
      </c>
      <c r="L8" s="151">
        <v>65.7</v>
      </c>
      <c r="M8" s="152">
        <f>SUM(N8:O8)</f>
        <v>64.7</v>
      </c>
      <c r="N8" s="151">
        <v>48</v>
      </c>
      <c r="O8" s="151">
        <v>16.7</v>
      </c>
      <c r="P8" s="152">
        <f>SUM(Q8:R8)</f>
        <v>17.9</v>
      </c>
      <c r="Q8" s="151">
        <v>13.8</v>
      </c>
      <c r="R8" s="151">
        <v>4.1</v>
      </c>
      <c r="S8" s="152">
        <f>SUM(T8:U8)</f>
        <v>0</v>
      </c>
      <c r="T8" s="151">
        <v>0</v>
      </c>
      <c r="U8" s="151">
        <v>0</v>
      </c>
      <c r="V8" s="152">
        <f>SUM(W8:X8)</f>
        <v>0</v>
      </c>
      <c r="W8" s="151">
        <v>0</v>
      </c>
      <c r="X8" s="151">
        <v>0</v>
      </c>
      <c r="Y8" s="153">
        <v>77.7</v>
      </c>
      <c r="Z8" s="154">
        <f>D8+Y8</f>
        <v>833.3000000000001</v>
      </c>
      <c r="AA8" s="155">
        <f>SUM(AB8:AC8)</f>
        <v>755.6</v>
      </c>
      <c r="AB8" s="156">
        <f>G8+J8+M8+S8+V8</f>
        <v>737.7</v>
      </c>
      <c r="AC8" s="157">
        <f>P8</f>
        <v>17.9</v>
      </c>
      <c r="AD8" s="158">
        <f t="shared" si="7"/>
        <v>623.0940627942916</v>
      </c>
      <c r="AE8" s="159">
        <f t="shared" si="8"/>
        <v>608.3330996868037</v>
      </c>
      <c r="AF8" s="160">
        <f t="shared" si="9"/>
        <v>14.760963107487848</v>
      </c>
      <c r="AG8" s="161">
        <f t="shared" si="10"/>
        <v>687.1681875681355</v>
      </c>
      <c r="AH8" s="162">
        <f t="shared" si="11"/>
        <v>64.0741247738439</v>
      </c>
      <c r="AI8" s="163">
        <f t="shared" si="1"/>
        <v>2.3689782953943883</v>
      </c>
    </row>
    <row r="9" spans="1:35" s="138" customFormat="1" ht="19.5" customHeight="1">
      <c r="A9" s="170">
        <v>4</v>
      </c>
      <c r="B9" s="215" t="s">
        <v>23</v>
      </c>
      <c r="C9" s="167">
        <v>100354</v>
      </c>
      <c r="D9" s="171">
        <f>G9+J9+M9+P9+S9+V9</f>
        <v>1446.9</v>
      </c>
      <c r="E9" s="151">
        <f>H9+K9+N9+Q9+T9+W9</f>
        <v>1430.5</v>
      </c>
      <c r="F9" s="151">
        <f>I9+L9+O9+R9+U9+X9</f>
        <v>16.4</v>
      </c>
      <c r="G9" s="172">
        <f>SUM(H9:I9)</f>
        <v>0</v>
      </c>
      <c r="H9" s="185">
        <v>0</v>
      </c>
      <c r="I9" s="173">
        <v>0</v>
      </c>
      <c r="J9" s="172">
        <f>SUM(K9:L9)</f>
        <v>1263.9</v>
      </c>
      <c r="K9" s="173">
        <v>1254.2</v>
      </c>
      <c r="L9" s="173">
        <v>9.7</v>
      </c>
      <c r="M9" s="172">
        <f>SUM(N9:O9)</f>
        <v>52.8</v>
      </c>
      <c r="N9" s="173">
        <v>51.5</v>
      </c>
      <c r="O9" s="173">
        <v>1.3</v>
      </c>
      <c r="P9" s="172">
        <f>SUM(Q9:R9)</f>
        <v>124.8</v>
      </c>
      <c r="Q9" s="173">
        <v>124.8</v>
      </c>
      <c r="R9" s="173">
        <v>0</v>
      </c>
      <c r="S9" s="172">
        <f>SUM(T9:U9)</f>
        <v>0</v>
      </c>
      <c r="T9" s="173">
        <v>0</v>
      </c>
      <c r="U9" s="173">
        <v>0</v>
      </c>
      <c r="V9" s="172">
        <f>SUM(W9:X9)</f>
        <v>5.4</v>
      </c>
      <c r="W9" s="185">
        <v>0</v>
      </c>
      <c r="X9" s="185">
        <v>5.4</v>
      </c>
      <c r="Y9" s="174">
        <v>1076.7</v>
      </c>
      <c r="Z9" s="175">
        <f>D9+Y9</f>
        <v>2523.6000000000004</v>
      </c>
      <c r="AA9" s="176">
        <f>SUM(AB9:AC9)</f>
        <v>1446.9</v>
      </c>
      <c r="AB9" s="177">
        <f>G9+J9+M9+S9+V9</f>
        <v>1322.1000000000001</v>
      </c>
      <c r="AC9" s="178">
        <f>P9</f>
        <v>124.8</v>
      </c>
      <c r="AD9" s="179">
        <f t="shared" si="7"/>
        <v>465.09549742299356</v>
      </c>
      <c r="AE9" s="180">
        <f t="shared" si="8"/>
        <v>424.9794437369133</v>
      </c>
      <c r="AF9" s="181">
        <f t="shared" si="9"/>
        <v>40.116053686080306</v>
      </c>
      <c r="AG9" s="182">
        <f t="shared" si="10"/>
        <v>811.1928932867971</v>
      </c>
      <c r="AH9" s="183">
        <f t="shared" si="11"/>
        <v>346.09739586380346</v>
      </c>
      <c r="AI9" s="184">
        <f>AC9*100/AA9</f>
        <v>8.625336927223719</v>
      </c>
    </row>
    <row r="10" spans="1:35" s="138" customFormat="1" ht="19.5" customHeight="1">
      <c r="A10" s="170">
        <v>5</v>
      </c>
      <c r="B10" s="215" t="s">
        <v>107</v>
      </c>
      <c r="C10" s="167">
        <v>93953</v>
      </c>
      <c r="D10" s="171">
        <f t="shared" si="12"/>
        <v>1276.1</v>
      </c>
      <c r="E10" s="151">
        <f t="shared" si="12"/>
        <v>1247.1</v>
      </c>
      <c r="F10" s="151">
        <f t="shared" si="12"/>
        <v>29</v>
      </c>
      <c r="G10" s="172">
        <f t="shared" si="2"/>
        <v>0</v>
      </c>
      <c r="H10" s="173">
        <v>0</v>
      </c>
      <c r="I10" s="173">
        <v>0</v>
      </c>
      <c r="J10" s="172">
        <f aca="true" t="shared" si="13" ref="J10:J38">SUM(K10:L10)</f>
        <v>943</v>
      </c>
      <c r="K10" s="173">
        <v>921</v>
      </c>
      <c r="L10" s="173">
        <v>22</v>
      </c>
      <c r="M10" s="172">
        <f aca="true" t="shared" si="14" ref="M10:M38">SUM(N10:O10)</f>
        <v>39.1</v>
      </c>
      <c r="N10" s="173">
        <v>32.1</v>
      </c>
      <c r="O10" s="173">
        <v>7</v>
      </c>
      <c r="P10" s="172">
        <f aca="true" t="shared" si="15" ref="P10:P38">SUM(Q10:R10)</f>
        <v>294</v>
      </c>
      <c r="Q10" s="173">
        <v>294</v>
      </c>
      <c r="R10" s="173">
        <v>0</v>
      </c>
      <c r="S10" s="172">
        <f aca="true" t="shared" si="16" ref="S10:S38">SUM(T10:U10)</f>
        <v>0</v>
      </c>
      <c r="T10" s="173">
        <v>0</v>
      </c>
      <c r="U10" s="173">
        <v>0</v>
      </c>
      <c r="V10" s="172">
        <f aca="true" t="shared" si="17" ref="V10:V38">SUM(W10:X10)</f>
        <v>0</v>
      </c>
      <c r="W10" s="173">
        <v>0</v>
      </c>
      <c r="X10" s="173">
        <v>0</v>
      </c>
      <c r="Y10" s="174">
        <v>646.8</v>
      </c>
      <c r="Z10" s="175">
        <f t="shared" si="3"/>
        <v>1922.8999999999999</v>
      </c>
      <c r="AA10" s="176">
        <f t="shared" si="4"/>
        <v>1276.1</v>
      </c>
      <c r="AB10" s="177">
        <f t="shared" si="5"/>
        <v>982.1</v>
      </c>
      <c r="AC10" s="178">
        <f t="shared" si="6"/>
        <v>294</v>
      </c>
      <c r="AD10" s="179">
        <f t="shared" si="7"/>
        <v>438.13945407844614</v>
      </c>
      <c r="AE10" s="180">
        <f t="shared" si="8"/>
        <v>337.19673838291834</v>
      </c>
      <c r="AF10" s="181">
        <f t="shared" si="9"/>
        <v>100.94271569552792</v>
      </c>
      <c r="AG10" s="182">
        <f t="shared" si="10"/>
        <v>660.2134286086076</v>
      </c>
      <c r="AH10" s="183">
        <f t="shared" si="11"/>
        <v>222.07397453016142</v>
      </c>
      <c r="AI10" s="184">
        <f t="shared" si="1"/>
        <v>23.03894679100384</v>
      </c>
    </row>
    <row r="11" spans="1:35" s="138" customFormat="1" ht="19.5" customHeight="1">
      <c r="A11" s="170">
        <v>6</v>
      </c>
      <c r="B11" s="215" t="s">
        <v>108</v>
      </c>
      <c r="C11" s="167">
        <v>37450</v>
      </c>
      <c r="D11" s="171">
        <f t="shared" si="12"/>
        <v>771.5</v>
      </c>
      <c r="E11" s="151">
        <f t="shared" si="12"/>
        <v>704.1</v>
      </c>
      <c r="F11" s="151">
        <f t="shared" si="12"/>
        <v>67.39999999999999</v>
      </c>
      <c r="G11" s="172">
        <f>SUM(H11:I11)</f>
        <v>0</v>
      </c>
      <c r="H11" s="185">
        <v>0</v>
      </c>
      <c r="I11" s="173">
        <v>0</v>
      </c>
      <c r="J11" s="172">
        <f t="shared" si="13"/>
        <v>633</v>
      </c>
      <c r="K11" s="173">
        <v>587.6</v>
      </c>
      <c r="L11" s="173">
        <v>45.4</v>
      </c>
      <c r="M11" s="172">
        <f t="shared" si="14"/>
        <v>39.4</v>
      </c>
      <c r="N11" s="173">
        <v>22.7</v>
      </c>
      <c r="O11" s="173">
        <v>16.7</v>
      </c>
      <c r="P11" s="172">
        <f t="shared" si="15"/>
        <v>99.1</v>
      </c>
      <c r="Q11" s="173">
        <v>93.8</v>
      </c>
      <c r="R11" s="173">
        <v>5.3</v>
      </c>
      <c r="S11" s="172">
        <f t="shared" si="16"/>
        <v>0</v>
      </c>
      <c r="T11" s="173">
        <v>0</v>
      </c>
      <c r="U11" s="173">
        <v>0</v>
      </c>
      <c r="V11" s="172">
        <f t="shared" si="17"/>
        <v>0</v>
      </c>
      <c r="W11" s="185">
        <v>0</v>
      </c>
      <c r="X11" s="185">
        <v>0</v>
      </c>
      <c r="Y11" s="174">
        <v>317.5</v>
      </c>
      <c r="Z11" s="175">
        <f t="shared" si="3"/>
        <v>1089</v>
      </c>
      <c r="AA11" s="176">
        <f t="shared" si="4"/>
        <v>771.5</v>
      </c>
      <c r="AB11" s="177">
        <f t="shared" si="5"/>
        <v>672.4</v>
      </c>
      <c r="AC11" s="178">
        <f t="shared" si="6"/>
        <v>99.1</v>
      </c>
      <c r="AD11" s="179">
        <f t="shared" si="7"/>
        <v>664.5419699384125</v>
      </c>
      <c r="AE11" s="180">
        <f t="shared" si="8"/>
        <v>579.1808432749041</v>
      </c>
      <c r="AF11" s="181">
        <f t="shared" si="9"/>
        <v>85.36112666350832</v>
      </c>
      <c r="AG11" s="182">
        <f t="shared" si="10"/>
        <v>938.0248934062621</v>
      </c>
      <c r="AH11" s="183">
        <f t="shared" si="11"/>
        <v>273.48292346784956</v>
      </c>
      <c r="AI11" s="184">
        <f t="shared" si="1"/>
        <v>12.845106934543098</v>
      </c>
    </row>
    <row r="12" spans="1:35" s="138" customFormat="1" ht="19.5" customHeight="1">
      <c r="A12" s="170">
        <v>7</v>
      </c>
      <c r="B12" s="215" t="s">
        <v>26</v>
      </c>
      <c r="C12" s="167">
        <v>29367</v>
      </c>
      <c r="D12" s="171">
        <f>G12+J12+M12+P12+S12+V12</f>
        <v>444.4</v>
      </c>
      <c r="E12" s="151">
        <f>H12+K12+N12+Q12+T12+W12</f>
        <v>419.9</v>
      </c>
      <c r="F12" s="151">
        <f>I12+L12+O12+R12+U12+X12</f>
        <v>24.5</v>
      </c>
      <c r="G12" s="172">
        <f>SUM(H12:I12)</f>
        <v>0</v>
      </c>
      <c r="H12" s="185">
        <v>0</v>
      </c>
      <c r="I12" s="173">
        <v>0</v>
      </c>
      <c r="J12" s="172">
        <f>SUM(K12:L12)</f>
        <v>335.59999999999997</v>
      </c>
      <c r="K12" s="173">
        <v>322.4</v>
      </c>
      <c r="L12" s="173">
        <v>13.2</v>
      </c>
      <c r="M12" s="172">
        <f>SUM(N12:O12)</f>
        <v>7.1</v>
      </c>
      <c r="N12" s="173">
        <v>5.5</v>
      </c>
      <c r="O12" s="173">
        <v>1.6</v>
      </c>
      <c r="P12" s="172">
        <f>SUM(Q12:R12)</f>
        <v>98.7</v>
      </c>
      <c r="Q12" s="173">
        <v>91.5</v>
      </c>
      <c r="R12" s="173">
        <v>7.2</v>
      </c>
      <c r="S12" s="172">
        <f>SUM(T12:U12)</f>
        <v>0</v>
      </c>
      <c r="T12" s="173">
        <v>0</v>
      </c>
      <c r="U12" s="173">
        <v>0</v>
      </c>
      <c r="V12" s="172">
        <f>SUM(W12:X12)</f>
        <v>3</v>
      </c>
      <c r="W12" s="173">
        <v>0.5</v>
      </c>
      <c r="X12" s="173">
        <v>2.5</v>
      </c>
      <c r="Y12" s="174">
        <v>210</v>
      </c>
      <c r="Z12" s="175">
        <f>D12+Y12</f>
        <v>654.4</v>
      </c>
      <c r="AA12" s="176">
        <f>SUM(AB12:AC12)</f>
        <v>444.4</v>
      </c>
      <c r="AB12" s="177">
        <f>G12+J12+M12+S12+V12</f>
        <v>345.7</v>
      </c>
      <c r="AC12" s="178">
        <f>P12</f>
        <v>98.7</v>
      </c>
      <c r="AD12" s="179">
        <f t="shared" si="7"/>
        <v>488.14941502256755</v>
      </c>
      <c r="AE12" s="180">
        <f t="shared" si="8"/>
        <v>379.7327920191305</v>
      </c>
      <c r="AF12" s="181">
        <f t="shared" si="9"/>
        <v>108.41662300343705</v>
      </c>
      <c r="AG12" s="182">
        <f t="shared" si="10"/>
        <v>718.8230809873272</v>
      </c>
      <c r="AH12" s="183">
        <f t="shared" si="11"/>
        <v>230.67366596475966</v>
      </c>
      <c r="AI12" s="184">
        <f t="shared" si="1"/>
        <v>22.209720972097212</v>
      </c>
    </row>
    <row r="13" spans="1:35" s="138" customFormat="1" ht="19.5" customHeight="1">
      <c r="A13" s="170">
        <v>8</v>
      </c>
      <c r="B13" s="215" t="s">
        <v>109</v>
      </c>
      <c r="C13" s="167">
        <v>125802</v>
      </c>
      <c r="D13" s="171">
        <f t="shared" si="12"/>
        <v>1974.9</v>
      </c>
      <c r="E13" s="151">
        <f t="shared" si="12"/>
        <v>1917.8000000000002</v>
      </c>
      <c r="F13" s="151">
        <f t="shared" si="12"/>
        <v>57.099999999999994</v>
      </c>
      <c r="G13" s="172">
        <f t="shared" si="2"/>
        <v>0</v>
      </c>
      <c r="H13" s="173">
        <v>0</v>
      </c>
      <c r="I13" s="173">
        <v>0</v>
      </c>
      <c r="J13" s="172">
        <f t="shared" si="13"/>
        <v>1650.6000000000001</v>
      </c>
      <c r="K13" s="173">
        <v>1609.7</v>
      </c>
      <c r="L13" s="173">
        <v>40.9</v>
      </c>
      <c r="M13" s="172">
        <f t="shared" si="14"/>
        <v>77.10000000000001</v>
      </c>
      <c r="N13" s="173">
        <v>70.9</v>
      </c>
      <c r="O13" s="173">
        <v>6.2</v>
      </c>
      <c r="P13" s="172">
        <f t="shared" si="15"/>
        <v>237.5</v>
      </c>
      <c r="Q13" s="173">
        <v>237.2</v>
      </c>
      <c r="R13" s="173">
        <v>0.3</v>
      </c>
      <c r="S13" s="172">
        <f t="shared" si="16"/>
        <v>0</v>
      </c>
      <c r="T13" s="173">
        <v>0</v>
      </c>
      <c r="U13" s="173">
        <v>0</v>
      </c>
      <c r="V13" s="172">
        <f t="shared" si="17"/>
        <v>9.7</v>
      </c>
      <c r="W13" s="173">
        <v>0</v>
      </c>
      <c r="X13" s="173">
        <v>9.7</v>
      </c>
      <c r="Y13" s="174">
        <v>729.4</v>
      </c>
      <c r="Z13" s="175">
        <f t="shared" si="3"/>
        <v>2704.3</v>
      </c>
      <c r="AA13" s="176">
        <f t="shared" si="4"/>
        <v>1974.9</v>
      </c>
      <c r="AB13" s="177">
        <f t="shared" si="5"/>
        <v>1737.4</v>
      </c>
      <c r="AC13" s="178">
        <f t="shared" si="6"/>
        <v>237.5</v>
      </c>
      <c r="AD13" s="179">
        <f t="shared" si="7"/>
        <v>506.4025342435194</v>
      </c>
      <c r="AE13" s="180">
        <f t="shared" si="8"/>
        <v>445.5029434374858</v>
      </c>
      <c r="AF13" s="181">
        <f t="shared" si="9"/>
        <v>60.89959080603365</v>
      </c>
      <c r="AG13" s="182">
        <f t="shared" si="10"/>
        <v>693.434793333713</v>
      </c>
      <c r="AH13" s="183">
        <f t="shared" si="11"/>
        <v>187.03225909019343</v>
      </c>
      <c r="AI13" s="184">
        <f t="shared" si="1"/>
        <v>12.025925363309534</v>
      </c>
    </row>
    <row r="14" spans="1:35" s="139" customFormat="1" ht="19.5" customHeight="1">
      <c r="A14" s="165">
        <v>9</v>
      </c>
      <c r="B14" s="215" t="s">
        <v>110</v>
      </c>
      <c r="C14" s="167">
        <v>20565</v>
      </c>
      <c r="D14" s="171">
        <f t="shared" si="12"/>
        <v>359.8</v>
      </c>
      <c r="E14" s="151">
        <f>H14+K14+N14+Q14+T14+W14</f>
        <v>302.5</v>
      </c>
      <c r="F14" s="151">
        <f t="shared" si="12"/>
        <v>57.3</v>
      </c>
      <c r="G14" s="172">
        <f t="shared" si="2"/>
        <v>0</v>
      </c>
      <c r="H14" s="185">
        <v>0</v>
      </c>
      <c r="I14" s="185">
        <v>0</v>
      </c>
      <c r="J14" s="172">
        <f t="shared" si="13"/>
        <v>294.2</v>
      </c>
      <c r="K14" s="185">
        <v>249.4</v>
      </c>
      <c r="L14" s="185">
        <v>44.8</v>
      </c>
      <c r="M14" s="172">
        <f t="shared" si="14"/>
        <v>4</v>
      </c>
      <c r="N14" s="185">
        <v>0.1</v>
      </c>
      <c r="O14" s="185">
        <v>3.9</v>
      </c>
      <c r="P14" s="172">
        <f t="shared" si="15"/>
        <v>61.6</v>
      </c>
      <c r="Q14" s="185">
        <v>53</v>
      </c>
      <c r="R14" s="185">
        <v>8.6</v>
      </c>
      <c r="S14" s="172">
        <v>0</v>
      </c>
      <c r="T14" s="185">
        <v>0</v>
      </c>
      <c r="U14" s="185">
        <v>0</v>
      </c>
      <c r="V14" s="172">
        <f t="shared" si="17"/>
        <v>0</v>
      </c>
      <c r="W14" s="185">
        <v>0</v>
      </c>
      <c r="X14" s="185">
        <v>0</v>
      </c>
      <c r="Y14" s="174">
        <v>68</v>
      </c>
      <c r="Z14" s="175">
        <f t="shared" si="3"/>
        <v>427.8</v>
      </c>
      <c r="AA14" s="176">
        <f t="shared" si="4"/>
        <v>359.8</v>
      </c>
      <c r="AB14" s="177">
        <f>G14+J14+M14+S14+V14</f>
        <v>298.2</v>
      </c>
      <c r="AC14" s="178">
        <f>P14</f>
        <v>61.6</v>
      </c>
      <c r="AD14" s="186">
        <f t="shared" si="7"/>
        <v>564.3788773597483</v>
      </c>
      <c r="AE14" s="180">
        <f t="shared" si="8"/>
        <v>467.7536999129432</v>
      </c>
      <c r="AF14" s="181">
        <f t="shared" si="9"/>
        <v>96.62517744680517</v>
      </c>
      <c r="AG14" s="182">
        <f t="shared" si="10"/>
        <v>671.0430342815463</v>
      </c>
      <c r="AH14" s="187">
        <f t="shared" si="11"/>
        <v>106.66415692179791</v>
      </c>
      <c r="AI14" s="184">
        <f t="shared" si="1"/>
        <v>17.120622568093385</v>
      </c>
    </row>
    <row r="15" spans="1:35" s="139" customFormat="1" ht="19.5" customHeight="1">
      <c r="A15" s="165">
        <v>10</v>
      </c>
      <c r="B15" s="215" t="s">
        <v>29</v>
      </c>
      <c r="C15" s="167">
        <v>36912</v>
      </c>
      <c r="D15" s="171">
        <f t="shared" si="12"/>
        <v>821.8000000000001</v>
      </c>
      <c r="E15" s="151">
        <f t="shared" si="12"/>
        <v>762.4000000000001</v>
      </c>
      <c r="F15" s="151">
        <f t="shared" si="12"/>
        <v>59.4</v>
      </c>
      <c r="G15" s="172">
        <f t="shared" si="2"/>
        <v>613.9</v>
      </c>
      <c r="H15" s="185">
        <v>613.9</v>
      </c>
      <c r="I15" s="185">
        <v>0</v>
      </c>
      <c r="J15" s="172">
        <f t="shared" si="13"/>
        <v>57.2</v>
      </c>
      <c r="K15" s="185">
        <v>0</v>
      </c>
      <c r="L15" s="185">
        <v>57.2</v>
      </c>
      <c r="M15" s="172">
        <f t="shared" si="14"/>
        <v>0.8</v>
      </c>
      <c r="N15" s="185">
        <v>0</v>
      </c>
      <c r="O15" s="185">
        <v>0.8</v>
      </c>
      <c r="P15" s="172">
        <f t="shared" si="15"/>
        <v>145.3</v>
      </c>
      <c r="Q15" s="185">
        <v>145.3</v>
      </c>
      <c r="R15" s="185">
        <v>0</v>
      </c>
      <c r="S15" s="172">
        <f t="shared" si="16"/>
        <v>0</v>
      </c>
      <c r="T15" s="185">
        <v>0</v>
      </c>
      <c r="U15" s="185">
        <v>0</v>
      </c>
      <c r="V15" s="172">
        <f t="shared" si="17"/>
        <v>4.6</v>
      </c>
      <c r="W15" s="185">
        <v>3.2</v>
      </c>
      <c r="X15" s="185">
        <v>1.4</v>
      </c>
      <c r="Y15" s="174">
        <v>422.3</v>
      </c>
      <c r="Z15" s="175">
        <f t="shared" si="3"/>
        <v>1244.1000000000001</v>
      </c>
      <c r="AA15" s="176">
        <f t="shared" si="4"/>
        <v>821.8</v>
      </c>
      <c r="AB15" s="177">
        <f>G15+J15+M15+S15+V15</f>
        <v>676.5</v>
      </c>
      <c r="AC15" s="178">
        <f>P15</f>
        <v>145.3</v>
      </c>
      <c r="AD15" s="179">
        <f t="shared" si="7"/>
        <v>718.1858858732887</v>
      </c>
      <c r="AE15" s="180">
        <f t="shared" si="8"/>
        <v>591.2055874826964</v>
      </c>
      <c r="AF15" s="181">
        <f t="shared" si="9"/>
        <v>126.98029839059247</v>
      </c>
      <c r="AG15" s="182">
        <f t="shared" si="10"/>
        <v>1087.241495029154</v>
      </c>
      <c r="AH15" s="183">
        <f t="shared" si="11"/>
        <v>369.05560915586506</v>
      </c>
      <c r="AI15" s="184">
        <f t="shared" si="1"/>
        <v>17.6807009004624</v>
      </c>
    </row>
    <row r="16" spans="1:35" s="138" customFormat="1" ht="19.5" customHeight="1">
      <c r="A16" s="170">
        <v>11</v>
      </c>
      <c r="B16" s="215" t="s">
        <v>111</v>
      </c>
      <c r="C16" s="167">
        <v>29364</v>
      </c>
      <c r="D16" s="171">
        <f t="shared" si="12"/>
        <v>537.7</v>
      </c>
      <c r="E16" s="151">
        <f t="shared" si="12"/>
        <v>528.5</v>
      </c>
      <c r="F16" s="151">
        <f t="shared" si="12"/>
        <v>9.2</v>
      </c>
      <c r="G16" s="172">
        <f t="shared" si="2"/>
        <v>0</v>
      </c>
      <c r="H16" s="173">
        <v>0</v>
      </c>
      <c r="I16" s="173">
        <v>0</v>
      </c>
      <c r="J16" s="172">
        <f t="shared" si="13"/>
        <v>422.09999999999997</v>
      </c>
      <c r="K16" s="173">
        <v>416.7</v>
      </c>
      <c r="L16" s="173">
        <v>5.4</v>
      </c>
      <c r="M16" s="172">
        <f t="shared" si="14"/>
        <v>14.1</v>
      </c>
      <c r="N16" s="173">
        <v>12.9</v>
      </c>
      <c r="O16" s="173">
        <v>1.2</v>
      </c>
      <c r="P16" s="172">
        <f t="shared" si="15"/>
        <v>90.89999999999999</v>
      </c>
      <c r="Q16" s="173">
        <v>90.8</v>
      </c>
      <c r="R16" s="173">
        <v>0.1</v>
      </c>
      <c r="S16" s="172">
        <f t="shared" si="16"/>
        <v>0</v>
      </c>
      <c r="T16" s="173">
        <v>0</v>
      </c>
      <c r="U16" s="173">
        <v>0</v>
      </c>
      <c r="V16" s="172">
        <f t="shared" si="17"/>
        <v>10.6</v>
      </c>
      <c r="W16" s="173">
        <v>8.1</v>
      </c>
      <c r="X16" s="173">
        <v>2.5</v>
      </c>
      <c r="Y16" s="174">
        <v>175.9</v>
      </c>
      <c r="Z16" s="175">
        <f t="shared" si="3"/>
        <v>713.6</v>
      </c>
      <c r="AA16" s="176">
        <f t="shared" si="4"/>
        <v>537.7</v>
      </c>
      <c r="AB16" s="177">
        <f t="shared" si="5"/>
        <v>446.8</v>
      </c>
      <c r="AC16" s="178">
        <f t="shared" si="6"/>
        <v>90.89999999999999</v>
      </c>
      <c r="AD16" s="179">
        <f t="shared" si="7"/>
        <v>590.6947721809897</v>
      </c>
      <c r="AE16" s="180">
        <f t="shared" si="8"/>
        <v>490.83582706056563</v>
      </c>
      <c r="AF16" s="181">
        <f t="shared" si="9"/>
        <v>99.85894512042394</v>
      </c>
      <c r="AG16" s="182">
        <f t="shared" si="10"/>
        <v>783.9311687341534</v>
      </c>
      <c r="AH16" s="183">
        <f t="shared" si="11"/>
        <v>193.23639655316362</v>
      </c>
      <c r="AI16" s="184">
        <f t="shared" si="1"/>
        <v>16.90533754881904</v>
      </c>
    </row>
    <row r="17" spans="1:35" s="138" customFormat="1" ht="19.5" customHeight="1">
      <c r="A17" s="170">
        <v>12</v>
      </c>
      <c r="B17" s="215" t="s">
        <v>112</v>
      </c>
      <c r="C17" s="167">
        <v>27996</v>
      </c>
      <c r="D17" s="171">
        <f t="shared" si="12"/>
        <v>528</v>
      </c>
      <c r="E17" s="151">
        <f t="shared" si="12"/>
        <v>493.5</v>
      </c>
      <c r="F17" s="151">
        <f t="shared" si="12"/>
        <v>34.5</v>
      </c>
      <c r="G17" s="172">
        <f t="shared" si="2"/>
        <v>0</v>
      </c>
      <c r="H17" s="173">
        <v>0</v>
      </c>
      <c r="I17" s="173">
        <v>0</v>
      </c>
      <c r="J17" s="172">
        <f t="shared" si="13"/>
        <v>433.8</v>
      </c>
      <c r="K17" s="173">
        <v>409.3</v>
      </c>
      <c r="L17" s="173">
        <v>24.5</v>
      </c>
      <c r="M17" s="172">
        <f t="shared" si="14"/>
        <v>0.1</v>
      </c>
      <c r="N17" s="173">
        <v>0</v>
      </c>
      <c r="O17" s="173">
        <v>0.1</v>
      </c>
      <c r="P17" s="172">
        <f t="shared" si="15"/>
        <v>94.10000000000001</v>
      </c>
      <c r="Q17" s="173">
        <v>84.2</v>
      </c>
      <c r="R17" s="173">
        <v>9.9</v>
      </c>
      <c r="S17" s="172">
        <v>0</v>
      </c>
      <c r="T17" s="173">
        <v>0</v>
      </c>
      <c r="U17" s="173">
        <v>0</v>
      </c>
      <c r="V17" s="172">
        <f t="shared" si="17"/>
        <v>0</v>
      </c>
      <c r="W17" s="173">
        <v>0</v>
      </c>
      <c r="X17" s="173">
        <v>0</v>
      </c>
      <c r="Y17" s="174">
        <v>278.4</v>
      </c>
      <c r="Z17" s="175">
        <f t="shared" si="3"/>
        <v>806.4</v>
      </c>
      <c r="AA17" s="176">
        <f t="shared" si="4"/>
        <v>528</v>
      </c>
      <c r="AB17" s="177">
        <f t="shared" si="5"/>
        <v>433.90000000000003</v>
      </c>
      <c r="AC17" s="178">
        <f t="shared" si="6"/>
        <v>94.10000000000001</v>
      </c>
      <c r="AD17" s="179">
        <f t="shared" si="7"/>
        <v>608.3818425673715</v>
      </c>
      <c r="AE17" s="180">
        <f t="shared" si="8"/>
        <v>499.95621494314867</v>
      </c>
      <c r="AF17" s="181">
        <f t="shared" si="9"/>
        <v>108.42562762422283</v>
      </c>
      <c r="AG17" s="182">
        <f t="shared" si="10"/>
        <v>929.1649959210763</v>
      </c>
      <c r="AH17" s="183">
        <f t="shared" si="11"/>
        <v>320.7831533537049</v>
      </c>
      <c r="AI17" s="184">
        <f t="shared" si="1"/>
        <v>17.821969696969695</v>
      </c>
    </row>
    <row r="18" spans="1:35" s="138" customFormat="1" ht="19.5" customHeight="1">
      <c r="A18" s="170">
        <v>13</v>
      </c>
      <c r="B18" s="215" t="s">
        <v>113</v>
      </c>
      <c r="C18" s="167">
        <v>123668</v>
      </c>
      <c r="D18" s="171">
        <f t="shared" si="12"/>
        <v>1909.3999999999999</v>
      </c>
      <c r="E18" s="151">
        <f t="shared" si="12"/>
        <v>1877.9</v>
      </c>
      <c r="F18" s="151">
        <f t="shared" si="12"/>
        <v>31.5</v>
      </c>
      <c r="G18" s="172">
        <f t="shared" si="2"/>
        <v>0</v>
      </c>
      <c r="H18" s="173">
        <v>0</v>
      </c>
      <c r="I18" s="173">
        <v>0</v>
      </c>
      <c r="J18" s="172">
        <f t="shared" si="13"/>
        <v>1552.3999999999999</v>
      </c>
      <c r="K18" s="173">
        <v>1529.8</v>
      </c>
      <c r="L18" s="173">
        <v>22.6</v>
      </c>
      <c r="M18" s="172">
        <f t="shared" si="14"/>
        <v>62.8</v>
      </c>
      <c r="N18" s="173">
        <v>53.9</v>
      </c>
      <c r="O18" s="173">
        <v>8.9</v>
      </c>
      <c r="P18" s="172">
        <f t="shared" si="15"/>
        <v>294.2</v>
      </c>
      <c r="Q18" s="173">
        <v>294.2</v>
      </c>
      <c r="R18" s="173">
        <v>0</v>
      </c>
      <c r="S18" s="172">
        <f t="shared" si="16"/>
        <v>0</v>
      </c>
      <c r="T18" s="173">
        <v>0</v>
      </c>
      <c r="U18" s="173">
        <v>0</v>
      </c>
      <c r="V18" s="172">
        <f t="shared" si="17"/>
        <v>0</v>
      </c>
      <c r="W18" s="173">
        <v>0</v>
      </c>
      <c r="X18" s="173">
        <v>0</v>
      </c>
      <c r="Y18" s="174">
        <v>905.6</v>
      </c>
      <c r="Z18" s="175">
        <f t="shared" si="3"/>
        <v>2815</v>
      </c>
      <c r="AA18" s="176">
        <f t="shared" si="4"/>
        <v>1909.3999999999999</v>
      </c>
      <c r="AB18" s="177">
        <f t="shared" si="5"/>
        <v>1615.1999999999998</v>
      </c>
      <c r="AC18" s="178">
        <f t="shared" si="6"/>
        <v>294.2</v>
      </c>
      <c r="AD18" s="179">
        <f t="shared" si="7"/>
        <v>498.0556682981594</v>
      </c>
      <c r="AE18" s="180">
        <f t="shared" si="8"/>
        <v>421.3153427438918</v>
      </c>
      <c r="AF18" s="181">
        <f t="shared" si="9"/>
        <v>76.74032555426756</v>
      </c>
      <c r="AG18" s="161">
        <f t="shared" si="10"/>
        <v>734.2760585834916</v>
      </c>
      <c r="AH18" s="183">
        <f t="shared" si="11"/>
        <v>236.22039028533212</v>
      </c>
      <c r="AI18" s="184">
        <f t="shared" si="1"/>
        <v>15.407981564889495</v>
      </c>
    </row>
    <row r="19" spans="1:35" s="138" customFormat="1" ht="19.5" customHeight="1">
      <c r="A19" s="170">
        <v>14</v>
      </c>
      <c r="B19" s="215" t="s">
        <v>33</v>
      </c>
      <c r="C19" s="167">
        <v>17696</v>
      </c>
      <c r="D19" s="171">
        <f t="shared" si="12"/>
        <v>308.50000000000006</v>
      </c>
      <c r="E19" s="151">
        <f t="shared" si="12"/>
        <v>304.4</v>
      </c>
      <c r="F19" s="151">
        <f t="shared" si="12"/>
        <v>4.1</v>
      </c>
      <c r="G19" s="172">
        <f t="shared" si="2"/>
        <v>0</v>
      </c>
      <c r="H19" s="173">
        <v>0</v>
      </c>
      <c r="I19" s="173">
        <v>0</v>
      </c>
      <c r="J19" s="172">
        <f t="shared" si="13"/>
        <v>253.20000000000002</v>
      </c>
      <c r="K19" s="173">
        <v>250.8</v>
      </c>
      <c r="L19" s="173">
        <v>2.4</v>
      </c>
      <c r="M19" s="172">
        <f t="shared" si="14"/>
        <v>0</v>
      </c>
      <c r="N19" s="173">
        <v>0</v>
      </c>
      <c r="O19" s="173">
        <v>0</v>
      </c>
      <c r="P19" s="172">
        <f t="shared" si="15"/>
        <v>47.2</v>
      </c>
      <c r="Q19" s="173">
        <v>47.2</v>
      </c>
      <c r="R19" s="173">
        <v>0</v>
      </c>
      <c r="S19" s="172">
        <f t="shared" si="16"/>
        <v>0</v>
      </c>
      <c r="T19" s="173">
        <v>0</v>
      </c>
      <c r="U19" s="173">
        <v>0</v>
      </c>
      <c r="V19" s="172">
        <f t="shared" si="17"/>
        <v>8.1</v>
      </c>
      <c r="W19" s="173">
        <v>6.4</v>
      </c>
      <c r="X19" s="173">
        <v>1.7</v>
      </c>
      <c r="Y19" s="174">
        <v>117.9</v>
      </c>
      <c r="Z19" s="175">
        <f t="shared" si="3"/>
        <v>426.4000000000001</v>
      </c>
      <c r="AA19" s="176">
        <f t="shared" si="4"/>
        <v>308.5</v>
      </c>
      <c r="AB19" s="177">
        <f t="shared" si="5"/>
        <v>261.3</v>
      </c>
      <c r="AC19" s="178">
        <f t="shared" si="6"/>
        <v>47.2</v>
      </c>
      <c r="AD19" s="179">
        <f t="shared" si="7"/>
        <v>562.3651052907892</v>
      </c>
      <c r="AE19" s="180">
        <f t="shared" si="8"/>
        <v>476.3241556320364</v>
      </c>
      <c r="AF19" s="181">
        <f t="shared" si="9"/>
        <v>86.04094965875285</v>
      </c>
      <c r="AG19" s="161">
        <f t="shared" si="10"/>
        <v>777.2851892900894</v>
      </c>
      <c r="AH19" s="183">
        <f t="shared" si="11"/>
        <v>214.9200839993</v>
      </c>
      <c r="AI19" s="184">
        <f t="shared" si="1"/>
        <v>15.299837925445704</v>
      </c>
    </row>
    <row r="20" spans="1:35" s="138" customFormat="1" ht="19.5" customHeight="1">
      <c r="A20" s="170">
        <v>15</v>
      </c>
      <c r="B20" s="215" t="s">
        <v>34</v>
      </c>
      <c r="C20" s="167">
        <v>7009</v>
      </c>
      <c r="D20" s="171">
        <f t="shared" si="12"/>
        <v>83.6</v>
      </c>
      <c r="E20" s="151">
        <f t="shared" si="12"/>
        <v>83.6</v>
      </c>
      <c r="F20" s="151">
        <f t="shared" si="12"/>
        <v>0</v>
      </c>
      <c r="G20" s="172">
        <f>SUM(H20:I20)</f>
        <v>0</v>
      </c>
      <c r="H20" s="173">
        <v>0</v>
      </c>
      <c r="I20" s="173">
        <v>0</v>
      </c>
      <c r="J20" s="172">
        <f>SUM(K20:L20)</f>
        <v>58.5</v>
      </c>
      <c r="K20" s="173">
        <v>58.5</v>
      </c>
      <c r="L20" s="173">
        <v>0</v>
      </c>
      <c r="M20" s="172">
        <f>SUM(N20:O20)</f>
        <v>0.8</v>
      </c>
      <c r="N20" s="173">
        <v>0.8</v>
      </c>
      <c r="O20" s="173">
        <v>0</v>
      </c>
      <c r="P20" s="172">
        <f>SUM(Q20:R20)</f>
        <v>24.3</v>
      </c>
      <c r="Q20" s="173">
        <v>24.3</v>
      </c>
      <c r="R20" s="173">
        <v>0</v>
      </c>
      <c r="S20" s="172">
        <f>SUM(T20:U20)</f>
        <v>0</v>
      </c>
      <c r="T20" s="173">
        <v>0</v>
      </c>
      <c r="U20" s="173">
        <v>0</v>
      </c>
      <c r="V20" s="172">
        <v>0</v>
      </c>
      <c r="W20" s="173">
        <v>0</v>
      </c>
      <c r="X20" s="173">
        <v>0</v>
      </c>
      <c r="Y20" s="174">
        <v>37.9</v>
      </c>
      <c r="Z20" s="175">
        <f>D20+Y20</f>
        <v>121.5</v>
      </c>
      <c r="AA20" s="176">
        <f>SUM(AB20:AC20)</f>
        <v>83.6</v>
      </c>
      <c r="AB20" s="177">
        <f>G20+J20+M20+S20+V20</f>
        <v>59.3</v>
      </c>
      <c r="AC20" s="178">
        <f>P20</f>
        <v>24.3</v>
      </c>
      <c r="AD20" s="179">
        <f t="shared" si="7"/>
        <v>384.75876637871124</v>
      </c>
      <c r="AE20" s="180">
        <f t="shared" si="8"/>
        <v>272.92099098394226</v>
      </c>
      <c r="AF20" s="181">
        <f t="shared" si="9"/>
        <v>111.83777539476894</v>
      </c>
      <c r="AG20" s="182">
        <f t="shared" si="10"/>
        <v>559.1888769738447</v>
      </c>
      <c r="AH20" s="183">
        <f t="shared" si="11"/>
        <v>174.43011059513344</v>
      </c>
      <c r="AI20" s="184">
        <f t="shared" si="1"/>
        <v>29.066985645933016</v>
      </c>
    </row>
    <row r="21" spans="1:35" s="138" customFormat="1" ht="19.5" customHeight="1">
      <c r="A21" s="170">
        <v>16</v>
      </c>
      <c r="B21" s="215" t="s">
        <v>114</v>
      </c>
      <c r="C21" s="167">
        <v>14847</v>
      </c>
      <c r="D21" s="171">
        <f t="shared" si="12"/>
        <v>239.39999999999998</v>
      </c>
      <c r="E21" s="151">
        <f t="shared" si="12"/>
        <v>233.1</v>
      </c>
      <c r="F21" s="151">
        <f t="shared" si="12"/>
        <v>6.300000000000001</v>
      </c>
      <c r="G21" s="172">
        <f>SUM(H21:I21)</f>
        <v>0</v>
      </c>
      <c r="H21" s="173">
        <v>0</v>
      </c>
      <c r="I21" s="173">
        <v>0</v>
      </c>
      <c r="J21" s="172">
        <f>SUM(K21:L21)</f>
        <v>193.79999999999998</v>
      </c>
      <c r="K21" s="173">
        <v>189.1</v>
      </c>
      <c r="L21" s="173">
        <v>4.7</v>
      </c>
      <c r="M21" s="172">
        <f>SUM(N21:O21)</f>
        <v>6.1</v>
      </c>
      <c r="N21" s="173">
        <v>5</v>
      </c>
      <c r="O21" s="173">
        <v>1.1</v>
      </c>
      <c r="P21" s="172">
        <f>SUM(Q21:R21)</f>
        <v>39.3</v>
      </c>
      <c r="Q21" s="173">
        <v>39</v>
      </c>
      <c r="R21" s="173">
        <v>0.3</v>
      </c>
      <c r="S21" s="172">
        <f>SUM(T21:U21)</f>
        <v>0</v>
      </c>
      <c r="T21" s="173">
        <v>0</v>
      </c>
      <c r="U21" s="173">
        <v>0</v>
      </c>
      <c r="V21" s="172">
        <f>SUM(W21:X21)</f>
        <v>0.2</v>
      </c>
      <c r="W21" s="173">
        <v>0</v>
      </c>
      <c r="X21" s="173">
        <v>0.2</v>
      </c>
      <c r="Y21" s="174">
        <v>56.2</v>
      </c>
      <c r="Z21" s="175">
        <f t="shared" si="3"/>
        <v>295.59999999999997</v>
      </c>
      <c r="AA21" s="176">
        <f t="shared" si="4"/>
        <v>239.39999999999998</v>
      </c>
      <c r="AB21" s="177">
        <f t="shared" si="5"/>
        <v>200.09999999999997</v>
      </c>
      <c r="AC21" s="178">
        <f t="shared" si="6"/>
        <v>39.3</v>
      </c>
      <c r="AD21" s="179">
        <f t="shared" si="7"/>
        <v>520.1441803166491</v>
      </c>
      <c r="AE21" s="180">
        <f t="shared" si="8"/>
        <v>434.75710309674804</v>
      </c>
      <c r="AF21" s="181">
        <f t="shared" si="9"/>
        <v>85.38707721990104</v>
      </c>
      <c r="AG21" s="182">
        <f t="shared" si="10"/>
        <v>642.2498734402734</v>
      </c>
      <c r="AH21" s="183">
        <f t="shared" si="11"/>
        <v>122.10569312362439</v>
      </c>
      <c r="AI21" s="184">
        <f t="shared" si="1"/>
        <v>16.416040100250626</v>
      </c>
    </row>
    <row r="22" spans="1:35" s="138" customFormat="1" ht="19.5" customHeight="1">
      <c r="A22" s="170">
        <v>17</v>
      </c>
      <c r="B22" s="216" t="s">
        <v>100</v>
      </c>
      <c r="C22" s="167">
        <v>55106</v>
      </c>
      <c r="D22" s="171">
        <f>G22+J22+M22+P22+S22+V22</f>
        <v>953</v>
      </c>
      <c r="E22" s="151">
        <f>H22+K22+N22+Q22+T22+W22</f>
        <v>932</v>
      </c>
      <c r="F22" s="151">
        <f>I22+L22+O22+R22+U22+X22</f>
        <v>21</v>
      </c>
      <c r="G22" s="172">
        <f>SUM(H22:I22)</f>
        <v>0</v>
      </c>
      <c r="H22" s="173">
        <v>0</v>
      </c>
      <c r="I22" s="173">
        <v>0</v>
      </c>
      <c r="J22" s="172">
        <f>SUM(K22:L22)</f>
        <v>749.1</v>
      </c>
      <c r="K22" s="173">
        <v>738.6</v>
      </c>
      <c r="L22" s="173">
        <v>10.5</v>
      </c>
      <c r="M22" s="172">
        <v>0</v>
      </c>
      <c r="N22" s="173">
        <v>0</v>
      </c>
      <c r="O22" s="173">
        <v>0</v>
      </c>
      <c r="P22" s="172">
        <f>SUM(Q22:R22)</f>
        <v>175.5</v>
      </c>
      <c r="Q22" s="173">
        <v>172.5</v>
      </c>
      <c r="R22" s="173">
        <v>3</v>
      </c>
      <c r="S22" s="172">
        <f>SUM(T22:U22)</f>
        <v>0</v>
      </c>
      <c r="T22" s="173">
        <v>0</v>
      </c>
      <c r="U22" s="173">
        <v>0</v>
      </c>
      <c r="V22" s="172">
        <f>SUM(W22:X22)</f>
        <v>28.4</v>
      </c>
      <c r="W22" s="173">
        <v>20.9</v>
      </c>
      <c r="X22" s="173">
        <v>7.5</v>
      </c>
      <c r="Y22" s="174">
        <v>231.9</v>
      </c>
      <c r="Z22" s="175">
        <f>D22+Y22</f>
        <v>1184.9</v>
      </c>
      <c r="AA22" s="176">
        <f>SUM(AB22:AC22)</f>
        <v>953</v>
      </c>
      <c r="AB22" s="177">
        <f>G22+J22+M22+S22+V22</f>
        <v>777.5</v>
      </c>
      <c r="AC22" s="178">
        <f>P22</f>
        <v>175.5</v>
      </c>
      <c r="AD22" s="179">
        <f>AA22/C22/31*1000000</f>
        <v>557.8691155930564</v>
      </c>
      <c r="AE22" s="180">
        <f>AB22/C22/31*1000000</f>
        <v>455.1345617771263</v>
      </c>
      <c r="AF22" s="181">
        <f>AC22/C22/31*1000000</f>
        <v>102.73455381593011</v>
      </c>
      <c r="AG22" s="182">
        <f>Z22/C22/31*1000000</f>
        <v>693.6192183276103</v>
      </c>
      <c r="AH22" s="183">
        <f>Y22/C22/31*1000000</f>
        <v>135.75010273455382</v>
      </c>
      <c r="AI22" s="184">
        <f>AC22*100/AA22</f>
        <v>18.415529905561385</v>
      </c>
    </row>
    <row r="23" spans="1:35" s="138" customFormat="1" ht="19.5" customHeight="1">
      <c r="A23" s="170">
        <v>18</v>
      </c>
      <c r="B23" s="215" t="s">
        <v>116</v>
      </c>
      <c r="C23" s="167">
        <v>33925</v>
      </c>
      <c r="D23" s="171">
        <f t="shared" si="12"/>
        <v>451.3</v>
      </c>
      <c r="E23" s="151">
        <f t="shared" si="12"/>
        <v>435.7</v>
      </c>
      <c r="F23" s="151">
        <f t="shared" si="12"/>
        <v>15.600000000000001</v>
      </c>
      <c r="G23" s="172">
        <v>0</v>
      </c>
      <c r="H23" s="173">
        <v>0</v>
      </c>
      <c r="I23" s="188">
        <v>0</v>
      </c>
      <c r="J23" s="172">
        <f t="shared" si="13"/>
        <v>290.3</v>
      </c>
      <c r="K23" s="173">
        <v>279.3</v>
      </c>
      <c r="L23" s="173">
        <v>11</v>
      </c>
      <c r="M23" s="172">
        <f t="shared" si="14"/>
        <v>0</v>
      </c>
      <c r="N23" s="173">
        <v>0</v>
      </c>
      <c r="O23" s="173">
        <v>0</v>
      </c>
      <c r="P23" s="172">
        <f t="shared" si="15"/>
        <v>141</v>
      </c>
      <c r="Q23" s="173">
        <v>140.2</v>
      </c>
      <c r="R23" s="173">
        <v>0.8</v>
      </c>
      <c r="S23" s="172">
        <v>0</v>
      </c>
      <c r="T23" s="173">
        <v>0</v>
      </c>
      <c r="U23" s="173">
        <v>0</v>
      </c>
      <c r="V23" s="172">
        <f t="shared" si="17"/>
        <v>20</v>
      </c>
      <c r="W23" s="173">
        <v>16.2</v>
      </c>
      <c r="X23" s="173">
        <v>3.8</v>
      </c>
      <c r="Y23" s="174">
        <v>261.3</v>
      </c>
      <c r="Z23" s="175">
        <f t="shared" si="3"/>
        <v>712.6</v>
      </c>
      <c r="AA23" s="176">
        <f t="shared" si="4"/>
        <v>451.3</v>
      </c>
      <c r="AB23" s="177">
        <f t="shared" si="5"/>
        <v>310.3</v>
      </c>
      <c r="AC23" s="178">
        <f t="shared" si="6"/>
        <v>141</v>
      </c>
      <c r="AD23" s="179">
        <f t="shared" si="7"/>
        <v>429.12496731404667</v>
      </c>
      <c r="AE23" s="180">
        <f t="shared" si="8"/>
        <v>295.0531295314617</v>
      </c>
      <c r="AF23" s="181">
        <f t="shared" si="9"/>
        <v>134.07183778258494</v>
      </c>
      <c r="AG23" s="182">
        <f t="shared" si="10"/>
        <v>677.5857560558158</v>
      </c>
      <c r="AH23" s="183">
        <f t="shared" si="11"/>
        <v>248.4607887417691</v>
      </c>
      <c r="AI23" s="184">
        <f t="shared" si="1"/>
        <v>31.24307555949479</v>
      </c>
    </row>
    <row r="24" spans="1:35" s="138" customFormat="1" ht="19.5" customHeight="1">
      <c r="A24" s="170">
        <v>19</v>
      </c>
      <c r="B24" s="215" t="s">
        <v>117</v>
      </c>
      <c r="C24" s="167">
        <v>26821</v>
      </c>
      <c r="D24" s="171">
        <f t="shared" si="12"/>
        <v>420.4</v>
      </c>
      <c r="E24" s="151">
        <f t="shared" si="12"/>
        <v>406</v>
      </c>
      <c r="F24" s="151">
        <f t="shared" si="12"/>
        <v>14.4</v>
      </c>
      <c r="G24" s="172">
        <v>0</v>
      </c>
      <c r="H24" s="173">
        <v>0</v>
      </c>
      <c r="I24" s="173">
        <v>0</v>
      </c>
      <c r="J24" s="172">
        <f t="shared" si="13"/>
        <v>269.7</v>
      </c>
      <c r="K24" s="173">
        <v>259.9</v>
      </c>
      <c r="L24" s="173">
        <v>9.8</v>
      </c>
      <c r="M24" s="172">
        <f t="shared" si="14"/>
        <v>0</v>
      </c>
      <c r="N24" s="173">
        <v>0</v>
      </c>
      <c r="O24" s="173">
        <v>0</v>
      </c>
      <c r="P24" s="172">
        <f t="shared" si="15"/>
        <v>127.89999999999999</v>
      </c>
      <c r="Q24" s="173">
        <v>127.3</v>
      </c>
      <c r="R24" s="173">
        <v>0.6</v>
      </c>
      <c r="S24" s="172">
        <v>0</v>
      </c>
      <c r="T24" s="173">
        <v>0</v>
      </c>
      <c r="U24" s="173">
        <v>0</v>
      </c>
      <c r="V24" s="172">
        <f t="shared" si="17"/>
        <v>22.8</v>
      </c>
      <c r="W24" s="173">
        <v>18.8</v>
      </c>
      <c r="X24" s="185">
        <v>4</v>
      </c>
      <c r="Y24" s="174">
        <v>355.5</v>
      </c>
      <c r="Z24" s="175">
        <f t="shared" si="3"/>
        <v>775.9</v>
      </c>
      <c r="AA24" s="176">
        <f t="shared" si="4"/>
        <v>420.4</v>
      </c>
      <c r="AB24" s="177">
        <f t="shared" si="5"/>
        <v>292.5</v>
      </c>
      <c r="AC24" s="178">
        <f t="shared" si="6"/>
        <v>127.89999999999999</v>
      </c>
      <c r="AD24" s="179">
        <f t="shared" si="7"/>
        <v>505.6220991976677</v>
      </c>
      <c r="AE24" s="180">
        <f t="shared" si="8"/>
        <v>351.7946337186437</v>
      </c>
      <c r="AF24" s="181">
        <f t="shared" si="9"/>
        <v>153.827465479024</v>
      </c>
      <c r="AG24" s="182">
        <f t="shared" si="10"/>
        <v>933.1878847941731</v>
      </c>
      <c r="AH24" s="183">
        <f t="shared" si="11"/>
        <v>427.5657855965054</v>
      </c>
      <c r="AI24" s="184">
        <f t="shared" si="1"/>
        <v>30.423406279733587</v>
      </c>
    </row>
    <row r="25" spans="1:35" s="138" customFormat="1" ht="19.5" customHeight="1">
      <c r="A25" s="170">
        <v>20</v>
      </c>
      <c r="B25" s="215" t="s">
        <v>38</v>
      </c>
      <c r="C25" s="167">
        <v>6411</v>
      </c>
      <c r="D25" s="171">
        <f t="shared" si="12"/>
        <v>85.7</v>
      </c>
      <c r="E25" s="151">
        <f t="shared" si="12"/>
        <v>85.7</v>
      </c>
      <c r="F25" s="151">
        <f t="shared" si="12"/>
        <v>0</v>
      </c>
      <c r="G25" s="172">
        <f t="shared" si="2"/>
        <v>0</v>
      </c>
      <c r="H25" s="173">
        <v>0</v>
      </c>
      <c r="I25" s="173">
        <v>0</v>
      </c>
      <c r="J25" s="172">
        <f t="shared" si="13"/>
        <v>70.1</v>
      </c>
      <c r="K25" s="173">
        <v>70.1</v>
      </c>
      <c r="L25" s="173">
        <v>0</v>
      </c>
      <c r="M25" s="172">
        <f t="shared" si="14"/>
        <v>2.7</v>
      </c>
      <c r="N25" s="173">
        <v>2.7</v>
      </c>
      <c r="O25" s="173">
        <v>0</v>
      </c>
      <c r="P25" s="172">
        <f t="shared" si="15"/>
        <v>12.9</v>
      </c>
      <c r="Q25" s="173">
        <v>12.9</v>
      </c>
      <c r="R25" s="173">
        <v>0</v>
      </c>
      <c r="S25" s="172">
        <f t="shared" si="16"/>
        <v>0</v>
      </c>
      <c r="T25" s="173">
        <v>0</v>
      </c>
      <c r="U25" s="173">
        <v>0</v>
      </c>
      <c r="V25" s="172">
        <f t="shared" si="17"/>
        <v>0</v>
      </c>
      <c r="W25" s="173">
        <v>0</v>
      </c>
      <c r="X25" s="173">
        <v>0</v>
      </c>
      <c r="Y25" s="174">
        <v>47.5</v>
      </c>
      <c r="Z25" s="175">
        <f t="shared" si="3"/>
        <v>133.2</v>
      </c>
      <c r="AA25" s="176">
        <f t="shared" si="4"/>
        <v>85.7</v>
      </c>
      <c r="AB25" s="177">
        <f t="shared" si="5"/>
        <v>72.8</v>
      </c>
      <c r="AC25" s="178">
        <f t="shared" si="6"/>
        <v>12.9</v>
      </c>
      <c r="AD25" s="179">
        <f t="shared" si="7"/>
        <v>431.2144952475835</v>
      </c>
      <c r="AE25" s="180">
        <f t="shared" si="8"/>
        <v>366.3058956128831</v>
      </c>
      <c r="AF25" s="181">
        <f t="shared" si="9"/>
        <v>64.90859963470045</v>
      </c>
      <c r="AG25" s="182">
        <f t="shared" si="10"/>
        <v>670.2190287862092</v>
      </c>
      <c r="AH25" s="183">
        <f t="shared" si="11"/>
        <v>239.00453353862565</v>
      </c>
      <c r="AI25" s="184">
        <f t="shared" si="1"/>
        <v>15.052508751458577</v>
      </c>
    </row>
    <row r="26" spans="1:35" s="138" customFormat="1" ht="19.5" customHeight="1">
      <c r="A26" s="170">
        <v>21</v>
      </c>
      <c r="B26" s="215" t="s">
        <v>39</v>
      </c>
      <c r="C26" s="167">
        <v>16205</v>
      </c>
      <c r="D26" s="171">
        <f t="shared" si="12"/>
        <v>194.79999999999998</v>
      </c>
      <c r="E26" s="151">
        <f t="shared" si="12"/>
        <v>188.5</v>
      </c>
      <c r="F26" s="151">
        <f t="shared" si="12"/>
        <v>6.300000000000001</v>
      </c>
      <c r="G26" s="172">
        <f t="shared" si="2"/>
        <v>0</v>
      </c>
      <c r="H26" s="173">
        <v>0</v>
      </c>
      <c r="I26" s="173">
        <v>0</v>
      </c>
      <c r="J26" s="172">
        <f t="shared" si="13"/>
        <v>156.79999999999998</v>
      </c>
      <c r="K26" s="173">
        <v>152.1</v>
      </c>
      <c r="L26" s="173">
        <v>4.7</v>
      </c>
      <c r="M26" s="172">
        <f t="shared" si="14"/>
        <v>4.1</v>
      </c>
      <c r="N26" s="173">
        <v>2.5</v>
      </c>
      <c r="O26" s="173">
        <v>1.6</v>
      </c>
      <c r="P26" s="172">
        <f t="shared" si="15"/>
        <v>33.9</v>
      </c>
      <c r="Q26" s="173">
        <v>33.9</v>
      </c>
      <c r="R26" s="173">
        <v>0</v>
      </c>
      <c r="S26" s="172">
        <f t="shared" si="16"/>
        <v>0</v>
      </c>
      <c r="T26" s="173">
        <v>0</v>
      </c>
      <c r="U26" s="173">
        <v>0</v>
      </c>
      <c r="V26" s="172">
        <f t="shared" si="17"/>
        <v>0</v>
      </c>
      <c r="W26" s="173">
        <v>0</v>
      </c>
      <c r="X26" s="173">
        <v>0</v>
      </c>
      <c r="Y26" s="174">
        <v>114.6</v>
      </c>
      <c r="Z26" s="175">
        <f t="shared" si="3"/>
        <v>309.4</v>
      </c>
      <c r="AA26" s="176">
        <f t="shared" si="4"/>
        <v>194.79999999999998</v>
      </c>
      <c r="AB26" s="177">
        <f t="shared" si="5"/>
        <v>160.89999999999998</v>
      </c>
      <c r="AC26" s="178">
        <f t="shared" si="6"/>
        <v>33.9</v>
      </c>
      <c r="AD26" s="179">
        <f t="shared" si="7"/>
        <v>387.7735864080182</v>
      </c>
      <c r="AE26" s="180">
        <f t="shared" si="8"/>
        <v>320.29142737705405</v>
      </c>
      <c r="AF26" s="181">
        <f t="shared" si="9"/>
        <v>67.48215903096416</v>
      </c>
      <c r="AG26" s="182">
        <f t="shared" si="10"/>
        <v>615.8991151675607</v>
      </c>
      <c r="AH26" s="183">
        <f t="shared" si="11"/>
        <v>228.12552875954253</v>
      </c>
      <c r="AI26" s="184">
        <f t="shared" si="1"/>
        <v>17.402464065708422</v>
      </c>
    </row>
    <row r="27" spans="1:35" s="138" customFormat="1" ht="19.5" customHeight="1">
      <c r="A27" s="170">
        <v>22</v>
      </c>
      <c r="B27" s="215" t="s">
        <v>40</v>
      </c>
      <c r="C27" s="167">
        <v>8204</v>
      </c>
      <c r="D27" s="171">
        <f t="shared" si="12"/>
        <v>116.7</v>
      </c>
      <c r="E27" s="151">
        <f t="shared" si="12"/>
        <v>115.10000000000001</v>
      </c>
      <c r="F27" s="151">
        <f t="shared" si="12"/>
        <v>1.6</v>
      </c>
      <c r="G27" s="172">
        <f t="shared" si="2"/>
        <v>0</v>
      </c>
      <c r="H27" s="173">
        <v>0</v>
      </c>
      <c r="I27" s="173">
        <v>0</v>
      </c>
      <c r="J27" s="172">
        <f t="shared" si="13"/>
        <v>97.10000000000001</v>
      </c>
      <c r="K27" s="173">
        <v>95.7</v>
      </c>
      <c r="L27" s="173">
        <v>1.4</v>
      </c>
      <c r="M27" s="172">
        <f t="shared" si="14"/>
        <v>4.3</v>
      </c>
      <c r="N27" s="173">
        <v>4.2</v>
      </c>
      <c r="O27" s="173">
        <v>0.1</v>
      </c>
      <c r="P27" s="172">
        <f t="shared" si="15"/>
        <v>15.2</v>
      </c>
      <c r="Q27" s="173">
        <v>15.2</v>
      </c>
      <c r="R27" s="173">
        <v>0</v>
      </c>
      <c r="S27" s="172">
        <f t="shared" si="16"/>
        <v>0</v>
      </c>
      <c r="T27" s="173">
        <v>0</v>
      </c>
      <c r="U27" s="173">
        <v>0</v>
      </c>
      <c r="V27" s="172">
        <f t="shared" si="17"/>
        <v>0.1</v>
      </c>
      <c r="W27" s="173">
        <v>0</v>
      </c>
      <c r="X27" s="173">
        <v>0.1</v>
      </c>
      <c r="Y27" s="174">
        <v>40.4</v>
      </c>
      <c r="Z27" s="175">
        <f t="shared" si="3"/>
        <v>157.1</v>
      </c>
      <c r="AA27" s="176">
        <f t="shared" si="4"/>
        <v>116.7</v>
      </c>
      <c r="AB27" s="177">
        <f t="shared" si="5"/>
        <v>101.5</v>
      </c>
      <c r="AC27" s="178">
        <f t="shared" si="6"/>
        <v>15.2</v>
      </c>
      <c r="AD27" s="179">
        <f t="shared" si="7"/>
        <v>458.863496956638</v>
      </c>
      <c r="AE27" s="180">
        <f t="shared" si="8"/>
        <v>399.0972145766817</v>
      </c>
      <c r="AF27" s="181">
        <f t="shared" si="9"/>
        <v>59.766282379956266</v>
      </c>
      <c r="AG27" s="182">
        <f t="shared" si="10"/>
        <v>617.7159843349427</v>
      </c>
      <c r="AH27" s="183">
        <f t="shared" si="11"/>
        <v>158.85248737830483</v>
      </c>
      <c r="AI27" s="184">
        <f t="shared" si="1"/>
        <v>13.024850042844902</v>
      </c>
    </row>
    <row r="28" spans="1:35" s="139" customFormat="1" ht="19.5" customHeight="1">
      <c r="A28" s="170">
        <v>23</v>
      </c>
      <c r="B28" s="215" t="s">
        <v>41</v>
      </c>
      <c r="C28" s="167">
        <v>6114</v>
      </c>
      <c r="D28" s="171">
        <f t="shared" si="12"/>
        <v>96.89999999999999</v>
      </c>
      <c r="E28" s="151">
        <f t="shared" si="12"/>
        <v>94.2</v>
      </c>
      <c r="F28" s="151">
        <f t="shared" si="12"/>
        <v>2.7</v>
      </c>
      <c r="G28" s="172">
        <f t="shared" si="2"/>
        <v>0</v>
      </c>
      <c r="H28" s="185">
        <v>0</v>
      </c>
      <c r="I28" s="185">
        <v>0</v>
      </c>
      <c r="J28" s="172">
        <f t="shared" si="13"/>
        <v>85.39999999999999</v>
      </c>
      <c r="K28" s="185">
        <v>83.3</v>
      </c>
      <c r="L28" s="185">
        <v>2.1</v>
      </c>
      <c r="M28" s="172">
        <f t="shared" si="14"/>
        <v>7.9</v>
      </c>
      <c r="N28" s="185">
        <v>7.4</v>
      </c>
      <c r="O28" s="185">
        <v>0.5</v>
      </c>
      <c r="P28" s="172">
        <f t="shared" si="15"/>
        <v>3.6</v>
      </c>
      <c r="Q28" s="185">
        <v>3.5</v>
      </c>
      <c r="R28" s="185">
        <v>0.1</v>
      </c>
      <c r="S28" s="172">
        <f t="shared" si="16"/>
        <v>0</v>
      </c>
      <c r="T28" s="185">
        <v>0</v>
      </c>
      <c r="U28" s="185">
        <v>0</v>
      </c>
      <c r="V28" s="172">
        <f t="shared" si="17"/>
        <v>0</v>
      </c>
      <c r="W28" s="185">
        <v>0</v>
      </c>
      <c r="X28" s="185">
        <v>0</v>
      </c>
      <c r="Y28" s="174">
        <v>0</v>
      </c>
      <c r="Z28" s="175">
        <f t="shared" si="3"/>
        <v>96.89999999999999</v>
      </c>
      <c r="AA28" s="176">
        <f t="shared" si="4"/>
        <v>96.89999999999999</v>
      </c>
      <c r="AB28" s="212">
        <f t="shared" si="5"/>
        <v>93.3</v>
      </c>
      <c r="AC28" s="178">
        <f t="shared" si="6"/>
        <v>3.6</v>
      </c>
      <c r="AD28" s="179">
        <f t="shared" si="7"/>
        <v>511.2539175029282</v>
      </c>
      <c r="AE28" s="180">
        <f t="shared" si="8"/>
        <v>492.25996391148817</v>
      </c>
      <c r="AF28" s="181">
        <f t="shared" si="9"/>
        <v>18.99395359144006</v>
      </c>
      <c r="AG28" s="182">
        <f t="shared" si="10"/>
        <v>511.2539175029282</v>
      </c>
      <c r="AH28" s="183">
        <f t="shared" si="11"/>
        <v>0</v>
      </c>
      <c r="AI28" s="184">
        <f t="shared" si="1"/>
        <v>3.715170278637771</v>
      </c>
    </row>
    <row r="29" spans="1:35" s="139" customFormat="1" ht="19.5" customHeight="1">
      <c r="A29" s="170">
        <v>24</v>
      </c>
      <c r="B29" s="215" t="s">
        <v>42</v>
      </c>
      <c r="C29" s="167">
        <v>12738</v>
      </c>
      <c r="D29" s="171">
        <f>G29+J29+M29+P29+S29+V29</f>
        <v>261.3</v>
      </c>
      <c r="E29" s="151">
        <f>H29+K29+N29+Q29+T29+W29</f>
        <v>255.79999999999998</v>
      </c>
      <c r="F29" s="151">
        <f>L29+I29+O29+R29+U29+X29</f>
        <v>5.5</v>
      </c>
      <c r="G29" s="172">
        <f>SUM(H29:I29)</f>
        <v>0</v>
      </c>
      <c r="H29" s="185">
        <v>0</v>
      </c>
      <c r="I29" s="185">
        <v>0</v>
      </c>
      <c r="J29" s="172">
        <f>SUM(K29:L29)</f>
        <v>182.6</v>
      </c>
      <c r="K29" s="185">
        <v>179.5</v>
      </c>
      <c r="L29" s="185">
        <v>3.1</v>
      </c>
      <c r="M29" s="172">
        <f>SUM(N29:O29)</f>
        <v>7.9</v>
      </c>
      <c r="N29" s="185">
        <v>6.4</v>
      </c>
      <c r="O29" s="185">
        <v>1.5</v>
      </c>
      <c r="P29" s="172">
        <f>SUM(Q29:R29)</f>
        <v>67.7</v>
      </c>
      <c r="Q29" s="185">
        <v>66.8</v>
      </c>
      <c r="R29" s="185">
        <v>0.9</v>
      </c>
      <c r="S29" s="172">
        <f>SUM(T29:U29)</f>
        <v>0</v>
      </c>
      <c r="T29" s="185">
        <v>0</v>
      </c>
      <c r="U29" s="185">
        <v>0</v>
      </c>
      <c r="V29" s="172">
        <f>SUM(W29:X29)</f>
        <v>3.1</v>
      </c>
      <c r="W29" s="185">
        <v>3.1</v>
      </c>
      <c r="X29" s="185">
        <v>0</v>
      </c>
      <c r="Y29" s="174">
        <v>71</v>
      </c>
      <c r="Z29" s="175">
        <f>D29+Y29</f>
        <v>332.3</v>
      </c>
      <c r="AA29" s="189">
        <f t="shared" si="4"/>
        <v>261.3</v>
      </c>
      <c r="AB29" s="173">
        <f t="shared" si="5"/>
        <v>193.6</v>
      </c>
      <c r="AC29" s="190">
        <f t="shared" si="6"/>
        <v>67.7</v>
      </c>
      <c r="AD29" s="179">
        <f t="shared" si="7"/>
        <v>661.723367723702</v>
      </c>
      <c r="AE29" s="180">
        <f t="shared" si="8"/>
        <v>490.27800991698695</v>
      </c>
      <c r="AF29" s="181">
        <f t="shared" si="9"/>
        <v>171.445357806715</v>
      </c>
      <c r="AG29" s="182">
        <f t="shared" si="10"/>
        <v>841.525737063093</v>
      </c>
      <c r="AH29" s="183">
        <f t="shared" si="11"/>
        <v>179.80236933939094</v>
      </c>
      <c r="AI29" s="184">
        <f t="shared" si="1"/>
        <v>25.908916953693073</v>
      </c>
    </row>
    <row r="30" spans="1:35" s="139" customFormat="1" ht="19.5" customHeight="1">
      <c r="A30" s="170">
        <v>25</v>
      </c>
      <c r="B30" s="215" t="s">
        <v>43</v>
      </c>
      <c r="C30" s="167">
        <v>16946</v>
      </c>
      <c r="D30" s="171">
        <f t="shared" si="12"/>
        <v>312.20000000000005</v>
      </c>
      <c r="E30" s="151">
        <f t="shared" si="12"/>
        <v>297.5</v>
      </c>
      <c r="F30" s="151">
        <f t="shared" si="12"/>
        <v>14.7</v>
      </c>
      <c r="G30" s="172">
        <f t="shared" si="2"/>
        <v>0</v>
      </c>
      <c r="H30" s="185">
        <v>0</v>
      </c>
      <c r="I30" s="185">
        <v>0</v>
      </c>
      <c r="J30" s="172">
        <f t="shared" si="13"/>
        <v>271.3</v>
      </c>
      <c r="K30" s="185">
        <v>264.1</v>
      </c>
      <c r="L30" s="185">
        <v>7.2</v>
      </c>
      <c r="M30" s="172">
        <f t="shared" si="14"/>
        <v>11.100000000000001</v>
      </c>
      <c r="N30" s="185">
        <v>8.4</v>
      </c>
      <c r="O30" s="185">
        <v>2.7</v>
      </c>
      <c r="P30" s="172">
        <f t="shared" si="15"/>
        <v>24.5</v>
      </c>
      <c r="Q30" s="185">
        <v>24.5</v>
      </c>
      <c r="R30" s="185">
        <v>0</v>
      </c>
      <c r="S30" s="172">
        <f t="shared" si="16"/>
        <v>0</v>
      </c>
      <c r="T30" s="185">
        <v>0</v>
      </c>
      <c r="U30" s="185">
        <v>0</v>
      </c>
      <c r="V30" s="172">
        <f t="shared" si="17"/>
        <v>5.3</v>
      </c>
      <c r="W30" s="185">
        <v>0.5</v>
      </c>
      <c r="X30" s="185">
        <v>4.8</v>
      </c>
      <c r="Y30" s="174">
        <v>56</v>
      </c>
      <c r="Z30" s="175">
        <f t="shared" si="3"/>
        <v>368.20000000000005</v>
      </c>
      <c r="AA30" s="176">
        <f t="shared" si="4"/>
        <v>312.20000000000005</v>
      </c>
      <c r="AB30" s="177">
        <f t="shared" si="5"/>
        <v>287.70000000000005</v>
      </c>
      <c r="AC30" s="178">
        <f t="shared" si="6"/>
        <v>24.5</v>
      </c>
      <c r="AD30" s="179">
        <f t="shared" si="7"/>
        <v>594.2976361345146</v>
      </c>
      <c r="AE30" s="180">
        <f t="shared" si="8"/>
        <v>547.659929262972</v>
      </c>
      <c r="AF30" s="181">
        <f t="shared" si="9"/>
        <v>46.637706871542626</v>
      </c>
      <c r="AG30" s="182">
        <f t="shared" si="10"/>
        <v>700.8981089837549</v>
      </c>
      <c r="AH30" s="183">
        <f t="shared" si="11"/>
        <v>106.60047284924029</v>
      </c>
      <c r="AI30" s="184">
        <f t="shared" si="1"/>
        <v>7.847533632286995</v>
      </c>
    </row>
    <row r="31" spans="1:35" s="139" customFormat="1" ht="19.5" customHeight="1">
      <c r="A31" s="170">
        <v>26</v>
      </c>
      <c r="B31" s="215" t="s">
        <v>118</v>
      </c>
      <c r="C31" s="167">
        <v>10519</v>
      </c>
      <c r="D31" s="171">
        <f t="shared" si="12"/>
        <v>146.70000000000002</v>
      </c>
      <c r="E31" s="151">
        <f t="shared" si="12"/>
        <v>145.5</v>
      </c>
      <c r="F31" s="151">
        <f t="shared" si="12"/>
        <v>1.2</v>
      </c>
      <c r="G31" s="172">
        <f t="shared" si="2"/>
        <v>0</v>
      </c>
      <c r="H31" s="185">
        <v>0</v>
      </c>
      <c r="I31" s="185">
        <v>0</v>
      </c>
      <c r="J31" s="172">
        <f t="shared" si="13"/>
        <v>111.9</v>
      </c>
      <c r="K31" s="185">
        <v>111.4</v>
      </c>
      <c r="L31" s="185">
        <v>0.5</v>
      </c>
      <c r="M31" s="172">
        <f t="shared" si="14"/>
        <v>6.6000000000000005</v>
      </c>
      <c r="N31" s="185">
        <v>6.2</v>
      </c>
      <c r="O31" s="185">
        <v>0.4</v>
      </c>
      <c r="P31" s="172">
        <f t="shared" si="15"/>
        <v>27.9</v>
      </c>
      <c r="Q31" s="185">
        <v>27.9</v>
      </c>
      <c r="R31" s="185">
        <v>0</v>
      </c>
      <c r="S31" s="172">
        <f t="shared" si="16"/>
        <v>0</v>
      </c>
      <c r="T31" s="185">
        <v>0</v>
      </c>
      <c r="U31" s="185">
        <v>0</v>
      </c>
      <c r="V31" s="172">
        <f t="shared" si="17"/>
        <v>0.3</v>
      </c>
      <c r="W31" s="185">
        <v>0</v>
      </c>
      <c r="X31" s="185">
        <v>0.3</v>
      </c>
      <c r="Y31" s="174">
        <v>44.7</v>
      </c>
      <c r="Z31" s="175">
        <f t="shared" si="3"/>
        <v>191.40000000000003</v>
      </c>
      <c r="AA31" s="176">
        <f t="shared" si="4"/>
        <v>146.7</v>
      </c>
      <c r="AB31" s="177">
        <f t="shared" si="5"/>
        <v>118.8</v>
      </c>
      <c r="AC31" s="178">
        <f t="shared" si="6"/>
        <v>27.9</v>
      </c>
      <c r="AD31" s="179">
        <f t="shared" si="7"/>
        <v>449.8771807696671</v>
      </c>
      <c r="AE31" s="180">
        <f t="shared" si="8"/>
        <v>364.31771694230713</v>
      </c>
      <c r="AF31" s="181">
        <f t="shared" si="9"/>
        <v>85.55946382736</v>
      </c>
      <c r="AG31" s="182">
        <f t="shared" si="10"/>
        <v>586.9563217403838</v>
      </c>
      <c r="AH31" s="183">
        <f t="shared" si="11"/>
        <v>137.0791409707166</v>
      </c>
      <c r="AI31" s="184">
        <f t="shared" si="1"/>
        <v>19.018404907975462</v>
      </c>
    </row>
    <row r="32" spans="1:35" s="139" customFormat="1" ht="19.5" customHeight="1">
      <c r="A32" s="170">
        <v>27</v>
      </c>
      <c r="B32" s="215" t="s">
        <v>45</v>
      </c>
      <c r="C32" s="167">
        <v>3737</v>
      </c>
      <c r="D32" s="171">
        <f t="shared" si="12"/>
        <v>54.5</v>
      </c>
      <c r="E32" s="151">
        <f t="shared" si="12"/>
        <v>53.9</v>
      </c>
      <c r="F32" s="151">
        <f t="shared" si="12"/>
        <v>0.6</v>
      </c>
      <c r="G32" s="172">
        <f>SUM(H32:I32)</f>
        <v>0</v>
      </c>
      <c r="H32" s="185">
        <v>0</v>
      </c>
      <c r="I32" s="185">
        <v>0</v>
      </c>
      <c r="J32" s="172">
        <f>SUM(K32:L32)</f>
        <v>42.3</v>
      </c>
      <c r="K32" s="185">
        <v>41.8</v>
      </c>
      <c r="L32" s="185">
        <v>0.5</v>
      </c>
      <c r="M32" s="172">
        <f>SUM(N32:O32)</f>
        <v>2</v>
      </c>
      <c r="N32" s="185">
        <v>1.9</v>
      </c>
      <c r="O32" s="185">
        <v>0.1</v>
      </c>
      <c r="P32" s="172">
        <f>SUM(Q32:R32)</f>
        <v>10</v>
      </c>
      <c r="Q32" s="185">
        <v>10</v>
      </c>
      <c r="R32" s="185">
        <v>0</v>
      </c>
      <c r="S32" s="172">
        <f>SUM(T32:U32)</f>
        <v>0</v>
      </c>
      <c r="T32" s="185">
        <v>0</v>
      </c>
      <c r="U32" s="185">
        <v>0</v>
      </c>
      <c r="V32" s="172">
        <f>SUM(W32:X32)</f>
        <v>0.2</v>
      </c>
      <c r="W32" s="185">
        <v>0.2</v>
      </c>
      <c r="X32" s="185">
        <v>0</v>
      </c>
      <c r="Y32" s="174">
        <v>18.5</v>
      </c>
      <c r="Z32" s="175">
        <f>D32+Y32</f>
        <v>73</v>
      </c>
      <c r="AA32" s="176">
        <f t="shared" si="4"/>
        <v>54.5</v>
      </c>
      <c r="AB32" s="177">
        <f t="shared" si="5"/>
        <v>44.5</v>
      </c>
      <c r="AC32" s="178">
        <f t="shared" si="6"/>
        <v>10</v>
      </c>
      <c r="AD32" s="179">
        <f t="shared" si="7"/>
        <v>470.44809101659945</v>
      </c>
      <c r="AE32" s="180">
        <f t="shared" si="8"/>
        <v>384.12734037135186</v>
      </c>
      <c r="AF32" s="181">
        <f t="shared" si="9"/>
        <v>86.32075064524761</v>
      </c>
      <c r="AG32" s="182">
        <f t="shared" si="10"/>
        <v>630.1414797103076</v>
      </c>
      <c r="AH32" s="183">
        <f t="shared" si="11"/>
        <v>159.69338869370807</v>
      </c>
      <c r="AI32" s="184">
        <f t="shared" si="1"/>
        <v>18.34862385321101</v>
      </c>
    </row>
    <row r="33" spans="1:35" s="138" customFormat="1" ht="19.5" customHeight="1">
      <c r="A33" s="170">
        <v>28</v>
      </c>
      <c r="B33" s="215" t="s">
        <v>119</v>
      </c>
      <c r="C33" s="167">
        <v>2954</v>
      </c>
      <c r="D33" s="171">
        <f t="shared" si="12"/>
        <v>65.9</v>
      </c>
      <c r="E33" s="151">
        <f t="shared" si="12"/>
        <v>64.7</v>
      </c>
      <c r="F33" s="151">
        <f t="shared" si="12"/>
        <v>1.2</v>
      </c>
      <c r="G33" s="172">
        <f t="shared" si="2"/>
        <v>0</v>
      </c>
      <c r="H33" s="185">
        <v>0</v>
      </c>
      <c r="I33" s="185">
        <v>0</v>
      </c>
      <c r="J33" s="172">
        <f t="shared" si="13"/>
        <v>56.5</v>
      </c>
      <c r="K33" s="173">
        <v>55.5</v>
      </c>
      <c r="L33" s="173">
        <v>1</v>
      </c>
      <c r="M33" s="172">
        <f t="shared" si="14"/>
        <v>3.1</v>
      </c>
      <c r="N33" s="173">
        <v>2.9</v>
      </c>
      <c r="O33" s="173">
        <v>0.2</v>
      </c>
      <c r="P33" s="172">
        <f t="shared" si="15"/>
        <v>6.3</v>
      </c>
      <c r="Q33" s="173">
        <v>6.3</v>
      </c>
      <c r="R33" s="173">
        <v>0</v>
      </c>
      <c r="S33" s="172">
        <f t="shared" si="16"/>
        <v>0</v>
      </c>
      <c r="T33" s="173">
        <v>0</v>
      </c>
      <c r="U33" s="173">
        <v>0</v>
      </c>
      <c r="V33" s="172">
        <f t="shared" si="17"/>
        <v>0</v>
      </c>
      <c r="W33" s="173">
        <v>0</v>
      </c>
      <c r="X33" s="173">
        <v>0</v>
      </c>
      <c r="Y33" s="174">
        <v>12</v>
      </c>
      <c r="Z33" s="175">
        <f>D33+Y33</f>
        <v>77.9</v>
      </c>
      <c r="AA33" s="176">
        <f t="shared" si="4"/>
        <v>65.9</v>
      </c>
      <c r="AB33" s="177">
        <f t="shared" si="5"/>
        <v>59.6</v>
      </c>
      <c r="AC33" s="178">
        <f t="shared" si="6"/>
        <v>6.3</v>
      </c>
      <c r="AD33" s="179">
        <f t="shared" si="7"/>
        <v>719.6365780680106</v>
      </c>
      <c r="AE33" s="180">
        <f t="shared" si="8"/>
        <v>650.8397580099155</v>
      </c>
      <c r="AF33" s="181">
        <f t="shared" si="9"/>
        <v>68.7968200580951</v>
      </c>
      <c r="AG33" s="182">
        <f t="shared" si="10"/>
        <v>850.6781400834299</v>
      </c>
      <c r="AH33" s="183">
        <f t="shared" si="11"/>
        <v>131.04156201541923</v>
      </c>
      <c r="AI33" s="184">
        <f t="shared" si="1"/>
        <v>9.559939301972685</v>
      </c>
    </row>
    <row r="34" spans="1:35" s="138" customFormat="1" ht="19.5" customHeight="1">
      <c r="A34" s="170">
        <v>29</v>
      </c>
      <c r="B34" s="215" t="s">
        <v>47</v>
      </c>
      <c r="C34" s="167">
        <v>10190</v>
      </c>
      <c r="D34" s="171">
        <f t="shared" si="12"/>
        <v>137</v>
      </c>
      <c r="E34" s="151">
        <f t="shared" si="12"/>
        <v>133.4</v>
      </c>
      <c r="F34" s="151">
        <f t="shared" si="12"/>
        <v>3.5999999999999996</v>
      </c>
      <c r="G34" s="172">
        <f t="shared" si="2"/>
        <v>0</v>
      </c>
      <c r="H34" s="185">
        <v>0</v>
      </c>
      <c r="I34" s="185">
        <v>0</v>
      </c>
      <c r="J34" s="172">
        <f t="shared" si="13"/>
        <v>105.10000000000001</v>
      </c>
      <c r="K34" s="173">
        <v>104.9</v>
      </c>
      <c r="L34" s="173">
        <v>0.2</v>
      </c>
      <c r="M34" s="172">
        <f t="shared" si="14"/>
        <v>4.2</v>
      </c>
      <c r="N34" s="173">
        <v>4.2</v>
      </c>
      <c r="O34" s="185">
        <v>0</v>
      </c>
      <c r="P34" s="172">
        <f t="shared" si="15"/>
        <v>26</v>
      </c>
      <c r="Q34" s="173">
        <v>24.3</v>
      </c>
      <c r="R34" s="173">
        <v>1.7</v>
      </c>
      <c r="S34" s="172">
        <f t="shared" si="16"/>
        <v>0</v>
      </c>
      <c r="T34" s="173">
        <v>0</v>
      </c>
      <c r="U34" s="173">
        <v>0</v>
      </c>
      <c r="V34" s="172">
        <f t="shared" si="17"/>
        <v>1.7</v>
      </c>
      <c r="W34" s="173">
        <v>0</v>
      </c>
      <c r="X34" s="173">
        <v>1.7</v>
      </c>
      <c r="Y34" s="174">
        <v>30.2</v>
      </c>
      <c r="Z34" s="175">
        <f t="shared" si="3"/>
        <v>167.2</v>
      </c>
      <c r="AA34" s="176">
        <f t="shared" si="4"/>
        <v>137</v>
      </c>
      <c r="AB34" s="177">
        <f t="shared" si="5"/>
        <v>111.00000000000001</v>
      </c>
      <c r="AC34" s="178">
        <f t="shared" si="6"/>
        <v>26</v>
      </c>
      <c r="AD34" s="179">
        <f t="shared" si="7"/>
        <v>433.6952736712147</v>
      </c>
      <c r="AE34" s="180">
        <f t="shared" si="8"/>
        <v>351.3881414416411</v>
      </c>
      <c r="AF34" s="181">
        <f t="shared" si="9"/>
        <v>82.30713222957358</v>
      </c>
      <c r="AG34" s="182">
        <f t="shared" si="10"/>
        <v>529.2981734147963</v>
      </c>
      <c r="AH34" s="183">
        <f t="shared" si="11"/>
        <v>95.60289974358163</v>
      </c>
      <c r="AI34" s="184">
        <f t="shared" si="1"/>
        <v>18.978102189781023</v>
      </c>
    </row>
    <row r="35" spans="1:35" s="139" customFormat="1" ht="19.5" customHeight="1">
      <c r="A35" s="170">
        <v>30</v>
      </c>
      <c r="B35" s="215" t="s">
        <v>48</v>
      </c>
      <c r="C35" s="167">
        <v>4544</v>
      </c>
      <c r="D35" s="171">
        <f>G35+J35+M35+P35+S35+V35</f>
        <v>84.89999999999998</v>
      </c>
      <c r="E35" s="151">
        <f>H35+K35+N35+Q35+T35+W35</f>
        <v>80.19999999999999</v>
      </c>
      <c r="F35" s="151">
        <f>I35+L35+O35+R35+U35+X35</f>
        <v>4.7</v>
      </c>
      <c r="G35" s="172">
        <f>SUM(H35:I35)</f>
        <v>0</v>
      </c>
      <c r="H35" s="185">
        <v>0</v>
      </c>
      <c r="I35" s="185">
        <v>0</v>
      </c>
      <c r="J35" s="172">
        <f>SUM(K35:L35)</f>
        <v>73.19999999999999</v>
      </c>
      <c r="K35" s="173">
        <v>70.6</v>
      </c>
      <c r="L35" s="173">
        <v>2.6</v>
      </c>
      <c r="M35" s="172">
        <f>SUM(N35:O35)</f>
        <v>4.1</v>
      </c>
      <c r="N35" s="173">
        <v>3.3</v>
      </c>
      <c r="O35" s="185">
        <v>0.8</v>
      </c>
      <c r="P35" s="172">
        <f>SUM(Q35:R35)</f>
        <v>7.6</v>
      </c>
      <c r="Q35" s="173">
        <v>6.3</v>
      </c>
      <c r="R35" s="173">
        <v>1.3</v>
      </c>
      <c r="S35" s="172">
        <f>SUM(T35:U35)</f>
        <v>0</v>
      </c>
      <c r="T35" s="173">
        <v>0</v>
      </c>
      <c r="U35" s="173">
        <v>0</v>
      </c>
      <c r="V35" s="172">
        <f>SUM(W35:X35)</f>
        <v>0</v>
      </c>
      <c r="W35" s="173">
        <v>0</v>
      </c>
      <c r="X35" s="173">
        <v>0</v>
      </c>
      <c r="Y35" s="174">
        <v>53.4</v>
      </c>
      <c r="Z35" s="175">
        <f>D35+Y35</f>
        <v>138.29999999999998</v>
      </c>
      <c r="AA35" s="176">
        <f t="shared" si="4"/>
        <v>84.89999999999998</v>
      </c>
      <c r="AB35" s="177">
        <f t="shared" si="5"/>
        <v>77.29999999999998</v>
      </c>
      <c r="AC35" s="178">
        <f t="shared" si="6"/>
        <v>7.6</v>
      </c>
      <c r="AD35" s="179">
        <f t="shared" si="7"/>
        <v>602.7089959109494</v>
      </c>
      <c r="AE35" s="180">
        <f t="shared" si="8"/>
        <v>548.7562471603815</v>
      </c>
      <c r="AF35" s="181">
        <f t="shared" si="9"/>
        <v>53.95274875056792</v>
      </c>
      <c r="AG35" s="182">
        <f t="shared" si="10"/>
        <v>981.7980463425715</v>
      </c>
      <c r="AH35" s="183">
        <f t="shared" si="11"/>
        <v>379.08905043162196</v>
      </c>
      <c r="AI35" s="184">
        <f t="shared" si="1"/>
        <v>8.951707891637223</v>
      </c>
    </row>
    <row r="36" spans="1:35" s="138" customFormat="1" ht="19.5" customHeight="1">
      <c r="A36" s="170">
        <v>31</v>
      </c>
      <c r="B36" s="215" t="s">
        <v>120</v>
      </c>
      <c r="C36" s="167">
        <v>6342</v>
      </c>
      <c r="D36" s="171">
        <f t="shared" si="12"/>
        <v>100.49999999999999</v>
      </c>
      <c r="E36" s="151">
        <f t="shared" si="12"/>
        <v>99.69999999999999</v>
      </c>
      <c r="F36" s="151">
        <f t="shared" si="12"/>
        <v>0.7999999999999999</v>
      </c>
      <c r="G36" s="172">
        <f t="shared" si="2"/>
        <v>0</v>
      </c>
      <c r="H36" s="185">
        <v>0</v>
      </c>
      <c r="I36" s="173">
        <v>0</v>
      </c>
      <c r="J36" s="172">
        <f t="shared" si="13"/>
        <v>82.3</v>
      </c>
      <c r="K36" s="173">
        <v>81.6</v>
      </c>
      <c r="L36" s="173">
        <v>0.7</v>
      </c>
      <c r="M36" s="172">
        <f t="shared" si="14"/>
        <v>4.1</v>
      </c>
      <c r="N36" s="173">
        <v>4.1</v>
      </c>
      <c r="O36" s="173">
        <v>0</v>
      </c>
      <c r="P36" s="172">
        <f t="shared" si="15"/>
        <v>11</v>
      </c>
      <c r="Q36" s="173">
        <v>10.9</v>
      </c>
      <c r="R36" s="173">
        <v>0.1</v>
      </c>
      <c r="S36" s="172">
        <f t="shared" si="16"/>
        <v>0</v>
      </c>
      <c r="T36" s="173">
        <v>0</v>
      </c>
      <c r="U36" s="173">
        <v>0</v>
      </c>
      <c r="V36" s="172">
        <f>SUM(W36:X36)</f>
        <v>3.1</v>
      </c>
      <c r="W36" s="173">
        <v>3.1</v>
      </c>
      <c r="X36" s="173">
        <v>0</v>
      </c>
      <c r="Y36" s="174">
        <v>23.6</v>
      </c>
      <c r="Z36" s="175">
        <f t="shared" si="3"/>
        <v>124.1</v>
      </c>
      <c r="AA36" s="176">
        <f t="shared" si="4"/>
        <v>100.49999999999999</v>
      </c>
      <c r="AB36" s="177">
        <f t="shared" si="5"/>
        <v>89.49999999999999</v>
      </c>
      <c r="AC36" s="178">
        <f t="shared" si="6"/>
        <v>11</v>
      </c>
      <c r="AD36" s="179">
        <f t="shared" si="7"/>
        <v>511.1850337229529</v>
      </c>
      <c r="AE36" s="180">
        <f t="shared" si="8"/>
        <v>455.23443301695806</v>
      </c>
      <c r="AF36" s="181">
        <f t="shared" si="9"/>
        <v>55.95060070599485</v>
      </c>
      <c r="AG36" s="182">
        <f t="shared" si="10"/>
        <v>631.2245043285418</v>
      </c>
      <c r="AH36" s="183">
        <f t="shared" si="11"/>
        <v>120.03947060558897</v>
      </c>
      <c r="AI36" s="184">
        <f t="shared" si="1"/>
        <v>10.945273631840797</v>
      </c>
    </row>
    <row r="37" spans="1:35" s="138" customFormat="1" ht="19.5" customHeight="1">
      <c r="A37" s="170">
        <v>32</v>
      </c>
      <c r="B37" s="215" t="s">
        <v>121</v>
      </c>
      <c r="C37" s="167">
        <v>18471</v>
      </c>
      <c r="D37" s="171">
        <f t="shared" si="12"/>
        <v>288</v>
      </c>
      <c r="E37" s="151">
        <f t="shared" si="12"/>
        <v>265</v>
      </c>
      <c r="F37" s="151">
        <f t="shared" si="12"/>
        <v>23</v>
      </c>
      <c r="G37" s="172">
        <f t="shared" si="2"/>
        <v>0</v>
      </c>
      <c r="H37" s="173">
        <v>0</v>
      </c>
      <c r="I37" s="173">
        <v>0</v>
      </c>
      <c r="J37" s="172">
        <f t="shared" si="13"/>
        <v>242.29999999999998</v>
      </c>
      <c r="K37" s="173">
        <v>227.6</v>
      </c>
      <c r="L37" s="173">
        <v>14.7</v>
      </c>
      <c r="M37" s="172">
        <f t="shared" si="14"/>
        <v>16.2</v>
      </c>
      <c r="N37" s="173">
        <v>9.9</v>
      </c>
      <c r="O37" s="173">
        <v>6.3</v>
      </c>
      <c r="P37" s="172">
        <f t="shared" si="15"/>
        <v>29.5</v>
      </c>
      <c r="Q37" s="173">
        <v>27.5</v>
      </c>
      <c r="R37" s="173">
        <v>2</v>
      </c>
      <c r="S37" s="172">
        <f t="shared" si="16"/>
        <v>0</v>
      </c>
      <c r="T37" s="173">
        <v>0</v>
      </c>
      <c r="U37" s="173">
        <v>0</v>
      </c>
      <c r="V37" s="172">
        <f t="shared" si="17"/>
        <v>0</v>
      </c>
      <c r="W37" s="173">
        <v>0</v>
      </c>
      <c r="X37" s="173">
        <v>0</v>
      </c>
      <c r="Y37" s="174">
        <v>62.2</v>
      </c>
      <c r="Z37" s="175">
        <f t="shared" si="3"/>
        <v>350.2</v>
      </c>
      <c r="AA37" s="176">
        <f t="shared" si="4"/>
        <v>288</v>
      </c>
      <c r="AB37" s="177">
        <f t="shared" si="5"/>
        <v>258.5</v>
      </c>
      <c r="AC37" s="178">
        <f t="shared" si="6"/>
        <v>29.5</v>
      </c>
      <c r="AD37" s="179">
        <f t="shared" si="7"/>
        <v>502.9680353335045</v>
      </c>
      <c r="AE37" s="180">
        <f t="shared" si="8"/>
        <v>451.4487400476073</v>
      </c>
      <c r="AF37" s="181">
        <f t="shared" si="9"/>
        <v>51.51929528589716</v>
      </c>
      <c r="AG37" s="182">
        <f t="shared" si="10"/>
        <v>611.5951596312267</v>
      </c>
      <c r="AH37" s="183">
        <f t="shared" si="11"/>
        <v>108.62712429772216</v>
      </c>
      <c r="AI37" s="184">
        <f t="shared" si="1"/>
        <v>10.243055555555555</v>
      </c>
    </row>
    <row r="38" spans="1:35" s="138" customFormat="1" ht="19.5" customHeight="1" thickBot="1">
      <c r="A38" s="191">
        <v>33</v>
      </c>
      <c r="B38" s="217" t="s">
        <v>51</v>
      </c>
      <c r="C38" s="193">
        <v>13923</v>
      </c>
      <c r="D38" s="194">
        <f t="shared" si="12"/>
        <v>209.8</v>
      </c>
      <c r="E38" s="195">
        <f t="shared" si="12"/>
        <v>205.20000000000002</v>
      </c>
      <c r="F38" s="195">
        <f t="shared" si="12"/>
        <v>4.6000000000000005</v>
      </c>
      <c r="G38" s="196">
        <f t="shared" si="2"/>
        <v>0</v>
      </c>
      <c r="H38" s="195">
        <v>0</v>
      </c>
      <c r="I38" s="195">
        <v>0</v>
      </c>
      <c r="J38" s="196">
        <f t="shared" si="13"/>
        <v>154.5</v>
      </c>
      <c r="K38" s="195">
        <v>153.4</v>
      </c>
      <c r="L38" s="195">
        <v>1.1</v>
      </c>
      <c r="M38" s="196">
        <f t="shared" si="14"/>
        <v>8.9</v>
      </c>
      <c r="N38" s="195">
        <v>8.3</v>
      </c>
      <c r="O38" s="195">
        <v>0.6</v>
      </c>
      <c r="P38" s="196">
        <f t="shared" si="15"/>
        <v>32.800000000000004</v>
      </c>
      <c r="Q38" s="195">
        <v>32.6</v>
      </c>
      <c r="R38" s="195">
        <v>0.2</v>
      </c>
      <c r="S38" s="196">
        <f t="shared" si="16"/>
        <v>0</v>
      </c>
      <c r="T38" s="195">
        <v>0</v>
      </c>
      <c r="U38" s="195">
        <v>0</v>
      </c>
      <c r="V38" s="196">
        <f t="shared" si="17"/>
        <v>13.600000000000001</v>
      </c>
      <c r="W38" s="195">
        <v>10.9</v>
      </c>
      <c r="X38" s="195">
        <v>2.7</v>
      </c>
      <c r="Y38" s="197">
        <v>55.6</v>
      </c>
      <c r="Z38" s="198">
        <f t="shared" si="3"/>
        <v>265.40000000000003</v>
      </c>
      <c r="AA38" s="199">
        <f t="shared" si="4"/>
        <v>209.8</v>
      </c>
      <c r="AB38" s="200">
        <f t="shared" si="5"/>
        <v>177</v>
      </c>
      <c r="AC38" s="201">
        <f t="shared" si="6"/>
        <v>32.800000000000004</v>
      </c>
      <c r="AD38" s="202">
        <f t="shared" si="7"/>
        <v>486.08359803805723</v>
      </c>
      <c r="AE38" s="203">
        <f t="shared" si="8"/>
        <v>410.0895941503152</v>
      </c>
      <c r="AF38" s="204">
        <f t="shared" si="9"/>
        <v>75.99400388774204</v>
      </c>
      <c r="AG38" s="205">
        <f t="shared" si="10"/>
        <v>614.9027021892298</v>
      </c>
      <c r="AH38" s="206">
        <f t="shared" si="11"/>
        <v>128.81910415117247</v>
      </c>
      <c r="AI38" s="207">
        <f t="shared" si="1"/>
        <v>15.63393708293613</v>
      </c>
    </row>
    <row r="39" spans="1:34" s="138" customFormat="1" ht="15" customHeight="1">
      <c r="A39" s="140"/>
      <c r="C39" s="140"/>
      <c r="D39" s="19"/>
      <c r="E39" s="141"/>
      <c r="F39" s="141"/>
      <c r="AD39" s="142"/>
      <c r="AE39" s="142"/>
      <c r="AF39" s="142"/>
      <c r="AG39" s="142"/>
      <c r="AH39" s="142"/>
    </row>
    <row r="40" spans="1:34" s="138" customFormat="1" ht="15" customHeight="1">
      <c r="A40" s="140"/>
      <c r="C40" s="140"/>
      <c r="D40" s="19"/>
      <c r="E40" s="141"/>
      <c r="F40" s="141"/>
      <c r="AD40" s="142"/>
      <c r="AE40" s="142"/>
      <c r="AF40" s="142"/>
      <c r="AG40" s="142"/>
      <c r="AH40" s="142"/>
    </row>
    <row r="41" spans="1:34" s="138" customFormat="1" ht="15" customHeight="1">
      <c r="A41" s="140"/>
      <c r="C41" s="140"/>
      <c r="D41" s="19"/>
      <c r="E41" s="141"/>
      <c r="F41" s="141"/>
      <c r="AD41" s="142"/>
      <c r="AE41" s="142"/>
      <c r="AF41" s="142"/>
      <c r="AG41" s="142"/>
      <c r="AH41" s="142"/>
    </row>
    <row r="42" spans="1:34" s="138" customFormat="1" ht="15" customHeight="1">
      <c r="A42" s="140"/>
      <c r="C42" s="140"/>
      <c r="D42" s="19"/>
      <c r="E42" s="141"/>
      <c r="F42" s="141"/>
      <c r="AD42" s="142"/>
      <c r="AE42" s="142"/>
      <c r="AF42" s="142"/>
      <c r="AG42" s="142"/>
      <c r="AH42" s="142"/>
    </row>
    <row r="43" spans="1:34" s="138" customFormat="1" ht="15" customHeight="1">
      <c r="A43" s="140"/>
      <c r="C43" s="140"/>
      <c r="D43" s="19"/>
      <c r="E43" s="141"/>
      <c r="F43" s="141"/>
      <c r="AD43" s="142"/>
      <c r="AE43" s="142"/>
      <c r="AF43" s="142"/>
      <c r="AG43" s="142"/>
      <c r="AH43" s="142"/>
    </row>
    <row r="44" spans="1:34" s="138" customFormat="1" ht="15" customHeight="1">
      <c r="A44" s="140"/>
      <c r="C44" s="140"/>
      <c r="D44" s="19"/>
      <c r="E44" s="141"/>
      <c r="F44" s="141"/>
      <c r="AD44" s="142"/>
      <c r="AE44" s="142"/>
      <c r="AF44" s="142"/>
      <c r="AG44" s="142"/>
      <c r="AH44" s="142"/>
    </row>
    <row r="45" spans="1:34" s="138" customFormat="1" ht="15" customHeight="1">
      <c r="A45" s="140"/>
      <c r="C45" s="140"/>
      <c r="D45" s="19"/>
      <c r="E45" s="141"/>
      <c r="F45" s="141"/>
      <c r="AD45" s="142"/>
      <c r="AE45" s="142"/>
      <c r="AF45" s="142"/>
      <c r="AG45" s="142"/>
      <c r="AH45" s="142"/>
    </row>
    <row r="46" spans="1:34" s="138" customFormat="1" ht="15" customHeight="1">
      <c r="A46" s="140"/>
      <c r="C46" s="140"/>
      <c r="D46" s="19"/>
      <c r="E46" s="141"/>
      <c r="F46" s="141"/>
      <c r="AD46" s="142"/>
      <c r="AE46" s="142"/>
      <c r="AF46" s="142"/>
      <c r="AG46" s="142"/>
      <c r="AH46" s="142"/>
    </row>
    <row r="47" spans="1:34" s="138" customFormat="1" ht="15" customHeight="1">
      <c r="A47" s="140"/>
      <c r="C47" s="140"/>
      <c r="D47" s="19"/>
      <c r="E47" s="141"/>
      <c r="F47" s="141"/>
      <c r="AD47" s="142"/>
      <c r="AE47" s="142"/>
      <c r="AF47" s="142"/>
      <c r="AG47" s="142"/>
      <c r="AH47" s="142"/>
    </row>
    <row r="48" spans="1:34" s="138" customFormat="1" ht="15" customHeight="1">
      <c r="A48" s="140"/>
      <c r="C48" s="140"/>
      <c r="D48" s="19"/>
      <c r="E48" s="141"/>
      <c r="F48" s="141"/>
      <c r="AD48" s="142"/>
      <c r="AE48" s="142"/>
      <c r="AF48" s="142"/>
      <c r="AG48" s="142"/>
      <c r="AH48" s="142"/>
    </row>
    <row r="49" spans="1:34" s="138" customFormat="1" ht="15" customHeight="1">
      <c r="A49" s="140"/>
      <c r="C49" s="140"/>
      <c r="D49" s="19"/>
      <c r="E49" s="141"/>
      <c r="F49" s="141"/>
      <c r="AD49" s="142"/>
      <c r="AE49" s="142"/>
      <c r="AF49" s="142"/>
      <c r="AG49" s="142"/>
      <c r="AH49" s="142"/>
    </row>
    <row r="50" spans="1:34" s="138" customFormat="1" ht="15" customHeight="1">
      <c r="A50" s="140"/>
      <c r="C50" s="140"/>
      <c r="D50" s="19"/>
      <c r="E50" s="141"/>
      <c r="F50" s="141"/>
      <c r="AD50" s="142"/>
      <c r="AE50" s="142"/>
      <c r="AF50" s="142"/>
      <c r="AG50" s="142"/>
      <c r="AH50" s="142"/>
    </row>
    <row r="51" spans="1:34" s="138" customFormat="1" ht="15" customHeight="1">
      <c r="A51" s="140"/>
      <c r="C51" s="140"/>
      <c r="D51" s="19"/>
      <c r="E51" s="141"/>
      <c r="F51" s="141"/>
      <c r="AD51" s="142"/>
      <c r="AE51" s="142"/>
      <c r="AF51" s="142"/>
      <c r="AG51" s="142"/>
      <c r="AH51" s="142"/>
    </row>
    <row r="52" spans="1:34" s="138" customFormat="1" ht="15" customHeight="1">
      <c r="A52" s="140"/>
      <c r="C52" s="140"/>
      <c r="D52" s="19"/>
      <c r="E52" s="141"/>
      <c r="F52" s="141"/>
      <c r="AD52" s="142"/>
      <c r="AE52" s="142"/>
      <c r="AF52" s="142"/>
      <c r="AG52" s="142"/>
      <c r="AH52" s="142"/>
    </row>
    <row r="53" spans="1:34" s="138" customFormat="1" ht="15" customHeight="1">
      <c r="A53" s="140"/>
      <c r="C53" s="140"/>
      <c r="D53" s="19"/>
      <c r="E53" s="141"/>
      <c r="F53" s="141"/>
      <c r="AD53" s="142"/>
      <c r="AE53" s="142"/>
      <c r="AF53" s="142"/>
      <c r="AG53" s="142"/>
      <c r="AH53" s="142"/>
    </row>
    <row r="54" spans="1:34" s="138" customFormat="1" ht="15" customHeight="1">
      <c r="A54" s="140"/>
      <c r="C54" s="140"/>
      <c r="D54" s="19"/>
      <c r="E54" s="141"/>
      <c r="F54" s="141"/>
      <c r="AD54" s="142"/>
      <c r="AE54" s="142"/>
      <c r="AF54" s="142"/>
      <c r="AG54" s="142"/>
      <c r="AH54" s="142"/>
    </row>
    <row r="55" spans="1:34" s="138" customFormat="1" ht="15" customHeight="1">
      <c r="A55" s="140"/>
      <c r="C55" s="140"/>
      <c r="D55" s="19"/>
      <c r="E55" s="141"/>
      <c r="F55" s="141"/>
      <c r="AD55" s="142"/>
      <c r="AE55" s="142"/>
      <c r="AF55" s="142"/>
      <c r="AG55" s="142"/>
      <c r="AH55" s="142"/>
    </row>
    <row r="56" spans="1:34" s="138" customFormat="1" ht="15" customHeight="1">
      <c r="A56" s="140"/>
      <c r="C56" s="140"/>
      <c r="D56" s="19"/>
      <c r="E56" s="141"/>
      <c r="F56" s="141"/>
      <c r="AD56" s="142"/>
      <c r="AE56" s="142"/>
      <c r="AF56" s="142"/>
      <c r="AG56" s="142"/>
      <c r="AH56" s="142"/>
    </row>
    <row r="57" spans="1:34" s="138" customFormat="1" ht="15" customHeight="1">
      <c r="A57" s="140"/>
      <c r="C57" s="140"/>
      <c r="D57" s="19"/>
      <c r="E57" s="141"/>
      <c r="F57" s="141"/>
      <c r="AD57" s="142"/>
      <c r="AE57" s="142"/>
      <c r="AF57" s="142"/>
      <c r="AG57" s="142"/>
      <c r="AH57" s="142"/>
    </row>
    <row r="58" spans="1:34" s="138" customFormat="1" ht="15" customHeight="1">
      <c r="A58" s="140"/>
      <c r="C58" s="140"/>
      <c r="D58" s="19"/>
      <c r="E58" s="141"/>
      <c r="F58" s="141"/>
      <c r="AD58" s="142"/>
      <c r="AE58" s="142"/>
      <c r="AF58" s="142"/>
      <c r="AG58" s="142"/>
      <c r="AH58" s="142"/>
    </row>
    <row r="59" spans="1:34" s="138" customFormat="1" ht="15" customHeight="1">
      <c r="A59" s="140"/>
      <c r="C59" s="140"/>
      <c r="D59" s="19"/>
      <c r="E59" s="141"/>
      <c r="F59" s="141"/>
      <c r="AD59" s="142"/>
      <c r="AE59" s="142"/>
      <c r="AF59" s="142"/>
      <c r="AG59" s="142"/>
      <c r="AH59" s="142"/>
    </row>
    <row r="60" spans="1:34" s="138" customFormat="1" ht="15" customHeight="1">
      <c r="A60" s="140"/>
      <c r="C60" s="140"/>
      <c r="D60" s="19"/>
      <c r="E60" s="141"/>
      <c r="F60" s="141"/>
      <c r="AD60" s="142"/>
      <c r="AE60" s="142"/>
      <c r="AF60" s="142"/>
      <c r="AG60" s="142"/>
      <c r="AH60" s="142"/>
    </row>
  </sheetData>
  <sheetProtection/>
  <mergeCells count="18">
    <mergeCell ref="AD1:AF3"/>
    <mergeCell ref="P3:R3"/>
    <mergeCell ref="S3:U3"/>
    <mergeCell ref="V3:X3"/>
    <mergeCell ref="M3:O3"/>
    <mergeCell ref="A1:B4"/>
    <mergeCell ref="C1:C4"/>
    <mergeCell ref="AA1:AC3"/>
    <mergeCell ref="A5:B5"/>
    <mergeCell ref="AG1:AG4"/>
    <mergeCell ref="AH1:AH4"/>
    <mergeCell ref="AI1:AI4"/>
    <mergeCell ref="D2:F3"/>
    <mergeCell ref="G2:X2"/>
    <mergeCell ref="Y2:Y4"/>
    <mergeCell ref="Z2:Z4"/>
    <mergeCell ref="G3:I3"/>
    <mergeCell ref="J3:L3"/>
  </mergeCells>
  <printOptions horizontalCentered="1"/>
  <pageMargins left="0.3937007874015748" right="0.3937007874015748" top="0.5905511811023623" bottom="0.5905511811023623" header="0.5118110236220472" footer="0.5118110236220472"/>
  <pageSetup horizontalDpi="600" verticalDpi="600" orientation="landscape" paperSize="9" scale="68" r:id="rId3"/>
  <colBreaks count="1" manualBreakCount="1">
    <brk id="18" max="65535" man="1"/>
  </colBreaks>
  <legacyDrawing r:id="rId2"/>
</worksheet>
</file>

<file path=xl/worksheets/sheet12.xml><?xml version="1.0" encoding="utf-8"?>
<worksheet xmlns="http://schemas.openxmlformats.org/spreadsheetml/2006/main" xmlns:r="http://schemas.openxmlformats.org/officeDocument/2006/relationships">
  <dimension ref="A1:BI39"/>
  <sheetViews>
    <sheetView view="pageBreakPreview" zoomScale="75" zoomScaleSheetLayoutView="75" zoomScalePageLayoutView="0" workbookViewId="0" topLeftCell="A1">
      <selection activeCell="AH15" sqref="AH15:AH17"/>
    </sheetView>
  </sheetViews>
  <sheetFormatPr defaultColWidth="9.00390625" defaultRowHeight="15" customHeight="1"/>
  <cols>
    <col min="1" max="1" width="3.75390625" style="8" customWidth="1"/>
    <col min="2" max="2" width="11.625" style="1" customWidth="1"/>
    <col min="3" max="3" width="10.625" style="8" customWidth="1"/>
    <col min="4" max="4" width="10.625" style="11" customWidth="1"/>
    <col min="5" max="6" width="10.625" style="9" customWidth="1"/>
    <col min="7" max="20" width="10.625" style="1" customWidth="1"/>
    <col min="21" max="21" width="12.00390625" style="1" bestFit="1" customWidth="1"/>
    <col min="22" max="29" width="10.625" style="1" customWidth="1"/>
    <col min="30" max="32" width="10.625" style="10" customWidth="1"/>
    <col min="33" max="34" width="9.00390625" style="10" customWidth="1"/>
    <col min="35" max="16384" width="9.00390625" style="1" customWidth="1"/>
  </cols>
  <sheetData>
    <row r="1" spans="1:35" ht="15" customHeight="1">
      <c r="A1" s="318" t="s">
        <v>101</v>
      </c>
      <c r="B1" s="351"/>
      <c r="C1" s="324" t="s">
        <v>0</v>
      </c>
      <c r="D1" s="75"/>
      <c r="E1" s="76"/>
      <c r="F1" s="76"/>
      <c r="G1" s="77"/>
      <c r="H1" s="77"/>
      <c r="I1" s="77"/>
      <c r="J1" s="77"/>
      <c r="K1" s="77"/>
      <c r="L1" s="77"/>
      <c r="M1" s="77"/>
      <c r="N1" s="77"/>
      <c r="O1" s="77"/>
      <c r="P1" s="77"/>
      <c r="Q1" s="77"/>
      <c r="R1" s="77"/>
      <c r="S1" s="77"/>
      <c r="T1" s="77"/>
      <c r="U1" s="77"/>
      <c r="V1" s="77"/>
      <c r="W1" s="77"/>
      <c r="X1" s="77"/>
      <c r="Y1" s="77"/>
      <c r="Z1" s="78"/>
      <c r="AA1" s="342" t="s">
        <v>1</v>
      </c>
      <c r="AB1" s="343"/>
      <c r="AC1" s="344"/>
      <c r="AD1" s="348" t="s">
        <v>2</v>
      </c>
      <c r="AE1" s="348"/>
      <c r="AF1" s="348"/>
      <c r="AG1" s="312" t="s">
        <v>3</v>
      </c>
      <c r="AH1" s="315" t="s">
        <v>4</v>
      </c>
      <c r="AI1" s="329" t="s">
        <v>5</v>
      </c>
    </row>
    <row r="2" spans="1:35" ht="19.5" customHeight="1">
      <c r="A2" s="320"/>
      <c r="B2" s="352"/>
      <c r="C2" s="325"/>
      <c r="D2" s="332" t="s">
        <v>1</v>
      </c>
      <c r="E2" s="333"/>
      <c r="F2" s="334"/>
      <c r="G2" s="336"/>
      <c r="H2" s="336"/>
      <c r="I2" s="336"/>
      <c r="J2" s="336"/>
      <c r="K2" s="336"/>
      <c r="L2" s="336"/>
      <c r="M2" s="336"/>
      <c r="N2" s="336"/>
      <c r="O2" s="336"/>
      <c r="P2" s="336"/>
      <c r="Q2" s="336"/>
      <c r="R2" s="336"/>
      <c r="S2" s="336"/>
      <c r="T2" s="336"/>
      <c r="U2" s="336"/>
      <c r="V2" s="336"/>
      <c r="W2" s="336"/>
      <c r="X2" s="337"/>
      <c r="Y2" s="338" t="s">
        <v>6</v>
      </c>
      <c r="Z2" s="340" t="s">
        <v>7</v>
      </c>
      <c r="AA2" s="345"/>
      <c r="AB2" s="346"/>
      <c r="AC2" s="347"/>
      <c r="AD2" s="349"/>
      <c r="AE2" s="349"/>
      <c r="AF2" s="349"/>
      <c r="AG2" s="313"/>
      <c r="AH2" s="316"/>
      <c r="AI2" s="330"/>
    </row>
    <row r="3" spans="1:35" ht="19.5" customHeight="1">
      <c r="A3" s="320"/>
      <c r="B3" s="352"/>
      <c r="C3" s="325"/>
      <c r="D3" s="335"/>
      <c r="E3" s="333"/>
      <c r="F3" s="333"/>
      <c r="G3" s="327" t="s">
        <v>8</v>
      </c>
      <c r="H3" s="328"/>
      <c r="I3" s="328"/>
      <c r="J3" s="327" t="s">
        <v>9</v>
      </c>
      <c r="K3" s="328"/>
      <c r="L3" s="328"/>
      <c r="M3" s="327" t="s">
        <v>10</v>
      </c>
      <c r="N3" s="328"/>
      <c r="O3" s="328"/>
      <c r="P3" s="327" t="s">
        <v>11</v>
      </c>
      <c r="Q3" s="328"/>
      <c r="R3" s="328"/>
      <c r="S3" s="327" t="s">
        <v>12</v>
      </c>
      <c r="T3" s="328"/>
      <c r="U3" s="328"/>
      <c r="V3" s="327" t="s">
        <v>13</v>
      </c>
      <c r="W3" s="328"/>
      <c r="X3" s="328"/>
      <c r="Y3" s="338"/>
      <c r="Z3" s="340"/>
      <c r="AA3" s="345"/>
      <c r="AB3" s="346"/>
      <c r="AC3" s="347"/>
      <c r="AD3" s="349"/>
      <c r="AE3" s="349"/>
      <c r="AF3" s="349"/>
      <c r="AG3" s="313"/>
      <c r="AH3" s="316"/>
      <c r="AI3" s="330"/>
    </row>
    <row r="4" spans="1:35" ht="19.5" customHeight="1" thickBot="1">
      <c r="A4" s="322"/>
      <c r="B4" s="353"/>
      <c r="C4" s="326"/>
      <c r="D4" s="79" t="s">
        <v>14</v>
      </c>
      <c r="E4" s="2" t="s">
        <v>15</v>
      </c>
      <c r="F4" s="2" t="s">
        <v>16</v>
      </c>
      <c r="G4" s="80" t="s">
        <v>14</v>
      </c>
      <c r="H4" s="2" t="s">
        <v>15</v>
      </c>
      <c r="I4" s="2" t="s">
        <v>16</v>
      </c>
      <c r="J4" s="80" t="s">
        <v>14</v>
      </c>
      <c r="K4" s="2" t="s">
        <v>15</v>
      </c>
      <c r="L4" s="2" t="s">
        <v>16</v>
      </c>
      <c r="M4" s="80" t="s">
        <v>14</v>
      </c>
      <c r="N4" s="2" t="s">
        <v>15</v>
      </c>
      <c r="O4" s="2" t="s">
        <v>16</v>
      </c>
      <c r="P4" s="80" t="s">
        <v>14</v>
      </c>
      <c r="Q4" s="2" t="s">
        <v>15</v>
      </c>
      <c r="R4" s="2" t="s">
        <v>16</v>
      </c>
      <c r="S4" s="80" t="s">
        <v>14</v>
      </c>
      <c r="T4" s="2" t="s">
        <v>15</v>
      </c>
      <c r="U4" s="2" t="s">
        <v>16</v>
      </c>
      <c r="V4" s="80" t="s">
        <v>14</v>
      </c>
      <c r="W4" s="2" t="s">
        <v>15</v>
      </c>
      <c r="X4" s="2" t="s">
        <v>16</v>
      </c>
      <c r="Y4" s="339"/>
      <c r="Z4" s="341"/>
      <c r="AA4" s="81" t="s">
        <v>14</v>
      </c>
      <c r="AB4" s="3" t="s">
        <v>17</v>
      </c>
      <c r="AC4" s="4" t="s">
        <v>18</v>
      </c>
      <c r="AD4" s="82"/>
      <c r="AE4" s="5" t="s">
        <v>17</v>
      </c>
      <c r="AF4" s="6" t="s">
        <v>18</v>
      </c>
      <c r="AG4" s="314"/>
      <c r="AH4" s="317"/>
      <c r="AI4" s="331"/>
    </row>
    <row r="5" spans="1:35" s="7" customFormat="1" ht="39.75" customHeight="1" thickBot="1">
      <c r="A5" s="310" t="s">
        <v>19</v>
      </c>
      <c r="B5" s="350"/>
      <c r="C5" s="83">
        <f>SUM(C6:C38)</f>
        <v>1309676</v>
      </c>
      <c r="D5" s="84">
        <f>SUM(E5:F5)</f>
        <v>17442.800000000003</v>
      </c>
      <c r="E5" s="12">
        <f aca="true" t="shared" si="0" ref="E5:AC5">SUM(E6:E38)</f>
        <v>16851.000000000004</v>
      </c>
      <c r="F5" s="12">
        <f t="shared" si="0"/>
        <v>591.8000000000001</v>
      </c>
      <c r="G5" s="85">
        <f t="shared" si="0"/>
        <v>457.6</v>
      </c>
      <c r="H5" s="13">
        <f t="shared" si="0"/>
        <v>457.6</v>
      </c>
      <c r="I5" s="13">
        <f t="shared" si="0"/>
        <v>0</v>
      </c>
      <c r="J5" s="85">
        <f t="shared" si="0"/>
        <v>12950.099999999999</v>
      </c>
      <c r="K5" s="13">
        <f t="shared" si="0"/>
        <v>12566.600000000004</v>
      </c>
      <c r="L5" s="13">
        <f t="shared" si="0"/>
        <v>383.5</v>
      </c>
      <c r="M5" s="85">
        <f t="shared" si="0"/>
        <v>741.2999999999998</v>
      </c>
      <c r="N5" s="13">
        <f t="shared" si="0"/>
        <v>663.5999999999999</v>
      </c>
      <c r="O5" s="13">
        <f t="shared" si="0"/>
        <v>77.69999999999999</v>
      </c>
      <c r="P5" s="85">
        <f t="shared" si="0"/>
        <v>3091.9</v>
      </c>
      <c r="Q5" s="13">
        <f t="shared" si="0"/>
        <v>3033.1000000000004</v>
      </c>
      <c r="R5" s="13">
        <f t="shared" si="0"/>
        <v>58.80000000000002</v>
      </c>
      <c r="S5" s="85">
        <f t="shared" si="0"/>
        <v>0</v>
      </c>
      <c r="T5" s="13">
        <f t="shared" si="0"/>
        <v>0</v>
      </c>
      <c r="U5" s="13">
        <f t="shared" si="0"/>
        <v>0</v>
      </c>
      <c r="V5" s="85">
        <f t="shared" si="0"/>
        <v>201.89999999999998</v>
      </c>
      <c r="W5" s="13">
        <f t="shared" si="0"/>
        <v>130.10000000000002</v>
      </c>
      <c r="X5" s="13">
        <f t="shared" si="0"/>
        <v>71.79999999999998</v>
      </c>
      <c r="Y5" s="86">
        <f t="shared" si="0"/>
        <v>9354.8</v>
      </c>
      <c r="Z5" s="87">
        <f t="shared" si="0"/>
        <v>26797.599999999995</v>
      </c>
      <c r="AA5" s="88">
        <f t="shared" si="0"/>
        <v>17442.799999999996</v>
      </c>
      <c r="AB5" s="14">
        <f t="shared" si="0"/>
        <v>14350.899999999998</v>
      </c>
      <c r="AC5" s="15">
        <f t="shared" si="0"/>
        <v>3091.9</v>
      </c>
      <c r="AD5" s="89">
        <f>AA5/C5/28*1000000</f>
        <v>475.6574472290419</v>
      </c>
      <c r="AE5" s="16">
        <f>AB5/C5/28*1000000</f>
        <v>391.3427006810408</v>
      </c>
      <c r="AF5" s="17">
        <f>AC5/C5/28*1000000</f>
        <v>84.31474654800118</v>
      </c>
      <c r="AG5" s="90">
        <f>Z5/C5/28*1000000</f>
        <v>730.7587089151383</v>
      </c>
      <c r="AH5" s="91">
        <f>Y5/C5/28*1000000</f>
        <v>255.1012616860964</v>
      </c>
      <c r="AI5" s="18">
        <f aca="true" t="shared" si="1" ref="AI5:AI38">AC5*100/AA5</f>
        <v>17.725938496113013</v>
      </c>
    </row>
    <row r="6" spans="1:35" s="164" customFormat="1" ht="19.5" customHeight="1" thickTop="1">
      <c r="A6" s="147">
        <v>1</v>
      </c>
      <c r="B6" s="148" t="s">
        <v>20</v>
      </c>
      <c r="C6" s="149">
        <v>295413</v>
      </c>
      <c r="D6" s="150">
        <f>G6+J6+M6+P6+S6+V6</f>
        <v>4093.5</v>
      </c>
      <c r="E6" s="151">
        <f>H6+K6+N6+Q6+T6+W6</f>
        <v>4073.6</v>
      </c>
      <c r="F6" s="151">
        <f>I6+L6+O6+R6+U6+X6</f>
        <v>19.9</v>
      </c>
      <c r="G6" s="152">
        <f aca="true" t="shared" si="2" ref="G6:G38">SUM(H6:I6)</f>
        <v>0</v>
      </c>
      <c r="H6" s="151">
        <v>0</v>
      </c>
      <c r="I6" s="151">
        <v>0</v>
      </c>
      <c r="J6" s="152">
        <f>SUM(K6:L6)</f>
        <v>3029</v>
      </c>
      <c r="K6" s="151">
        <v>3014.8</v>
      </c>
      <c r="L6" s="151">
        <v>14.2</v>
      </c>
      <c r="M6" s="152">
        <f>SUM(N6:O6)</f>
        <v>233.79999999999998</v>
      </c>
      <c r="N6" s="151">
        <v>233.1</v>
      </c>
      <c r="O6" s="151">
        <v>0.7</v>
      </c>
      <c r="P6" s="152">
        <f>SUM(Q6:R6)</f>
        <v>777.7</v>
      </c>
      <c r="Q6" s="151">
        <v>777.1</v>
      </c>
      <c r="R6" s="151">
        <v>0.6</v>
      </c>
      <c r="S6" s="152">
        <f>SUM(T6:U6)</f>
        <v>0</v>
      </c>
      <c r="T6" s="151">
        <v>0</v>
      </c>
      <c r="U6" s="151">
        <v>0</v>
      </c>
      <c r="V6" s="152">
        <f>SUM(W6:X6)</f>
        <v>53</v>
      </c>
      <c r="W6" s="151">
        <v>48.6</v>
      </c>
      <c r="X6" s="151">
        <v>4.4</v>
      </c>
      <c r="Y6" s="153">
        <v>2849.1</v>
      </c>
      <c r="Z6" s="154">
        <f aca="true" t="shared" si="3" ref="Z6:Z38">D6+Y6</f>
        <v>6942.6</v>
      </c>
      <c r="AA6" s="155">
        <f aca="true" t="shared" si="4" ref="AA6:AA38">SUM(AB6:AC6)</f>
        <v>4093.5</v>
      </c>
      <c r="AB6" s="156">
        <f aca="true" t="shared" si="5" ref="AB6:AB38">G6+J6+M6+S6+V6</f>
        <v>3315.8</v>
      </c>
      <c r="AC6" s="157">
        <f aca="true" t="shared" si="6" ref="AC6:AC38">P6</f>
        <v>777.7</v>
      </c>
      <c r="AD6" s="158">
        <f aca="true" t="shared" si="7" ref="AD6:AD38">AA6/C6/28*1000000</f>
        <v>494.8882702231404</v>
      </c>
      <c r="AE6" s="159">
        <f aca="true" t="shared" si="8" ref="AE6:AE38">AB6/C6/28*1000000</f>
        <v>400.86735712859144</v>
      </c>
      <c r="AF6" s="160">
        <f aca="true" t="shared" si="9" ref="AF6:AF38">AC6/C6/28*1000000</f>
        <v>94.02091309454899</v>
      </c>
      <c r="AG6" s="161">
        <f aca="true" t="shared" si="10" ref="AG6:AG38">Z6/C6/28*1000000</f>
        <v>839.3334078053437</v>
      </c>
      <c r="AH6" s="162">
        <f aca="true" t="shared" si="11" ref="AH6:AH38">Y6/C6/28*1000000</f>
        <v>344.44513758220324</v>
      </c>
      <c r="AI6" s="163">
        <f t="shared" si="1"/>
        <v>18.99841211677049</v>
      </c>
    </row>
    <row r="7" spans="1:35" s="168" customFormat="1" ht="19.5" customHeight="1">
      <c r="A7" s="165">
        <v>2</v>
      </c>
      <c r="B7" s="148" t="s">
        <v>21</v>
      </c>
      <c r="C7" s="167">
        <v>57393</v>
      </c>
      <c r="D7" s="150">
        <f aca="true" t="shared" si="12" ref="D7:F38">G7+J7+M7+P7+S7+V7</f>
        <v>885.2</v>
      </c>
      <c r="E7" s="151">
        <f t="shared" si="12"/>
        <v>799.4000000000001</v>
      </c>
      <c r="F7" s="151">
        <f t="shared" si="12"/>
        <v>85.8</v>
      </c>
      <c r="G7" s="152">
        <f>SUM(H7:I7)</f>
        <v>0</v>
      </c>
      <c r="H7" s="151">
        <v>0</v>
      </c>
      <c r="I7" s="151">
        <v>0</v>
      </c>
      <c r="J7" s="152">
        <f>SUM(K7:L7)</f>
        <v>666.7</v>
      </c>
      <c r="K7" s="151">
        <v>627.6</v>
      </c>
      <c r="L7" s="151">
        <v>39.1</v>
      </c>
      <c r="M7" s="152">
        <f>SUM(N7:O7)</f>
        <v>34.9</v>
      </c>
      <c r="N7" s="151">
        <v>27.6</v>
      </c>
      <c r="O7" s="151">
        <v>7.3</v>
      </c>
      <c r="P7" s="152">
        <f>SUM(Q7:R7)</f>
        <v>168.6</v>
      </c>
      <c r="Q7" s="151">
        <v>144.2</v>
      </c>
      <c r="R7" s="151">
        <v>24.4</v>
      </c>
      <c r="S7" s="152">
        <f>SUM(T7:U7)</f>
        <v>0</v>
      </c>
      <c r="T7" s="151">
        <v>0</v>
      </c>
      <c r="U7" s="151">
        <v>0</v>
      </c>
      <c r="V7" s="152">
        <f>SUM(W7:X7)</f>
        <v>15</v>
      </c>
      <c r="W7" s="151">
        <v>0</v>
      </c>
      <c r="X7" s="151">
        <v>15</v>
      </c>
      <c r="Y7" s="153">
        <v>377.8</v>
      </c>
      <c r="Z7" s="154">
        <f>D7+Y7</f>
        <v>1263</v>
      </c>
      <c r="AA7" s="155">
        <f>SUM(AB7:AC7)</f>
        <v>885.2</v>
      </c>
      <c r="AB7" s="156">
        <f>G7+J7+M7+S7+V7</f>
        <v>716.6</v>
      </c>
      <c r="AC7" s="157">
        <f>P7</f>
        <v>168.6</v>
      </c>
      <c r="AD7" s="158">
        <f t="shared" si="7"/>
        <v>550.8387035751</v>
      </c>
      <c r="AE7" s="159">
        <f t="shared" si="8"/>
        <v>445.9229721892416</v>
      </c>
      <c r="AF7" s="160">
        <f t="shared" si="9"/>
        <v>104.9157313858584</v>
      </c>
      <c r="AG7" s="161">
        <f t="shared" si="10"/>
        <v>785.9345714136368</v>
      </c>
      <c r="AH7" s="162">
        <f t="shared" si="11"/>
        <v>235.0958678385368</v>
      </c>
      <c r="AI7" s="163">
        <f t="shared" si="1"/>
        <v>19.04654315408947</v>
      </c>
    </row>
    <row r="8" spans="1:35" s="168" customFormat="1" ht="19.5" customHeight="1">
      <c r="A8" s="165">
        <v>3</v>
      </c>
      <c r="B8" s="215" t="s">
        <v>22</v>
      </c>
      <c r="C8" s="167">
        <v>39090</v>
      </c>
      <c r="D8" s="150">
        <f t="shared" si="12"/>
        <v>616.8000000000001</v>
      </c>
      <c r="E8" s="151">
        <f t="shared" si="12"/>
        <v>583.4</v>
      </c>
      <c r="F8" s="151">
        <f t="shared" si="12"/>
        <v>33.4</v>
      </c>
      <c r="G8" s="152">
        <f>SUM(H8:I8)</f>
        <v>0</v>
      </c>
      <c r="H8" s="151">
        <v>0</v>
      </c>
      <c r="I8" s="151">
        <v>0</v>
      </c>
      <c r="J8" s="152">
        <f>SUM(K8:L8)</f>
        <v>527.8000000000001</v>
      </c>
      <c r="K8" s="151">
        <v>512.7</v>
      </c>
      <c r="L8" s="151">
        <v>15.1</v>
      </c>
      <c r="M8" s="152">
        <f>SUM(N8:O8)</f>
        <v>64</v>
      </c>
      <c r="N8" s="151">
        <v>51.3</v>
      </c>
      <c r="O8" s="151">
        <v>12.7</v>
      </c>
      <c r="P8" s="152">
        <f>SUM(Q8:R8)</f>
        <v>25</v>
      </c>
      <c r="Q8" s="151">
        <v>19.4</v>
      </c>
      <c r="R8" s="218">
        <v>5.6</v>
      </c>
      <c r="S8" s="152">
        <f>SUM(T8:U8)</f>
        <v>0</v>
      </c>
      <c r="T8" s="151">
        <v>0</v>
      </c>
      <c r="U8" s="151">
        <v>0</v>
      </c>
      <c r="V8" s="152">
        <f>SUM(W8:X8)</f>
        <v>0</v>
      </c>
      <c r="W8" s="151">
        <v>0</v>
      </c>
      <c r="X8" s="151">
        <v>0</v>
      </c>
      <c r="Y8" s="153">
        <v>68.4</v>
      </c>
      <c r="Z8" s="154">
        <f>D8+Y8</f>
        <v>685.2</v>
      </c>
      <c r="AA8" s="155">
        <f>SUM(AB8:AC8)</f>
        <v>616.8000000000001</v>
      </c>
      <c r="AB8" s="156">
        <f>G8+J8+M8+S8+V8</f>
        <v>591.8000000000001</v>
      </c>
      <c r="AC8" s="157">
        <f>P8</f>
        <v>25</v>
      </c>
      <c r="AD8" s="158">
        <f t="shared" si="7"/>
        <v>563.5347001425282</v>
      </c>
      <c r="AE8" s="159">
        <f t="shared" si="8"/>
        <v>540.6936373935606</v>
      </c>
      <c r="AF8" s="160">
        <f t="shared" si="9"/>
        <v>22.841062748967587</v>
      </c>
      <c r="AG8" s="161">
        <f t="shared" si="10"/>
        <v>626.0278478237036</v>
      </c>
      <c r="AH8" s="162">
        <f t="shared" si="11"/>
        <v>62.493147681175316</v>
      </c>
      <c r="AI8" s="163">
        <f t="shared" si="1"/>
        <v>4.053177691309987</v>
      </c>
    </row>
    <row r="9" spans="1:35" s="164" customFormat="1" ht="19.5" customHeight="1">
      <c r="A9" s="170">
        <v>4</v>
      </c>
      <c r="B9" s="215" t="s">
        <v>23</v>
      </c>
      <c r="C9" s="167">
        <v>100653</v>
      </c>
      <c r="D9" s="171">
        <f>G9+J9+M9+P9+S9+V9</f>
        <v>1140.3</v>
      </c>
      <c r="E9" s="151">
        <f>H9+K9+N9+Q9+T9+W9</f>
        <v>1123</v>
      </c>
      <c r="F9" s="151">
        <f>I9+L9+O9+R9+U9+X9</f>
        <v>17.299999999999997</v>
      </c>
      <c r="G9" s="172">
        <f>SUM(H9:I9)</f>
        <v>0</v>
      </c>
      <c r="H9" s="185">
        <v>0</v>
      </c>
      <c r="I9" s="173">
        <v>0</v>
      </c>
      <c r="J9" s="172">
        <f>SUM(K9:L9)</f>
        <v>973.7</v>
      </c>
      <c r="K9" s="173">
        <v>963.6</v>
      </c>
      <c r="L9" s="173">
        <v>10.1</v>
      </c>
      <c r="M9" s="172">
        <f>SUM(N9:O9)</f>
        <v>54.1</v>
      </c>
      <c r="N9" s="173">
        <v>53</v>
      </c>
      <c r="O9" s="173">
        <v>1.1</v>
      </c>
      <c r="P9" s="172">
        <f>SUM(Q9:R9)</f>
        <v>106.4</v>
      </c>
      <c r="Q9" s="173">
        <v>106.4</v>
      </c>
      <c r="R9" s="173">
        <v>0</v>
      </c>
      <c r="S9" s="172">
        <f>SUM(T9:U9)</f>
        <v>0</v>
      </c>
      <c r="T9" s="173">
        <v>0</v>
      </c>
      <c r="U9" s="173">
        <v>0</v>
      </c>
      <c r="V9" s="172">
        <f>SUM(W9:X9)</f>
        <v>6.1</v>
      </c>
      <c r="W9" s="185">
        <v>0</v>
      </c>
      <c r="X9" s="185">
        <v>6.1</v>
      </c>
      <c r="Y9" s="174">
        <v>955.3</v>
      </c>
      <c r="Z9" s="175">
        <f>D9+Y9</f>
        <v>2095.6</v>
      </c>
      <c r="AA9" s="176">
        <f>SUM(AB9:AC9)</f>
        <v>1140.3</v>
      </c>
      <c r="AB9" s="177">
        <f>G9+J9+M9+S9+V9</f>
        <v>1033.8999999999999</v>
      </c>
      <c r="AC9" s="178">
        <f>P9</f>
        <v>106.4</v>
      </c>
      <c r="AD9" s="179">
        <f t="shared" si="7"/>
        <v>404.6079103454442</v>
      </c>
      <c r="AE9" s="180">
        <f t="shared" si="8"/>
        <v>366.85444050351197</v>
      </c>
      <c r="AF9" s="181">
        <f t="shared" si="9"/>
        <v>37.75346984193219</v>
      </c>
      <c r="AG9" s="182">
        <f t="shared" si="10"/>
        <v>743.5730394807621</v>
      </c>
      <c r="AH9" s="183">
        <f t="shared" si="11"/>
        <v>338.96512913531785</v>
      </c>
      <c r="AI9" s="184">
        <f>AC9*100/AA9</f>
        <v>9.330877839165133</v>
      </c>
    </row>
    <row r="10" spans="1:35" s="164" customFormat="1" ht="19.5" customHeight="1">
      <c r="A10" s="170">
        <v>5</v>
      </c>
      <c r="B10" s="215" t="s">
        <v>107</v>
      </c>
      <c r="C10" s="167">
        <v>93907</v>
      </c>
      <c r="D10" s="171">
        <f t="shared" si="12"/>
        <v>1105.5</v>
      </c>
      <c r="E10" s="151">
        <f t="shared" si="12"/>
        <v>1079.5</v>
      </c>
      <c r="F10" s="151">
        <f t="shared" si="12"/>
        <v>26</v>
      </c>
      <c r="G10" s="172">
        <f t="shared" si="2"/>
        <v>0</v>
      </c>
      <c r="H10" s="173">
        <v>0</v>
      </c>
      <c r="I10" s="173">
        <v>0</v>
      </c>
      <c r="J10" s="172">
        <f aca="true" t="shared" si="13" ref="J10:J38">SUM(K10:L10)</f>
        <v>762.7</v>
      </c>
      <c r="K10" s="173">
        <v>743.7</v>
      </c>
      <c r="L10" s="173">
        <v>19</v>
      </c>
      <c r="M10" s="172">
        <f aca="true" t="shared" si="14" ref="M10:M38">SUM(N10:O10)</f>
        <v>39.9</v>
      </c>
      <c r="N10" s="173">
        <v>32.9</v>
      </c>
      <c r="O10" s="173">
        <v>7</v>
      </c>
      <c r="P10" s="172">
        <f aca="true" t="shared" si="15" ref="P10:P38">SUM(Q10:R10)</f>
        <v>302.9</v>
      </c>
      <c r="Q10" s="173">
        <v>302.9</v>
      </c>
      <c r="R10" s="173">
        <v>0</v>
      </c>
      <c r="S10" s="172">
        <f aca="true" t="shared" si="16" ref="S10:S38">SUM(T10:U10)</f>
        <v>0</v>
      </c>
      <c r="T10" s="173">
        <v>0</v>
      </c>
      <c r="U10" s="173">
        <v>0</v>
      </c>
      <c r="V10" s="172">
        <f aca="true" t="shared" si="17" ref="V10:V38">SUM(W10:X10)</f>
        <v>0</v>
      </c>
      <c r="W10" s="173">
        <v>0</v>
      </c>
      <c r="X10" s="173">
        <v>0</v>
      </c>
      <c r="Y10" s="174">
        <v>577.2</v>
      </c>
      <c r="Z10" s="175">
        <f t="shared" si="3"/>
        <v>1682.7</v>
      </c>
      <c r="AA10" s="176">
        <f t="shared" si="4"/>
        <v>1105.5</v>
      </c>
      <c r="AB10" s="177">
        <f t="shared" si="5"/>
        <v>802.6</v>
      </c>
      <c r="AC10" s="178">
        <f t="shared" si="6"/>
        <v>302.9</v>
      </c>
      <c r="AD10" s="179">
        <f t="shared" si="7"/>
        <v>420.43876236215465</v>
      </c>
      <c r="AE10" s="180">
        <f t="shared" si="8"/>
        <v>305.24120368327937</v>
      </c>
      <c r="AF10" s="181">
        <f t="shared" si="9"/>
        <v>115.1975586788753</v>
      </c>
      <c r="AG10" s="182">
        <f t="shared" si="10"/>
        <v>639.9568570120286</v>
      </c>
      <c r="AH10" s="183">
        <f t="shared" si="11"/>
        <v>219.518094649874</v>
      </c>
      <c r="AI10" s="184">
        <f t="shared" si="1"/>
        <v>27.399366802351874</v>
      </c>
    </row>
    <row r="11" spans="1:35" s="164" customFormat="1" ht="19.5" customHeight="1">
      <c r="A11" s="170">
        <v>6</v>
      </c>
      <c r="B11" s="215" t="s">
        <v>108</v>
      </c>
      <c r="C11" s="167">
        <v>37412</v>
      </c>
      <c r="D11" s="171">
        <f t="shared" si="12"/>
        <v>550.8</v>
      </c>
      <c r="E11" s="151">
        <f t="shared" si="12"/>
        <v>511.1</v>
      </c>
      <c r="F11" s="151">
        <f t="shared" si="12"/>
        <v>39.7</v>
      </c>
      <c r="G11" s="172">
        <f>SUM(H11:I11)</f>
        <v>0</v>
      </c>
      <c r="H11" s="185">
        <v>0</v>
      </c>
      <c r="I11" s="173">
        <v>0</v>
      </c>
      <c r="J11" s="172">
        <f t="shared" si="13"/>
        <v>432</v>
      </c>
      <c r="K11" s="173">
        <v>404</v>
      </c>
      <c r="L11" s="173">
        <v>28</v>
      </c>
      <c r="M11" s="172">
        <f t="shared" si="14"/>
        <v>34.7</v>
      </c>
      <c r="N11" s="173">
        <v>25.7</v>
      </c>
      <c r="O11" s="173">
        <v>9</v>
      </c>
      <c r="P11" s="172">
        <f t="shared" si="15"/>
        <v>84.10000000000001</v>
      </c>
      <c r="Q11" s="173">
        <v>81.4</v>
      </c>
      <c r="R11" s="173">
        <v>2.7</v>
      </c>
      <c r="S11" s="172">
        <f t="shared" si="16"/>
        <v>0</v>
      </c>
      <c r="T11" s="173">
        <v>0</v>
      </c>
      <c r="U11" s="173">
        <v>0</v>
      </c>
      <c r="V11" s="172">
        <f t="shared" si="17"/>
        <v>0</v>
      </c>
      <c r="W11" s="185">
        <v>0</v>
      </c>
      <c r="X11" s="185">
        <v>0</v>
      </c>
      <c r="Y11" s="174">
        <v>243.7</v>
      </c>
      <c r="Z11" s="175">
        <f t="shared" si="3"/>
        <v>794.5</v>
      </c>
      <c r="AA11" s="176">
        <f t="shared" si="4"/>
        <v>550.8</v>
      </c>
      <c r="AB11" s="177">
        <f t="shared" si="5"/>
        <v>466.7</v>
      </c>
      <c r="AC11" s="178">
        <f t="shared" si="6"/>
        <v>84.10000000000001</v>
      </c>
      <c r="AD11" s="179">
        <f t="shared" si="7"/>
        <v>525.8053183852393</v>
      </c>
      <c r="AE11" s="180">
        <f t="shared" si="8"/>
        <v>445.5216813551038</v>
      </c>
      <c r="AF11" s="181">
        <f t="shared" si="9"/>
        <v>80.28363703013548</v>
      </c>
      <c r="AG11" s="182">
        <f t="shared" si="10"/>
        <v>758.4464877579386</v>
      </c>
      <c r="AH11" s="183">
        <f t="shared" si="11"/>
        <v>232.64116937269932</v>
      </c>
      <c r="AI11" s="184">
        <f t="shared" si="1"/>
        <v>15.268700072621643</v>
      </c>
    </row>
    <row r="12" spans="1:35" s="164" customFormat="1" ht="19.5" customHeight="1">
      <c r="A12" s="170">
        <v>7</v>
      </c>
      <c r="B12" s="215" t="s">
        <v>26</v>
      </c>
      <c r="C12" s="167">
        <v>29352</v>
      </c>
      <c r="D12" s="171">
        <f>G12+J12+M12+P12+S12+V12</f>
        <v>397.3</v>
      </c>
      <c r="E12" s="151">
        <f>H12+K12+N12+Q12+T12+W12</f>
        <v>374.7</v>
      </c>
      <c r="F12" s="151">
        <f>I12+L12+O12+R12+U12+X12</f>
        <v>22.6</v>
      </c>
      <c r="G12" s="172">
        <f>SUM(H12:I12)</f>
        <v>0</v>
      </c>
      <c r="H12" s="185">
        <v>0</v>
      </c>
      <c r="I12" s="173">
        <v>0</v>
      </c>
      <c r="J12" s="172">
        <f>SUM(K12:L12)</f>
        <v>267.2</v>
      </c>
      <c r="K12" s="173">
        <v>255.2</v>
      </c>
      <c r="L12" s="173">
        <v>12</v>
      </c>
      <c r="M12" s="172">
        <f>SUM(N12:O12)</f>
        <v>25</v>
      </c>
      <c r="N12" s="173">
        <v>23.2</v>
      </c>
      <c r="O12" s="173">
        <v>1.8</v>
      </c>
      <c r="P12" s="172">
        <f>SUM(Q12:R12)</f>
        <v>96.4</v>
      </c>
      <c r="Q12" s="173">
        <v>90.2</v>
      </c>
      <c r="R12" s="173">
        <v>6.2</v>
      </c>
      <c r="S12" s="172">
        <f>SUM(T12:U12)</f>
        <v>0</v>
      </c>
      <c r="T12" s="173">
        <v>0</v>
      </c>
      <c r="U12" s="173">
        <v>0</v>
      </c>
      <c r="V12" s="172">
        <f>SUM(W12:X12)</f>
        <v>8.7</v>
      </c>
      <c r="W12" s="173">
        <v>6.1</v>
      </c>
      <c r="X12" s="173">
        <v>2.6</v>
      </c>
      <c r="Y12" s="174">
        <v>176.8</v>
      </c>
      <c r="Z12" s="175">
        <f>D12+Y12</f>
        <v>574.1</v>
      </c>
      <c r="AA12" s="176">
        <f>SUM(AB12:AC12)</f>
        <v>397.29999999999995</v>
      </c>
      <c r="AB12" s="177">
        <f>G12+J12+M12+S12+V12</f>
        <v>300.9</v>
      </c>
      <c r="AC12" s="178">
        <f>P12</f>
        <v>96.4</v>
      </c>
      <c r="AD12" s="179">
        <f t="shared" si="7"/>
        <v>483.4180197017482</v>
      </c>
      <c r="AE12" s="180">
        <f t="shared" si="8"/>
        <v>366.12253241443756</v>
      </c>
      <c r="AF12" s="181">
        <f t="shared" si="9"/>
        <v>117.29548728731068</v>
      </c>
      <c r="AG12" s="182">
        <f t="shared" si="10"/>
        <v>698.5408636062765</v>
      </c>
      <c r="AH12" s="183">
        <f t="shared" si="11"/>
        <v>215.1228439045283</v>
      </c>
      <c r="AI12" s="184">
        <f t="shared" si="1"/>
        <v>24.26378051849988</v>
      </c>
    </row>
    <row r="13" spans="1:35" s="164" customFormat="1" ht="19.5" customHeight="1">
      <c r="A13" s="170">
        <v>8</v>
      </c>
      <c r="B13" s="215" t="s">
        <v>109</v>
      </c>
      <c r="C13" s="167">
        <v>125682</v>
      </c>
      <c r="D13" s="171">
        <f t="shared" si="12"/>
        <v>1618.5000000000002</v>
      </c>
      <c r="E13" s="151">
        <f t="shared" si="12"/>
        <v>1568.4999999999998</v>
      </c>
      <c r="F13" s="151">
        <f t="shared" si="12"/>
        <v>50</v>
      </c>
      <c r="G13" s="172">
        <f t="shared" si="2"/>
        <v>0</v>
      </c>
      <c r="H13" s="173">
        <v>0</v>
      </c>
      <c r="I13" s="173">
        <v>0</v>
      </c>
      <c r="J13" s="172">
        <f t="shared" si="13"/>
        <v>1277.7</v>
      </c>
      <c r="K13" s="173">
        <v>1245.3</v>
      </c>
      <c r="L13" s="173">
        <v>32.4</v>
      </c>
      <c r="M13" s="172">
        <f t="shared" si="14"/>
        <v>80.69999999999999</v>
      </c>
      <c r="N13" s="173">
        <v>72.1</v>
      </c>
      <c r="O13" s="173">
        <v>8.6</v>
      </c>
      <c r="P13" s="172">
        <f t="shared" si="15"/>
        <v>251.4</v>
      </c>
      <c r="Q13" s="173">
        <v>251.1</v>
      </c>
      <c r="R13" s="173">
        <v>0.3</v>
      </c>
      <c r="S13" s="172">
        <f t="shared" si="16"/>
        <v>0</v>
      </c>
      <c r="T13" s="173">
        <v>0</v>
      </c>
      <c r="U13" s="173">
        <v>0</v>
      </c>
      <c r="V13" s="172">
        <f t="shared" si="17"/>
        <v>8.7</v>
      </c>
      <c r="W13" s="173">
        <v>0</v>
      </c>
      <c r="X13" s="173">
        <v>8.7</v>
      </c>
      <c r="Y13" s="174">
        <v>661.6</v>
      </c>
      <c r="Z13" s="175">
        <f t="shared" si="3"/>
        <v>2280.1000000000004</v>
      </c>
      <c r="AA13" s="176">
        <f t="shared" si="4"/>
        <v>1618.5000000000002</v>
      </c>
      <c r="AB13" s="177">
        <f t="shared" si="5"/>
        <v>1367.1000000000001</v>
      </c>
      <c r="AC13" s="178">
        <f t="shared" si="6"/>
        <v>251.4</v>
      </c>
      <c r="AD13" s="179">
        <f t="shared" si="7"/>
        <v>459.9192519897156</v>
      </c>
      <c r="AE13" s="180">
        <f t="shared" si="8"/>
        <v>388.48045066119255</v>
      </c>
      <c r="AF13" s="181">
        <f t="shared" si="9"/>
        <v>71.438801328523</v>
      </c>
      <c r="AG13" s="182">
        <f t="shared" si="10"/>
        <v>647.9220799887245</v>
      </c>
      <c r="AH13" s="183">
        <f t="shared" si="11"/>
        <v>188.00282799900884</v>
      </c>
      <c r="AI13" s="184">
        <f t="shared" si="1"/>
        <v>15.532900834105652</v>
      </c>
    </row>
    <row r="14" spans="1:35" s="168" customFormat="1" ht="17.25" customHeight="1">
      <c r="A14" s="165">
        <v>9</v>
      </c>
      <c r="B14" s="215" t="s">
        <v>110</v>
      </c>
      <c r="C14" s="167">
        <v>20541</v>
      </c>
      <c r="D14" s="171">
        <f t="shared" si="12"/>
        <v>270.1</v>
      </c>
      <c r="E14" s="151">
        <f>H14+K14+N14+Q14+T14+W14</f>
        <v>235.5</v>
      </c>
      <c r="F14" s="151">
        <f t="shared" si="12"/>
        <v>34.599999999999994</v>
      </c>
      <c r="G14" s="172">
        <f t="shared" si="2"/>
        <v>0</v>
      </c>
      <c r="H14" s="185">
        <v>0</v>
      </c>
      <c r="I14" s="185">
        <v>0</v>
      </c>
      <c r="J14" s="172">
        <f t="shared" si="13"/>
        <v>212.3</v>
      </c>
      <c r="K14" s="185">
        <v>182.9</v>
      </c>
      <c r="L14" s="185">
        <v>29.4</v>
      </c>
      <c r="M14" s="172">
        <f t="shared" si="14"/>
        <v>2.4</v>
      </c>
      <c r="N14" s="185">
        <v>0</v>
      </c>
      <c r="O14" s="185">
        <v>2.4</v>
      </c>
      <c r="P14" s="172">
        <f t="shared" si="15"/>
        <v>55.4</v>
      </c>
      <c r="Q14" s="185">
        <v>52.6</v>
      </c>
      <c r="R14" s="185">
        <v>2.8</v>
      </c>
      <c r="S14" s="172">
        <v>0</v>
      </c>
      <c r="T14" s="185">
        <v>0</v>
      </c>
      <c r="U14" s="185">
        <v>0</v>
      </c>
      <c r="V14" s="172">
        <f t="shared" si="17"/>
        <v>0</v>
      </c>
      <c r="W14" s="185">
        <v>0</v>
      </c>
      <c r="X14" s="185">
        <v>0</v>
      </c>
      <c r="Y14" s="174">
        <v>61.7</v>
      </c>
      <c r="Z14" s="175">
        <f t="shared" si="3"/>
        <v>331.8</v>
      </c>
      <c r="AA14" s="176">
        <f t="shared" si="4"/>
        <v>270.1</v>
      </c>
      <c r="AB14" s="177">
        <f>G14+J14+M14+S14+V14</f>
        <v>214.70000000000002</v>
      </c>
      <c r="AC14" s="178">
        <f>P14</f>
        <v>55.4</v>
      </c>
      <c r="AD14" s="186">
        <f t="shared" si="7"/>
        <v>469.61825477963936</v>
      </c>
      <c r="AE14" s="180">
        <f t="shared" si="8"/>
        <v>373.2952214038821</v>
      </c>
      <c r="AF14" s="181">
        <f t="shared" si="9"/>
        <v>96.32303337575719</v>
      </c>
      <c r="AG14" s="182">
        <f t="shared" si="10"/>
        <v>576.8949905067914</v>
      </c>
      <c r="AH14" s="187">
        <f t="shared" si="11"/>
        <v>107.27673572715197</v>
      </c>
      <c r="AI14" s="184">
        <f t="shared" si="1"/>
        <v>20.510921880784892</v>
      </c>
    </row>
    <row r="15" spans="1:35" s="168" customFormat="1" ht="19.5" customHeight="1">
      <c r="A15" s="165">
        <v>10</v>
      </c>
      <c r="B15" s="215" t="s">
        <v>29</v>
      </c>
      <c r="C15" s="167">
        <v>36872</v>
      </c>
      <c r="D15" s="171">
        <f t="shared" si="12"/>
        <v>623.7</v>
      </c>
      <c r="E15" s="151">
        <f t="shared" si="12"/>
        <v>564.1</v>
      </c>
      <c r="F15" s="151">
        <f t="shared" si="12"/>
        <v>59.6</v>
      </c>
      <c r="G15" s="172">
        <f t="shared" si="2"/>
        <v>457.6</v>
      </c>
      <c r="H15" s="185">
        <v>457.6</v>
      </c>
      <c r="I15" s="185">
        <v>0</v>
      </c>
      <c r="J15" s="172">
        <f t="shared" si="13"/>
        <v>55.8</v>
      </c>
      <c r="K15" s="185">
        <v>0</v>
      </c>
      <c r="L15" s="185">
        <v>55.8</v>
      </c>
      <c r="M15" s="172">
        <f t="shared" si="14"/>
        <v>1.2</v>
      </c>
      <c r="N15" s="185">
        <v>0</v>
      </c>
      <c r="O15" s="185">
        <v>1.2</v>
      </c>
      <c r="P15" s="172">
        <f t="shared" si="15"/>
        <v>103.9</v>
      </c>
      <c r="Q15" s="185">
        <v>103.9</v>
      </c>
      <c r="R15" s="185">
        <v>0</v>
      </c>
      <c r="S15" s="172">
        <f t="shared" si="16"/>
        <v>0</v>
      </c>
      <c r="T15" s="185">
        <v>0</v>
      </c>
      <c r="U15" s="185">
        <v>0</v>
      </c>
      <c r="V15" s="172">
        <f t="shared" si="17"/>
        <v>5.2</v>
      </c>
      <c r="W15" s="185">
        <v>2.6</v>
      </c>
      <c r="X15" s="185">
        <v>2.6</v>
      </c>
      <c r="Y15" s="174">
        <v>378.8</v>
      </c>
      <c r="Z15" s="175">
        <f t="shared" si="3"/>
        <v>1002.5</v>
      </c>
      <c r="AA15" s="176">
        <f t="shared" si="4"/>
        <v>623.7</v>
      </c>
      <c r="AB15" s="177">
        <f>G15+J15+M15+S15+V15</f>
        <v>519.8000000000001</v>
      </c>
      <c r="AC15" s="178">
        <f>P15</f>
        <v>103.9</v>
      </c>
      <c r="AD15" s="179">
        <f t="shared" si="7"/>
        <v>604.1169451073986</v>
      </c>
      <c r="AE15" s="180">
        <f t="shared" si="8"/>
        <v>503.47921767969507</v>
      </c>
      <c r="AF15" s="181">
        <f t="shared" si="9"/>
        <v>100.63772742770357</v>
      </c>
      <c r="AG15" s="182">
        <f t="shared" si="10"/>
        <v>971.0233084338097</v>
      </c>
      <c r="AH15" s="183">
        <f t="shared" si="11"/>
        <v>366.90636332641105</v>
      </c>
      <c r="AI15" s="184">
        <f t="shared" si="1"/>
        <v>16.658649991983324</v>
      </c>
    </row>
    <row r="16" spans="1:35" s="164" customFormat="1" ht="19.5" customHeight="1">
      <c r="A16" s="170">
        <v>11</v>
      </c>
      <c r="B16" s="215" t="s">
        <v>111</v>
      </c>
      <c r="C16" s="167">
        <v>29322</v>
      </c>
      <c r="D16" s="171">
        <f t="shared" si="12"/>
        <v>414.4000000000001</v>
      </c>
      <c r="E16" s="151">
        <f t="shared" si="12"/>
        <v>409.59999999999997</v>
      </c>
      <c r="F16" s="151">
        <f t="shared" si="12"/>
        <v>4.8</v>
      </c>
      <c r="G16" s="172">
        <f t="shared" si="2"/>
        <v>0</v>
      </c>
      <c r="H16" s="173">
        <v>0</v>
      </c>
      <c r="I16" s="173">
        <v>0</v>
      </c>
      <c r="J16" s="172">
        <f t="shared" si="13"/>
        <v>330.90000000000003</v>
      </c>
      <c r="K16" s="173">
        <v>328.6</v>
      </c>
      <c r="L16" s="173">
        <v>2.3</v>
      </c>
      <c r="M16" s="172">
        <f t="shared" si="14"/>
        <v>10</v>
      </c>
      <c r="N16" s="173">
        <v>8.9</v>
      </c>
      <c r="O16" s="173">
        <v>1.1</v>
      </c>
      <c r="P16" s="172">
        <f t="shared" si="15"/>
        <v>64.4</v>
      </c>
      <c r="Q16" s="173">
        <v>64.4</v>
      </c>
      <c r="R16" s="173">
        <v>0</v>
      </c>
      <c r="S16" s="172">
        <f t="shared" si="16"/>
        <v>0</v>
      </c>
      <c r="T16" s="173">
        <v>0</v>
      </c>
      <c r="U16" s="173">
        <v>0</v>
      </c>
      <c r="V16" s="172">
        <f t="shared" si="17"/>
        <v>9.1</v>
      </c>
      <c r="W16" s="173">
        <v>7.7</v>
      </c>
      <c r="X16" s="173">
        <v>1.4</v>
      </c>
      <c r="Y16" s="174">
        <v>152.8</v>
      </c>
      <c r="Z16" s="175">
        <f t="shared" si="3"/>
        <v>567.2</v>
      </c>
      <c r="AA16" s="176">
        <f t="shared" si="4"/>
        <v>414.4000000000001</v>
      </c>
      <c r="AB16" s="177">
        <f t="shared" si="5"/>
        <v>350.00000000000006</v>
      </c>
      <c r="AC16" s="178">
        <f t="shared" si="6"/>
        <v>64.4</v>
      </c>
      <c r="AD16" s="179">
        <f t="shared" si="7"/>
        <v>504.74046790805545</v>
      </c>
      <c r="AE16" s="180">
        <f t="shared" si="8"/>
        <v>426.3010708682901</v>
      </c>
      <c r="AF16" s="181">
        <f t="shared" si="9"/>
        <v>78.43939703976537</v>
      </c>
      <c r="AG16" s="182">
        <f t="shared" si="10"/>
        <v>690.8513354185548</v>
      </c>
      <c r="AH16" s="183">
        <f t="shared" si="11"/>
        <v>186.1108675104992</v>
      </c>
      <c r="AI16" s="184">
        <f t="shared" si="1"/>
        <v>15.540540540540539</v>
      </c>
    </row>
    <row r="17" spans="1:35" s="164" customFormat="1" ht="19.5" customHeight="1">
      <c r="A17" s="170">
        <v>12</v>
      </c>
      <c r="B17" s="215" t="s">
        <v>112</v>
      </c>
      <c r="C17" s="167">
        <v>27973</v>
      </c>
      <c r="D17" s="171">
        <f t="shared" si="12"/>
        <v>427</v>
      </c>
      <c r="E17" s="151">
        <f t="shared" si="12"/>
        <v>391.6</v>
      </c>
      <c r="F17" s="151">
        <f t="shared" si="12"/>
        <v>35.400000000000006</v>
      </c>
      <c r="G17" s="172">
        <f t="shared" si="2"/>
        <v>0</v>
      </c>
      <c r="H17" s="173">
        <v>0</v>
      </c>
      <c r="I17" s="173">
        <v>0</v>
      </c>
      <c r="J17" s="172">
        <f t="shared" si="13"/>
        <v>350.3</v>
      </c>
      <c r="K17" s="173">
        <v>324.7</v>
      </c>
      <c r="L17" s="173">
        <v>25.6</v>
      </c>
      <c r="M17" s="172">
        <f t="shared" si="14"/>
        <v>0</v>
      </c>
      <c r="N17" s="173">
        <v>0</v>
      </c>
      <c r="O17" s="173">
        <v>0</v>
      </c>
      <c r="P17" s="172">
        <f t="shared" si="15"/>
        <v>76.7</v>
      </c>
      <c r="Q17" s="173">
        <v>66.9</v>
      </c>
      <c r="R17" s="173">
        <v>9.8</v>
      </c>
      <c r="S17" s="172">
        <v>0</v>
      </c>
      <c r="T17" s="173">
        <v>0</v>
      </c>
      <c r="U17" s="173">
        <v>0</v>
      </c>
      <c r="V17" s="172">
        <f t="shared" si="17"/>
        <v>0</v>
      </c>
      <c r="W17" s="173">
        <v>0</v>
      </c>
      <c r="X17" s="173">
        <v>0</v>
      </c>
      <c r="Y17" s="174">
        <v>239.8</v>
      </c>
      <c r="Z17" s="175">
        <f t="shared" si="3"/>
        <v>666.8</v>
      </c>
      <c r="AA17" s="176">
        <f t="shared" si="4"/>
        <v>427</v>
      </c>
      <c r="AB17" s="177">
        <f t="shared" si="5"/>
        <v>350.3</v>
      </c>
      <c r="AC17" s="178">
        <f t="shared" si="6"/>
        <v>76.7</v>
      </c>
      <c r="AD17" s="179">
        <f t="shared" si="7"/>
        <v>545.1685553927001</v>
      </c>
      <c r="AE17" s="180">
        <f t="shared" si="8"/>
        <v>447.24249403761786</v>
      </c>
      <c r="AF17" s="181">
        <f t="shared" si="9"/>
        <v>97.9260613550822</v>
      </c>
      <c r="AG17" s="182">
        <f t="shared" si="10"/>
        <v>851.3311305289284</v>
      </c>
      <c r="AH17" s="183">
        <f t="shared" si="11"/>
        <v>306.1625751362283</v>
      </c>
      <c r="AI17" s="184">
        <f t="shared" si="1"/>
        <v>17.962529274004684</v>
      </c>
    </row>
    <row r="18" spans="1:35" s="164" customFormat="1" ht="19.5" customHeight="1">
      <c r="A18" s="170">
        <v>13</v>
      </c>
      <c r="B18" s="215" t="s">
        <v>113</v>
      </c>
      <c r="C18" s="167">
        <v>123566</v>
      </c>
      <c r="D18" s="171">
        <f t="shared" si="12"/>
        <v>1539.6000000000001</v>
      </c>
      <c r="E18" s="151">
        <f t="shared" si="12"/>
        <v>1501.8</v>
      </c>
      <c r="F18" s="151">
        <f t="shared" si="12"/>
        <v>37.8</v>
      </c>
      <c r="G18" s="172">
        <f t="shared" si="2"/>
        <v>0</v>
      </c>
      <c r="H18" s="173">
        <v>0</v>
      </c>
      <c r="I18" s="173">
        <v>0</v>
      </c>
      <c r="J18" s="172">
        <f t="shared" si="13"/>
        <v>1222.6000000000001</v>
      </c>
      <c r="K18" s="173">
        <v>1196.7</v>
      </c>
      <c r="L18" s="173">
        <v>25.9</v>
      </c>
      <c r="M18" s="172">
        <f t="shared" si="14"/>
        <v>78.5</v>
      </c>
      <c r="N18" s="173">
        <v>66.6</v>
      </c>
      <c r="O18" s="173">
        <v>11.9</v>
      </c>
      <c r="P18" s="172">
        <f t="shared" si="15"/>
        <v>238.5</v>
      </c>
      <c r="Q18" s="173">
        <v>238.5</v>
      </c>
      <c r="R18" s="173">
        <v>0</v>
      </c>
      <c r="S18" s="172">
        <f t="shared" si="16"/>
        <v>0</v>
      </c>
      <c r="T18" s="173">
        <v>0</v>
      </c>
      <c r="U18" s="173">
        <v>0</v>
      </c>
      <c r="V18" s="172">
        <f t="shared" si="17"/>
        <v>0</v>
      </c>
      <c r="W18" s="173">
        <v>0</v>
      </c>
      <c r="X18" s="173">
        <v>0</v>
      </c>
      <c r="Y18" s="174">
        <v>794.8</v>
      </c>
      <c r="Z18" s="175">
        <f t="shared" si="3"/>
        <v>2334.4</v>
      </c>
      <c r="AA18" s="176">
        <f t="shared" si="4"/>
        <v>1539.6000000000001</v>
      </c>
      <c r="AB18" s="177">
        <f t="shared" si="5"/>
        <v>1301.1000000000001</v>
      </c>
      <c r="AC18" s="178">
        <f t="shared" si="6"/>
        <v>238.5</v>
      </c>
      <c r="AD18" s="179">
        <f t="shared" si="7"/>
        <v>444.9906469879602</v>
      </c>
      <c r="AE18" s="180">
        <f t="shared" si="8"/>
        <v>376.0569828501137</v>
      </c>
      <c r="AF18" s="181">
        <f t="shared" si="9"/>
        <v>68.9336641378465</v>
      </c>
      <c r="AG18" s="161">
        <f t="shared" si="10"/>
        <v>674.7117214397858</v>
      </c>
      <c r="AH18" s="183">
        <f t="shared" si="11"/>
        <v>229.72107445182561</v>
      </c>
      <c r="AI18" s="184">
        <f t="shared" si="1"/>
        <v>15.491036632891658</v>
      </c>
    </row>
    <row r="19" spans="1:35" s="164" customFormat="1" ht="19.5" customHeight="1">
      <c r="A19" s="170">
        <v>14</v>
      </c>
      <c r="B19" s="215" t="s">
        <v>33</v>
      </c>
      <c r="C19" s="167">
        <v>17706</v>
      </c>
      <c r="D19" s="171">
        <f t="shared" si="12"/>
        <v>282.5</v>
      </c>
      <c r="E19" s="151">
        <f t="shared" si="12"/>
        <v>280</v>
      </c>
      <c r="F19" s="151">
        <f t="shared" si="12"/>
        <v>2.5</v>
      </c>
      <c r="G19" s="172">
        <f t="shared" si="2"/>
        <v>0</v>
      </c>
      <c r="H19" s="173">
        <v>0</v>
      </c>
      <c r="I19" s="173">
        <v>0</v>
      </c>
      <c r="J19" s="172">
        <f t="shared" si="13"/>
        <v>214.89999999999998</v>
      </c>
      <c r="K19" s="173">
        <v>212.7</v>
      </c>
      <c r="L19" s="173">
        <v>2.2</v>
      </c>
      <c r="M19" s="172">
        <f t="shared" si="14"/>
        <v>0</v>
      </c>
      <c r="N19" s="173">
        <v>0</v>
      </c>
      <c r="O19" s="173">
        <v>0</v>
      </c>
      <c r="P19" s="172">
        <f t="shared" si="15"/>
        <v>61.8</v>
      </c>
      <c r="Q19" s="173">
        <v>61.8</v>
      </c>
      <c r="R19" s="173">
        <v>0</v>
      </c>
      <c r="S19" s="172">
        <f t="shared" si="16"/>
        <v>0</v>
      </c>
      <c r="T19" s="173">
        <v>0</v>
      </c>
      <c r="U19" s="173">
        <v>0</v>
      </c>
      <c r="V19" s="172">
        <f t="shared" si="17"/>
        <v>5.8</v>
      </c>
      <c r="W19" s="173">
        <v>5.5</v>
      </c>
      <c r="X19" s="173">
        <v>0.3</v>
      </c>
      <c r="Y19" s="174">
        <v>108.1</v>
      </c>
      <c r="Z19" s="175">
        <f t="shared" si="3"/>
        <v>390.6</v>
      </c>
      <c r="AA19" s="176">
        <f t="shared" si="4"/>
        <v>282.5</v>
      </c>
      <c r="AB19" s="177">
        <f t="shared" si="5"/>
        <v>220.7</v>
      </c>
      <c r="AC19" s="178">
        <f t="shared" si="6"/>
        <v>61.8</v>
      </c>
      <c r="AD19" s="179">
        <f t="shared" si="7"/>
        <v>569.8229817172548</v>
      </c>
      <c r="AE19" s="180">
        <f t="shared" si="8"/>
        <v>445.1679011150377</v>
      </c>
      <c r="AF19" s="181">
        <f t="shared" si="9"/>
        <v>124.65508060221717</v>
      </c>
      <c r="AG19" s="161">
        <f t="shared" si="10"/>
        <v>787.8685191460522</v>
      </c>
      <c r="AH19" s="183">
        <f t="shared" si="11"/>
        <v>218.0455374287973</v>
      </c>
      <c r="AI19" s="184">
        <f t="shared" si="1"/>
        <v>21.876106194690266</v>
      </c>
    </row>
    <row r="20" spans="1:35" s="164" customFormat="1" ht="19.5" customHeight="1">
      <c r="A20" s="170">
        <v>15</v>
      </c>
      <c r="B20" s="215" t="s">
        <v>34</v>
      </c>
      <c r="C20" s="167">
        <v>6982</v>
      </c>
      <c r="D20" s="171">
        <f t="shared" si="12"/>
        <v>69.8</v>
      </c>
      <c r="E20" s="151">
        <f t="shared" si="12"/>
        <v>69.8</v>
      </c>
      <c r="F20" s="151">
        <f t="shared" si="12"/>
        <v>0</v>
      </c>
      <c r="G20" s="172">
        <f>SUM(H20:I20)</f>
        <v>0</v>
      </c>
      <c r="H20" s="173">
        <v>0</v>
      </c>
      <c r="I20" s="173">
        <v>0</v>
      </c>
      <c r="J20" s="172">
        <f>SUM(K20:L20)</f>
        <v>45.5</v>
      </c>
      <c r="K20" s="173">
        <v>45.5</v>
      </c>
      <c r="L20" s="173">
        <v>0</v>
      </c>
      <c r="M20" s="172">
        <f>SUM(N20:O20)</f>
        <v>1.5</v>
      </c>
      <c r="N20" s="173">
        <v>1.5</v>
      </c>
      <c r="O20" s="173">
        <v>0</v>
      </c>
      <c r="P20" s="172">
        <f>SUM(Q20:R20)</f>
        <v>22.8</v>
      </c>
      <c r="Q20" s="173">
        <v>22.8</v>
      </c>
      <c r="R20" s="173">
        <v>0</v>
      </c>
      <c r="S20" s="172">
        <f>SUM(T20:U20)</f>
        <v>0</v>
      </c>
      <c r="T20" s="173">
        <v>0</v>
      </c>
      <c r="U20" s="173">
        <v>0</v>
      </c>
      <c r="V20" s="172">
        <v>0</v>
      </c>
      <c r="W20" s="173">
        <v>0</v>
      </c>
      <c r="X20" s="173">
        <v>0</v>
      </c>
      <c r="Y20" s="174">
        <v>49.7</v>
      </c>
      <c r="Z20" s="175">
        <f>D20+Y20</f>
        <v>119.5</v>
      </c>
      <c r="AA20" s="176">
        <f>SUM(AB20:AC20)</f>
        <v>69.8</v>
      </c>
      <c r="AB20" s="177">
        <f>G20+J20+M20+S20+V20</f>
        <v>47</v>
      </c>
      <c r="AC20" s="178">
        <f>P20</f>
        <v>22.8</v>
      </c>
      <c r="AD20" s="179">
        <f t="shared" si="7"/>
        <v>357.0405532594017</v>
      </c>
      <c r="AE20" s="180">
        <f t="shared" si="8"/>
        <v>240.41412612022754</v>
      </c>
      <c r="AF20" s="181">
        <f t="shared" si="9"/>
        <v>116.6264271391742</v>
      </c>
      <c r="AG20" s="182">
        <f t="shared" si="10"/>
        <v>611.2657036461104</v>
      </c>
      <c r="AH20" s="183">
        <f t="shared" si="11"/>
        <v>254.2251503867087</v>
      </c>
      <c r="AI20" s="184">
        <f t="shared" si="1"/>
        <v>32.664756446991404</v>
      </c>
    </row>
    <row r="21" spans="1:35" s="164" customFormat="1" ht="19.5" customHeight="1">
      <c r="A21" s="170">
        <v>16</v>
      </c>
      <c r="B21" s="215" t="s">
        <v>114</v>
      </c>
      <c r="C21" s="167">
        <v>14829</v>
      </c>
      <c r="D21" s="171">
        <f t="shared" si="12"/>
        <v>201.40000000000003</v>
      </c>
      <c r="E21" s="151">
        <f t="shared" si="12"/>
        <v>193.1</v>
      </c>
      <c r="F21" s="151">
        <f t="shared" si="12"/>
        <v>8.299999999999999</v>
      </c>
      <c r="G21" s="172">
        <f>SUM(H21:I21)</f>
        <v>0</v>
      </c>
      <c r="H21" s="173">
        <v>0</v>
      </c>
      <c r="I21" s="173">
        <v>0</v>
      </c>
      <c r="J21" s="172">
        <f>SUM(K21:L21)</f>
        <v>164.70000000000002</v>
      </c>
      <c r="K21" s="173">
        <v>158.4</v>
      </c>
      <c r="L21" s="173">
        <v>6.3</v>
      </c>
      <c r="M21" s="172">
        <f>SUM(N21:O21)</f>
        <v>5.9</v>
      </c>
      <c r="N21" s="173">
        <v>4.5</v>
      </c>
      <c r="O21" s="173">
        <v>1.4</v>
      </c>
      <c r="P21" s="172">
        <f>SUM(Q21:R21)</f>
        <v>30.3</v>
      </c>
      <c r="Q21" s="173">
        <v>30.2</v>
      </c>
      <c r="R21" s="173">
        <v>0.1</v>
      </c>
      <c r="S21" s="172">
        <f>SUM(T21:U21)</f>
        <v>0</v>
      </c>
      <c r="T21" s="173">
        <v>0</v>
      </c>
      <c r="U21" s="173">
        <v>0</v>
      </c>
      <c r="V21" s="172">
        <f>SUM(W21:X21)</f>
        <v>0.5</v>
      </c>
      <c r="W21" s="173">
        <v>0</v>
      </c>
      <c r="X21" s="173">
        <v>0.5</v>
      </c>
      <c r="Y21" s="174">
        <v>51</v>
      </c>
      <c r="Z21" s="175">
        <f t="shared" si="3"/>
        <v>252.40000000000003</v>
      </c>
      <c r="AA21" s="176">
        <f t="shared" si="4"/>
        <v>201.40000000000003</v>
      </c>
      <c r="AB21" s="177">
        <f t="shared" si="5"/>
        <v>171.10000000000002</v>
      </c>
      <c r="AC21" s="178">
        <f t="shared" si="6"/>
        <v>30.3</v>
      </c>
      <c r="AD21" s="179">
        <f t="shared" si="7"/>
        <v>485.0534184946486</v>
      </c>
      <c r="AE21" s="180">
        <f t="shared" si="8"/>
        <v>412.07864897931665</v>
      </c>
      <c r="AF21" s="181">
        <f t="shared" si="9"/>
        <v>72.97476951533193</v>
      </c>
      <c r="AG21" s="182">
        <f t="shared" si="10"/>
        <v>607.8822384709499</v>
      </c>
      <c r="AH21" s="183">
        <f t="shared" si="11"/>
        <v>122.82881997630125</v>
      </c>
      <c r="AI21" s="184">
        <f t="shared" si="1"/>
        <v>15.044687189672292</v>
      </c>
    </row>
    <row r="22" spans="1:35" s="164" customFormat="1" ht="19.5" customHeight="1">
      <c r="A22" s="170">
        <v>17</v>
      </c>
      <c r="B22" s="216" t="s">
        <v>100</v>
      </c>
      <c r="C22" s="167">
        <v>55153</v>
      </c>
      <c r="D22" s="171">
        <f>G22+J22+M22+P22+S22+V22</f>
        <v>795.8000000000001</v>
      </c>
      <c r="E22" s="151">
        <f>H22+K22+N22+Q22+T22+W22</f>
        <v>771.9000000000001</v>
      </c>
      <c r="F22" s="151">
        <f>I22+L22+O22+R22+U22+X22</f>
        <v>23.9</v>
      </c>
      <c r="G22" s="172">
        <f>SUM(H22:I22)</f>
        <v>0</v>
      </c>
      <c r="H22" s="173">
        <v>0</v>
      </c>
      <c r="I22" s="173">
        <v>0</v>
      </c>
      <c r="J22" s="172">
        <f>SUM(K22:L22)</f>
        <v>631.6</v>
      </c>
      <c r="K22" s="173">
        <v>622.2</v>
      </c>
      <c r="L22" s="173">
        <v>9.4</v>
      </c>
      <c r="M22" s="172">
        <v>0</v>
      </c>
      <c r="N22" s="173">
        <v>0</v>
      </c>
      <c r="O22" s="173">
        <v>0</v>
      </c>
      <c r="P22" s="172">
        <f>SUM(Q22:R22)</f>
        <v>136.1</v>
      </c>
      <c r="Q22" s="173">
        <v>134</v>
      </c>
      <c r="R22" s="173">
        <v>2.1</v>
      </c>
      <c r="S22" s="172">
        <f>SUM(T22:U22)</f>
        <v>0</v>
      </c>
      <c r="T22" s="173">
        <v>0</v>
      </c>
      <c r="U22" s="173">
        <v>0</v>
      </c>
      <c r="V22" s="172">
        <f>SUM(W22:X22)</f>
        <v>28.1</v>
      </c>
      <c r="W22" s="173">
        <v>15.7</v>
      </c>
      <c r="X22" s="173">
        <v>12.4</v>
      </c>
      <c r="Y22" s="174">
        <v>238.4</v>
      </c>
      <c r="Z22" s="175">
        <f>D22+Y22</f>
        <v>1034.2</v>
      </c>
      <c r="AA22" s="176">
        <f>SUM(AB22:AC22)</f>
        <v>795.8000000000001</v>
      </c>
      <c r="AB22" s="177">
        <f>G22+J22+M22+S22+V22</f>
        <v>659.7</v>
      </c>
      <c r="AC22" s="178">
        <f>P22</f>
        <v>136.1</v>
      </c>
      <c r="AD22" s="179">
        <f>AA22/C22/28*1000000</f>
        <v>515.3197209839641</v>
      </c>
      <c r="AE22" s="180">
        <f>AB22/C22/28*1000000</f>
        <v>427.1882632987197</v>
      </c>
      <c r="AF22" s="181">
        <f>AC22/C22/28*1000000</f>
        <v>88.13145768524441</v>
      </c>
      <c r="AG22" s="182">
        <f>Z22/C22/28*1000000</f>
        <v>669.6954705222614</v>
      </c>
      <c r="AH22" s="183">
        <f>Y22/C22/28*1000000</f>
        <v>154.37574953829736</v>
      </c>
      <c r="AI22" s="184">
        <f>AC22*100/AA22</f>
        <v>17.102287006785623</v>
      </c>
    </row>
    <row r="23" spans="1:35" s="164" customFormat="1" ht="19.5" customHeight="1">
      <c r="A23" s="170">
        <v>18</v>
      </c>
      <c r="B23" s="215" t="s">
        <v>116</v>
      </c>
      <c r="C23" s="167">
        <v>33937</v>
      </c>
      <c r="D23" s="171">
        <f t="shared" si="12"/>
        <v>381.09999999999997</v>
      </c>
      <c r="E23" s="151">
        <f t="shared" si="12"/>
        <v>365.19999999999993</v>
      </c>
      <c r="F23" s="151">
        <f t="shared" si="12"/>
        <v>15.899999999999999</v>
      </c>
      <c r="G23" s="172">
        <v>0</v>
      </c>
      <c r="H23" s="173">
        <v>0</v>
      </c>
      <c r="I23" s="188">
        <v>0</v>
      </c>
      <c r="J23" s="172">
        <f t="shared" si="13"/>
        <v>241.7</v>
      </c>
      <c r="K23" s="173">
        <v>229.2</v>
      </c>
      <c r="L23" s="173">
        <v>12.5</v>
      </c>
      <c r="M23" s="172">
        <f t="shared" si="14"/>
        <v>0</v>
      </c>
      <c r="N23" s="173">
        <v>0</v>
      </c>
      <c r="O23" s="173">
        <v>0</v>
      </c>
      <c r="P23" s="172">
        <f t="shared" si="15"/>
        <v>116.69999999999999</v>
      </c>
      <c r="Q23" s="173">
        <v>116.1</v>
      </c>
      <c r="R23" s="173">
        <v>0.6</v>
      </c>
      <c r="S23" s="172">
        <v>0</v>
      </c>
      <c r="T23" s="173">
        <v>0</v>
      </c>
      <c r="U23" s="173">
        <v>0</v>
      </c>
      <c r="V23" s="172">
        <f t="shared" si="17"/>
        <v>22.7</v>
      </c>
      <c r="W23" s="173">
        <v>19.9</v>
      </c>
      <c r="X23" s="173">
        <v>2.8</v>
      </c>
      <c r="Y23" s="174">
        <v>253.5</v>
      </c>
      <c r="Z23" s="175">
        <f t="shared" si="3"/>
        <v>634.5999999999999</v>
      </c>
      <c r="AA23" s="176">
        <f t="shared" si="4"/>
        <v>381.09999999999997</v>
      </c>
      <c r="AB23" s="177">
        <f t="shared" si="5"/>
        <v>264.4</v>
      </c>
      <c r="AC23" s="178">
        <f t="shared" si="6"/>
        <v>116.69999999999999</v>
      </c>
      <c r="AD23" s="179">
        <f t="shared" si="7"/>
        <v>401.0582634208765</v>
      </c>
      <c r="AE23" s="180">
        <f t="shared" si="8"/>
        <v>278.24666714374115</v>
      </c>
      <c r="AF23" s="181">
        <f t="shared" si="9"/>
        <v>122.81159627713535</v>
      </c>
      <c r="AG23" s="182">
        <f t="shared" si="10"/>
        <v>667.8340959509005</v>
      </c>
      <c r="AH23" s="183">
        <f t="shared" si="11"/>
        <v>266.7758325300241</v>
      </c>
      <c r="AI23" s="184">
        <f t="shared" si="1"/>
        <v>30.62188401994227</v>
      </c>
    </row>
    <row r="24" spans="1:35" s="164" customFormat="1" ht="19.5" customHeight="1">
      <c r="A24" s="170">
        <v>19</v>
      </c>
      <c r="B24" s="215" t="s">
        <v>117</v>
      </c>
      <c r="C24" s="167">
        <v>26821</v>
      </c>
      <c r="D24" s="171">
        <f t="shared" si="12"/>
        <v>347.6</v>
      </c>
      <c r="E24" s="151">
        <f t="shared" si="12"/>
        <v>326.29999999999995</v>
      </c>
      <c r="F24" s="151">
        <f t="shared" si="12"/>
        <v>21.3</v>
      </c>
      <c r="G24" s="172">
        <v>0</v>
      </c>
      <c r="H24" s="173">
        <v>0</v>
      </c>
      <c r="I24" s="173">
        <v>0</v>
      </c>
      <c r="J24" s="172">
        <f t="shared" si="13"/>
        <v>222.1</v>
      </c>
      <c r="K24" s="173">
        <v>208.2</v>
      </c>
      <c r="L24" s="173">
        <v>13.9</v>
      </c>
      <c r="M24" s="172">
        <f t="shared" si="14"/>
        <v>0</v>
      </c>
      <c r="N24" s="173">
        <v>0</v>
      </c>
      <c r="O24" s="173">
        <v>0</v>
      </c>
      <c r="P24" s="172">
        <f t="shared" si="15"/>
        <v>102</v>
      </c>
      <c r="Q24" s="173">
        <v>101.2</v>
      </c>
      <c r="R24" s="173">
        <v>0.8</v>
      </c>
      <c r="S24" s="172">
        <v>0</v>
      </c>
      <c r="T24" s="173">
        <v>0</v>
      </c>
      <c r="U24" s="173">
        <v>0</v>
      </c>
      <c r="V24" s="172">
        <f t="shared" si="17"/>
        <v>23.5</v>
      </c>
      <c r="W24" s="173">
        <v>16.9</v>
      </c>
      <c r="X24" s="185">
        <v>6.6</v>
      </c>
      <c r="Y24" s="174">
        <v>310.7</v>
      </c>
      <c r="Z24" s="175">
        <f t="shared" si="3"/>
        <v>658.3</v>
      </c>
      <c r="AA24" s="176">
        <f t="shared" si="4"/>
        <v>347.6</v>
      </c>
      <c r="AB24" s="177">
        <f t="shared" si="5"/>
        <v>245.6</v>
      </c>
      <c r="AC24" s="178">
        <f t="shared" si="6"/>
        <v>102</v>
      </c>
      <c r="AD24" s="179">
        <f t="shared" si="7"/>
        <v>462.85692980447095</v>
      </c>
      <c r="AE24" s="180">
        <f t="shared" si="8"/>
        <v>327.0358514383718</v>
      </c>
      <c r="AF24" s="181">
        <f t="shared" si="9"/>
        <v>135.82107836609907</v>
      </c>
      <c r="AG24" s="182">
        <f t="shared" si="10"/>
        <v>876.578587141206</v>
      </c>
      <c r="AH24" s="183">
        <f t="shared" si="11"/>
        <v>413.72165733673506</v>
      </c>
      <c r="AI24" s="184">
        <f t="shared" si="1"/>
        <v>29.344073647871113</v>
      </c>
    </row>
    <row r="25" spans="1:35" s="164" customFormat="1" ht="19.5" customHeight="1">
      <c r="A25" s="170">
        <v>20</v>
      </c>
      <c r="B25" s="215" t="s">
        <v>38</v>
      </c>
      <c r="C25" s="167">
        <v>6397</v>
      </c>
      <c r="D25" s="171">
        <f t="shared" si="12"/>
        <v>71.6</v>
      </c>
      <c r="E25" s="151">
        <f t="shared" si="12"/>
        <v>71.6</v>
      </c>
      <c r="F25" s="151">
        <f t="shared" si="12"/>
        <v>0</v>
      </c>
      <c r="G25" s="172">
        <f t="shared" si="2"/>
        <v>0</v>
      </c>
      <c r="H25" s="173">
        <v>0</v>
      </c>
      <c r="I25" s="173">
        <v>0</v>
      </c>
      <c r="J25" s="172">
        <f t="shared" si="13"/>
        <v>53.4</v>
      </c>
      <c r="K25" s="173">
        <v>53.4</v>
      </c>
      <c r="L25" s="173">
        <v>0</v>
      </c>
      <c r="M25" s="172">
        <f t="shared" si="14"/>
        <v>1.5</v>
      </c>
      <c r="N25" s="173">
        <v>1.5</v>
      </c>
      <c r="O25" s="173">
        <v>0</v>
      </c>
      <c r="P25" s="172">
        <f t="shared" si="15"/>
        <v>16.7</v>
      </c>
      <c r="Q25" s="173">
        <v>16.7</v>
      </c>
      <c r="R25" s="173">
        <v>0</v>
      </c>
      <c r="S25" s="172">
        <f t="shared" si="16"/>
        <v>0</v>
      </c>
      <c r="T25" s="173">
        <v>0</v>
      </c>
      <c r="U25" s="173">
        <v>0</v>
      </c>
      <c r="V25" s="172">
        <f t="shared" si="17"/>
        <v>0</v>
      </c>
      <c r="W25" s="173">
        <v>0</v>
      </c>
      <c r="X25" s="173">
        <v>0</v>
      </c>
      <c r="Y25" s="174">
        <v>42.7</v>
      </c>
      <c r="Z25" s="175">
        <f t="shared" si="3"/>
        <v>114.3</v>
      </c>
      <c r="AA25" s="176">
        <f t="shared" si="4"/>
        <v>71.6</v>
      </c>
      <c r="AB25" s="177">
        <f t="shared" si="5"/>
        <v>54.9</v>
      </c>
      <c r="AC25" s="178">
        <f t="shared" si="6"/>
        <v>16.7</v>
      </c>
      <c r="AD25" s="179">
        <f t="shared" si="7"/>
        <v>399.74094999888337</v>
      </c>
      <c r="AE25" s="180">
        <f t="shared" si="8"/>
        <v>306.5052814935572</v>
      </c>
      <c r="AF25" s="181">
        <f t="shared" si="9"/>
        <v>93.23566850532616</v>
      </c>
      <c r="AG25" s="182">
        <f t="shared" si="10"/>
        <v>638.1339467160946</v>
      </c>
      <c r="AH25" s="183">
        <f t="shared" si="11"/>
        <v>238.39299671721122</v>
      </c>
      <c r="AI25" s="184">
        <f t="shared" si="1"/>
        <v>23.324022346368718</v>
      </c>
    </row>
    <row r="26" spans="1:35" s="164" customFormat="1" ht="19.5" customHeight="1">
      <c r="A26" s="170">
        <v>21</v>
      </c>
      <c r="B26" s="215" t="s">
        <v>39</v>
      </c>
      <c r="C26" s="167">
        <v>16183</v>
      </c>
      <c r="D26" s="171">
        <f t="shared" si="12"/>
        <v>160.4</v>
      </c>
      <c r="E26" s="151">
        <f t="shared" si="12"/>
        <v>153.5</v>
      </c>
      <c r="F26" s="151">
        <f t="shared" si="12"/>
        <v>6.9</v>
      </c>
      <c r="G26" s="172">
        <f t="shared" si="2"/>
        <v>0</v>
      </c>
      <c r="H26" s="173">
        <v>0</v>
      </c>
      <c r="I26" s="173">
        <v>0</v>
      </c>
      <c r="J26" s="172">
        <f t="shared" si="13"/>
        <v>118.3</v>
      </c>
      <c r="K26" s="173">
        <v>113.1</v>
      </c>
      <c r="L26" s="173">
        <v>5.2</v>
      </c>
      <c r="M26" s="172">
        <f t="shared" si="14"/>
        <v>3.5</v>
      </c>
      <c r="N26" s="173">
        <v>1.8</v>
      </c>
      <c r="O26" s="173">
        <v>1.7</v>
      </c>
      <c r="P26" s="172">
        <f t="shared" si="15"/>
        <v>38.6</v>
      </c>
      <c r="Q26" s="173">
        <v>38.6</v>
      </c>
      <c r="R26" s="173">
        <v>0</v>
      </c>
      <c r="S26" s="172">
        <f t="shared" si="16"/>
        <v>0</v>
      </c>
      <c r="T26" s="173">
        <v>0</v>
      </c>
      <c r="U26" s="173">
        <v>0</v>
      </c>
      <c r="V26" s="172">
        <f t="shared" si="17"/>
        <v>0</v>
      </c>
      <c r="W26" s="173">
        <v>0</v>
      </c>
      <c r="X26" s="173">
        <v>0</v>
      </c>
      <c r="Y26" s="174">
        <v>100.9</v>
      </c>
      <c r="Z26" s="175">
        <f t="shared" si="3"/>
        <v>261.3</v>
      </c>
      <c r="AA26" s="176">
        <f t="shared" si="4"/>
        <v>160.4</v>
      </c>
      <c r="AB26" s="177">
        <f t="shared" si="5"/>
        <v>121.8</v>
      </c>
      <c r="AC26" s="178">
        <f t="shared" si="6"/>
        <v>38.6</v>
      </c>
      <c r="AD26" s="179">
        <f t="shared" si="7"/>
        <v>353.98698810921513</v>
      </c>
      <c r="AE26" s="180">
        <f t="shared" si="8"/>
        <v>268.80059321510225</v>
      </c>
      <c r="AF26" s="181">
        <f t="shared" si="9"/>
        <v>85.18639489411288</v>
      </c>
      <c r="AG26" s="182">
        <f t="shared" si="10"/>
        <v>576.6633416018574</v>
      </c>
      <c r="AH26" s="183">
        <f t="shared" si="11"/>
        <v>222.67635349264222</v>
      </c>
      <c r="AI26" s="184">
        <f t="shared" si="1"/>
        <v>24.064837905236907</v>
      </c>
    </row>
    <row r="27" spans="1:35" s="164" customFormat="1" ht="19.5" customHeight="1">
      <c r="A27" s="170">
        <v>22</v>
      </c>
      <c r="B27" s="215" t="s">
        <v>40</v>
      </c>
      <c r="C27" s="167">
        <v>8185</v>
      </c>
      <c r="D27" s="171">
        <f t="shared" si="12"/>
        <v>105.3</v>
      </c>
      <c r="E27" s="151">
        <f t="shared" si="12"/>
        <v>98.7</v>
      </c>
      <c r="F27" s="151">
        <f t="shared" si="12"/>
        <v>6.6</v>
      </c>
      <c r="G27" s="172">
        <f t="shared" si="2"/>
        <v>0</v>
      </c>
      <c r="H27" s="173">
        <v>0</v>
      </c>
      <c r="I27" s="173">
        <v>0</v>
      </c>
      <c r="J27" s="172">
        <f t="shared" si="13"/>
        <v>80.8</v>
      </c>
      <c r="K27" s="173">
        <v>75.7</v>
      </c>
      <c r="L27" s="173">
        <v>5.1</v>
      </c>
      <c r="M27" s="172">
        <f t="shared" si="14"/>
        <v>5.6</v>
      </c>
      <c r="N27" s="173">
        <v>4.5</v>
      </c>
      <c r="O27" s="173">
        <v>1.1</v>
      </c>
      <c r="P27" s="172">
        <f t="shared" si="15"/>
        <v>18.5</v>
      </c>
      <c r="Q27" s="173">
        <v>18.5</v>
      </c>
      <c r="R27" s="173">
        <v>0</v>
      </c>
      <c r="S27" s="172">
        <f t="shared" si="16"/>
        <v>0</v>
      </c>
      <c r="T27" s="173">
        <v>0</v>
      </c>
      <c r="U27" s="173">
        <v>0</v>
      </c>
      <c r="V27" s="172">
        <f t="shared" si="17"/>
        <v>0.4</v>
      </c>
      <c r="W27" s="173">
        <v>0</v>
      </c>
      <c r="X27" s="173">
        <v>0.4</v>
      </c>
      <c r="Y27" s="174">
        <v>40.3</v>
      </c>
      <c r="Z27" s="175">
        <f t="shared" si="3"/>
        <v>145.6</v>
      </c>
      <c r="AA27" s="176">
        <f t="shared" si="4"/>
        <v>105.3</v>
      </c>
      <c r="AB27" s="177">
        <f t="shared" si="5"/>
        <v>86.8</v>
      </c>
      <c r="AC27" s="178">
        <f t="shared" si="6"/>
        <v>18.5</v>
      </c>
      <c r="AD27" s="179">
        <f t="shared" si="7"/>
        <v>459.4641766297233</v>
      </c>
      <c r="AE27" s="180">
        <f t="shared" si="8"/>
        <v>378.74160048869885</v>
      </c>
      <c r="AF27" s="181">
        <f t="shared" si="9"/>
        <v>80.72257614102453</v>
      </c>
      <c r="AG27" s="182">
        <f t="shared" si="10"/>
        <v>635.3084911423335</v>
      </c>
      <c r="AH27" s="183">
        <f t="shared" si="11"/>
        <v>175.8443145126102</v>
      </c>
      <c r="AI27" s="184">
        <f t="shared" si="1"/>
        <v>17.568850902184234</v>
      </c>
    </row>
    <row r="28" spans="1:61" s="168" customFormat="1" ht="19.5" customHeight="1">
      <c r="A28" s="170">
        <v>23</v>
      </c>
      <c r="B28" s="215" t="s">
        <v>41</v>
      </c>
      <c r="C28" s="167">
        <v>6106</v>
      </c>
      <c r="D28" s="171">
        <f t="shared" si="12"/>
        <v>83.99999999999999</v>
      </c>
      <c r="E28" s="151">
        <f t="shared" si="12"/>
        <v>82.8</v>
      </c>
      <c r="F28" s="151">
        <f t="shared" si="12"/>
        <v>1.2</v>
      </c>
      <c r="G28" s="172">
        <f t="shared" si="2"/>
        <v>0</v>
      </c>
      <c r="H28" s="185">
        <v>0</v>
      </c>
      <c r="I28" s="185">
        <v>0</v>
      </c>
      <c r="J28" s="172">
        <f t="shared" si="13"/>
        <v>66.6</v>
      </c>
      <c r="K28" s="185">
        <v>66.1</v>
      </c>
      <c r="L28" s="185">
        <v>0.5</v>
      </c>
      <c r="M28" s="172">
        <f t="shared" si="14"/>
        <v>9.8</v>
      </c>
      <c r="N28" s="185">
        <v>9.3</v>
      </c>
      <c r="O28" s="185">
        <v>0.5</v>
      </c>
      <c r="P28" s="172">
        <f t="shared" si="15"/>
        <v>7.6000000000000005</v>
      </c>
      <c r="Q28" s="185">
        <v>7.4</v>
      </c>
      <c r="R28" s="185">
        <v>0.2</v>
      </c>
      <c r="S28" s="172">
        <f t="shared" si="16"/>
        <v>0</v>
      </c>
      <c r="T28" s="185">
        <v>0</v>
      </c>
      <c r="U28" s="185">
        <v>0</v>
      </c>
      <c r="V28" s="172">
        <f t="shared" si="17"/>
        <v>0</v>
      </c>
      <c r="W28" s="185">
        <v>0</v>
      </c>
      <c r="X28" s="185">
        <v>0</v>
      </c>
      <c r="Y28" s="174">
        <v>0</v>
      </c>
      <c r="Z28" s="175">
        <f t="shared" si="3"/>
        <v>83.99999999999999</v>
      </c>
      <c r="AA28" s="176">
        <f t="shared" si="4"/>
        <v>83.99999999999999</v>
      </c>
      <c r="AB28" s="212">
        <f t="shared" si="5"/>
        <v>76.39999999999999</v>
      </c>
      <c r="AC28" s="178">
        <f t="shared" si="6"/>
        <v>7.6000000000000005</v>
      </c>
      <c r="AD28" s="179">
        <f t="shared" si="7"/>
        <v>491.320013101867</v>
      </c>
      <c r="AE28" s="180">
        <f t="shared" si="8"/>
        <v>446.86725001169805</v>
      </c>
      <c r="AF28" s="181">
        <f t="shared" si="9"/>
        <v>44.45276309016892</v>
      </c>
      <c r="AG28" s="182">
        <f t="shared" si="10"/>
        <v>491.320013101867</v>
      </c>
      <c r="AH28" s="183">
        <f t="shared" si="11"/>
        <v>0</v>
      </c>
      <c r="AI28" s="184">
        <f t="shared" si="1"/>
        <v>9.04761904761905</v>
      </c>
      <c r="BE28" s="213"/>
      <c r="BH28" s="213"/>
      <c r="BI28" s="213"/>
    </row>
    <row r="29" spans="1:35" s="168" customFormat="1" ht="19.5" customHeight="1">
      <c r="A29" s="170">
        <v>24</v>
      </c>
      <c r="B29" s="215" t="s">
        <v>42</v>
      </c>
      <c r="C29" s="167">
        <v>12712</v>
      </c>
      <c r="D29" s="171">
        <f>G29+J29+M29+P29+S29+V29</f>
        <v>185.4</v>
      </c>
      <c r="E29" s="151">
        <f>H29+K29+N29+Q29+T29+W29</f>
        <v>181.00000000000003</v>
      </c>
      <c r="F29" s="151">
        <f>L29+I29+O29+R29+U29+X29</f>
        <v>4.4</v>
      </c>
      <c r="G29" s="172">
        <f>SUM(H29:I29)</f>
        <v>0</v>
      </c>
      <c r="H29" s="185">
        <v>0</v>
      </c>
      <c r="I29" s="185">
        <v>0</v>
      </c>
      <c r="J29" s="172">
        <f>SUM(K29:L29)</f>
        <v>135.9</v>
      </c>
      <c r="K29" s="185">
        <v>133.4</v>
      </c>
      <c r="L29" s="185">
        <v>2.5</v>
      </c>
      <c r="M29" s="172">
        <f>SUM(N29:O29)</f>
        <v>5.1</v>
      </c>
      <c r="N29" s="185">
        <v>3.9</v>
      </c>
      <c r="O29" s="185">
        <v>1.2</v>
      </c>
      <c r="P29" s="172">
        <f>SUM(Q29:R29)</f>
        <v>43</v>
      </c>
      <c r="Q29" s="185">
        <v>42.3</v>
      </c>
      <c r="R29" s="185">
        <v>0.7</v>
      </c>
      <c r="S29" s="172">
        <f>SUM(T29:U29)</f>
        <v>0</v>
      </c>
      <c r="T29" s="185">
        <v>0</v>
      </c>
      <c r="U29" s="185">
        <v>0</v>
      </c>
      <c r="V29" s="172">
        <f>SUM(W29:X29)</f>
        <v>1.4</v>
      </c>
      <c r="W29" s="185">
        <v>1.4</v>
      </c>
      <c r="X29" s="185">
        <v>0</v>
      </c>
      <c r="Y29" s="174">
        <v>57.9</v>
      </c>
      <c r="Z29" s="175">
        <f>D29+Y29</f>
        <v>243.3</v>
      </c>
      <c r="AA29" s="189">
        <f t="shared" si="4"/>
        <v>185.4</v>
      </c>
      <c r="AB29" s="173">
        <f t="shared" si="5"/>
        <v>142.4</v>
      </c>
      <c r="AC29" s="190">
        <f t="shared" si="6"/>
        <v>43</v>
      </c>
      <c r="AD29" s="179">
        <f t="shared" si="7"/>
        <v>520.8801582306932</v>
      </c>
      <c r="AE29" s="180">
        <f t="shared" si="8"/>
        <v>400.07192304234474</v>
      </c>
      <c r="AF29" s="181">
        <f t="shared" si="9"/>
        <v>120.80823518834846</v>
      </c>
      <c r="AG29" s="182">
        <f t="shared" si="10"/>
        <v>683.5498516587253</v>
      </c>
      <c r="AH29" s="183">
        <f t="shared" si="11"/>
        <v>162.66969342803202</v>
      </c>
      <c r="AI29" s="184">
        <f t="shared" si="1"/>
        <v>23.19309600862999</v>
      </c>
    </row>
    <row r="30" spans="1:35" s="168" customFormat="1" ht="19.5" customHeight="1">
      <c r="A30" s="170">
        <v>25</v>
      </c>
      <c r="B30" s="215" t="s">
        <v>43</v>
      </c>
      <c r="C30" s="167">
        <v>16917</v>
      </c>
      <c r="D30" s="171">
        <f t="shared" si="12"/>
        <v>255.10000000000002</v>
      </c>
      <c r="E30" s="151">
        <f t="shared" si="12"/>
        <v>247.6</v>
      </c>
      <c r="F30" s="151">
        <f t="shared" si="12"/>
        <v>7.5</v>
      </c>
      <c r="G30" s="172">
        <f t="shared" si="2"/>
        <v>0</v>
      </c>
      <c r="H30" s="185">
        <v>0</v>
      </c>
      <c r="I30" s="185">
        <v>0</v>
      </c>
      <c r="J30" s="172">
        <f t="shared" si="13"/>
        <v>216.20000000000002</v>
      </c>
      <c r="K30" s="185">
        <v>212.9</v>
      </c>
      <c r="L30" s="185">
        <v>3.3</v>
      </c>
      <c r="M30" s="172">
        <f t="shared" si="14"/>
        <v>9.799999999999999</v>
      </c>
      <c r="N30" s="185">
        <v>8.2</v>
      </c>
      <c r="O30" s="185">
        <v>1.6</v>
      </c>
      <c r="P30" s="172">
        <f t="shared" si="15"/>
        <v>26.5</v>
      </c>
      <c r="Q30" s="185">
        <v>26.5</v>
      </c>
      <c r="R30" s="185">
        <v>0</v>
      </c>
      <c r="S30" s="172">
        <f t="shared" si="16"/>
        <v>0</v>
      </c>
      <c r="T30" s="185">
        <v>0</v>
      </c>
      <c r="U30" s="185">
        <v>0</v>
      </c>
      <c r="V30" s="172">
        <f t="shared" si="17"/>
        <v>2.6</v>
      </c>
      <c r="W30" s="185">
        <v>0</v>
      </c>
      <c r="X30" s="185">
        <v>2.6</v>
      </c>
      <c r="Y30" s="174">
        <v>304.7</v>
      </c>
      <c r="Z30" s="175">
        <f t="shared" si="3"/>
        <v>559.8</v>
      </c>
      <c r="AA30" s="176">
        <f t="shared" si="4"/>
        <v>255.10000000000002</v>
      </c>
      <c r="AB30" s="177">
        <f t="shared" si="5"/>
        <v>228.60000000000002</v>
      </c>
      <c r="AC30" s="178">
        <f t="shared" si="6"/>
        <v>26.5</v>
      </c>
      <c r="AD30" s="179">
        <f t="shared" si="7"/>
        <v>538.5537793766205</v>
      </c>
      <c r="AE30" s="180">
        <f t="shared" si="8"/>
        <v>482.60836521166374</v>
      </c>
      <c r="AF30" s="181">
        <f t="shared" si="9"/>
        <v>55.94541416495664</v>
      </c>
      <c r="AG30" s="182">
        <f t="shared" si="10"/>
        <v>1181.8204848884045</v>
      </c>
      <c r="AH30" s="183">
        <f t="shared" si="11"/>
        <v>643.2667055117844</v>
      </c>
      <c r="AI30" s="184">
        <f t="shared" si="1"/>
        <v>10.388083104664837</v>
      </c>
    </row>
    <row r="31" spans="1:35" s="168" customFormat="1" ht="19.5" customHeight="1">
      <c r="A31" s="170">
        <v>26</v>
      </c>
      <c r="B31" s="215" t="s">
        <v>118</v>
      </c>
      <c r="C31" s="167">
        <v>10494</v>
      </c>
      <c r="D31" s="171">
        <f t="shared" si="12"/>
        <v>117.30000000000001</v>
      </c>
      <c r="E31" s="151">
        <f t="shared" si="12"/>
        <v>115.2</v>
      </c>
      <c r="F31" s="151">
        <f t="shared" si="12"/>
        <v>2.1</v>
      </c>
      <c r="G31" s="172">
        <f t="shared" si="2"/>
        <v>0</v>
      </c>
      <c r="H31" s="185">
        <v>0</v>
      </c>
      <c r="I31" s="185">
        <v>0</v>
      </c>
      <c r="J31" s="172">
        <f t="shared" si="13"/>
        <v>90.4</v>
      </c>
      <c r="K31" s="185">
        <v>89.9</v>
      </c>
      <c r="L31" s="185">
        <v>0.5</v>
      </c>
      <c r="M31" s="172">
        <f t="shared" si="14"/>
        <v>3.7</v>
      </c>
      <c r="N31" s="185">
        <v>3.6</v>
      </c>
      <c r="O31" s="185">
        <v>0.1</v>
      </c>
      <c r="P31" s="172">
        <f t="shared" si="15"/>
        <v>21.7</v>
      </c>
      <c r="Q31" s="185">
        <v>21.7</v>
      </c>
      <c r="R31" s="185">
        <v>0</v>
      </c>
      <c r="S31" s="172">
        <f t="shared" si="16"/>
        <v>0</v>
      </c>
      <c r="T31" s="185">
        <v>0</v>
      </c>
      <c r="U31" s="185">
        <v>0</v>
      </c>
      <c r="V31" s="172">
        <f t="shared" si="17"/>
        <v>1.5</v>
      </c>
      <c r="W31" s="185">
        <v>0</v>
      </c>
      <c r="X31" s="185">
        <v>1.5</v>
      </c>
      <c r="Y31" s="174">
        <v>37.8</v>
      </c>
      <c r="Z31" s="175">
        <f t="shared" si="3"/>
        <v>155.10000000000002</v>
      </c>
      <c r="AA31" s="176">
        <f t="shared" si="4"/>
        <v>117.30000000000001</v>
      </c>
      <c r="AB31" s="177">
        <f t="shared" si="5"/>
        <v>95.60000000000001</v>
      </c>
      <c r="AC31" s="178">
        <f t="shared" si="6"/>
        <v>21.7</v>
      </c>
      <c r="AD31" s="179">
        <f t="shared" si="7"/>
        <v>399.2077105284653</v>
      </c>
      <c r="AE31" s="180">
        <f t="shared" si="8"/>
        <v>325.3559857333442</v>
      </c>
      <c r="AF31" s="181">
        <f t="shared" si="9"/>
        <v>73.85172479512103</v>
      </c>
      <c r="AG31" s="182">
        <f t="shared" si="10"/>
        <v>527.85265049416</v>
      </c>
      <c r="AH31" s="183">
        <f t="shared" si="11"/>
        <v>128.64493996569465</v>
      </c>
      <c r="AI31" s="184">
        <f t="shared" si="1"/>
        <v>18.49957374254049</v>
      </c>
    </row>
    <row r="32" spans="1:35" s="168" customFormat="1" ht="19.5" customHeight="1">
      <c r="A32" s="170">
        <v>27</v>
      </c>
      <c r="B32" s="215" t="s">
        <v>45</v>
      </c>
      <c r="C32" s="167">
        <v>3733</v>
      </c>
      <c r="D32" s="171">
        <f t="shared" si="12"/>
        <v>36.2</v>
      </c>
      <c r="E32" s="151">
        <f t="shared" si="12"/>
        <v>36</v>
      </c>
      <c r="F32" s="151">
        <f t="shared" si="12"/>
        <v>0.2</v>
      </c>
      <c r="G32" s="172">
        <f>SUM(H32:I32)</f>
        <v>0</v>
      </c>
      <c r="H32" s="185">
        <v>0</v>
      </c>
      <c r="I32" s="185">
        <v>0</v>
      </c>
      <c r="J32" s="172">
        <f>SUM(K32:L32)</f>
        <v>31.9</v>
      </c>
      <c r="K32" s="185">
        <v>31.9</v>
      </c>
      <c r="L32" s="185">
        <v>0</v>
      </c>
      <c r="M32" s="172">
        <f>SUM(N32:O32)</f>
        <v>0.7</v>
      </c>
      <c r="N32" s="185">
        <v>0.7</v>
      </c>
      <c r="O32" s="185">
        <v>0</v>
      </c>
      <c r="P32" s="172">
        <f>SUM(Q32:R32)</f>
        <v>3.4</v>
      </c>
      <c r="Q32" s="185">
        <v>3.4</v>
      </c>
      <c r="R32" s="185">
        <v>0</v>
      </c>
      <c r="S32" s="172">
        <f>SUM(T32:U32)</f>
        <v>0</v>
      </c>
      <c r="T32" s="185">
        <v>0</v>
      </c>
      <c r="U32" s="185">
        <v>0</v>
      </c>
      <c r="V32" s="172">
        <f>SUM(W32:X32)</f>
        <v>0.2</v>
      </c>
      <c r="W32" s="185">
        <v>0</v>
      </c>
      <c r="X32" s="185">
        <v>0.2</v>
      </c>
      <c r="Y32" s="174">
        <v>15.3</v>
      </c>
      <c r="Z32" s="175">
        <f>D32+Y32</f>
        <v>51.5</v>
      </c>
      <c r="AA32" s="176">
        <f t="shared" si="4"/>
        <v>36.2</v>
      </c>
      <c r="AB32" s="177">
        <f t="shared" si="5"/>
        <v>32.800000000000004</v>
      </c>
      <c r="AC32" s="178">
        <f t="shared" si="6"/>
        <v>3.4</v>
      </c>
      <c r="AD32" s="179">
        <f t="shared" si="7"/>
        <v>346.33194290306534</v>
      </c>
      <c r="AE32" s="180">
        <f t="shared" si="8"/>
        <v>313.80352837625816</v>
      </c>
      <c r="AF32" s="181">
        <f t="shared" si="9"/>
        <v>32.52841452680724</v>
      </c>
      <c r="AG32" s="182">
        <f t="shared" si="10"/>
        <v>492.7098082736979</v>
      </c>
      <c r="AH32" s="183">
        <f t="shared" si="11"/>
        <v>146.3778653706326</v>
      </c>
      <c r="AI32" s="184">
        <f t="shared" si="1"/>
        <v>9.392265193370164</v>
      </c>
    </row>
    <row r="33" spans="1:35" s="164" customFormat="1" ht="19.5" customHeight="1">
      <c r="A33" s="170">
        <v>28</v>
      </c>
      <c r="B33" s="215" t="s">
        <v>119</v>
      </c>
      <c r="C33" s="167">
        <v>2944</v>
      </c>
      <c r="D33" s="171">
        <f t="shared" si="12"/>
        <v>48.99999999999999</v>
      </c>
      <c r="E33" s="151">
        <f t="shared" si="12"/>
        <v>48.199999999999996</v>
      </c>
      <c r="F33" s="151">
        <f t="shared" si="12"/>
        <v>0.8</v>
      </c>
      <c r="G33" s="172">
        <f t="shared" si="2"/>
        <v>0</v>
      </c>
      <c r="H33" s="185">
        <v>0</v>
      </c>
      <c r="I33" s="185">
        <v>0</v>
      </c>
      <c r="J33" s="172">
        <f t="shared" si="13"/>
        <v>40.3</v>
      </c>
      <c r="K33" s="173">
        <v>40</v>
      </c>
      <c r="L33" s="173">
        <v>0.3</v>
      </c>
      <c r="M33" s="172">
        <f t="shared" si="14"/>
        <v>4.3</v>
      </c>
      <c r="N33" s="173">
        <v>3.8</v>
      </c>
      <c r="O33" s="173">
        <v>0.5</v>
      </c>
      <c r="P33" s="172">
        <f t="shared" si="15"/>
        <v>4.4</v>
      </c>
      <c r="Q33" s="173">
        <v>4.4</v>
      </c>
      <c r="R33" s="173">
        <v>0</v>
      </c>
      <c r="S33" s="172">
        <f t="shared" si="16"/>
        <v>0</v>
      </c>
      <c r="T33" s="173">
        <v>0</v>
      </c>
      <c r="U33" s="173">
        <v>0</v>
      </c>
      <c r="V33" s="172">
        <f t="shared" si="17"/>
        <v>0</v>
      </c>
      <c r="W33" s="173">
        <v>0</v>
      </c>
      <c r="X33" s="173">
        <v>0</v>
      </c>
      <c r="Y33" s="174">
        <v>8.4</v>
      </c>
      <c r="Z33" s="175">
        <f>D33+Y33</f>
        <v>57.39999999999999</v>
      </c>
      <c r="AA33" s="176">
        <f t="shared" si="4"/>
        <v>48.99999999999999</v>
      </c>
      <c r="AB33" s="177">
        <f t="shared" si="5"/>
        <v>44.599999999999994</v>
      </c>
      <c r="AC33" s="178">
        <f t="shared" si="6"/>
        <v>4.4</v>
      </c>
      <c r="AD33" s="179">
        <f t="shared" si="7"/>
        <v>594.4293478260869</v>
      </c>
      <c r="AE33" s="180">
        <f t="shared" si="8"/>
        <v>541.0520186335403</v>
      </c>
      <c r="AF33" s="181">
        <f t="shared" si="9"/>
        <v>53.37732919254659</v>
      </c>
      <c r="AG33" s="182">
        <f t="shared" si="10"/>
        <v>696.3315217391304</v>
      </c>
      <c r="AH33" s="183">
        <f t="shared" si="11"/>
        <v>101.90217391304347</v>
      </c>
      <c r="AI33" s="184">
        <f t="shared" si="1"/>
        <v>8.979591836734697</v>
      </c>
    </row>
    <row r="34" spans="1:35" s="164" customFormat="1" ht="19.5" customHeight="1">
      <c r="A34" s="170">
        <v>29</v>
      </c>
      <c r="B34" s="215" t="s">
        <v>47</v>
      </c>
      <c r="C34" s="167">
        <v>10178</v>
      </c>
      <c r="D34" s="171">
        <f t="shared" si="12"/>
        <v>98.6</v>
      </c>
      <c r="E34" s="151">
        <f t="shared" si="12"/>
        <v>98.5</v>
      </c>
      <c r="F34" s="151">
        <f t="shared" si="12"/>
        <v>0.1</v>
      </c>
      <c r="G34" s="172">
        <f t="shared" si="2"/>
        <v>0</v>
      </c>
      <c r="H34" s="185">
        <v>0</v>
      </c>
      <c r="I34" s="185">
        <v>0</v>
      </c>
      <c r="J34" s="172">
        <f t="shared" si="13"/>
        <v>74.5</v>
      </c>
      <c r="K34" s="173">
        <v>74.5</v>
      </c>
      <c r="L34" s="173">
        <v>0</v>
      </c>
      <c r="M34" s="172">
        <f t="shared" si="14"/>
        <v>2.2</v>
      </c>
      <c r="N34" s="173">
        <v>2.2</v>
      </c>
      <c r="O34" s="185">
        <v>0</v>
      </c>
      <c r="P34" s="172">
        <f t="shared" si="15"/>
        <v>21.8</v>
      </c>
      <c r="Q34" s="173">
        <v>21.8</v>
      </c>
      <c r="R34" s="173">
        <v>0</v>
      </c>
      <c r="S34" s="172">
        <f t="shared" si="16"/>
        <v>0</v>
      </c>
      <c r="T34" s="173">
        <v>0</v>
      </c>
      <c r="U34" s="173">
        <v>0</v>
      </c>
      <c r="V34" s="172">
        <f t="shared" si="17"/>
        <v>0.1</v>
      </c>
      <c r="W34" s="173">
        <v>0</v>
      </c>
      <c r="X34" s="173">
        <v>0.1</v>
      </c>
      <c r="Y34" s="174">
        <v>24.9</v>
      </c>
      <c r="Z34" s="175">
        <f t="shared" si="3"/>
        <v>123.5</v>
      </c>
      <c r="AA34" s="176">
        <f t="shared" si="4"/>
        <v>98.6</v>
      </c>
      <c r="AB34" s="177">
        <f t="shared" si="5"/>
        <v>76.8</v>
      </c>
      <c r="AC34" s="178">
        <f t="shared" si="6"/>
        <v>21.8</v>
      </c>
      <c r="AD34" s="179">
        <f t="shared" si="7"/>
        <v>345.9843359627207</v>
      </c>
      <c r="AE34" s="180">
        <f t="shared" si="8"/>
        <v>269.48881340706845</v>
      </c>
      <c r="AF34" s="181">
        <f t="shared" si="9"/>
        <v>76.49552255565226</v>
      </c>
      <c r="AG34" s="182">
        <f t="shared" si="10"/>
        <v>433.35766218454376</v>
      </c>
      <c r="AH34" s="183">
        <f t="shared" si="11"/>
        <v>87.37332622182296</v>
      </c>
      <c r="AI34" s="184">
        <f t="shared" si="1"/>
        <v>22.10953346855984</v>
      </c>
    </row>
    <row r="35" spans="1:35" s="168" customFormat="1" ht="19.5" customHeight="1">
      <c r="A35" s="170">
        <v>30</v>
      </c>
      <c r="B35" s="215" t="s">
        <v>48</v>
      </c>
      <c r="C35" s="167">
        <v>4536</v>
      </c>
      <c r="D35" s="171">
        <f>G35+J35+M35+P35+S35+V35</f>
        <v>61.099999999999994</v>
      </c>
      <c r="E35" s="151">
        <f>H35+K35+N35+Q35+T35+W35</f>
        <v>58.099999999999994</v>
      </c>
      <c r="F35" s="151">
        <f>I35+L35+O35+R35+U35+X35</f>
        <v>3</v>
      </c>
      <c r="G35" s="172">
        <f>SUM(H35:I35)</f>
        <v>0</v>
      </c>
      <c r="H35" s="185">
        <v>0</v>
      </c>
      <c r="I35" s="185">
        <v>0</v>
      </c>
      <c r="J35" s="172">
        <f>SUM(K35:L35)</f>
        <v>50.699999999999996</v>
      </c>
      <c r="K35" s="173">
        <v>48.9</v>
      </c>
      <c r="L35" s="173">
        <v>1.8</v>
      </c>
      <c r="M35" s="172">
        <f>SUM(N35:O35)</f>
        <v>3.3</v>
      </c>
      <c r="N35" s="173">
        <v>2.3</v>
      </c>
      <c r="O35" s="185">
        <v>1</v>
      </c>
      <c r="P35" s="172">
        <f>SUM(Q35:R35)</f>
        <v>7.1000000000000005</v>
      </c>
      <c r="Q35" s="173">
        <v>6.9</v>
      </c>
      <c r="R35" s="173">
        <v>0.2</v>
      </c>
      <c r="S35" s="172">
        <f>SUM(T35:U35)</f>
        <v>0</v>
      </c>
      <c r="T35" s="173">
        <v>0</v>
      </c>
      <c r="U35" s="173">
        <v>0</v>
      </c>
      <c r="V35" s="172">
        <f>SUM(W35:X35)</f>
        <v>0</v>
      </c>
      <c r="W35" s="173">
        <v>0</v>
      </c>
      <c r="X35" s="173">
        <v>0</v>
      </c>
      <c r="Y35" s="174">
        <v>44</v>
      </c>
      <c r="Z35" s="175">
        <f>D35+Y35</f>
        <v>105.1</v>
      </c>
      <c r="AA35" s="176">
        <f t="shared" si="4"/>
        <v>61.099999999999994</v>
      </c>
      <c r="AB35" s="177">
        <f t="shared" si="5"/>
        <v>53.99999999999999</v>
      </c>
      <c r="AC35" s="178">
        <f t="shared" si="6"/>
        <v>7.1000000000000005</v>
      </c>
      <c r="AD35" s="179">
        <f t="shared" si="7"/>
        <v>481.07205845301075</v>
      </c>
      <c r="AE35" s="180">
        <f t="shared" si="8"/>
        <v>425.1700680272108</v>
      </c>
      <c r="AF35" s="181">
        <f t="shared" si="9"/>
        <v>55.90199042579995</v>
      </c>
      <c r="AG35" s="182">
        <f t="shared" si="10"/>
        <v>827.5069286974049</v>
      </c>
      <c r="AH35" s="183">
        <f t="shared" si="11"/>
        <v>346.434870244394</v>
      </c>
      <c r="AI35" s="184">
        <f t="shared" si="1"/>
        <v>11.620294599018004</v>
      </c>
    </row>
    <row r="36" spans="1:35" s="164" customFormat="1" ht="19.5" customHeight="1">
      <c r="A36" s="170">
        <v>31</v>
      </c>
      <c r="B36" s="215" t="s">
        <v>120</v>
      </c>
      <c r="C36" s="167">
        <v>6342</v>
      </c>
      <c r="D36" s="171">
        <f t="shared" si="12"/>
        <v>72.9</v>
      </c>
      <c r="E36" s="151">
        <f t="shared" si="12"/>
        <v>72.10000000000001</v>
      </c>
      <c r="F36" s="151">
        <f t="shared" si="12"/>
        <v>0.8</v>
      </c>
      <c r="G36" s="172">
        <f t="shared" si="2"/>
        <v>0</v>
      </c>
      <c r="H36" s="185">
        <v>0</v>
      </c>
      <c r="I36" s="173">
        <v>0</v>
      </c>
      <c r="J36" s="172">
        <f t="shared" si="13"/>
        <v>60</v>
      </c>
      <c r="K36" s="173">
        <v>60</v>
      </c>
      <c r="L36" s="173">
        <v>0</v>
      </c>
      <c r="M36" s="172">
        <f t="shared" si="14"/>
        <v>2.4</v>
      </c>
      <c r="N36" s="173">
        <v>2.4</v>
      </c>
      <c r="O36" s="173">
        <v>0</v>
      </c>
      <c r="P36" s="172">
        <f t="shared" si="15"/>
        <v>8</v>
      </c>
      <c r="Q36" s="173">
        <v>8</v>
      </c>
      <c r="R36" s="173">
        <v>0</v>
      </c>
      <c r="S36" s="172">
        <f t="shared" si="16"/>
        <v>0</v>
      </c>
      <c r="T36" s="173">
        <v>0</v>
      </c>
      <c r="U36" s="173">
        <v>0</v>
      </c>
      <c r="V36" s="172">
        <f>SUM(W36:X36)</f>
        <v>2.5</v>
      </c>
      <c r="W36" s="173">
        <v>1.7</v>
      </c>
      <c r="X36" s="173">
        <v>0.8</v>
      </c>
      <c r="Y36" s="174">
        <v>28.3</v>
      </c>
      <c r="Z36" s="175">
        <f t="shared" si="3"/>
        <v>101.2</v>
      </c>
      <c r="AA36" s="176">
        <f t="shared" si="4"/>
        <v>72.9</v>
      </c>
      <c r="AB36" s="177">
        <f t="shared" si="5"/>
        <v>64.9</v>
      </c>
      <c r="AC36" s="178">
        <f t="shared" si="6"/>
        <v>8</v>
      </c>
      <c r="AD36" s="179">
        <f t="shared" si="7"/>
        <v>410.5284497905123</v>
      </c>
      <c r="AE36" s="180">
        <f t="shared" si="8"/>
        <v>365.47731675451644</v>
      </c>
      <c r="AF36" s="181">
        <f t="shared" si="9"/>
        <v>45.05113303599585</v>
      </c>
      <c r="AG36" s="182">
        <f t="shared" si="10"/>
        <v>569.8968329053475</v>
      </c>
      <c r="AH36" s="183">
        <f t="shared" si="11"/>
        <v>159.36838311483535</v>
      </c>
      <c r="AI36" s="184">
        <f t="shared" si="1"/>
        <v>10.973936899862824</v>
      </c>
    </row>
    <row r="37" spans="1:35" s="164" customFormat="1" ht="19.5" customHeight="1">
      <c r="A37" s="170">
        <v>32</v>
      </c>
      <c r="B37" s="215" t="s">
        <v>121</v>
      </c>
      <c r="C37" s="167">
        <v>18443</v>
      </c>
      <c r="D37" s="171">
        <f t="shared" si="12"/>
        <v>222.4</v>
      </c>
      <c r="E37" s="151">
        <f t="shared" si="12"/>
        <v>206.7</v>
      </c>
      <c r="F37" s="151">
        <f t="shared" si="12"/>
        <v>15.700000000000001</v>
      </c>
      <c r="G37" s="172">
        <f t="shared" si="2"/>
        <v>0</v>
      </c>
      <c r="H37" s="173">
        <v>0</v>
      </c>
      <c r="I37" s="173">
        <v>0</v>
      </c>
      <c r="J37" s="172">
        <f t="shared" si="13"/>
        <v>176</v>
      </c>
      <c r="K37" s="173">
        <v>165.6</v>
      </c>
      <c r="L37" s="173">
        <v>10.4</v>
      </c>
      <c r="M37" s="172">
        <f t="shared" si="14"/>
        <v>17.9</v>
      </c>
      <c r="N37" s="173">
        <v>14.2</v>
      </c>
      <c r="O37" s="173">
        <v>3.7</v>
      </c>
      <c r="P37" s="172">
        <f t="shared" si="15"/>
        <v>28.5</v>
      </c>
      <c r="Q37" s="173">
        <v>26.9</v>
      </c>
      <c r="R37" s="173">
        <v>1.6</v>
      </c>
      <c r="S37" s="172">
        <f t="shared" si="16"/>
        <v>0</v>
      </c>
      <c r="T37" s="173">
        <v>0</v>
      </c>
      <c r="U37" s="173">
        <v>0</v>
      </c>
      <c r="V37" s="172">
        <f t="shared" si="17"/>
        <v>0</v>
      </c>
      <c r="W37" s="173">
        <v>0</v>
      </c>
      <c r="X37" s="173">
        <v>0</v>
      </c>
      <c r="Y37" s="174">
        <v>49.7</v>
      </c>
      <c r="Z37" s="175">
        <f t="shared" si="3"/>
        <v>272.1</v>
      </c>
      <c r="AA37" s="176">
        <f t="shared" si="4"/>
        <v>222.4</v>
      </c>
      <c r="AB37" s="177">
        <f t="shared" si="5"/>
        <v>193.9</v>
      </c>
      <c r="AC37" s="178">
        <f t="shared" si="6"/>
        <v>28.5</v>
      </c>
      <c r="AD37" s="179">
        <f t="shared" si="7"/>
        <v>430.670560259022</v>
      </c>
      <c r="AE37" s="180">
        <f t="shared" si="8"/>
        <v>375.4812123841024</v>
      </c>
      <c r="AF37" s="181">
        <f t="shared" si="9"/>
        <v>55.18934787491963</v>
      </c>
      <c r="AG37" s="182">
        <f t="shared" si="10"/>
        <v>526.9130370794959</v>
      </c>
      <c r="AH37" s="183">
        <f t="shared" si="11"/>
        <v>96.2424768204739</v>
      </c>
      <c r="AI37" s="184">
        <f t="shared" si="1"/>
        <v>12.81474820143885</v>
      </c>
    </row>
    <row r="38" spans="1:35" s="164" customFormat="1" ht="19.5" customHeight="1" thickBot="1">
      <c r="A38" s="191">
        <v>33</v>
      </c>
      <c r="B38" s="217" t="s">
        <v>51</v>
      </c>
      <c r="C38" s="193">
        <v>13902</v>
      </c>
      <c r="D38" s="194">
        <f t="shared" si="12"/>
        <v>162.60000000000002</v>
      </c>
      <c r="E38" s="195">
        <f t="shared" si="12"/>
        <v>158.9</v>
      </c>
      <c r="F38" s="195">
        <f t="shared" si="12"/>
        <v>3.6999999999999997</v>
      </c>
      <c r="G38" s="196">
        <f t="shared" si="2"/>
        <v>0</v>
      </c>
      <c r="H38" s="195">
        <v>0</v>
      </c>
      <c r="I38" s="195">
        <v>0</v>
      </c>
      <c r="J38" s="196">
        <f t="shared" si="13"/>
        <v>125.9</v>
      </c>
      <c r="K38" s="195">
        <v>125.2</v>
      </c>
      <c r="L38" s="195">
        <v>0.7</v>
      </c>
      <c r="M38" s="196">
        <f t="shared" si="14"/>
        <v>4.8999999999999995</v>
      </c>
      <c r="N38" s="195">
        <v>4.8</v>
      </c>
      <c r="O38" s="195">
        <v>0.1</v>
      </c>
      <c r="P38" s="196">
        <f t="shared" si="15"/>
        <v>25</v>
      </c>
      <c r="Q38" s="195">
        <v>24.9</v>
      </c>
      <c r="R38" s="195">
        <v>0.1</v>
      </c>
      <c r="S38" s="196">
        <f t="shared" si="16"/>
        <v>0</v>
      </c>
      <c r="T38" s="195">
        <v>0</v>
      </c>
      <c r="U38" s="195">
        <v>0</v>
      </c>
      <c r="V38" s="196">
        <f t="shared" si="17"/>
        <v>6.8</v>
      </c>
      <c r="W38" s="195">
        <v>4</v>
      </c>
      <c r="X38" s="195">
        <v>2.8</v>
      </c>
      <c r="Y38" s="197">
        <v>50.7</v>
      </c>
      <c r="Z38" s="198">
        <f t="shared" si="3"/>
        <v>213.3</v>
      </c>
      <c r="AA38" s="199">
        <f t="shared" si="4"/>
        <v>162.60000000000002</v>
      </c>
      <c r="AB38" s="200">
        <f t="shared" si="5"/>
        <v>137.60000000000002</v>
      </c>
      <c r="AC38" s="201">
        <f t="shared" si="6"/>
        <v>25</v>
      </c>
      <c r="AD38" s="202">
        <f t="shared" si="7"/>
        <v>417.71995807386406</v>
      </c>
      <c r="AE38" s="203">
        <f t="shared" si="8"/>
        <v>353.4948722691494</v>
      </c>
      <c r="AF38" s="204">
        <f t="shared" si="9"/>
        <v>64.22508580471464</v>
      </c>
      <c r="AG38" s="205">
        <f t="shared" si="10"/>
        <v>547.9684320858254</v>
      </c>
      <c r="AH38" s="206">
        <f t="shared" si="11"/>
        <v>130.2484740119613</v>
      </c>
      <c r="AI38" s="207">
        <f t="shared" si="1"/>
        <v>15.375153751537514</v>
      </c>
    </row>
    <row r="39" ht="15" customHeight="1">
      <c r="A39" s="214"/>
    </row>
  </sheetData>
  <sheetProtection/>
  <mergeCells count="18">
    <mergeCell ref="AD1:AF3"/>
    <mergeCell ref="P3:R3"/>
    <mergeCell ref="S3:U3"/>
    <mergeCell ref="V3:X3"/>
    <mergeCell ref="M3:O3"/>
    <mergeCell ref="A1:B4"/>
    <mergeCell ref="C1:C4"/>
    <mergeCell ref="AA1:AC3"/>
    <mergeCell ref="A5:B5"/>
    <mergeCell ref="AG1:AG4"/>
    <mergeCell ref="AH1:AH4"/>
    <mergeCell ref="AI1:AI4"/>
    <mergeCell ref="D2:F3"/>
    <mergeCell ref="G2:X2"/>
    <mergeCell ref="Y2:Y4"/>
    <mergeCell ref="Z2:Z4"/>
    <mergeCell ref="G3:I3"/>
    <mergeCell ref="J3:L3"/>
  </mergeCells>
  <printOptions horizontalCentered="1"/>
  <pageMargins left="0.3937007874015748" right="0.3937007874015748" top="0.5905511811023623" bottom="0.5905511811023623" header="0.5118110236220472" footer="0.5118110236220472"/>
  <pageSetup horizontalDpi="600" verticalDpi="600" orientation="landscape" paperSize="9" scale="68" r:id="rId3"/>
  <colBreaks count="1" manualBreakCount="1">
    <brk id="18" max="65535" man="1"/>
  </colBreaks>
  <legacyDrawing r:id="rId2"/>
</worksheet>
</file>

<file path=xl/worksheets/sheet13.xml><?xml version="1.0" encoding="utf-8"?>
<worksheet xmlns="http://schemas.openxmlformats.org/spreadsheetml/2006/main" xmlns:r="http://schemas.openxmlformats.org/officeDocument/2006/relationships">
  <dimension ref="A1:BI39"/>
  <sheetViews>
    <sheetView view="pageBreakPreview" zoomScale="75" zoomScaleSheetLayoutView="75" zoomScalePageLayoutView="0" workbookViewId="0" topLeftCell="A1">
      <selection activeCell="H27" sqref="H27"/>
    </sheetView>
  </sheetViews>
  <sheetFormatPr defaultColWidth="9.00390625" defaultRowHeight="15" customHeight="1"/>
  <cols>
    <col min="1" max="1" width="3.75390625" style="8" customWidth="1"/>
    <col min="2" max="2" width="11.625" style="1" customWidth="1"/>
    <col min="3" max="3" width="10.625" style="8" customWidth="1"/>
    <col min="4" max="4" width="10.625" style="11" customWidth="1"/>
    <col min="5" max="6" width="10.625" style="9" customWidth="1"/>
    <col min="7" max="20" width="10.625" style="1" customWidth="1"/>
    <col min="21" max="21" width="12.00390625" style="1" bestFit="1" customWidth="1"/>
    <col min="22" max="29" width="10.625" style="1" customWidth="1"/>
    <col min="30" max="32" width="10.625" style="10" customWidth="1"/>
    <col min="33" max="34" width="9.00390625" style="10" customWidth="1"/>
    <col min="35" max="16384" width="9.00390625" style="1" customWidth="1"/>
  </cols>
  <sheetData>
    <row r="1" spans="1:35" ht="15" customHeight="1">
      <c r="A1" s="318" t="s">
        <v>102</v>
      </c>
      <c r="B1" s="351"/>
      <c r="C1" s="324" t="s">
        <v>0</v>
      </c>
      <c r="D1" s="75"/>
      <c r="E1" s="76"/>
      <c r="F1" s="76"/>
      <c r="G1" s="77"/>
      <c r="H1" s="77"/>
      <c r="I1" s="77"/>
      <c r="J1" s="77"/>
      <c r="K1" s="77"/>
      <c r="L1" s="77"/>
      <c r="M1" s="77"/>
      <c r="N1" s="77"/>
      <c r="O1" s="77"/>
      <c r="P1" s="77"/>
      <c r="Q1" s="77"/>
      <c r="R1" s="77"/>
      <c r="S1" s="77"/>
      <c r="T1" s="77"/>
      <c r="U1" s="77"/>
      <c r="V1" s="77"/>
      <c r="W1" s="77"/>
      <c r="X1" s="77"/>
      <c r="Y1" s="77"/>
      <c r="Z1" s="78"/>
      <c r="AA1" s="342" t="s">
        <v>1</v>
      </c>
      <c r="AB1" s="343"/>
      <c r="AC1" s="344"/>
      <c r="AD1" s="348" t="s">
        <v>2</v>
      </c>
      <c r="AE1" s="348"/>
      <c r="AF1" s="348"/>
      <c r="AG1" s="312" t="s">
        <v>3</v>
      </c>
      <c r="AH1" s="315" t="s">
        <v>4</v>
      </c>
      <c r="AI1" s="329" t="s">
        <v>5</v>
      </c>
    </row>
    <row r="2" spans="1:35" ht="19.5" customHeight="1">
      <c r="A2" s="320"/>
      <c r="B2" s="352"/>
      <c r="C2" s="325"/>
      <c r="D2" s="332" t="s">
        <v>1</v>
      </c>
      <c r="E2" s="333"/>
      <c r="F2" s="334"/>
      <c r="G2" s="336"/>
      <c r="H2" s="336"/>
      <c r="I2" s="336"/>
      <c r="J2" s="336"/>
      <c r="K2" s="336"/>
      <c r="L2" s="336"/>
      <c r="M2" s="336"/>
      <c r="N2" s="336"/>
      <c r="O2" s="336"/>
      <c r="P2" s="336"/>
      <c r="Q2" s="336"/>
      <c r="R2" s="336"/>
      <c r="S2" s="336"/>
      <c r="T2" s="336"/>
      <c r="U2" s="336"/>
      <c r="V2" s="336"/>
      <c r="W2" s="336"/>
      <c r="X2" s="337"/>
      <c r="Y2" s="338" t="s">
        <v>6</v>
      </c>
      <c r="Z2" s="340" t="s">
        <v>7</v>
      </c>
      <c r="AA2" s="345"/>
      <c r="AB2" s="346"/>
      <c r="AC2" s="347"/>
      <c r="AD2" s="349"/>
      <c r="AE2" s="349"/>
      <c r="AF2" s="349"/>
      <c r="AG2" s="313"/>
      <c r="AH2" s="316"/>
      <c r="AI2" s="330"/>
    </row>
    <row r="3" spans="1:35" ht="19.5" customHeight="1">
      <c r="A3" s="320"/>
      <c r="B3" s="352"/>
      <c r="C3" s="325"/>
      <c r="D3" s="335"/>
      <c r="E3" s="333"/>
      <c r="F3" s="333"/>
      <c r="G3" s="327" t="s">
        <v>8</v>
      </c>
      <c r="H3" s="328"/>
      <c r="I3" s="328"/>
      <c r="J3" s="327" t="s">
        <v>9</v>
      </c>
      <c r="K3" s="328"/>
      <c r="L3" s="328"/>
      <c r="M3" s="327" t="s">
        <v>10</v>
      </c>
      <c r="N3" s="328"/>
      <c r="O3" s="328"/>
      <c r="P3" s="327" t="s">
        <v>11</v>
      </c>
      <c r="Q3" s="328"/>
      <c r="R3" s="328"/>
      <c r="S3" s="327" t="s">
        <v>12</v>
      </c>
      <c r="T3" s="328"/>
      <c r="U3" s="328"/>
      <c r="V3" s="327" t="s">
        <v>13</v>
      </c>
      <c r="W3" s="328"/>
      <c r="X3" s="328"/>
      <c r="Y3" s="338"/>
      <c r="Z3" s="340"/>
      <c r="AA3" s="345"/>
      <c r="AB3" s="346"/>
      <c r="AC3" s="347"/>
      <c r="AD3" s="349"/>
      <c r="AE3" s="349"/>
      <c r="AF3" s="349"/>
      <c r="AG3" s="313"/>
      <c r="AH3" s="316"/>
      <c r="AI3" s="330"/>
    </row>
    <row r="4" spans="1:35" ht="19.5" customHeight="1" thickBot="1">
      <c r="A4" s="322"/>
      <c r="B4" s="353"/>
      <c r="C4" s="326"/>
      <c r="D4" s="79" t="s">
        <v>14</v>
      </c>
      <c r="E4" s="2" t="s">
        <v>15</v>
      </c>
      <c r="F4" s="2" t="s">
        <v>16</v>
      </c>
      <c r="G4" s="80" t="s">
        <v>14</v>
      </c>
      <c r="H4" s="2" t="s">
        <v>15</v>
      </c>
      <c r="I4" s="2" t="s">
        <v>16</v>
      </c>
      <c r="J4" s="80" t="s">
        <v>14</v>
      </c>
      <c r="K4" s="2" t="s">
        <v>15</v>
      </c>
      <c r="L4" s="2" t="s">
        <v>16</v>
      </c>
      <c r="M4" s="80" t="s">
        <v>14</v>
      </c>
      <c r="N4" s="2" t="s">
        <v>15</v>
      </c>
      <c r="O4" s="2" t="s">
        <v>16</v>
      </c>
      <c r="P4" s="80" t="s">
        <v>14</v>
      </c>
      <c r="Q4" s="2" t="s">
        <v>15</v>
      </c>
      <c r="R4" s="2" t="s">
        <v>16</v>
      </c>
      <c r="S4" s="80" t="s">
        <v>14</v>
      </c>
      <c r="T4" s="2" t="s">
        <v>15</v>
      </c>
      <c r="U4" s="2" t="s">
        <v>16</v>
      </c>
      <c r="V4" s="80" t="s">
        <v>14</v>
      </c>
      <c r="W4" s="2" t="s">
        <v>15</v>
      </c>
      <c r="X4" s="2" t="s">
        <v>16</v>
      </c>
      <c r="Y4" s="339"/>
      <c r="Z4" s="341"/>
      <c r="AA4" s="81" t="s">
        <v>14</v>
      </c>
      <c r="AB4" s="3" t="s">
        <v>17</v>
      </c>
      <c r="AC4" s="4" t="s">
        <v>18</v>
      </c>
      <c r="AD4" s="82"/>
      <c r="AE4" s="5" t="s">
        <v>17</v>
      </c>
      <c r="AF4" s="6" t="s">
        <v>18</v>
      </c>
      <c r="AG4" s="314"/>
      <c r="AH4" s="317"/>
      <c r="AI4" s="331"/>
    </row>
    <row r="5" spans="1:35" s="7" customFormat="1" ht="39.75" customHeight="1" thickBot="1">
      <c r="A5" s="310" t="s">
        <v>19</v>
      </c>
      <c r="B5" s="350"/>
      <c r="C5" s="83">
        <f>SUM(C6:C38)</f>
        <v>1304696</v>
      </c>
      <c r="D5" s="84">
        <f>SUM(E5:F5)</f>
        <v>21791.2</v>
      </c>
      <c r="E5" s="12">
        <f aca="true" t="shared" si="0" ref="E5:AC5">SUM(E6:E38)</f>
        <v>20145.8</v>
      </c>
      <c r="F5" s="12">
        <f t="shared" si="0"/>
        <v>1645.4000000000003</v>
      </c>
      <c r="G5" s="85">
        <f t="shared" si="0"/>
        <v>545.5</v>
      </c>
      <c r="H5" s="13">
        <f t="shared" si="0"/>
        <v>545.5</v>
      </c>
      <c r="I5" s="13">
        <f t="shared" si="0"/>
        <v>0</v>
      </c>
      <c r="J5" s="85">
        <f t="shared" si="0"/>
        <v>16238.199999999997</v>
      </c>
      <c r="K5" s="13">
        <f t="shared" si="0"/>
        <v>15064.999999999995</v>
      </c>
      <c r="L5" s="13">
        <f t="shared" si="0"/>
        <v>1173.2</v>
      </c>
      <c r="M5" s="85">
        <f t="shared" si="0"/>
        <v>998.7</v>
      </c>
      <c r="N5" s="13">
        <f t="shared" si="0"/>
        <v>821.8</v>
      </c>
      <c r="O5" s="13">
        <f t="shared" si="0"/>
        <v>176.89999999999995</v>
      </c>
      <c r="P5" s="85">
        <f t="shared" si="0"/>
        <v>3659.3</v>
      </c>
      <c r="Q5" s="13">
        <f t="shared" si="0"/>
        <v>3532.6000000000013</v>
      </c>
      <c r="R5" s="13">
        <f t="shared" si="0"/>
        <v>126.69999999999999</v>
      </c>
      <c r="S5" s="85">
        <f t="shared" si="0"/>
        <v>0</v>
      </c>
      <c r="T5" s="13">
        <f t="shared" si="0"/>
        <v>0</v>
      </c>
      <c r="U5" s="13">
        <f t="shared" si="0"/>
        <v>0</v>
      </c>
      <c r="V5" s="85">
        <f t="shared" si="0"/>
        <v>349.5</v>
      </c>
      <c r="W5" s="13">
        <f t="shared" si="0"/>
        <v>180.9</v>
      </c>
      <c r="X5" s="13">
        <f t="shared" si="0"/>
        <v>168.59999999999997</v>
      </c>
      <c r="Y5" s="86">
        <f t="shared" si="0"/>
        <v>11461.900000000003</v>
      </c>
      <c r="Z5" s="87">
        <f t="shared" si="0"/>
        <v>33253.100000000006</v>
      </c>
      <c r="AA5" s="88">
        <f t="shared" si="0"/>
        <v>21791.199999999997</v>
      </c>
      <c r="AB5" s="14">
        <f t="shared" si="0"/>
        <v>18131.9</v>
      </c>
      <c r="AC5" s="15">
        <f t="shared" si="0"/>
        <v>3659.3</v>
      </c>
      <c r="AD5" s="89">
        <f>AA5/C5/31*1000000</f>
        <v>538.7783326413746</v>
      </c>
      <c r="AE5" s="16">
        <f>AB5/C5/31*1000000</f>
        <v>448.30366614138467</v>
      </c>
      <c r="AF5" s="17">
        <f>AC5/C5/31*1000000</f>
        <v>90.47466649999001</v>
      </c>
      <c r="AG5" s="90">
        <f>Z5/C5/31*1000000</f>
        <v>822.1690303038337</v>
      </c>
      <c r="AH5" s="91">
        <f>Y5/C5/31*1000000</f>
        <v>283.3906976624589</v>
      </c>
      <c r="AI5" s="18">
        <f aca="true" t="shared" si="1" ref="AI5:AI38">AC5*100/AA5</f>
        <v>16.792558463967108</v>
      </c>
    </row>
    <row r="6" spans="1:35" s="164" customFormat="1" ht="19.5" customHeight="1" thickTop="1">
      <c r="A6" s="147">
        <v>1</v>
      </c>
      <c r="B6" s="148" t="s">
        <v>20</v>
      </c>
      <c r="C6" s="149">
        <v>294800</v>
      </c>
      <c r="D6" s="150">
        <f>G6+J6+M6+P6+S6+V6</f>
        <v>5039.3</v>
      </c>
      <c r="E6" s="151">
        <f>H6+K6+N6+Q6+T6+W6</f>
        <v>4984</v>
      </c>
      <c r="F6" s="151">
        <f>I6+L6+O6+R6+U6+X6</f>
        <v>55.300000000000004</v>
      </c>
      <c r="G6" s="152">
        <f aca="true" t="shared" si="2" ref="G6:G38">SUM(H6:I6)</f>
        <v>0</v>
      </c>
      <c r="H6" s="151">
        <v>0</v>
      </c>
      <c r="I6" s="151">
        <v>0</v>
      </c>
      <c r="J6" s="152">
        <f>SUM(K6:L6)</f>
        <v>3723.4</v>
      </c>
      <c r="K6" s="151">
        <v>3686.4</v>
      </c>
      <c r="L6" s="151">
        <v>37</v>
      </c>
      <c r="M6" s="152">
        <f>SUM(N6:O6)</f>
        <v>337.5</v>
      </c>
      <c r="N6" s="151">
        <v>336.3</v>
      </c>
      <c r="O6" s="151">
        <v>1.2</v>
      </c>
      <c r="P6" s="152">
        <f>SUM(Q6:R6)</f>
        <v>899.4</v>
      </c>
      <c r="Q6" s="151">
        <v>896.9</v>
      </c>
      <c r="R6" s="151">
        <v>2.5</v>
      </c>
      <c r="S6" s="152">
        <f>SUM(T6:U6)</f>
        <v>0</v>
      </c>
      <c r="T6" s="151">
        <v>0</v>
      </c>
      <c r="U6" s="151">
        <v>0</v>
      </c>
      <c r="V6" s="152">
        <f>SUM(W6:X6)</f>
        <v>79</v>
      </c>
      <c r="W6" s="151">
        <v>64.4</v>
      </c>
      <c r="X6" s="151">
        <v>14.6</v>
      </c>
      <c r="Y6" s="153">
        <v>3715.2</v>
      </c>
      <c r="Z6" s="154">
        <f aca="true" t="shared" si="3" ref="Z6:Z38">D6+Y6</f>
        <v>8754.5</v>
      </c>
      <c r="AA6" s="155">
        <f aca="true" t="shared" si="4" ref="AA6:AA38">SUM(AB6:AC6)</f>
        <v>5039.299999999999</v>
      </c>
      <c r="AB6" s="156">
        <f aca="true" t="shared" si="5" ref="AB6:AB38">G6+J6+M6+S6+V6</f>
        <v>4139.9</v>
      </c>
      <c r="AC6" s="157">
        <f aca="true" t="shared" si="6" ref="AC6:AC38">P6</f>
        <v>899.4</v>
      </c>
      <c r="AD6" s="158">
        <f aca="true" t="shared" si="7" ref="AD6:AD38">AA6/C6/31*1000000</f>
        <v>551.4181292948746</v>
      </c>
      <c r="AE6" s="159">
        <f aca="true" t="shared" si="8" ref="AE6:AE38">AB6/C6/31*1000000</f>
        <v>453.00258239593813</v>
      </c>
      <c r="AF6" s="160">
        <f aca="true" t="shared" si="9" ref="AF6:AF38">AC6/C6/31*1000000</f>
        <v>98.4155468989364</v>
      </c>
      <c r="AG6" s="161">
        <f aca="true" t="shared" si="10" ref="AG6:AG38">Z6/C6/31*1000000</f>
        <v>957.9485271589268</v>
      </c>
      <c r="AH6" s="162">
        <f aca="true" t="shared" si="11" ref="AH6:AH38">Y6/C6/31*1000000</f>
        <v>406.5303978640522</v>
      </c>
      <c r="AI6" s="163">
        <f t="shared" si="1"/>
        <v>17.847716944813765</v>
      </c>
    </row>
    <row r="7" spans="1:35" s="168" customFormat="1" ht="19.5" customHeight="1">
      <c r="A7" s="165">
        <v>2</v>
      </c>
      <c r="B7" s="148" t="s">
        <v>21</v>
      </c>
      <c r="C7" s="167">
        <v>57003</v>
      </c>
      <c r="D7" s="150">
        <f aca="true" t="shared" si="12" ref="D7:F38">G7+J7+M7+P7+S7+V7</f>
        <v>1120</v>
      </c>
      <c r="E7" s="151">
        <f t="shared" si="12"/>
        <v>933.4999999999999</v>
      </c>
      <c r="F7" s="151">
        <f t="shared" si="12"/>
        <v>186.5</v>
      </c>
      <c r="G7" s="152">
        <f>SUM(H7:I7)</f>
        <v>0</v>
      </c>
      <c r="H7" s="151">
        <v>0</v>
      </c>
      <c r="I7" s="151">
        <v>0</v>
      </c>
      <c r="J7" s="152">
        <f>SUM(K7:L7)</f>
        <v>819.5999999999999</v>
      </c>
      <c r="K7" s="151">
        <v>739.8</v>
      </c>
      <c r="L7" s="151">
        <v>79.8</v>
      </c>
      <c r="M7" s="152">
        <f>SUM(N7:O7)</f>
        <v>50.900000000000006</v>
      </c>
      <c r="N7" s="151">
        <v>28.8</v>
      </c>
      <c r="O7" s="151">
        <v>22.1</v>
      </c>
      <c r="P7" s="152">
        <f>SUM(Q7:R7)</f>
        <v>215.8</v>
      </c>
      <c r="Q7" s="151">
        <v>164.9</v>
      </c>
      <c r="R7" s="151">
        <v>50.9</v>
      </c>
      <c r="S7" s="152">
        <f>SUM(T7:U7)</f>
        <v>0</v>
      </c>
      <c r="T7" s="151">
        <v>0</v>
      </c>
      <c r="U7" s="151">
        <v>0</v>
      </c>
      <c r="V7" s="152">
        <f>SUM(W7:X7)</f>
        <v>33.7</v>
      </c>
      <c r="W7" s="151">
        <v>0</v>
      </c>
      <c r="X7" s="151">
        <v>33.7</v>
      </c>
      <c r="Y7" s="153">
        <v>468.1</v>
      </c>
      <c r="Z7" s="154">
        <f>D7+Y7</f>
        <v>1588.1</v>
      </c>
      <c r="AA7" s="155">
        <f>SUM(AB7:AC7)</f>
        <v>1120</v>
      </c>
      <c r="AB7" s="156">
        <f>G7+J7+M7+S7+V7</f>
        <v>904.1999999999999</v>
      </c>
      <c r="AC7" s="157">
        <f>P7</f>
        <v>215.8</v>
      </c>
      <c r="AD7" s="158">
        <f t="shared" si="7"/>
        <v>633.8093128092296</v>
      </c>
      <c r="AE7" s="159">
        <f t="shared" si="8"/>
        <v>511.68783985902263</v>
      </c>
      <c r="AF7" s="160">
        <f t="shared" si="9"/>
        <v>122.12147295020694</v>
      </c>
      <c r="AG7" s="161">
        <f t="shared" si="10"/>
        <v>898.7076514931586</v>
      </c>
      <c r="AH7" s="162">
        <f t="shared" si="11"/>
        <v>264.89833868392896</v>
      </c>
      <c r="AI7" s="163">
        <f t="shared" si="1"/>
        <v>19.267857142857142</v>
      </c>
    </row>
    <row r="8" spans="1:35" s="168" customFormat="1" ht="19.5" customHeight="1">
      <c r="A8" s="165">
        <v>3</v>
      </c>
      <c r="B8" s="215" t="s">
        <v>22</v>
      </c>
      <c r="C8" s="167">
        <v>38871</v>
      </c>
      <c r="D8" s="150">
        <f t="shared" si="12"/>
        <v>730.3000000000001</v>
      </c>
      <c r="E8" s="151">
        <f t="shared" si="12"/>
        <v>665.2</v>
      </c>
      <c r="F8" s="151">
        <f t="shared" si="12"/>
        <v>65.1</v>
      </c>
      <c r="G8" s="152">
        <f>SUM(H8:I8)</f>
        <v>0</v>
      </c>
      <c r="H8" s="151">
        <v>0</v>
      </c>
      <c r="I8" s="151">
        <v>0</v>
      </c>
      <c r="J8" s="152">
        <f>SUM(K8:L8)</f>
        <v>626.6</v>
      </c>
      <c r="K8" s="151">
        <v>593.6</v>
      </c>
      <c r="L8" s="151">
        <v>33</v>
      </c>
      <c r="M8" s="152">
        <f>SUM(N8:O8)</f>
        <v>73.7</v>
      </c>
      <c r="N8" s="151">
        <v>50.2</v>
      </c>
      <c r="O8" s="151">
        <v>23.5</v>
      </c>
      <c r="P8" s="152">
        <f>SUM(Q8:R8)</f>
        <v>30</v>
      </c>
      <c r="Q8" s="151">
        <v>21.4</v>
      </c>
      <c r="R8" s="151">
        <v>8.6</v>
      </c>
      <c r="S8" s="152">
        <f>SUM(T8:U8)</f>
        <v>0</v>
      </c>
      <c r="T8" s="151">
        <v>0</v>
      </c>
      <c r="U8" s="151">
        <v>0</v>
      </c>
      <c r="V8" s="152">
        <f>SUM(W8:X8)</f>
        <v>0</v>
      </c>
      <c r="W8" s="151">
        <v>0</v>
      </c>
      <c r="X8" s="151">
        <v>0</v>
      </c>
      <c r="Y8" s="153">
        <v>81.3</v>
      </c>
      <c r="Z8" s="154">
        <f>D8+Y8</f>
        <v>811.6</v>
      </c>
      <c r="AA8" s="155">
        <f>SUM(AB8:AC8)</f>
        <v>730.3000000000001</v>
      </c>
      <c r="AB8" s="156">
        <f>G8+J8+M8+S8+V8</f>
        <v>700.3000000000001</v>
      </c>
      <c r="AC8" s="157">
        <f>P8</f>
        <v>30</v>
      </c>
      <c r="AD8" s="158">
        <f t="shared" si="7"/>
        <v>606.0575883339517</v>
      </c>
      <c r="AE8" s="159">
        <f t="shared" si="8"/>
        <v>581.1613434345699</v>
      </c>
      <c r="AF8" s="160">
        <f t="shared" si="9"/>
        <v>24.896244899381827</v>
      </c>
      <c r="AG8" s="161">
        <f t="shared" si="10"/>
        <v>673.5264120112763</v>
      </c>
      <c r="AH8" s="162">
        <f t="shared" si="11"/>
        <v>67.46882367732475</v>
      </c>
      <c r="AI8" s="163">
        <f t="shared" si="1"/>
        <v>4.10790086265918</v>
      </c>
    </row>
    <row r="9" spans="1:35" s="164" customFormat="1" ht="19.5" customHeight="1">
      <c r="A9" s="170">
        <v>4</v>
      </c>
      <c r="B9" s="215" t="s">
        <v>23</v>
      </c>
      <c r="C9" s="167">
        <v>100250</v>
      </c>
      <c r="D9" s="171">
        <f>G9+J9+M9+P9+S9+V9</f>
        <v>1369.2</v>
      </c>
      <c r="E9" s="151">
        <f>H9+K9+N9+Q9+T9+W9</f>
        <v>1332.0000000000002</v>
      </c>
      <c r="F9" s="151">
        <f>I9+L9+O9+R9+U9+X9</f>
        <v>37.2</v>
      </c>
      <c r="G9" s="172">
        <f>SUM(H9:I9)</f>
        <v>0</v>
      </c>
      <c r="H9" s="185">
        <v>0</v>
      </c>
      <c r="I9" s="173">
        <v>0</v>
      </c>
      <c r="J9" s="172">
        <f>SUM(K9:L9)</f>
        <v>1185.2</v>
      </c>
      <c r="K9" s="173">
        <v>1164.2</v>
      </c>
      <c r="L9" s="173">
        <v>21</v>
      </c>
      <c r="M9" s="172">
        <f>SUM(N9:O9)</f>
        <v>64.6</v>
      </c>
      <c r="N9" s="173">
        <v>61.4</v>
      </c>
      <c r="O9" s="173">
        <v>3.2</v>
      </c>
      <c r="P9" s="172">
        <f>SUM(Q9:R9)</f>
        <v>106.4</v>
      </c>
      <c r="Q9" s="173">
        <v>106.4</v>
      </c>
      <c r="R9" s="173">
        <v>0</v>
      </c>
      <c r="S9" s="172">
        <f>SUM(T9:U9)</f>
        <v>0</v>
      </c>
      <c r="T9" s="173">
        <v>0</v>
      </c>
      <c r="U9" s="173">
        <v>0</v>
      </c>
      <c r="V9" s="172">
        <f>SUM(W9:X9)</f>
        <v>13</v>
      </c>
      <c r="W9" s="185">
        <v>0</v>
      </c>
      <c r="X9" s="185">
        <v>13</v>
      </c>
      <c r="Y9" s="174">
        <v>1143.8</v>
      </c>
      <c r="Z9" s="175">
        <f>D9+Y9</f>
        <v>2513</v>
      </c>
      <c r="AA9" s="176">
        <f>SUM(AB9:AC9)</f>
        <v>1369.2</v>
      </c>
      <c r="AB9" s="177">
        <f>G9+J9+M9+S9+V9</f>
        <v>1262.8</v>
      </c>
      <c r="AC9" s="178">
        <f>P9</f>
        <v>106.4</v>
      </c>
      <c r="AD9" s="179">
        <f t="shared" si="7"/>
        <v>440.5759794063229</v>
      </c>
      <c r="AE9" s="180">
        <f t="shared" si="8"/>
        <v>406.3389912315984</v>
      </c>
      <c r="AF9" s="181">
        <f t="shared" si="9"/>
        <v>34.23698817472449</v>
      </c>
      <c r="AG9" s="182">
        <f t="shared" si="10"/>
        <v>808.6236022846111</v>
      </c>
      <c r="AH9" s="183">
        <f t="shared" si="11"/>
        <v>368.04762287828817</v>
      </c>
      <c r="AI9" s="184">
        <f>AC9*100/AA9</f>
        <v>7.770961145194274</v>
      </c>
    </row>
    <row r="10" spans="1:35" s="164" customFormat="1" ht="19.5" customHeight="1">
      <c r="A10" s="170">
        <v>5</v>
      </c>
      <c r="B10" s="215" t="s">
        <v>155</v>
      </c>
      <c r="C10" s="167">
        <v>93594</v>
      </c>
      <c r="D10" s="171">
        <f t="shared" si="12"/>
        <v>1275.5</v>
      </c>
      <c r="E10" s="151">
        <f t="shared" si="12"/>
        <v>1222.5</v>
      </c>
      <c r="F10" s="151">
        <f t="shared" si="12"/>
        <v>53</v>
      </c>
      <c r="G10" s="172">
        <f t="shared" si="2"/>
        <v>0</v>
      </c>
      <c r="H10" s="173">
        <v>0</v>
      </c>
      <c r="I10" s="173">
        <v>0</v>
      </c>
      <c r="J10" s="172">
        <f aca="true" t="shared" si="13" ref="J10:J38">SUM(K10:L10)</f>
        <v>888.3</v>
      </c>
      <c r="K10" s="173">
        <v>851.3</v>
      </c>
      <c r="L10" s="173">
        <v>37</v>
      </c>
      <c r="M10" s="172">
        <f aca="true" t="shared" si="14" ref="M10:M38">SUM(N10:O10)</f>
        <v>54.1</v>
      </c>
      <c r="N10" s="173">
        <v>38.1</v>
      </c>
      <c r="O10" s="173">
        <v>16</v>
      </c>
      <c r="P10" s="172">
        <f aca="true" t="shared" si="15" ref="P10:P38">SUM(Q10:R10)</f>
        <v>333.1</v>
      </c>
      <c r="Q10" s="173">
        <v>333.1</v>
      </c>
      <c r="R10" s="173">
        <v>0</v>
      </c>
      <c r="S10" s="172">
        <f aca="true" t="shared" si="16" ref="S10:S38">SUM(T10:U10)</f>
        <v>0</v>
      </c>
      <c r="T10" s="173">
        <v>0</v>
      </c>
      <c r="U10" s="173">
        <v>0</v>
      </c>
      <c r="V10" s="172">
        <f aca="true" t="shared" si="17" ref="V10:V38">SUM(W10:X10)</f>
        <v>0</v>
      </c>
      <c r="W10" s="173">
        <v>0</v>
      </c>
      <c r="X10" s="173">
        <v>0</v>
      </c>
      <c r="Y10" s="174">
        <v>728.3</v>
      </c>
      <c r="Z10" s="175">
        <f t="shared" si="3"/>
        <v>2003.8</v>
      </c>
      <c r="AA10" s="176">
        <f t="shared" si="4"/>
        <v>1275.5</v>
      </c>
      <c r="AB10" s="177">
        <f t="shared" si="5"/>
        <v>942.4</v>
      </c>
      <c r="AC10" s="178">
        <f t="shared" si="6"/>
        <v>333.1</v>
      </c>
      <c r="AD10" s="179">
        <f t="shared" si="7"/>
        <v>439.61323685623626</v>
      </c>
      <c r="AE10" s="180">
        <f t="shared" si="8"/>
        <v>324.8071457572066</v>
      </c>
      <c r="AF10" s="181">
        <f t="shared" si="9"/>
        <v>114.80609109902966</v>
      </c>
      <c r="AG10" s="182">
        <f t="shared" si="10"/>
        <v>690.62877617603</v>
      </c>
      <c r="AH10" s="183">
        <f t="shared" si="11"/>
        <v>251.01553931979367</v>
      </c>
      <c r="AI10" s="184">
        <f t="shared" si="1"/>
        <v>26.115248921991377</v>
      </c>
    </row>
    <row r="11" spans="1:35" s="164" customFormat="1" ht="19.5" customHeight="1">
      <c r="A11" s="170">
        <v>6</v>
      </c>
      <c r="B11" s="215" t="s">
        <v>156</v>
      </c>
      <c r="C11" s="167">
        <v>37127</v>
      </c>
      <c r="D11" s="171">
        <f t="shared" si="12"/>
        <v>702.2</v>
      </c>
      <c r="E11" s="151">
        <f t="shared" si="12"/>
        <v>608</v>
      </c>
      <c r="F11" s="151">
        <f t="shared" si="12"/>
        <v>94.19999999999999</v>
      </c>
      <c r="G11" s="172">
        <f>SUM(H11:I11)</f>
        <v>0</v>
      </c>
      <c r="H11" s="185">
        <v>0</v>
      </c>
      <c r="I11" s="173">
        <v>0</v>
      </c>
      <c r="J11" s="172">
        <f t="shared" si="13"/>
        <v>560.2</v>
      </c>
      <c r="K11" s="173">
        <v>496.7</v>
      </c>
      <c r="L11" s="173">
        <v>63.5</v>
      </c>
      <c r="M11" s="172">
        <f t="shared" si="14"/>
        <v>43.6</v>
      </c>
      <c r="N11" s="173">
        <v>21</v>
      </c>
      <c r="O11" s="173">
        <v>22.6</v>
      </c>
      <c r="P11" s="172">
        <f t="shared" si="15"/>
        <v>98.39999999999999</v>
      </c>
      <c r="Q11" s="173">
        <v>90.3</v>
      </c>
      <c r="R11" s="173">
        <v>8.1</v>
      </c>
      <c r="S11" s="172">
        <f t="shared" si="16"/>
        <v>0</v>
      </c>
      <c r="T11" s="173">
        <v>0</v>
      </c>
      <c r="U11" s="173">
        <v>0</v>
      </c>
      <c r="V11" s="172">
        <f t="shared" si="17"/>
        <v>0</v>
      </c>
      <c r="W11" s="185">
        <v>0</v>
      </c>
      <c r="X11" s="185">
        <v>0</v>
      </c>
      <c r="Y11" s="174">
        <v>298.6</v>
      </c>
      <c r="Z11" s="175">
        <f t="shared" si="3"/>
        <v>1000.8000000000001</v>
      </c>
      <c r="AA11" s="176">
        <f t="shared" si="4"/>
        <v>702.2</v>
      </c>
      <c r="AB11" s="177">
        <f t="shared" si="5"/>
        <v>603.8000000000001</v>
      </c>
      <c r="AC11" s="178">
        <f t="shared" si="6"/>
        <v>98.39999999999999</v>
      </c>
      <c r="AD11" s="179">
        <f t="shared" si="7"/>
        <v>610.1115873414443</v>
      </c>
      <c r="AE11" s="180">
        <f t="shared" si="8"/>
        <v>524.6160302431846</v>
      </c>
      <c r="AF11" s="181">
        <f t="shared" si="9"/>
        <v>85.49555709825994</v>
      </c>
      <c r="AG11" s="182">
        <f t="shared" si="10"/>
        <v>869.5523734140097</v>
      </c>
      <c r="AH11" s="183">
        <f t="shared" si="11"/>
        <v>259.4407860725653</v>
      </c>
      <c r="AI11" s="184">
        <f t="shared" si="1"/>
        <v>14.013101680432925</v>
      </c>
    </row>
    <row r="12" spans="1:35" s="164" customFormat="1" ht="19.5" customHeight="1">
      <c r="A12" s="170">
        <v>7</v>
      </c>
      <c r="B12" s="215" t="s">
        <v>26</v>
      </c>
      <c r="C12" s="167">
        <v>29310</v>
      </c>
      <c r="D12" s="171">
        <f>G12+J12+M12+P12+S12+V12</f>
        <v>456.40000000000003</v>
      </c>
      <c r="E12" s="151">
        <f>H12+K12+N12+Q12+T12+W12</f>
        <v>411.90000000000003</v>
      </c>
      <c r="F12" s="151">
        <f>I12+L12+O12+R12+U12+X12</f>
        <v>44.5</v>
      </c>
      <c r="G12" s="172">
        <f>SUM(H12:I12)</f>
        <v>0</v>
      </c>
      <c r="H12" s="185">
        <v>0</v>
      </c>
      <c r="I12" s="173">
        <v>0</v>
      </c>
      <c r="J12" s="172">
        <f>SUM(K12:L12)</f>
        <v>322.1</v>
      </c>
      <c r="K12" s="173">
        <v>300.1</v>
      </c>
      <c r="L12" s="173">
        <v>22</v>
      </c>
      <c r="M12" s="172">
        <f>SUM(N12:O12)</f>
        <v>22</v>
      </c>
      <c r="N12" s="173">
        <v>18.5</v>
      </c>
      <c r="O12" s="173">
        <v>3.5</v>
      </c>
      <c r="P12" s="172">
        <f>SUM(Q12:R12)</f>
        <v>102.2</v>
      </c>
      <c r="Q12" s="173">
        <v>89.7</v>
      </c>
      <c r="R12" s="173">
        <v>12.5</v>
      </c>
      <c r="S12" s="172">
        <f>SUM(T12:U12)</f>
        <v>0</v>
      </c>
      <c r="T12" s="173">
        <v>0</v>
      </c>
      <c r="U12" s="173">
        <v>0</v>
      </c>
      <c r="V12" s="172">
        <f>SUM(W12:X12)</f>
        <v>10.1</v>
      </c>
      <c r="W12" s="173">
        <v>3.6</v>
      </c>
      <c r="X12" s="173">
        <v>6.5</v>
      </c>
      <c r="Y12" s="174">
        <v>217.1</v>
      </c>
      <c r="Z12" s="175">
        <f>D12+Y12</f>
        <v>673.5</v>
      </c>
      <c r="AA12" s="176">
        <f>SUM(AB12:AC12)</f>
        <v>456.40000000000003</v>
      </c>
      <c r="AB12" s="177">
        <f>G12+J12+M12+S12+V12</f>
        <v>354.20000000000005</v>
      </c>
      <c r="AC12" s="178">
        <f>P12</f>
        <v>102.2</v>
      </c>
      <c r="AD12" s="179">
        <f t="shared" si="7"/>
        <v>502.30571972573495</v>
      </c>
      <c r="AE12" s="180">
        <f t="shared" si="8"/>
        <v>389.82621806935873</v>
      </c>
      <c r="AF12" s="181">
        <f t="shared" si="9"/>
        <v>112.47950165637621</v>
      </c>
      <c r="AG12" s="182">
        <f t="shared" si="10"/>
        <v>741.2421170799353</v>
      </c>
      <c r="AH12" s="183">
        <f t="shared" si="11"/>
        <v>238.93639735420035</v>
      </c>
      <c r="AI12" s="184">
        <f t="shared" si="1"/>
        <v>22.392638036809814</v>
      </c>
    </row>
    <row r="13" spans="1:35" s="164" customFormat="1" ht="19.5" customHeight="1">
      <c r="A13" s="170">
        <v>8</v>
      </c>
      <c r="B13" s="215" t="s">
        <v>157</v>
      </c>
      <c r="C13" s="167">
        <v>125014</v>
      </c>
      <c r="D13" s="171">
        <f t="shared" si="12"/>
        <v>2015.8</v>
      </c>
      <c r="E13" s="151">
        <f t="shared" si="12"/>
        <v>1892.1000000000001</v>
      </c>
      <c r="F13" s="151">
        <f t="shared" si="12"/>
        <v>123.69999999999999</v>
      </c>
      <c r="G13" s="172">
        <f t="shared" si="2"/>
        <v>0</v>
      </c>
      <c r="H13" s="173">
        <v>0</v>
      </c>
      <c r="I13" s="173">
        <v>0</v>
      </c>
      <c r="J13" s="172">
        <f t="shared" si="13"/>
        <v>1607.6</v>
      </c>
      <c r="K13" s="173">
        <v>1520.5</v>
      </c>
      <c r="L13" s="173">
        <v>87.1</v>
      </c>
      <c r="M13" s="172">
        <f t="shared" si="14"/>
        <v>112.2</v>
      </c>
      <c r="N13" s="173">
        <v>95.9</v>
      </c>
      <c r="O13" s="173">
        <v>16.3</v>
      </c>
      <c r="P13" s="172">
        <f t="shared" si="15"/>
        <v>276.2</v>
      </c>
      <c r="Q13" s="173">
        <v>275.7</v>
      </c>
      <c r="R13" s="173">
        <v>0.5</v>
      </c>
      <c r="S13" s="172">
        <f t="shared" si="16"/>
        <v>0</v>
      </c>
      <c r="T13" s="173">
        <v>0</v>
      </c>
      <c r="U13" s="173">
        <v>0</v>
      </c>
      <c r="V13" s="172">
        <f t="shared" si="17"/>
        <v>19.8</v>
      </c>
      <c r="W13" s="173">
        <v>0</v>
      </c>
      <c r="X13" s="173">
        <v>19.8</v>
      </c>
      <c r="Y13" s="174">
        <v>779.1</v>
      </c>
      <c r="Z13" s="175">
        <f t="shared" si="3"/>
        <v>2794.9</v>
      </c>
      <c r="AA13" s="176">
        <f t="shared" si="4"/>
        <v>2015.8</v>
      </c>
      <c r="AB13" s="177">
        <f t="shared" si="5"/>
        <v>1739.6</v>
      </c>
      <c r="AC13" s="178">
        <f t="shared" si="6"/>
        <v>276.2</v>
      </c>
      <c r="AD13" s="179">
        <f t="shared" si="7"/>
        <v>520.1481950150616</v>
      </c>
      <c r="AE13" s="180">
        <f t="shared" si="8"/>
        <v>448.8787578371867</v>
      </c>
      <c r="AF13" s="181">
        <f t="shared" si="9"/>
        <v>71.26943717787478</v>
      </c>
      <c r="AG13" s="182">
        <f t="shared" si="10"/>
        <v>721.1837435497547</v>
      </c>
      <c r="AH13" s="183">
        <f t="shared" si="11"/>
        <v>201.03554853469313</v>
      </c>
      <c r="AI13" s="184">
        <f t="shared" si="1"/>
        <v>13.70175612659986</v>
      </c>
    </row>
    <row r="14" spans="1:35" s="168" customFormat="1" ht="17.25" customHeight="1">
      <c r="A14" s="165">
        <v>9</v>
      </c>
      <c r="B14" s="215" t="s">
        <v>158</v>
      </c>
      <c r="C14" s="167">
        <v>20525</v>
      </c>
      <c r="D14" s="171">
        <f t="shared" si="12"/>
        <v>304</v>
      </c>
      <c r="E14" s="151">
        <f>H14+K14+N14+Q14+T14+W14</f>
        <v>237.1</v>
      </c>
      <c r="F14" s="151">
        <f t="shared" si="12"/>
        <v>66.9</v>
      </c>
      <c r="G14" s="172">
        <f t="shared" si="2"/>
        <v>0</v>
      </c>
      <c r="H14" s="185">
        <v>0</v>
      </c>
      <c r="I14" s="185">
        <v>0</v>
      </c>
      <c r="J14" s="172">
        <f t="shared" si="13"/>
        <v>230.3</v>
      </c>
      <c r="K14" s="185">
        <v>179.1</v>
      </c>
      <c r="L14" s="185">
        <v>51.2</v>
      </c>
      <c r="M14" s="172">
        <f t="shared" si="14"/>
        <v>4.5</v>
      </c>
      <c r="N14" s="185">
        <v>0</v>
      </c>
      <c r="O14" s="185">
        <v>4.5</v>
      </c>
      <c r="P14" s="172">
        <f t="shared" si="15"/>
        <v>69.2</v>
      </c>
      <c r="Q14" s="185">
        <v>58</v>
      </c>
      <c r="R14" s="185">
        <v>11.2</v>
      </c>
      <c r="S14" s="172">
        <v>0</v>
      </c>
      <c r="T14" s="185">
        <v>0</v>
      </c>
      <c r="U14" s="185">
        <v>0</v>
      </c>
      <c r="V14" s="172">
        <f t="shared" si="17"/>
        <v>0</v>
      </c>
      <c r="W14" s="185">
        <v>0</v>
      </c>
      <c r="X14" s="185">
        <v>0</v>
      </c>
      <c r="Y14" s="174">
        <v>77.1</v>
      </c>
      <c r="Z14" s="175">
        <f t="shared" si="3"/>
        <v>381.1</v>
      </c>
      <c r="AA14" s="176">
        <f t="shared" si="4"/>
        <v>304</v>
      </c>
      <c r="AB14" s="177">
        <f>G14+J14+M14+S14+V14</f>
        <v>234.8</v>
      </c>
      <c r="AC14" s="178">
        <f>P14</f>
        <v>69.2</v>
      </c>
      <c r="AD14" s="186">
        <f t="shared" si="7"/>
        <v>477.78083375898785</v>
      </c>
      <c r="AE14" s="180">
        <f t="shared" si="8"/>
        <v>369.02282817963936</v>
      </c>
      <c r="AF14" s="181">
        <f t="shared" si="9"/>
        <v>108.75800557934856</v>
      </c>
      <c r="AG14" s="182">
        <f t="shared" si="10"/>
        <v>598.9548544261523</v>
      </c>
      <c r="AH14" s="187">
        <f t="shared" si="11"/>
        <v>121.17402066716436</v>
      </c>
      <c r="AI14" s="184">
        <f t="shared" si="1"/>
        <v>22.763157894736842</v>
      </c>
    </row>
    <row r="15" spans="1:35" s="168" customFormat="1" ht="19.5" customHeight="1">
      <c r="A15" s="165">
        <v>10</v>
      </c>
      <c r="B15" s="215" t="s">
        <v>29</v>
      </c>
      <c r="C15" s="167">
        <v>36584</v>
      </c>
      <c r="D15" s="171">
        <f t="shared" si="12"/>
        <v>795.6999999999999</v>
      </c>
      <c r="E15" s="151">
        <f t="shared" si="12"/>
        <v>683</v>
      </c>
      <c r="F15" s="151">
        <f t="shared" si="12"/>
        <v>112.7</v>
      </c>
      <c r="G15" s="172">
        <f t="shared" si="2"/>
        <v>545.5</v>
      </c>
      <c r="H15" s="185">
        <v>545.5</v>
      </c>
      <c r="I15" s="185">
        <v>0</v>
      </c>
      <c r="J15" s="172">
        <f t="shared" si="13"/>
        <v>107.9</v>
      </c>
      <c r="K15" s="185">
        <v>0</v>
      </c>
      <c r="L15" s="185">
        <v>107.9</v>
      </c>
      <c r="M15" s="172">
        <f t="shared" si="14"/>
        <v>1.5</v>
      </c>
      <c r="N15" s="185">
        <v>0</v>
      </c>
      <c r="O15" s="185">
        <v>1.5</v>
      </c>
      <c r="P15" s="172">
        <f t="shared" si="15"/>
        <v>132.5</v>
      </c>
      <c r="Q15" s="185">
        <v>132.5</v>
      </c>
      <c r="R15" s="185">
        <v>0</v>
      </c>
      <c r="S15" s="172">
        <f t="shared" si="16"/>
        <v>0</v>
      </c>
      <c r="T15" s="185">
        <v>0</v>
      </c>
      <c r="U15" s="185">
        <v>0</v>
      </c>
      <c r="V15" s="172">
        <f t="shared" si="17"/>
        <v>8.3</v>
      </c>
      <c r="W15" s="185">
        <v>5</v>
      </c>
      <c r="X15" s="185">
        <v>3.3</v>
      </c>
      <c r="Y15" s="174">
        <v>490.3</v>
      </c>
      <c r="Z15" s="175">
        <f t="shared" si="3"/>
        <v>1286</v>
      </c>
      <c r="AA15" s="176">
        <f t="shared" si="4"/>
        <v>795.6999999999999</v>
      </c>
      <c r="AB15" s="177">
        <f>G15+J15+M15+S15+V15</f>
        <v>663.1999999999999</v>
      </c>
      <c r="AC15" s="178">
        <f>P15</f>
        <v>132.5</v>
      </c>
      <c r="AD15" s="179">
        <f t="shared" si="7"/>
        <v>701.6111397191086</v>
      </c>
      <c r="AE15" s="180">
        <f t="shared" si="8"/>
        <v>584.778820989962</v>
      </c>
      <c r="AF15" s="181">
        <f t="shared" si="9"/>
        <v>116.83231872914654</v>
      </c>
      <c r="AG15" s="182">
        <f t="shared" si="10"/>
        <v>1133.9348066843959</v>
      </c>
      <c r="AH15" s="183">
        <f t="shared" si="11"/>
        <v>432.32366696528715</v>
      </c>
      <c r="AI15" s="184">
        <f t="shared" si="1"/>
        <v>16.65200452431821</v>
      </c>
    </row>
    <row r="16" spans="1:35" s="164" customFormat="1" ht="19.5" customHeight="1">
      <c r="A16" s="170">
        <v>11</v>
      </c>
      <c r="B16" s="215" t="s">
        <v>159</v>
      </c>
      <c r="C16" s="167">
        <v>29086</v>
      </c>
      <c r="D16" s="171">
        <f t="shared" si="12"/>
        <v>512.8</v>
      </c>
      <c r="E16" s="151">
        <f t="shared" si="12"/>
        <v>497.2</v>
      </c>
      <c r="F16" s="151">
        <f t="shared" si="12"/>
        <v>15.600000000000001</v>
      </c>
      <c r="G16" s="172">
        <f t="shared" si="2"/>
        <v>0</v>
      </c>
      <c r="H16" s="173">
        <v>0</v>
      </c>
      <c r="I16" s="173">
        <v>0</v>
      </c>
      <c r="J16" s="172">
        <f t="shared" si="13"/>
        <v>394.29999999999995</v>
      </c>
      <c r="K16" s="173">
        <v>388.4</v>
      </c>
      <c r="L16" s="173">
        <v>5.9</v>
      </c>
      <c r="M16" s="172">
        <f t="shared" si="14"/>
        <v>15.1</v>
      </c>
      <c r="N16" s="173">
        <v>12.5</v>
      </c>
      <c r="O16" s="173">
        <v>2.6</v>
      </c>
      <c r="P16" s="172">
        <f t="shared" si="15"/>
        <v>89.4</v>
      </c>
      <c r="Q16" s="173">
        <v>88.5</v>
      </c>
      <c r="R16" s="173">
        <v>0.9</v>
      </c>
      <c r="S16" s="172">
        <f t="shared" si="16"/>
        <v>0</v>
      </c>
      <c r="T16" s="173">
        <v>0</v>
      </c>
      <c r="U16" s="173">
        <v>0</v>
      </c>
      <c r="V16" s="172">
        <f t="shared" si="17"/>
        <v>14</v>
      </c>
      <c r="W16" s="173">
        <v>7.8</v>
      </c>
      <c r="X16" s="173">
        <v>6.2</v>
      </c>
      <c r="Y16" s="174">
        <v>194</v>
      </c>
      <c r="Z16" s="175">
        <f t="shared" si="3"/>
        <v>706.8</v>
      </c>
      <c r="AA16" s="176">
        <f t="shared" si="4"/>
        <v>512.8</v>
      </c>
      <c r="AB16" s="177">
        <f t="shared" si="5"/>
        <v>423.4</v>
      </c>
      <c r="AC16" s="178">
        <f t="shared" si="6"/>
        <v>89.4</v>
      </c>
      <c r="AD16" s="179">
        <f t="shared" si="7"/>
        <v>568.7250046025912</v>
      </c>
      <c r="AE16" s="180">
        <f t="shared" si="8"/>
        <v>469.57520855837976</v>
      </c>
      <c r="AF16" s="181">
        <f t="shared" si="9"/>
        <v>99.1497960442115</v>
      </c>
      <c r="AG16" s="182">
        <f t="shared" si="10"/>
        <v>783.8822801347726</v>
      </c>
      <c r="AH16" s="183">
        <f t="shared" si="11"/>
        <v>215.15727553218153</v>
      </c>
      <c r="AI16" s="184">
        <f t="shared" si="1"/>
        <v>17.43369734789392</v>
      </c>
    </row>
    <row r="17" spans="1:35" s="164" customFormat="1" ht="19.5" customHeight="1">
      <c r="A17" s="170">
        <v>12</v>
      </c>
      <c r="B17" s="215" t="s">
        <v>160</v>
      </c>
      <c r="C17" s="167">
        <v>27921</v>
      </c>
      <c r="D17" s="171">
        <f t="shared" si="12"/>
        <v>585</v>
      </c>
      <c r="E17" s="151">
        <f t="shared" si="12"/>
        <v>496</v>
      </c>
      <c r="F17" s="151">
        <f t="shared" si="12"/>
        <v>89</v>
      </c>
      <c r="G17" s="172">
        <f t="shared" si="2"/>
        <v>0</v>
      </c>
      <c r="H17" s="173">
        <v>0</v>
      </c>
      <c r="I17" s="173">
        <v>0</v>
      </c>
      <c r="J17" s="172">
        <f t="shared" si="13"/>
        <v>464</v>
      </c>
      <c r="K17" s="173">
        <v>387.8</v>
      </c>
      <c r="L17" s="173">
        <v>76.2</v>
      </c>
      <c r="M17" s="172">
        <f t="shared" si="14"/>
        <v>0</v>
      </c>
      <c r="N17" s="173">
        <v>0</v>
      </c>
      <c r="O17" s="173">
        <v>0</v>
      </c>
      <c r="P17" s="172">
        <f t="shared" si="15"/>
        <v>121</v>
      </c>
      <c r="Q17" s="173">
        <v>108.2</v>
      </c>
      <c r="R17" s="173">
        <v>12.8</v>
      </c>
      <c r="S17" s="172">
        <v>0</v>
      </c>
      <c r="T17" s="173">
        <v>0</v>
      </c>
      <c r="U17" s="173">
        <v>0</v>
      </c>
      <c r="V17" s="172">
        <f t="shared" si="17"/>
        <v>0</v>
      </c>
      <c r="W17" s="173">
        <v>0</v>
      </c>
      <c r="X17" s="173">
        <v>0</v>
      </c>
      <c r="Y17" s="174">
        <v>281.4</v>
      </c>
      <c r="Z17" s="175">
        <f t="shared" si="3"/>
        <v>866.4</v>
      </c>
      <c r="AA17" s="176">
        <f t="shared" si="4"/>
        <v>585</v>
      </c>
      <c r="AB17" s="177">
        <f t="shared" si="5"/>
        <v>464</v>
      </c>
      <c r="AC17" s="178">
        <f t="shared" si="6"/>
        <v>121</v>
      </c>
      <c r="AD17" s="179">
        <f t="shared" si="7"/>
        <v>675.8700527178642</v>
      </c>
      <c r="AE17" s="180">
        <f t="shared" si="8"/>
        <v>536.0747084804939</v>
      </c>
      <c r="AF17" s="181">
        <f t="shared" si="9"/>
        <v>139.7953442373702</v>
      </c>
      <c r="AG17" s="182">
        <f t="shared" si="10"/>
        <v>1000.9808780765085</v>
      </c>
      <c r="AH17" s="183">
        <f t="shared" si="11"/>
        <v>325.1108253586444</v>
      </c>
      <c r="AI17" s="184">
        <f t="shared" si="1"/>
        <v>20.683760683760685</v>
      </c>
    </row>
    <row r="18" spans="1:35" s="164" customFormat="1" ht="19.5" customHeight="1">
      <c r="A18" s="170">
        <v>13</v>
      </c>
      <c r="B18" s="215" t="s">
        <v>161</v>
      </c>
      <c r="C18" s="167">
        <v>123004</v>
      </c>
      <c r="D18" s="171">
        <f t="shared" si="12"/>
        <v>2246.8999999999996</v>
      </c>
      <c r="E18" s="151">
        <f t="shared" si="12"/>
        <v>1855.8</v>
      </c>
      <c r="F18" s="151">
        <f t="shared" si="12"/>
        <v>391.1</v>
      </c>
      <c r="G18" s="172">
        <f t="shared" si="2"/>
        <v>0</v>
      </c>
      <c r="H18" s="173">
        <v>0</v>
      </c>
      <c r="I18" s="173">
        <v>0</v>
      </c>
      <c r="J18" s="172">
        <f t="shared" si="13"/>
        <v>1834.6</v>
      </c>
      <c r="K18" s="173">
        <v>1474.3</v>
      </c>
      <c r="L18" s="173">
        <v>360.3</v>
      </c>
      <c r="M18" s="172">
        <f t="shared" si="14"/>
        <v>108.6</v>
      </c>
      <c r="N18" s="173">
        <v>77.8</v>
      </c>
      <c r="O18" s="173">
        <v>30.8</v>
      </c>
      <c r="P18" s="172">
        <f t="shared" si="15"/>
        <v>303.7</v>
      </c>
      <c r="Q18" s="219">
        <v>303.7</v>
      </c>
      <c r="R18" s="173">
        <v>0</v>
      </c>
      <c r="S18" s="172">
        <f t="shared" si="16"/>
        <v>0</v>
      </c>
      <c r="T18" s="173">
        <v>0</v>
      </c>
      <c r="U18" s="173">
        <v>0</v>
      </c>
      <c r="V18" s="172">
        <f t="shared" si="17"/>
        <v>0</v>
      </c>
      <c r="W18" s="173">
        <v>0</v>
      </c>
      <c r="X18" s="173">
        <v>0</v>
      </c>
      <c r="Y18" s="174">
        <v>1064.2</v>
      </c>
      <c r="Z18" s="175">
        <f t="shared" si="3"/>
        <v>3311.0999999999995</v>
      </c>
      <c r="AA18" s="176">
        <f t="shared" si="4"/>
        <v>2246.8999999999996</v>
      </c>
      <c r="AB18" s="177">
        <f t="shared" si="5"/>
        <v>1943.1999999999998</v>
      </c>
      <c r="AC18" s="178">
        <f t="shared" si="6"/>
        <v>303.7</v>
      </c>
      <c r="AD18" s="179">
        <f t="shared" si="7"/>
        <v>589.2543751527617</v>
      </c>
      <c r="AE18" s="180">
        <f t="shared" si="8"/>
        <v>509.60839458669574</v>
      </c>
      <c r="AF18" s="181">
        <f t="shared" si="9"/>
        <v>79.64598056606603</v>
      </c>
      <c r="AG18" s="161">
        <f t="shared" si="10"/>
        <v>868.3431223322398</v>
      </c>
      <c r="AH18" s="183">
        <f t="shared" si="11"/>
        <v>279.08874717947805</v>
      </c>
      <c r="AI18" s="184">
        <f t="shared" si="1"/>
        <v>13.516400373848416</v>
      </c>
    </row>
    <row r="19" spans="1:35" s="164" customFormat="1" ht="19.5" customHeight="1">
      <c r="A19" s="170">
        <v>14</v>
      </c>
      <c r="B19" s="215" t="s">
        <v>33</v>
      </c>
      <c r="C19" s="167">
        <v>17675</v>
      </c>
      <c r="D19" s="171">
        <f t="shared" si="12"/>
        <v>325</v>
      </c>
      <c r="E19" s="151">
        <f t="shared" si="12"/>
        <v>319.4</v>
      </c>
      <c r="F19" s="151">
        <f t="shared" si="12"/>
        <v>5.6</v>
      </c>
      <c r="G19" s="172">
        <f t="shared" si="2"/>
        <v>0</v>
      </c>
      <c r="H19" s="173">
        <v>0</v>
      </c>
      <c r="I19" s="173">
        <v>0</v>
      </c>
      <c r="J19" s="172">
        <f t="shared" si="13"/>
        <v>254.70000000000002</v>
      </c>
      <c r="K19" s="173">
        <v>251.4</v>
      </c>
      <c r="L19" s="173">
        <v>3.3</v>
      </c>
      <c r="M19" s="172">
        <f t="shared" si="14"/>
        <v>0</v>
      </c>
      <c r="N19" s="173">
        <v>0</v>
      </c>
      <c r="O19" s="173">
        <v>0</v>
      </c>
      <c r="P19" s="172">
        <f t="shared" si="15"/>
        <v>60.6</v>
      </c>
      <c r="Q19" s="173">
        <v>60.6</v>
      </c>
      <c r="R19" s="173">
        <v>0</v>
      </c>
      <c r="S19" s="172">
        <v>0</v>
      </c>
      <c r="T19" s="173">
        <v>0</v>
      </c>
      <c r="U19" s="173">
        <v>0</v>
      </c>
      <c r="V19" s="172">
        <f t="shared" si="17"/>
        <v>9.7</v>
      </c>
      <c r="W19" s="173">
        <v>7.4</v>
      </c>
      <c r="X19" s="173">
        <v>2.3</v>
      </c>
      <c r="Y19" s="174">
        <v>146.1</v>
      </c>
      <c r="Z19" s="175">
        <f t="shared" si="3"/>
        <v>471.1</v>
      </c>
      <c r="AA19" s="176">
        <f t="shared" si="4"/>
        <v>325.00000000000006</v>
      </c>
      <c r="AB19" s="177">
        <f t="shared" si="5"/>
        <v>264.40000000000003</v>
      </c>
      <c r="AC19" s="178">
        <f t="shared" si="6"/>
        <v>60.6</v>
      </c>
      <c r="AD19" s="179">
        <f t="shared" si="7"/>
        <v>593.1468722909159</v>
      </c>
      <c r="AE19" s="180">
        <f t="shared" si="8"/>
        <v>482.547793949902</v>
      </c>
      <c r="AF19" s="181">
        <f t="shared" si="9"/>
        <v>110.59907834101382</v>
      </c>
      <c r="AG19" s="161">
        <f t="shared" si="10"/>
        <v>859.7892047269245</v>
      </c>
      <c r="AH19" s="183">
        <f t="shared" si="11"/>
        <v>266.64233243600853</v>
      </c>
      <c r="AI19" s="184">
        <f t="shared" si="1"/>
        <v>18.646153846153844</v>
      </c>
    </row>
    <row r="20" spans="1:35" s="164" customFormat="1" ht="19.5" customHeight="1">
      <c r="A20" s="170">
        <v>15</v>
      </c>
      <c r="B20" s="215" t="s">
        <v>34</v>
      </c>
      <c r="C20" s="167">
        <v>6969</v>
      </c>
      <c r="D20" s="171">
        <f t="shared" si="12"/>
        <v>85.4</v>
      </c>
      <c r="E20" s="151">
        <f t="shared" si="12"/>
        <v>84.4</v>
      </c>
      <c r="F20" s="151">
        <f t="shared" si="12"/>
        <v>1</v>
      </c>
      <c r="G20" s="172">
        <f>SUM(H20:I20)</f>
        <v>0</v>
      </c>
      <c r="H20" s="173">
        <v>0</v>
      </c>
      <c r="I20" s="173">
        <v>0</v>
      </c>
      <c r="J20" s="172">
        <f>SUM(K20:L20)</f>
        <v>55.2</v>
      </c>
      <c r="K20" s="173">
        <v>54.5</v>
      </c>
      <c r="L20" s="173">
        <v>0.7</v>
      </c>
      <c r="M20" s="172">
        <f>SUM(N20:O20)</f>
        <v>2.8</v>
      </c>
      <c r="N20" s="173">
        <v>2.5</v>
      </c>
      <c r="O20" s="173">
        <v>0.3</v>
      </c>
      <c r="P20" s="172">
        <f>SUM(Q20:R20)</f>
        <v>27.4</v>
      </c>
      <c r="Q20" s="173">
        <v>27.4</v>
      </c>
      <c r="R20" s="173">
        <v>0</v>
      </c>
      <c r="S20" s="172">
        <f>SUM(T20:U20)</f>
        <v>0</v>
      </c>
      <c r="T20" s="173">
        <v>0</v>
      </c>
      <c r="U20" s="173">
        <v>0</v>
      </c>
      <c r="V20" s="172">
        <v>0</v>
      </c>
      <c r="W20" s="173">
        <v>0</v>
      </c>
      <c r="X20" s="173">
        <v>0</v>
      </c>
      <c r="Y20" s="174">
        <v>42.7</v>
      </c>
      <c r="Z20" s="175">
        <f>D20+Y20</f>
        <v>128.10000000000002</v>
      </c>
      <c r="AA20" s="176">
        <f>SUM(AB20:AC20)</f>
        <v>85.4</v>
      </c>
      <c r="AB20" s="177">
        <f>G20+J20+M20+S20+V20</f>
        <v>58</v>
      </c>
      <c r="AC20" s="178">
        <f>P20</f>
        <v>27.4</v>
      </c>
      <c r="AD20" s="179">
        <f t="shared" si="7"/>
        <v>395.29899694036726</v>
      </c>
      <c r="AE20" s="180">
        <f t="shared" si="8"/>
        <v>268.4700447604368</v>
      </c>
      <c r="AF20" s="181">
        <f t="shared" si="9"/>
        <v>126.82895217993047</v>
      </c>
      <c r="AG20" s="182">
        <f t="shared" si="10"/>
        <v>592.948495410551</v>
      </c>
      <c r="AH20" s="183">
        <f t="shared" si="11"/>
        <v>197.64949847018363</v>
      </c>
      <c r="AI20" s="184">
        <f t="shared" si="1"/>
        <v>32.08430913348946</v>
      </c>
    </row>
    <row r="21" spans="1:35" s="164" customFormat="1" ht="19.5" customHeight="1">
      <c r="A21" s="170">
        <v>16</v>
      </c>
      <c r="B21" s="215" t="s">
        <v>162</v>
      </c>
      <c r="C21" s="167">
        <v>14797</v>
      </c>
      <c r="D21" s="171">
        <f t="shared" si="12"/>
        <v>244.39999999999998</v>
      </c>
      <c r="E21" s="151">
        <f t="shared" si="12"/>
        <v>227.9</v>
      </c>
      <c r="F21" s="151">
        <f t="shared" si="12"/>
        <v>16.5</v>
      </c>
      <c r="G21" s="172">
        <f>SUM(H21:I21)</f>
        <v>0</v>
      </c>
      <c r="H21" s="173">
        <v>0</v>
      </c>
      <c r="I21" s="173">
        <v>0</v>
      </c>
      <c r="J21" s="172">
        <f>SUM(K21:L21)</f>
        <v>197.29999999999998</v>
      </c>
      <c r="K21" s="173">
        <v>185.6</v>
      </c>
      <c r="L21" s="173">
        <v>11.7</v>
      </c>
      <c r="M21" s="172">
        <f>SUM(N21:O21)</f>
        <v>6.4</v>
      </c>
      <c r="N21" s="173">
        <v>3.9</v>
      </c>
      <c r="O21" s="173">
        <v>2.5</v>
      </c>
      <c r="P21" s="172">
        <f>SUM(Q21:R21)</f>
        <v>39.1</v>
      </c>
      <c r="Q21" s="173">
        <v>38.4</v>
      </c>
      <c r="R21" s="173">
        <v>0.7</v>
      </c>
      <c r="S21" s="172">
        <f>SUM(T21:U21)</f>
        <v>0</v>
      </c>
      <c r="T21" s="173">
        <v>0</v>
      </c>
      <c r="U21" s="173">
        <v>0</v>
      </c>
      <c r="V21" s="172">
        <f>SUM(W21:X21)</f>
        <v>1.6</v>
      </c>
      <c r="W21" s="173">
        <v>0</v>
      </c>
      <c r="X21" s="173">
        <v>1.6</v>
      </c>
      <c r="Y21" s="174">
        <v>65.2</v>
      </c>
      <c r="Z21" s="175">
        <f t="shared" si="3"/>
        <v>309.59999999999997</v>
      </c>
      <c r="AA21" s="176">
        <f t="shared" si="4"/>
        <v>244.39999999999998</v>
      </c>
      <c r="AB21" s="177">
        <f t="shared" si="5"/>
        <v>205.29999999999998</v>
      </c>
      <c r="AC21" s="178">
        <f t="shared" si="6"/>
        <v>39.1</v>
      </c>
      <c r="AD21" s="179">
        <f t="shared" si="7"/>
        <v>532.8019847091933</v>
      </c>
      <c r="AE21" s="180">
        <f t="shared" si="8"/>
        <v>447.56238731913834</v>
      </c>
      <c r="AF21" s="181">
        <f t="shared" si="9"/>
        <v>85.23959739005508</v>
      </c>
      <c r="AG21" s="182">
        <f t="shared" si="10"/>
        <v>674.9406483877508</v>
      </c>
      <c r="AH21" s="183">
        <f t="shared" si="11"/>
        <v>142.13866367855735</v>
      </c>
      <c r="AI21" s="184">
        <f t="shared" si="1"/>
        <v>15.998363338788872</v>
      </c>
    </row>
    <row r="22" spans="1:35" s="164" customFormat="1" ht="19.5" customHeight="1">
      <c r="A22" s="170">
        <v>17</v>
      </c>
      <c r="B22" s="216" t="s">
        <v>100</v>
      </c>
      <c r="C22" s="167">
        <v>55063</v>
      </c>
      <c r="D22" s="171">
        <f>G22+J22+M22+P22+S22+V22</f>
        <v>959.5</v>
      </c>
      <c r="E22" s="151">
        <f>H22+K22+N22+Q22+T22+W22</f>
        <v>896.0999999999999</v>
      </c>
      <c r="F22" s="151">
        <f>I22+L22+O22+R22+U22+X22</f>
        <v>63.4</v>
      </c>
      <c r="G22" s="172">
        <f>SUM(H22:I22)</f>
        <v>0</v>
      </c>
      <c r="H22" s="173">
        <v>0</v>
      </c>
      <c r="I22" s="173">
        <v>0</v>
      </c>
      <c r="J22" s="172">
        <f>SUM(K22:L22)</f>
        <v>740.4</v>
      </c>
      <c r="K22" s="173">
        <v>716.3</v>
      </c>
      <c r="L22" s="173">
        <v>24.1</v>
      </c>
      <c r="M22" s="172">
        <v>0</v>
      </c>
      <c r="N22" s="173">
        <v>0</v>
      </c>
      <c r="O22" s="173">
        <v>0</v>
      </c>
      <c r="P22" s="172">
        <f>SUM(Q22:R22)</f>
        <v>162.8</v>
      </c>
      <c r="Q22" s="173">
        <v>152.9</v>
      </c>
      <c r="R22" s="173">
        <v>9.9</v>
      </c>
      <c r="S22" s="172">
        <f>SUM(T22:U22)</f>
        <v>0</v>
      </c>
      <c r="T22" s="173">
        <v>0</v>
      </c>
      <c r="U22" s="173">
        <v>0</v>
      </c>
      <c r="V22" s="172">
        <f>SUM(W22:X22)</f>
        <v>56.3</v>
      </c>
      <c r="W22" s="173">
        <v>26.9</v>
      </c>
      <c r="X22" s="173">
        <v>29.4</v>
      </c>
      <c r="Y22" s="174">
        <v>283.7</v>
      </c>
      <c r="Z22" s="175">
        <f>D22+Y22</f>
        <v>1243.2</v>
      </c>
      <c r="AA22" s="176">
        <f>SUM(AB22:AC22)</f>
        <v>959.5</v>
      </c>
      <c r="AB22" s="177">
        <f>G22+J22+M22+S22+V22</f>
        <v>796.6999999999999</v>
      </c>
      <c r="AC22" s="178">
        <f>P22</f>
        <v>162.8</v>
      </c>
      <c r="AD22" s="179">
        <f>AA22/C22/31*1000000</f>
        <v>562.1127236660881</v>
      </c>
      <c r="AE22" s="180">
        <f>AB22/C22/31*1000000</f>
        <v>466.73809999455165</v>
      </c>
      <c r="AF22" s="181">
        <f>AC22/C22/31*1000000</f>
        <v>95.37462367153637</v>
      </c>
      <c r="AG22" s="182">
        <f>Z22/C22/31*1000000</f>
        <v>728.3153080371868</v>
      </c>
      <c r="AH22" s="183">
        <f>Y22/C22/31*1000000</f>
        <v>166.20258437109868</v>
      </c>
      <c r="AI22" s="184">
        <f>AC22*100/AA22</f>
        <v>16.96717040125065</v>
      </c>
    </row>
    <row r="23" spans="1:35" s="164" customFormat="1" ht="19.5" customHeight="1">
      <c r="A23" s="170">
        <v>18</v>
      </c>
      <c r="B23" s="215" t="s">
        <v>163</v>
      </c>
      <c r="C23" s="167">
        <v>33830</v>
      </c>
      <c r="D23" s="171">
        <f t="shared" si="12"/>
        <v>508.09999999999997</v>
      </c>
      <c r="E23" s="151">
        <f t="shared" si="12"/>
        <v>463.2</v>
      </c>
      <c r="F23" s="151">
        <f t="shared" si="12"/>
        <v>44.9</v>
      </c>
      <c r="G23" s="172">
        <v>0</v>
      </c>
      <c r="H23" s="173">
        <v>0</v>
      </c>
      <c r="I23" s="188">
        <v>0</v>
      </c>
      <c r="J23" s="172">
        <f t="shared" si="13"/>
        <v>336.2</v>
      </c>
      <c r="K23" s="173">
        <v>302.3</v>
      </c>
      <c r="L23" s="173">
        <v>33.9</v>
      </c>
      <c r="M23" s="172">
        <f t="shared" si="14"/>
        <v>0</v>
      </c>
      <c r="N23" s="173">
        <v>0</v>
      </c>
      <c r="O23" s="173">
        <v>0</v>
      </c>
      <c r="P23" s="172">
        <f t="shared" si="15"/>
        <v>138.1</v>
      </c>
      <c r="Q23" s="173">
        <v>136.5</v>
      </c>
      <c r="R23" s="173">
        <v>1.6</v>
      </c>
      <c r="S23" s="172">
        <v>0</v>
      </c>
      <c r="T23" s="173">
        <v>0</v>
      </c>
      <c r="U23" s="173">
        <v>0</v>
      </c>
      <c r="V23" s="172">
        <f t="shared" si="17"/>
        <v>33.8</v>
      </c>
      <c r="W23" s="173">
        <v>24.4</v>
      </c>
      <c r="X23" s="173">
        <v>9.4</v>
      </c>
      <c r="Y23" s="174">
        <v>309.3</v>
      </c>
      <c r="Z23" s="175">
        <f t="shared" si="3"/>
        <v>817.4</v>
      </c>
      <c r="AA23" s="176">
        <f t="shared" si="4"/>
        <v>508.1</v>
      </c>
      <c r="AB23" s="177">
        <f t="shared" si="5"/>
        <v>370</v>
      </c>
      <c r="AC23" s="178">
        <f t="shared" si="6"/>
        <v>138.1</v>
      </c>
      <c r="AD23" s="179">
        <f t="shared" si="7"/>
        <v>484.49076502054874</v>
      </c>
      <c r="AE23" s="180">
        <f t="shared" si="8"/>
        <v>352.8076816721177</v>
      </c>
      <c r="AF23" s="181">
        <f t="shared" si="9"/>
        <v>131.68308334843096</v>
      </c>
      <c r="AG23" s="182">
        <f t="shared" si="10"/>
        <v>779.4189162129433</v>
      </c>
      <c r="AH23" s="183">
        <f t="shared" si="11"/>
        <v>294.92815119239464</v>
      </c>
      <c r="AI23" s="184">
        <f t="shared" si="1"/>
        <v>27.179689037591025</v>
      </c>
    </row>
    <row r="24" spans="1:35" s="164" customFormat="1" ht="19.5" customHeight="1">
      <c r="A24" s="170">
        <v>19</v>
      </c>
      <c r="B24" s="215" t="s">
        <v>164</v>
      </c>
      <c r="C24" s="167">
        <v>26770</v>
      </c>
      <c r="D24" s="171">
        <f t="shared" si="12"/>
        <v>447.20000000000005</v>
      </c>
      <c r="E24" s="151">
        <f t="shared" si="12"/>
        <v>385.6</v>
      </c>
      <c r="F24" s="151">
        <f t="shared" si="12"/>
        <v>61.6</v>
      </c>
      <c r="G24" s="172">
        <v>0</v>
      </c>
      <c r="H24" s="173">
        <v>0</v>
      </c>
      <c r="I24" s="173">
        <v>0</v>
      </c>
      <c r="J24" s="172">
        <f t="shared" si="13"/>
        <v>290.8</v>
      </c>
      <c r="K24" s="173">
        <v>248</v>
      </c>
      <c r="L24" s="173">
        <v>42.8</v>
      </c>
      <c r="M24" s="172">
        <f t="shared" si="14"/>
        <v>0</v>
      </c>
      <c r="N24" s="173">
        <v>0</v>
      </c>
      <c r="O24" s="173">
        <v>0</v>
      </c>
      <c r="P24" s="172">
        <f t="shared" si="15"/>
        <v>117</v>
      </c>
      <c r="Q24" s="173">
        <v>116.8</v>
      </c>
      <c r="R24" s="173">
        <v>0.2</v>
      </c>
      <c r="S24" s="172">
        <v>0</v>
      </c>
      <c r="T24" s="173">
        <v>0</v>
      </c>
      <c r="U24" s="173">
        <v>0</v>
      </c>
      <c r="V24" s="172">
        <f t="shared" si="17"/>
        <v>39.400000000000006</v>
      </c>
      <c r="W24" s="173">
        <v>20.8</v>
      </c>
      <c r="X24" s="185">
        <v>18.6</v>
      </c>
      <c r="Y24" s="174">
        <v>416.5</v>
      </c>
      <c r="Z24" s="175">
        <f t="shared" si="3"/>
        <v>863.7</v>
      </c>
      <c r="AA24" s="176">
        <f t="shared" si="4"/>
        <v>447.20000000000005</v>
      </c>
      <c r="AB24" s="177">
        <f t="shared" si="5"/>
        <v>330.20000000000005</v>
      </c>
      <c r="AC24" s="178">
        <f t="shared" si="6"/>
        <v>117</v>
      </c>
      <c r="AD24" s="179">
        <f t="shared" si="7"/>
        <v>538.8795835492307</v>
      </c>
      <c r="AE24" s="180">
        <f t="shared" si="8"/>
        <v>397.89364599274586</v>
      </c>
      <c r="AF24" s="181">
        <f t="shared" si="9"/>
        <v>140.98593755648474</v>
      </c>
      <c r="AG24" s="182">
        <f t="shared" si="10"/>
        <v>1040.7654210900503</v>
      </c>
      <c r="AH24" s="183">
        <f t="shared" si="11"/>
        <v>501.8858375408197</v>
      </c>
      <c r="AI24" s="184">
        <f t="shared" si="1"/>
        <v>26.162790697674417</v>
      </c>
    </row>
    <row r="25" spans="1:35" s="164" customFormat="1" ht="19.5" customHeight="1">
      <c r="A25" s="170">
        <v>20</v>
      </c>
      <c r="B25" s="215" t="s">
        <v>38</v>
      </c>
      <c r="C25" s="167">
        <v>6361</v>
      </c>
      <c r="D25" s="171">
        <f t="shared" si="12"/>
        <v>85.30000000000001</v>
      </c>
      <c r="E25" s="151">
        <f t="shared" si="12"/>
        <v>85.30000000000001</v>
      </c>
      <c r="F25" s="151">
        <f t="shared" si="12"/>
        <v>0</v>
      </c>
      <c r="G25" s="172">
        <f t="shared" si="2"/>
        <v>0</v>
      </c>
      <c r="H25" s="173">
        <v>0</v>
      </c>
      <c r="I25" s="173">
        <v>0</v>
      </c>
      <c r="J25" s="172">
        <f t="shared" si="13"/>
        <v>64.4</v>
      </c>
      <c r="K25" s="173">
        <v>64.4</v>
      </c>
      <c r="L25" s="173">
        <v>0</v>
      </c>
      <c r="M25" s="172">
        <f t="shared" si="14"/>
        <v>2.7</v>
      </c>
      <c r="N25" s="173">
        <v>2.7</v>
      </c>
      <c r="O25" s="173">
        <v>0</v>
      </c>
      <c r="P25" s="172">
        <f t="shared" si="15"/>
        <v>18.2</v>
      </c>
      <c r="Q25" s="173">
        <v>18.2</v>
      </c>
      <c r="R25" s="173">
        <v>0</v>
      </c>
      <c r="S25" s="172">
        <f t="shared" si="16"/>
        <v>0</v>
      </c>
      <c r="T25" s="173">
        <v>0</v>
      </c>
      <c r="U25" s="173">
        <v>0</v>
      </c>
      <c r="V25" s="172">
        <f t="shared" si="17"/>
        <v>0</v>
      </c>
      <c r="W25" s="173">
        <v>0</v>
      </c>
      <c r="X25" s="173">
        <v>0</v>
      </c>
      <c r="Y25" s="174">
        <v>49.4</v>
      </c>
      <c r="Z25" s="175">
        <f t="shared" si="3"/>
        <v>134.70000000000002</v>
      </c>
      <c r="AA25" s="176">
        <f t="shared" si="4"/>
        <v>85.30000000000001</v>
      </c>
      <c r="AB25" s="177">
        <f t="shared" si="5"/>
        <v>67.10000000000001</v>
      </c>
      <c r="AC25" s="178">
        <f t="shared" si="6"/>
        <v>18.2</v>
      </c>
      <c r="AD25" s="179">
        <f t="shared" si="7"/>
        <v>432.5755232236766</v>
      </c>
      <c r="AE25" s="180">
        <f t="shared" si="8"/>
        <v>340.2792216683318</v>
      </c>
      <c r="AF25" s="181">
        <f t="shared" si="9"/>
        <v>92.29630155534483</v>
      </c>
      <c r="AG25" s="182">
        <f t="shared" si="10"/>
        <v>683.0940560167554</v>
      </c>
      <c r="AH25" s="183">
        <f t="shared" si="11"/>
        <v>250.51853279307878</v>
      </c>
      <c r="AI25" s="184">
        <f t="shared" si="1"/>
        <v>21.33645955451348</v>
      </c>
    </row>
    <row r="26" spans="1:35" s="164" customFormat="1" ht="19.5" customHeight="1">
      <c r="A26" s="170">
        <v>21</v>
      </c>
      <c r="B26" s="215" t="s">
        <v>39</v>
      </c>
      <c r="C26" s="167">
        <v>16077</v>
      </c>
      <c r="D26" s="171">
        <f t="shared" si="12"/>
        <v>208.4</v>
      </c>
      <c r="E26" s="151">
        <f t="shared" si="12"/>
        <v>186.4</v>
      </c>
      <c r="F26" s="151">
        <f t="shared" si="12"/>
        <v>22</v>
      </c>
      <c r="G26" s="172">
        <f t="shared" si="2"/>
        <v>0</v>
      </c>
      <c r="H26" s="173">
        <v>0</v>
      </c>
      <c r="I26" s="173">
        <v>0</v>
      </c>
      <c r="J26" s="172">
        <f t="shared" si="13"/>
        <v>152.8</v>
      </c>
      <c r="K26" s="173">
        <v>136.4</v>
      </c>
      <c r="L26" s="173">
        <v>16.4</v>
      </c>
      <c r="M26" s="172">
        <f t="shared" si="14"/>
        <v>8.5</v>
      </c>
      <c r="N26" s="173">
        <v>2.9</v>
      </c>
      <c r="O26" s="173">
        <v>5.6</v>
      </c>
      <c r="P26" s="172">
        <f t="shared" si="15"/>
        <v>47.1</v>
      </c>
      <c r="Q26" s="173">
        <v>47.1</v>
      </c>
      <c r="R26" s="173">
        <v>0</v>
      </c>
      <c r="S26" s="172">
        <f t="shared" si="16"/>
        <v>0</v>
      </c>
      <c r="T26" s="173">
        <v>0</v>
      </c>
      <c r="U26" s="173">
        <v>0</v>
      </c>
      <c r="V26" s="172">
        <f t="shared" si="17"/>
        <v>0</v>
      </c>
      <c r="W26" s="173">
        <v>0</v>
      </c>
      <c r="X26" s="173">
        <v>0</v>
      </c>
      <c r="Y26" s="174">
        <v>128</v>
      </c>
      <c r="Z26" s="175">
        <f t="shared" si="3"/>
        <v>336.4</v>
      </c>
      <c r="AA26" s="176">
        <f t="shared" si="4"/>
        <v>208.4</v>
      </c>
      <c r="AB26" s="177">
        <f t="shared" si="5"/>
        <v>161.3</v>
      </c>
      <c r="AC26" s="178">
        <f t="shared" si="6"/>
        <v>47.1</v>
      </c>
      <c r="AD26" s="179">
        <f t="shared" si="7"/>
        <v>418.1489485078865</v>
      </c>
      <c r="AE26" s="180">
        <f t="shared" si="8"/>
        <v>323.6440757884937</v>
      </c>
      <c r="AF26" s="181">
        <f t="shared" si="9"/>
        <v>94.50487271939276</v>
      </c>
      <c r="AG26" s="182">
        <f t="shared" si="10"/>
        <v>674.9774773419049</v>
      </c>
      <c r="AH26" s="183">
        <f t="shared" si="11"/>
        <v>256.8285288340185</v>
      </c>
      <c r="AI26" s="184">
        <f t="shared" si="1"/>
        <v>22.600767754318618</v>
      </c>
    </row>
    <row r="27" spans="1:35" s="164" customFormat="1" ht="19.5" customHeight="1">
      <c r="A27" s="170">
        <v>22</v>
      </c>
      <c r="B27" s="215" t="s">
        <v>40</v>
      </c>
      <c r="C27" s="167">
        <v>8163</v>
      </c>
      <c r="D27" s="171">
        <f t="shared" si="12"/>
        <v>119.19999999999999</v>
      </c>
      <c r="E27" s="151">
        <f t="shared" si="12"/>
        <v>115.5</v>
      </c>
      <c r="F27" s="151">
        <f t="shared" si="12"/>
        <v>3.6999999999999997</v>
      </c>
      <c r="G27" s="172">
        <f t="shared" si="2"/>
        <v>0</v>
      </c>
      <c r="H27" s="173">
        <v>0</v>
      </c>
      <c r="I27" s="173">
        <v>0</v>
      </c>
      <c r="J27" s="172">
        <f t="shared" si="13"/>
        <v>94.8</v>
      </c>
      <c r="K27" s="173">
        <v>92.5</v>
      </c>
      <c r="L27" s="173">
        <v>2.3</v>
      </c>
      <c r="M27" s="172">
        <f t="shared" si="14"/>
        <v>7</v>
      </c>
      <c r="N27" s="173">
        <v>6.2</v>
      </c>
      <c r="O27" s="173">
        <v>0.8</v>
      </c>
      <c r="P27" s="172">
        <f t="shared" si="15"/>
        <v>16.8</v>
      </c>
      <c r="Q27" s="173">
        <v>16.8</v>
      </c>
      <c r="R27" s="173">
        <v>0</v>
      </c>
      <c r="S27" s="172">
        <f t="shared" si="16"/>
        <v>0</v>
      </c>
      <c r="T27" s="173">
        <v>0</v>
      </c>
      <c r="U27" s="173">
        <v>0</v>
      </c>
      <c r="V27" s="172">
        <f t="shared" si="17"/>
        <v>0.6</v>
      </c>
      <c r="W27" s="173">
        <v>0</v>
      </c>
      <c r="X27" s="173">
        <v>0.6</v>
      </c>
      <c r="Y27" s="174">
        <v>46.2</v>
      </c>
      <c r="Z27" s="175">
        <f t="shared" si="3"/>
        <v>165.39999999999998</v>
      </c>
      <c r="AA27" s="176">
        <f t="shared" si="4"/>
        <v>119.19999999999999</v>
      </c>
      <c r="AB27" s="177">
        <f t="shared" si="5"/>
        <v>102.39999999999999</v>
      </c>
      <c r="AC27" s="178">
        <f t="shared" si="6"/>
        <v>16.8</v>
      </c>
      <c r="AD27" s="179">
        <f t="shared" si="7"/>
        <v>471.0475671104472</v>
      </c>
      <c r="AE27" s="180">
        <f t="shared" si="8"/>
        <v>404.6583126854848</v>
      </c>
      <c r="AF27" s="181">
        <f t="shared" si="9"/>
        <v>66.38925442496237</v>
      </c>
      <c r="AG27" s="182">
        <f t="shared" si="10"/>
        <v>653.6180167790936</v>
      </c>
      <c r="AH27" s="183">
        <f t="shared" si="11"/>
        <v>182.57044966864652</v>
      </c>
      <c r="AI27" s="184">
        <f t="shared" si="1"/>
        <v>14.093959731543626</v>
      </c>
    </row>
    <row r="28" spans="1:61" s="168" customFormat="1" ht="19.5" customHeight="1">
      <c r="A28" s="170">
        <v>23</v>
      </c>
      <c r="B28" s="215" t="s">
        <v>41</v>
      </c>
      <c r="C28" s="167">
        <v>6064</v>
      </c>
      <c r="D28" s="171">
        <f t="shared" si="12"/>
        <v>95.9</v>
      </c>
      <c r="E28" s="151">
        <f t="shared" si="12"/>
        <v>93.2</v>
      </c>
      <c r="F28" s="151">
        <f t="shared" si="12"/>
        <v>2.6999999999999997</v>
      </c>
      <c r="G28" s="172">
        <f t="shared" si="2"/>
        <v>0</v>
      </c>
      <c r="H28" s="185">
        <v>0</v>
      </c>
      <c r="I28" s="185">
        <v>0</v>
      </c>
      <c r="J28" s="172">
        <f t="shared" si="13"/>
        <v>78.2</v>
      </c>
      <c r="K28" s="185">
        <v>76.9</v>
      </c>
      <c r="L28" s="185">
        <v>1.3</v>
      </c>
      <c r="M28" s="172">
        <f t="shared" si="14"/>
        <v>10.3</v>
      </c>
      <c r="N28" s="185">
        <v>9.3</v>
      </c>
      <c r="O28" s="185">
        <v>1</v>
      </c>
      <c r="P28" s="172">
        <f t="shared" si="15"/>
        <v>7.4</v>
      </c>
      <c r="Q28" s="185">
        <v>7</v>
      </c>
      <c r="R28" s="185">
        <v>0.4</v>
      </c>
      <c r="S28" s="172">
        <f t="shared" si="16"/>
        <v>0</v>
      </c>
      <c r="T28" s="185">
        <v>0</v>
      </c>
      <c r="U28" s="185">
        <v>0</v>
      </c>
      <c r="V28" s="172">
        <f t="shared" si="17"/>
        <v>0</v>
      </c>
      <c r="W28" s="185">
        <v>0</v>
      </c>
      <c r="X28" s="185">
        <v>0</v>
      </c>
      <c r="Y28" s="174">
        <v>0</v>
      </c>
      <c r="Z28" s="175">
        <f t="shared" si="3"/>
        <v>95.9</v>
      </c>
      <c r="AA28" s="176">
        <f t="shared" si="4"/>
        <v>95.9</v>
      </c>
      <c r="AB28" s="212">
        <f t="shared" si="5"/>
        <v>88.5</v>
      </c>
      <c r="AC28" s="178">
        <f t="shared" si="6"/>
        <v>7.4</v>
      </c>
      <c r="AD28" s="179">
        <f t="shared" si="7"/>
        <v>510.1497999829773</v>
      </c>
      <c r="AE28" s="180">
        <f t="shared" si="8"/>
        <v>470.78474763809686</v>
      </c>
      <c r="AF28" s="181">
        <f t="shared" si="9"/>
        <v>39.36505234488042</v>
      </c>
      <c r="AG28" s="182">
        <f t="shared" si="10"/>
        <v>510.1497999829773</v>
      </c>
      <c r="AH28" s="183">
        <f t="shared" si="11"/>
        <v>0</v>
      </c>
      <c r="AI28" s="184">
        <f t="shared" si="1"/>
        <v>7.7163712200208545</v>
      </c>
      <c r="BE28" s="213"/>
      <c r="BH28" s="213"/>
      <c r="BI28" s="213"/>
    </row>
    <row r="29" spans="1:35" s="168" customFormat="1" ht="19.5" customHeight="1">
      <c r="A29" s="170">
        <v>24</v>
      </c>
      <c r="B29" s="215" t="s">
        <v>42</v>
      </c>
      <c r="C29" s="167">
        <v>12673</v>
      </c>
      <c r="D29" s="171">
        <f>G29+J29+M29+P29+S29+V29</f>
        <v>241.9</v>
      </c>
      <c r="E29" s="151">
        <f>H29+K29+N29+Q29+T29+W29</f>
        <v>228.20000000000002</v>
      </c>
      <c r="F29" s="151">
        <f>L29+I29+O29+R29+U29+X29</f>
        <v>13.7</v>
      </c>
      <c r="G29" s="172">
        <f>SUM(H29:I29)</f>
        <v>0</v>
      </c>
      <c r="H29" s="185">
        <v>0</v>
      </c>
      <c r="I29" s="185">
        <v>0</v>
      </c>
      <c r="J29" s="172">
        <f>SUM(K29:L29)</f>
        <v>168.7</v>
      </c>
      <c r="K29" s="185">
        <v>160</v>
      </c>
      <c r="L29" s="185">
        <v>8.7</v>
      </c>
      <c r="M29" s="172">
        <f>SUM(N29:O29)</f>
        <v>8.5</v>
      </c>
      <c r="N29" s="185">
        <v>4.9</v>
      </c>
      <c r="O29" s="185">
        <v>3.6</v>
      </c>
      <c r="P29" s="172">
        <f>SUM(Q29:R29)</f>
        <v>61.8</v>
      </c>
      <c r="Q29" s="185">
        <v>60.4</v>
      </c>
      <c r="R29" s="185">
        <v>1.4</v>
      </c>
      <c r="S29" s="172">
        <f>SUM(T29:U29)</f>
        <v>0</v>
      </c>
      <c r="T29" s="185">
        <v>0</v>
      </c>
      <c r="U29" s="185">
        <v>0</v>
      </c>
      <c r="V29" s="172">
        <f>SUM(W29:X29)</f>
        <v>2.9</v>
      </c>
      <c r="W29" s="185">
        <v>2.9</v>
      </c>
      <c r="X29" s="185">
        <v>0</v>
      </c>
      <c r="Y29" s="174">
        <v>83.6</v>
      </c>
      <c r="Z29" s="175">
        <f>D29+Y29</f>
        <v>325.5</v>
      </c>
      <c r="AA29" s="189">
        <f t="shared" si="4"/>
        <v>241.89999999999998</v>
      </c>
      <c r="AB29" s="173">
        <f t="shared" si="5"/>
        <v>180.1</v>
      </c>
      <c r="AC29" s="190">
        <f t="shared" si="6"/>
        <v>61.8</v>
      </c>
      <c r="AD29" s="179">
        <f t="shared" si="7"/>
        <v>615.7362744773623</v>
      </c>
      <c r="AE29" s="180">
        <f t="shared" si="8"/>
        <v>458.42952886884234</v>
      </c>
      <c r="AF29" s="181">
        <f t="shared" si="9"/>
        <v>157.30674560852</v>
      </c>
      <c r="AG29" s="182">
        <f t="shared" si="10"/>
        <v>828.5331018701174</v>
      </c>
      <c r="AH29" s="183">
        <f t="shared" si="11"/>
        <v>212.79682739275523</v>
      </c>
      <c r="AI29" s="184">
        <f t="shared" si="1"/>
        <v>25.54774700289376</v>
      </c>
    </row>
    <row r="30" spans="1:35" s="168" customFormat="1" ht="19.5" customHeight="1">
      <c r="A30" s="170">
        <v>25</v>
      </c>
      <c r="B30" s="215" t="s">
        <v>43</v>
      </c>
      <c r="C30" s="167">
        <v>16854</v>
      </c>
      <c r="D30" s="171">
        <f t="shared" si="12"/>
        <v>292.8</v>
      </c>
      <c r="E30" s="151">
        <f t="shared" si="12"/>
        <v>278.2</v>
      </c>
      <c r="F30" s="151">
        <f t="shared" si="12"/>
        <v>14.6</v>
      </c>
      <c r="G30" s="172">
        <f t="shared" si="2"/>
        <v>0</v>
      </c>
      <c r="H30" s="185">
        <v>0</v>
      </c>
      <c r="I30" s="185">
        <v>0</v>
      </c>
      <c r="J30" s="172">
        <f t="shared" si="13"/>
        <v>250.9</v>
      </c>
      <c r="K30" s="185">
        <v>243.9</v>
      </c>
      <c r="L30" s="185">
        <v>7</v>
      </c>
      <c r="M30" s="172">
        <f t="shared" si="14"/>
        <v>9.8</v>
      </c>
      <c r="N30" s="185">
        <v>7.3</v>
      </c>
      <c r="O30" s="185">
        <v>2.5</v>
      </c>
      <c r="P30" s="172">
        <f t="shared" si="15"/>
        <v>26.1</v>
      </c>
      <c r="Q30" s="185">
        <v>26.1</v>
      </c>
      <c r="R30" s="185">
        <v>0</v>
      </c>
      <c r="S30" s="172">
        <f t="shared" si="16"/>
        <v>0</v>
      </c>
      <c r="T30" s="185">
        <v>0</v>
      </c>
      <c r="U30" s="185">
        <v>0</v>
      </c>
      <c r="V30" s="172">
        <f t="shared" si="17"/>
        <v>6</v>
      </c>
      <c r="W30" s="185">
        <v>0.9</v>
      </c>
      <c r="X30" s="185">
        <v>5.1</v>
      </c>
      <c r="Y30" s="174">
        <v>61</v>
      </c>
      <c r="Z30" s="175">
        <f t="shared" si="3"/>
        <v>353.8</v>
      </c>
      <c r="AA30" s="176">
        <f t="shared" si="4"/>
        <v>292.8</v>
      </c>
      <c r="AB30" s="177">
        <f t="shared" si="5"/>
        <v>266.7</v>
      </c>
      <c r="AC30" s="178">
        <f t="shared" si="6"/>
        <v>26.1</v>
      </c>
      <c r="AD30" s="179">
        <f t="shared" si="7"/>
        <v>560.4106615831602</v>
      </c>
      <c r="AE30" s="180">
        <f t="shared" si="8"/>
        <v>510.4560226920383</v>
      </c>
      <c r="AF30" s="181">
        <f t="shared" si="9"/>
        <v>49.95463889112186</v>
      </c>
      <c r="AG30" s="182">
        <f t="shared" si="10"/>
        <v>677.1628827463186</v>
      </c>
      <c r="AH30" s="183">
        <f t="shared" si="11"/>
        <v>116.75222116315837</v>
      </c>
      <c r="AI30" s="184">
        <f t="shared" si="1"/>
        <v>8.913934426229508</v>
      </c>
    </row>
    <row r="31" spans="1:35" s="168" customFormat="1" ht="19.5" customHeight="1">
      <c r="A31" s="170">
        <v>26</v>
      </c>
      <c r="B31" s="215" t="s">
        <v>165</v>
      </c>
      <c r="C31" s="167">
        <v>10690</v>
      </c>
      <c r="D31" s="171">
        <f t="shared" si="12"/>
        <v>152.79999999999998</v>
      </c>
      <c r="E31" s="151">
        <f t="shared" si="12"/>
        <v>151.1</v>
      </c>
      <c r="F31" s="151">
        <f t="shared" si="12"/>
        <v>1.7</v>
      </c>
      <c r="G31" s="172">
        <f t="shared" si="2"/>
        <v>0</v>
      </c>
      <c r="H31" s="185">
        <v>0</v>
      </c>
      <c r="I31" s="185">
        <v>0</v>
      </c>
      <c r="J31" s="172">
        <f t="shared" si="13"/>
        <v>118.1</v>
      </c>
      <c r="K31" s="185">
        <v>117.3</v>
      </c>
      <c r="L31" s="185">
        <v>0.8</v>
      </c>
      <c r="M31" s="172">
        <f t="shared" si="14"/>
        <v>6.2</v>
      </c>
      <c r="N31" s="185">
        <v>6</v>
      </c>
      <c r="O31" s="185">
        <v>0.2</v>
      </c>
      <c r="P31" s="172">
        <f t="shared" si="15"/>
        <v>27.8</v>
      </c>
      <c r="Q31" s="185">
        <v>27.8</v>
      </c>
      <c r="R31" s="185">
        <v>0</v>
      </c>
      <c r="S31" s="172">
        <f t="shared" si="16"/>
        <v>0</v>
      </c>
      <c r="T31" s="185">
        <v>0</v>
      </c>
      <c r="U31" s="185">
        <v>0</v>
      </c>
      <c r="V31" s="172">
        <f t="shared" si="17"/>
        <v>0.7</v>
      </c>
      <c r="W31" s="185">
        <v>0</v>
      </c>
      <c r="X31" s="185">
        <v>0.7</v>
      </c>
      <c r="Y31" s="174">
        <v>49.2</v>
      </c>
      <c r="Z31" s="175">
        <f t="shared" si="3"/>
        <v>202</v>
      </c>
      <c r="AA31" s="176">
        <f t="shared" si="4"/>
        <v>152.8</v>
      </c>
      <c r="AB31" s="177">
        <f t="shared" si="5"/>
        <v>125</v>
      </c>
      <c r="AC31" s="178">
        <f t="shared" si="6"/>
        <v>27.8</v>
      </c>
      <c r="AD31" s="179">
        <f t="shared" si="7"/>
        <v>461.0881438788135</v>
      </c>
      <c r="AE31" s="180">
        <f t="shared" si="8"/>
        <v>377.1990705814901</v>
      </c>
      <c r="AF31" s="181">
        <f t="shared" si="9"/>
        <v>83.88907329732339</v>
      </c>
      <c r="AG31" s="182">
        <f t="shared" si="10"/>
        <v>609.553698059688</v>
      </c>
      <c r="AH31" s="183">
        <f t="shared" si="11"/>
        <v>148.4655541808745</v>
      </c>
      <c r="AI31" s="184">
        <f t="shared" si="1"/>
        <v>18.19371727748691</v>
      </c>
    </row>
    <row r="32" spans="1:35" s="168" customFormat="1" ht="19.5" customHeight="1">
      <c r="A32" s="170">
        <v>27</v>
      </c>
      <c r="B32" s="215" t="s">
        <v>45</v>
      </c>
      <c r="C32" s="167">
        <v>3708</v>
      </c>
      <c r="D32" s="171">
        <f t="shared" si="12"/>
        <v>55.6</v>
      </c>
      <c r="E32" s="151">
        <f t="shared" si="12"/>
        <v>55.2</v>
      </c>
      <c r="F32" s="151">
        <f t="shared" si="12"/>
        <v>0.4</v>
      </c>
      <c r="G32" s="172">
        <f>SUM(H32:I32)</f>
        <v>0</v>
      </c>
      <c r="H32" s="185">
        <v>0</v>
      </c>
      <c r="I32" s="185">
        <v>0</v>
      </c>
      <c r="J32" s="172">
        <f>SUM(K32:L32)</f>
        <v>43.7</v>
      </c>
      <c r="K32" s="185">
        <v>43.6</v>
      </c>
      <c r="L32" s="185">
        <v>0.1</v>
      </c>
      <c r="M32" s="172">
        <f>SUM(N32:O32)</f>
        <v>1.8</v>
      </c>
      <c r="N32" s="185">
        <v>1.7</v>
      </c>
      <c r="O32" s="185">
        <v>0.1</v>
      </c>
      <c r="P32" s="172">
        <f>SUM(Q32:R32)</f>
        <v>9.9</v>
      </c>
      <c r="Q32" s="185">
        <v>9.9</v>
      </c>
      <c r="R32" s="185">
        <v>0</v>
      </c>
      <c r="S32" s="172">
        <f>SUM(T32:U32)</f>
        <v>0</v>
      </c>
      <c r="T32" s="185">
        <v>0</v>
      </c>
      <c r="U32" s="185">
        <v>0</v>
      </c>
      <c r="V32" s="172">
        <f>SUM(W32:X32)</f>
        <v>0.2</v>
      </c>
      <c r="W32" s="185">
        <v>0</v>
      </c>
      <c r="X32" s="185">
        <v>0.2</v>
      </c>
      <c r="Y32" s="174">
        <v>18.8</v>
      </c>
      <c r="Z32" s="175">
        <f>D32+Y32</f>
        <v>74.4</v>
      </c>
      <c r="AA32" s="176">
        <f t="shared" si="4"/>
        <v>55.6</v>
      </c>
      <c r="AB32" s="177">
        <f t="shared" si="5"/>
        <v>45.7</v>
      </c>
      <c r="AC32" s="178">
        <f t="shared" si="6"/>
        <v>9.9</v>
      </c>
      <c r="AD32" s="179">
        <f t="shared" si="7"/>
        <v>483.69697602394126</v>
      </c>
      <c r="AE32" s="180">
        <f t="shared" si="8"/>
        <v>397.57107561680067</v>
      </c>
      <c r="AF32" s="181">
        <f t="shared" si="9"/>
        <v>86.12590040714062</v>
      </c>
      <c r="AG32" s="182">
        <f t="shared" si="10"/>
        <v>647.2491909385113</v>
      </c>
      <c r="AH32" s="183">
        <f t="shared" si="11"/>
        <v>163.55221491457007</v>
      </c>
      <c r="AI32" s="184">
        <f t="shared" si="1"/>
        <v>17.805755395683452</v>
      </c>
    </row>
    <row r="33" spans="1:35" s="164" customFormat="1" ht="19.5" customHeight="1">
      <c r="A33" s="170">
        <v>28</v>
      </c>
      <c r="B33" s="215" t="s">
        <v>166</v>
      </c>
      <c r="C33" s="167">
        <v>2941</v>
      </c>
      <c r="D33" s="171">
        <f t="shared" si="12"/>
        <v>57.1</v>
      </c>
      <c r="E33" s="151">
        <f t="shared" si="12"/>
        <v>55.4</v>
      </c>
      <c r="F33" s="151">
        <f t="shared" si="12"/>
        <v>1.7000000000000002</v>
      </c>
      <c r="G33" s="172">
        <f t="shared" si="2"/>
        <v>0</v>
      </c>
      <c r="H33" s="185">
        <v>0</v>
      </c>
      <c r="I33" s="185">
        <v>0</v>
      </c>
      <c r="J33" s="172">
        <f t="shared" si="13"/>
        <v>46.8</v>
      </c>
      <c r="K33" s="173">
        <v>46.4</v>
      </c>
      <c r="L33" s="173">
        <v>0.4</v>
      </c>
      <c r="M33" s="172">
        <f t="shared" si="14"/>
        <v>3.7</v>
      </c>
      <c r="N33" s="173">
        <v>3.5</v>
      </c>
      <c r="O33" s="173">
        <v>0.2</v>
      </c>
      <c r="P33" s="172">
        <f t="shared" si="15"/>
        <v>6.6</v>
      </c>
      <c r="Q33" s="173">
        <v>5.5</v>
      </c>
      <c r="R33" s="173">
        <v>1.1</v>
      </c>
      <c r="S33" s="172">
        <f t="shared" si="16"/>
        <v>0</v>
      </c>
      <c r="T33" s="173">
        <v>0</v>
      </c>
      <c r="U33" s="173">
        <v>0</v>
      </c>
      <c r="V33" s="172">
        <f t="shared" si="17"/>
        <v>0</v>
      </c>
      <c r="W33" s="173">
        <v>0</v>
      </c>
      <c r="X33" s="173">
        <v>0</v>
      </c>
      <c r="Y33" s="174">
        <v>11.6</v>
      </c>
      <c r="Z33" s="175">
        <f>D33+Y33</f>
        <v>68.7</v>
      </c>
      <c r="AA33" s="176">
        <f t="shared" si="4"/>
        <v>57.1</v>
      </c>
      <c r="AB33" s="177">
        <f t="shared" si="5"/>
        <v>50.5</v>
      </c>
      <c r="AC33" s="178">
        <f t="shared" si="6"/>
        <v>6.6</v>
      </c>
      <c r="AD33" s="179">
        <f t="shared" si="7"/>
        <v>626.2956422546644</v>
      </c>
      <c r="AE33" s="180">
        <f t="shared" si="8"/>
        <v>553.904201994055</v>
      </c>
      <c r="AF33" s="181">
        <f t="shared" si="9"/>
        <v>72.39144026060917</v>
      </c>
      <c r="AG33" s="182">
        <f t="shared" si="10"/>
        <v>753.5290827127047</v>
      </c>
      <c r="AH33" s="183">
        <f t="shared" si="11"/>
        <v>127.23344045804038</v>
      </c>
      <c r="AI33" s="184">
        <f t="shared" si="1"/>
        <v>11.558669001751314</v>
      </c>
    </row>
    <row r="34" spans="1:35" s="164" customFormat="1" ht="19.5" customHeight="1">
      <c r="A34" s="170">
        <v>29</v>
      </c>
      <c r="B34" s="215" t="s">
        <v>47</v>
      </c>
      <c r="C34" s="167">
        <v>10134</v>
      </c>
      <c r="D34" s="171">
        <f t="shared" si="12"/>
        <v>132.60000000000002</v>
      </c>
      <c r="E34" s="151">
        <f t="shared" si="12"/>
        <v>131.1</v>
      </c>
      <c r="F34" s="151">
        <f t="shared" si="12"/>
        <v>1.5</v>
      </c>
      <c r="G34" s="172">
        <f t="shared" si="2"/>
        <v>0</v>
      </c>
      <c r="H34" s="185">
        <v>0</v>
      </c>
      <c r="I34" s="185">
        <v>0</v>
      </c>
      <c r="J34" s="172">
        <f t="shared" si="13"/>
        <v>88.80000000000001</v>
      </c>
      <c r="K34" s="173">
        <v>87.9</v>
      </c>
      <c r="L34" s="173">
        <v>0.9</v>
      </c>
      <c r="M34" s="172">
        <f t="shared" si="14"/>
        <v>4.2</v>
      </c>
      <c r="N34" s="173">
        <v>4.2</v>
      </c>
      <c r="O34" s="185">
        <v>0</v>
      </c>
      <c r="P34" s="172">
        <f t="shared" si="15"/>
        <v>28.6</v>
      </c>
      <c r="Q34" s="173">
        <v>28.3</v>
      </c>
      <c r="R34" s="173">
        <v>0.3</v>
      </c>
      <c r="S34" s="172">
        <f t="shared" si="16"/>
        <v>0</v>
      </c>
      <c r="T34" s="173">
        <v>0</v>
      </c>
      <c r="U34" s="173">
        <v>0</v>
      </c>
      <c r="V34" s="172">
        <f t="shared" si="17"/>
        <v>11</v>
      </c>
      <c r="W34" s="173">
        <v>10.7</v>
      </c>
      <c r="X34" s="173">
        <v>0.3</v>
      </c>
      <c r="Y34" s="174">
        <v>31.3</v>
      </c>
      <c r="Z34" s="175">
        <f t="shared" si="3"/>
        <v>163.90000000000003</v>
      </c>
      <c r="AA34" s="176">
        <f t="shared" si="4"/>
        <v>132.60000000000002</v>
      </c>
      <c r="AB34" s="177">
        <f t="shared" si="5"/>
        <v>104.00000000000001</v>
      </c>
      <c r="AC34" s="178">
        <f t="shared" si="6"/>
        <v>28.6</v>
      </c>
      <c r="AD34" s="179">
        <f t="shared" si="7"/>
        <v>422.08598330754984</v>
      </c>
      <c r="AE34" s="180">
        <f t="shared" si="8"/>
        <v>331.0478300451372</v>
      </c>
      <c r="AF34" s="181">
        <f t="shared" si="9"/>
        <v>91.0381532624127</v>
      </c>
      <c r="AG34" s="182">
        <f t="shared" si="10"/>
        <v>521.7186475422883</v>
      </c>
      <c r="AH34" s="183">
        <f t="shared" si="11"/>
        <v>99.63266423473837</v>
      </c>
      <c r="AI34" s="184">
        <f t="shared" si="1"/>
        <v>21.56862745098039</v>
      </c>
    </row>
    <row r="35" spans="1:35" s="168" customFormat="1" ht="19.5" customHeight="1">
      <c r="A35" s="170">
        <v>30</v>
      </c>
      <c r="B35" s="215" t="s">
        <v>48</v>
      </c>
      <c r="C35" s="167">
        <v>4515</v>
      </c>
      <c r="D35" s="171">
        <f>G35+J35+M35+P35+S35+V35</f>
        <v>81.99999999999999</v>
      </c>
      <c r="E35" s="151">
        <f>H35+K35+N35+Q35+T35+W35</f>
        <v>72.7</v>
      </c>
      <c r="F35" s="151">
        <f>I35+L35+O35+R35+U35+X35</f>
        <v>9.299999999999999</v>
      </c>
      <c r="G35" s="172">
        <f>SUM(H35:I35)</f>
        <v>0</v>
      </c>
      <c r="H35" s="185">
        <v>0</v>
      </c>
      <c r="I35" s="185">
        <v>0</v>
      </c>
      <c r="J35" s="172">
        <f>SUM(K35:L35)</f>
        <v>66.39999999999999</v>
      </c>
      <c r="K35" s="173">
        <v>60.8</v>
      </c>
      <c r="L35" s="173">
        <v>5.6</v>
      </c>
      <c r="M35" s="172">
        <f>SUM(N35:O35)</f>
        <v>7.1</v>
      </c>
      <c r="N35" s="173">
        <v>3.5</v>
      </c>
      <c r="O35" s="185">
        <v>3.6</v>
      </c>
      <c r="P35" s="172">
        <f>SUM(Q35:R35)</f>
        <v>8.5</v>
      </c>
      <c r="Q35" s="173">
        <v>8.4</v>
      </c>
      <c r="R35" s="173">
        <v>0.1</v>
      </c>
      <c r="S35" s="172">
        <f>SUM(T35:U35)</f>
        <v>0</v>
      </c>
      <c r="T35" s="173">
        <v>0</v>
      </c>
      <c r="U35" s="173">
        <v>0</v>
      </c>
      <c r="V35" s="172">
        <f>SUM(W35:X35)</f>
        <v>0</v>
      </c>
      <c r="W35" s="173">
        <v>0</v>
      </c>
      <c r="X35" s="173">
        <v>0</v>
      </c>
      <c r="Y35" s="174">
        <v>25.8</v>
      </c>
      <c r="Z35" s="175">
        <f>D35+Y35</f>
        <v>107.79999999999998</v>
      </c>
      <c r="AA35" s="176">
        <f t="shared" si="4"/>
        <v>81.99999999999999</v>
      </c>
      <c r="AB35" s="177">
        <f t="shared" si="5"/>
        <v>73.49999999999999</v>
      </c>
      <c r="AC35" s="178">
        <f t="shared" si="6"/>
        <v>8.5</v>
      </c>
      <c r="AD35" s="179">
        <f t="shared" si="7"/>
        <v>585.8607509020112</v>
      </c>
      <c r="AE35" s="180">
        <f t="shared" si="8"/>
        <v>525.1312828207051</v>
      </c>
      <c r="AF35" s="181">
        <f t="shared" si="9"/>
        <v>60.72946808130604</v>
      </c>
      <c r="AG35" s="182">
        <f t="shared" si="10"/>
        <v>770.1925481370342</v>
      </c>
      <c r="AH35" s="183">
        <f t="shared" si="11"/>
        <v>184.33179723502303</v>
      </c>
      <c r="AI35" s="184">
        <f t="shared" si="1"/>
        <v>10.365853658536587</v>
      </c>
    </row>
    <row r="36" spans="1:35" s="164" customFormat="1" ht="19.5" customHeight="1">
      <c r="A36" s="170">
        <v>31</v>
      </c>
      <c r="B36" s="215" t="s">
        <v>167</v>
      </c>
      <c r="C36" s="167">
        <v>6309</v>
      </c>
      <c r="D36" s="171">
        <f t="shared" si="12"/>
        <v>81.1</v>
      </c>
      <c r="E36" s="151">
        <f t="shared" si="12"/>
        <v>79.3</v>
      </c>
      <c r="F36" s="151">
        <f t="shared" si="12"/>
        <v>1.7999999999999998</v>
      </c>
      <c r="G36" s="172">
        <f t="shared" si="2"/>
        <v>0</v>
      </c>
      <c r="H36" s="185">
        <v>0</v>
      </c>
      <c r="I36" s="173">
        <v>0</v>
      </c>
      <c r="J36" s="172">
        <f t="shared" si="13"/>
        <v>65.39999999999999</v>
      </c>
      <c r="K36" s="173">
        <v>65.3</v>
      </c>
      <c r="L36" s="173">
        <v>0.1</v>
      </c>
      <c r="M36" s="172">
        <f t="shared" si="14"/>
        <v>3.8</v>
      </c>
      <c r="N36" s="173">
        <v>3</v>
      </c>
      <c r="O36" s="173">
        <v>0.8</v>
      </c>
      <c r="P36" s="172">
        <f t="shared" si="15"/>
        <v>9.200000000000001</v>
      </c>
      <c r="Q36" s="173">
        <v>8.9</v>
      </c>
      <c r="R36" s="173">
        <v>0.3</v>
      </c>
      <c r="S36" s="172">
        <f t="shared" si="16"/>
        <v>0</v>
      </c>
      <c r="T36" s="173">
        <v>0</v>
      </c>
      <c r="U36" s="173">
        <v>0</v>
      </c>
      <c r="V36" s="172">
        <f>SUM(W36:X36)</f>
        <v>2.7</v>
      </c>
      <c r="W36" s="173">
        <v>2.1</v>
      </c>
      <c r="X36" s="173">
        <v>0.6</v>
      </c>
      <c r="Y36" s="174">
        <v>26.9</v>
      </c>
      <c r="Z36" s="175">
        <f t="shared" si="3"/>
        <v>108</v>
      </c>
      <c r="AA36" s="176">
        <f t="shared" si="4"/>
        <v>81.1</v>
      </c>
      <c r="AB36" s="177">
        <f t="shared" si="5"/>
        <v>71.89999999999999</v>
      </c>
      <c r="AC36" s="178">
        <f t="shared" si="6"/>
        <v>9.200000000000001</v>
      </c>
      <c r="AD36" s="179">
        <f t="shared" si="7"/>
        <v>414.66619626851553</v>
      </c>
      <c r="AE36" s="180">
        <f t="shared" si="8"/>
        <v>367.626381155441</v>
      </c>
      <c r="AF36" s="181">
        <f t="shared" si="9"/>
        <v>47.03981511307452</v>
      </c>
      <c r="AG36" s="182">
        <f t="shared" si="10"/>
        <v>552.20652524044</v>
      </c>
      <c r="AH36" s="183">
        <f t="shared" si="11"/>
        <v>137.5403289719244</v>
      </c>
      <c r="AI36" s="184">
        <f t="shared" si="1"/>
        <v>11.344019728729965</v>
      </c>
    </row>
    <row r="37" spans="1:35" s="164" customFormat="1" ht="19.5" customHeight="1">
      <c r="A37" s="170">
        <v>32</v>
      </c>
      <c r="B37" s="215" t="s">
        <v>168</v>
      </c>
      <c r="C37" s="167">
        <v>18302</v>
      </c>
      <c r="D37" s="171">
        <f t="shared" si="12"/>
        <v>269.3</v>
      </c>
      <c r="E37" s="151">
        <f t="shared" si="12"/>
        <v>231.09999999999997</v>
      </c>
      <c r="F37" s="151">
        <f t="shared" si="12"/>
        <v>38.2</v>
      </c>
      <c r="G37" s="172">
        <f t="shared" si="2"/>
        <v>0</v>
      </c>
      <c r="H37" s="173">
        <v>0</v>
      </c>
      <c r="I37" s="173">
        <v>0</v>
      </c>
      <c r="J37" s="172">
        <f t="shared" si="13"/>
        <v>213.5</v>
      </c>
      <c r="K37" s="173">
        <v>184.6</v>
      </c>
      <c r="L37" s="173">
        <v>28.9</v>
      </c>
      <c r="M37" s="172">
        <f t="shared" si="14"/>
        <v>20.9</v>
      </c>
      <c r="N37" s="173">
        <v>13.7</v>
      </c>
      <c r="O37" s="173">
        <v>7.2</v>
      </c>
      <c r="P37" s="172">
        <f t="shared" si="15"/>
        <v>34.9</v>
      </c>
      <c r="Q37" s="173">
        <v>32.8</v>
      </c>
      <c r="R37" s="173">
        <v>2.1</v>
      </c>
      <c r="S37" s="172">
        <f t="shared" si="16"/>
        <v>0</v>
      </c>
      <c r="T37" s="173">
        <v>0</v>
      </c>
      <c r="U37" s="173">
        <v>0</v>
      </c>
      <c r="V37" s="172">
        <f t="shared" si="17"/>
        <v>0</v>
      </c>
      <c r="W37" s="173">
        <v>0</v>
      </c>
      <c r="X37" s="173">
        <v>0</v>
      </c>
      <c r="Y37" s="174">
        <v>64</v>
      </c>
      <c r="Z37" s="175">
        <f t="shared" si="3"/>
        <v>333.3</v>
      </c>
      <c r="AA37" s="176">
        <f t="shared" si="4"/>
        <v>269.3</v>
      </c>
      <c r="AB37" s="177">
        <f t="shared" si="5"/>
        <v>234.4</v>
      </c>
      <c r="AC37" s="178">
        <f t="shared" si="6"/>
        <v>34.9</v>
      </c>
      <c r="AD37" s="179">
        <f t="shared" si="7"/>
        <v>474.65286712892305</v>
      </c>
      <c r="AE37" s="180">
        <f t="shared" si="8"/>
        <v>413.14011160423155</v>
      </c>
      <c r="AF37" s="181">
        <f t="shared" si="9"/>
        <v>61.512755524691464</v>
      </c>
      <c r="AG37" s="182">
        <f t="shared" si="10"/>
        <v>587.4556279764947</v>
      </c>
      <c r="AH37" s="183">
        <f t="shared" si="11"/>
        <v>112.80276084757173</v>
      </c>
      <c r="AI37" s="184">
        <f t="shared" si="1"/>
        <v>12.959524693650204</v>
      </c>
    </row>
    <row r="38" spans="1:35" s="164" customFormat="1" ht="19.5" customHeight="1" thickBot="1">
      <c r="A38" s="191">
        <v>33</v>
      </c>
      <c r="B38" s="217" t="s">
        <v>51</v>
      </c>
      <c r="C38" s="193">
        <v>13712</v>
      </c>
      <c r="D38" s="194">
        <f t="shared" si="12"/>
        <v>194.49999999999997</v>
      </c>
      <c r="E38" s="195">
        <f t="shared" si="12"/>
        <v>188.2</v>
      </c>
      <c r="F38" s="195">
        <f t="shared" si="12"/>
        <v>6.300000000000001</v>
      </c>
      <c r="G38" s="196">
        <f t="shared" si="2"/>
        <v>0</v>
      </c>
      <c r="H38" s="195">
        <v>0</v>
      </c>
      <c r="I38" s="195">
        <v>0</v>
      </c>
      <c r="J38" s="196">
        <f t="shared" si="13"/>
        <v>147</v>
      </c>
      <c r="K38" s="195">
        <v>144.7</v>
      </c>
      <c r="L38" s="195">
        <v>2.3</v>
      </c>
      <c r="M38" s="196">
        <f t="shared" si="14"/>
        <v>6.7</v>
      </c>
      <c r="N38" s="195">
        <v>6</v>
      </c>
      <c r="O38" s="195">
        <v>0.7</v>
      </c>
      <c r="P38" s="196">
        <f t="shared" si="15"/>
        <v>34.1</v>
      </c>
      <c r="Q38" s="195">
        <v>33.5</v>
      </c>
      <c r="R38" s="195">
        <v>0.6</v>
      </c>
      <c r="S38" s="196">
        <f t="shared" si="16"/>
        <v>0</v>
      </c>
      <c r="T38" s="195">
        <v>0</v>
      </c>
      <c r="U38" s="195">
        <v>0</v>
      </c>
      <c r="V38" s="196">
        <f t="shared" si="17"/>
        <v>6.7</v>
      </c>
      <c r="W38" s="195">
        <v>4</v>
      </c>
      <c r="X38" s="195">
        <v>2.7</v>
      </c>
      <c r="Y38" s="197">
        <v>64.1</v>
      </c>
      <c r="Z38" s="198">
        <f t="shared" si="3"/>
        <v>258.59999999999997</v>
      </c>
      <c r="AA38" s="199">
        <f t="shared" si="4"/>
        <v>194.49999999999997</v>
      </c>
      <c r="AB38" s="200">
        <f t="shared" si="5"/>
        <v>160.39999999999998</v>
      </c>
      <c r="AC38" s="201">
        <f t="shared" si="6"/>
        <v>34.1</v>
      </c>
      <c r="AD38" s="202">
        <f t="shared" si="7"/>
        <v>457.5695411600857</v>
      </c>
      <c r="AE38" s="203">
        <f t="shared" si="8"/>
        <v>377.34783754281625</v>
      </c>
      <c r="AF38" s="204">
        <f t="shared" si="9"/>
        <v>80.22170361726955</v>
      </c>
      <c r="AG38" s="205">
        <f t="shared" si="10"/>
        <v>608.3675236195279</v>
      </c>
      <c r="AH38" s="206">
        <f t="shared" si="11"/>
        <v>150.79798245944215</v>
      </c>
      <c r="AI38" s="207">
        <f t="shared" si="1"/>
        <v>17.53213367609255</v>
      </c>
    </row>
    <row r="39" ht="15" customHeight="1">
      <c r="A39" s="214"/>
    </row>
  </sheetData>
  <sheetProtection/>
  <mergeCells count="18">
    <mergeCell ref="AD1:AF3"/>
    <mergeCell ref="P3:R3"/>
    <mergeCell ref="S3:U3"/>
    <mergeCell ref="V3:X3"/>
    <mergeCell ref="M3:O3"/>
    <mergeCell ref="A1:B4"/>
    <mergeCell ref="C1:C4"/>
    <mergeCell ref="AA1:AC3"/>
    <mergeCell ref="A5:B5"/>
    <mergeCell ref="AG1:AG4"/>
    <mergeCell ref="AH1:AH4"/>
    <mergeCell ref="AI1:AI4"/>
    <mergeCell ref="D2:F3"/>
    <mergeCell ref="G2:X2"/>
    <mergeCell ref="Y2:Y4"/>
    <mergeCell ref="Z2:Z4"/>
    <mergeCell ref="G3:I3"/>
    <mergeCell ref="J3:L3"/>
  </mergeCells>
  <printOptions horizontalCentered="1"/>
  <pageMargins left="0.3937007874015748" right="0.3937007874015748" top="0.5905511811023623" bottom="0.5905511811023623" header="0.5118110236220472" footer="0.5118110236220472"/>
  <pageSetup horizontalDpi="600" verticalDpi="600" orientation="landscape" paperSize="9" scale="68" r:id="rId3"/>
  <colBreaks count="1" manualBreakCount="1">
    <brk id="18" max="65535" man="1"/>
  </colBreaks>
  <legacyDrawing r:id="rId2"/>
</worksheet>
</file>

<file path=xl/worksheets/sheet2.xml><?xml version="1.0" encoding="utf-8"?>
<worksheet xmlns="http://schemas.openxmlformats.org/spreadsheetml/2006/main" xmlns:r="http://schemas.openxmlformats.org/officeDocument/2006/relationships">
  <dimension ref="A1:AI60"/>
  <sheetViews>
    <sheetView view="pageBreakPreview" zoomScale="75" zoomScaleSheetLayoutView="75" zoomScalePageLayoutView="0" workbookViewId="0" topLeftCell="N1">
      <selection activeCell="E28" sqref="E28"/>
    </sheetView>
  </sheetViews>
  <sheetFormatPr defaultColWidth="9.00390625" defaultRowHeight="15" customHeight="1"/>
  <cols>
    <col min="1" max="1" width="3.75390625" style="8" customWidth="1"/>
    <col min="2" max="2" width="11.625" style="1" customWidth="1"/>
    <col min="3" max="3" width="10.625" style="8" customWidth="1"/>
    <col min="4" max="4" width="10.625" style="11" customWidth="1"/>
    <col min="5" max="6" width="10.625" style="9" customWidth="1"/>
    <col min="7" max="29" width="10.625" style="1" customWidth="1"/>
    <col min="30" max="32" width="10.625" style="10" customWidth="1"/>
    <col min="33" max="34" width="9.00390625" style="10" customWidth="1"/>
    <col min="35" max="16384" width="9.00390625" style="1" customWidth="1"/>
  </cols>
  <sheetData>
    <row r="1" spans="1:35" ht="15" customHeight="1">
      <c r="A1" s="318" t="s">
        <v>103</v>
      </c>
      <c r="B1" s="319"/>
      <c r="C1" s="324" t="s">
        <v>0</v>
      </c>
      <c r="D1" s="75"/>
      <c r="E1" s="76"/>
      <c r="F1" s="76"/>
      <c r="G1" s="77"/>
      <c r="H1" s="77"/>
      <c r="I1" s="77"/>
      <c r="J1" s="77"/>
      <c r="K1" s="77"/>
      <c r="L1" s="77"/>
      <c r="M1" s="77"/>
      <c r="N1" s="77"/>
      <c r="O1" s="77"/>
      <c r="P1" s="77"/>
      <c r="Q1" s="77"/>
      <c r="R1" s="77"/>
      <c r="S1" s="77"/>
      <c r="T1" s="77"/>
      <c r="U1" s="77"/>
      <c r="V1" s="77"/>
      <c r="W1" s="77"/>
      <c r="X1" s="77"/>
      <c r="Y1" s="77"/>
      <c r="Z1" s="78"/>
      <c r="AA1" s="342" t="s">
        <v>1</v>
      </c>
      <c r="AB1" s="343"/>
      <c r="AC1" s="344"/>
      <c r="AD1" s="348" t="s">
        <v>2</v>
      </c>
      <c r="AE1" s="348"/>
      <c r="AF1" s="348"/>
      <c r="AG1" s="312" t="s">
        <v>3</v>
      </c>
      <c r="AH1" s="315" t="s">
        <v>4</v>
      </c>
      <c r="AI1" s="329" t="s">
        <v>5</v>
      </c>
    </row>
    <row r="2" spans="1:35" ht="19.5" customHeight="1">
      <c r="A2" s="320"/>
      <c r="B2" s="321"/>
      <c r="C2" s="325"/>
      <c r="D2" s="332" t="s">
        <v>1</v>
      </c>
      <c r="E2" s="333"/>
      <c r="F2" s="334"/>
      <c r="G2" s="336"/>
      <c r="H2" s="336"/>
      <c r="I2" s="336"/>
      <c r="J2" s="336"/>
      <c r="K2" s="336"/>
      <c r="L2" s="336"/>
      <c r="M2" s="336"/>
      <c r="N2" s="336"/>
      <c r="O2" s="336"/>
      <c r="P2" s="336"/>
      <c r="Q2" s="336"/>
      <c r="R2" s="336"/>
      <c r="S2" s="336"/>
      <c r="T2" s="336"/>
      <c r="U2" s="336"/>
      <c r="V2" s="336"/>
      <c r="W2" s="336"/>
      <c r="X2" s="337"/>
      <c r="Y2" s="338" t="s">
        <v>6</v>
      </c>
      <c r="Z2" s="340" t="s">
        <v>7</v>
      </c>
      <c r="AA2" s="345"/>
      <c r="AB2" s="346"/>
      <c r="AC2" s="347"/>
      <c r="AD2" s="349"/>
      <c r="AE2" s="349"/>
      <c r="AF2" s="349"/>
      <c r="AG2" s="313"/>
      <c r="AH2" s="316"/>
      <c r="AI2" s="330"/>
    </row>
    <row r="3" spans="1:35" ht="19.5" customHeight="1">
      <c r="A3" s="320"/>
      <c r="B3" s="321"/>
      <c r="C3" s="325"/>
      <c r="D3" s="335"/>
      <c r="E3" s="333"/>
      <c r="F3" s="333"/>
      <c r="G3" s="327" t="s">
        <v>8</v>
      </c>
      <c r="H3" s="328"/>
      <c r="I3" s="328"/>
      <c r="J3" s="327" t="s">
        <v>9</v>
      </c>
      <c r="K3" s="328"/>
      <c r="L3" s="328"/>
      <c r="M3" s="327" t="s">
        <v>10</v>
      </c>
      <c r="N3" s="328"/>
      <c r="O3" s="328"/>
      <c r="P3" s="327" t="s">
        <v>11</v>
      </c>
      <c r="Q3" s="328"/>
      <c r="R3" s="328"/>
      <c r="S3" s="327" t="s">
        <v>12</v>
      </c>
      <c r="T3" s="328"/>
      <c r="U3" s="328"/>
      <c r="V3" s="327" t="s">
        <v>13</v>
      </c>
      <c r="W3" s="328"/>
      <c r="X3" s="328"/>
      <c r="Y3" s="338"/>
      <c r="Z3" s="340"/>
      <c r="AA3" s="345"/>
      <c r="AB3" s="346"/>
      <c r="AC3" s="347"/>
      <c r="AD3" s="349"/>
      <c r="AE3" s="349"/>
      <c r="AF3" s="349"/>
      <c r="AG3" s="313"/>
      <c r="AH3" s="316"/>
      <c r="AI3" s="330"/>
    </row>
    <row r="4" spans="1:35" ht="19.5" customHeight="1" thickBot="1">
      <c r="A4" s="322"/>
      <c r="B4" s="323"/>
      <c r="C4" s="326"/>
      <c r="D4" s="79" t="s">
        <v>14</v>
      </c>
      <c r="E4" s="2" t="s">
        <v>15</v>
      </c>
      <c r="F4" s="2" t="s">
        <v>16</v>
      </c>
      <c r="G4" s="80" t="s">
        <v>14</v>
      </c>
      <c r="H4" s="2" t="s">
        <v>15</v>
      </c>
      <c r="I4" s="2" t="s">
        <v>16</v>
      </c>
      <c r="J4" s="80" t="s">
        <v>14</v>
      </c>
      <c r="K4" s="2" t="s">
        <v>15</v>
      </c>
      <c r="L4" s="2" t="s">
        <v>16</v>
      </c>
      <c r="M4" s="80" t="s">
        <v>14</v>
      </c>
      <c r="N4" s="2" t="s">
        <v>15</v>
      </c>
      <c r="O4" s="2" t="s">
        <v>16</v>
      </c>
      <c r="P4" s="80" t="s">
        <v>14</v>
      </c>
      <c r="Q4" s="2" t="s">
        <v>15</v>
      </c>
      <c r="R4" s="2" t="s">
        <v>16</v>
      </c>
      <c r="S4" s="80" t="s">
        <v>14</v>
      </c>
      <c r="T4" s="2" t="s">
        <v>15</v>
      </c>
      <c r="U4" s="2" t="s">
        <v>16</v>
      </c>
      <c r="V4" s="80" t="s">
        <v>14</v>
      </c>
      <c r="W4" s="2" t="s">
        <v>15</v>
      </c>
      <c r="X4" s="2" t="s">
        <v>16</v>
      </c>
      <c r="Y4" s="339"/>
      <c r="Z4" s="341"/>
      <c r="AA4" s="81" t="s">
        <v>14</v>
      </c>
      <c r="AB4" s="3" t="s">
        <v>17</v>
      </c>
      <c r="AC4" s="4" t="s">
        <v>18</v>
      </c>
      <c r="AD4" s="82"/>
      <c r="AE4" s="5" t="s">
        <v>17</v>
      </c>
      <c r="AF4" s="6" t="s">
        <v>18</v>
      </c>
      <c r="AG4" s="314"/>
      <c r="AH4" s="317"/>
      <c r="AI4" s="331"/>
    </row>
    <row r="5" spans="1:35" s="7" customFormat="1" ht="39.75" customHeight="1" thickBot="1">
      <c r="A5" s="310" t="s">
        <v>19</v>
      </c>
      <c r="B5" s="311"/>
      <c r="C5" s="83">
        <f>SUM(C6:C38)</f>
        <v>1314788</v>
      </c>
      <c r="D5" s="84">
        <f>SUM(E5:F5)</f>
        <v>25586.299999999996</v>
      </c>
      <c r="E5" s="12">
        <f>SUM(E6:E38)</f>
        <v>23982.899999999994</v>
      </c>
      <c r="F5" s="12">
        <f>SUM(F6:F38)</f>
        <v>1603.4000000000005</v>
      </c>
      <c r="G5" s="85">
        <f aca="true" t="shared" si="0" ref="G5:AC5">SUM(G6:G38)</f>
        <v>608.2</v>
      </c>
      <c r="H5" s="13">
        <f t="shared" si="0"/>
        <v>608.2</v>
      </c>
      <c r="I5" s="13">
        <f t="shared" si="0"/>
        <v>0</v>
      </c>
      <c r="J5" s="85">
        <f t="shared" si="0"/>
        <v>18752.2</v>
      </c>
      <c r="K5" s="13">
        <f t="shared" si="0"/>
        <v>17772.099999999995</v>
      </c>
      <c r="L5" s="13">
        <f t="shared" si="0"/>
        <v>980.1</v>
      </c>
      <c r="M5" s="85">
        <f t="shared" si="0"/>
        <v>1420.8999999999996</v>
      </c>
      <c r="N5" s="13">
        <f t="shared" si="0"/>
        <v>1200.7</v>
      </c>
      <c r="O5" s="13">
        <f t="shared" si="0"/>
        <v>220.2</v>
      </c>
      <c r="P5" s="85">
        <f t="shared" si="0"/>
        <v>4221.399999999999</v>
      </c>
      <c r="Q5" s="13">
        <f t="shared" si="0"/>
        <v>4074.900000000001</v>
      </c>
      <c r="R5" s="13">
        <f t="shared" si="0"/>
        <v>146.50000000000003</v>
      </c>
      <c r="S5" s="85">
        <f t="shared" si="0"/>
        <v>0</v>
      </c>
      <c r="T5" s="13">
        <f t="shared" si="0"/>
        <v>0</v>
      </c>
      <c r="U5" s="13">
        <f t="shared" si="0"/>
        <v>0</v>
      </c>
      <c r="V5" s="85">
        <f t="shared" si="0"/>
        <v>583.5999999999999</v>
      </c>
      <c r="W5" s="13">
        <f t="shared" si="0"/>
        <v>327</v>
      </c>
      <c r="X5" s="13">
        <f t="shared" si="0"/>
        <v>256.59999999999997</v>
      </c>
      <c r="Y5" s="86">
        <f t="shared" si="0"/>
        <v>12205.999999999996</v>
      </c>
      <c r="Z5" s="87">
        <f t="shared" si="0"/>
        <v>37792.299999999996</v>
      </c>
      <c r="AA5" s="88">
        <f t="shared" si="0"/>
        <v>25586.300000000003</v>
      </c>
      <c r="AB5" s="14">
        <f t="shared" si="0"/>
        <v>21364.900000000005</v>
      </c>
      <c r="AC5" s="15">
        <f t="shared" si="0"/>
        <v>4221.399999999999</v>
      </c>
      <c r="AD5" s="89">
        <f>AA5/C5/30*1000000</f>
        <v>648.6799899806407</v>
      </c>
      <c r="AE5" s="16">
        <f>AB5/C5/30*1000000</f>
        <v>541.6563988516274</v>
      </c>
      <c r="AF5" s="17">
        <f>AC5/C5/30*1000000</f>
        <v>107.02359112901343</v>
      </c>
      <c r="AG5" s="90">
        <f>Z5/C5/30*1000000</f>
        <v>958.1341884268286</v>
      </c>
      <c r="AH5" s="91">
        <f>Y5/C5/30*1000000</f>
        <v>309.45419844618795</v>
      </c>
      <c r="AI5" s="18">
        <f>AC5*100/AA5</f>
        <v>16.498673118035818</v>
      </c>
    </row>
    <row r="6" spans="1:35" s="164" customFormat="1" ht="19.5" customHeight="1" thickTop="1">
      <c r="A6" s="147">
        <v>1</v>
      </c>
      <c r="B6" s="148" t="s">
        <v>20</v>
      </c>
      <c r="C6" s="149">
        <v>295276</v>
      </c>
      <c r="D6" s="150">
        <f>G6+J6+M6+P6+S6+V6</f>
        <v>5959.6</v>
      </c>
      <c r="E6" s="151">
        <f>H6+K6+N6+Q6+T6+W6</f>
        <v>5897.499999999999</v>
      </c>
      <c r="F6" s="151">
        <f>I6+L6+O6+R6+U6+X6</f>
        <v>62.10000000000001</v>
      </c>
      <c r="G6" s="152">
        <f aca="true" t="shared" si="1" ref="G6:G38">SUM(H6:I6)</f>
        <v>0</v>
      </c>
      <c r="H6" s="151">
        <v>0</v>
      </c>
      <c r="I6" s="151">
        <v>0</v>
      </c>
      <c r="J6" s="152">
        <f>SUM(K6:L6)</f>
        <v>4375.5</v>
      </c>
      <c r="K6" s="151">
        <v>4332.4</v>
      </c>
      <c r="L6" s="151">
        <v>43.1</v>
      </c>
      <c r="M6" s="152">
        <f>SUM(N6:O6)</f>
        <v>445.09999999999997</v>
      </c>
      <c r="N6" s="151">
        <v>443.4</v>
      </c>
      <c r="O6" s="151">
        <v>1.7</v>
      </c>
      <c r="P6" s="152">
        <f>SUM(Q6:R6)</f>
        <v>1021.5</v>
      </c>
      <c r="Q6" s="151">
        <v>1020.3</v>
      </c>
      <c r="R6" s="151">
        <v>1.2</v>
      </c>
      <c r="S6" s="152">
        <f>SUM(T6:U6)</f>
        <v>0</v>
      </c>
      <c r="T6" s="151">
        <v>0</v>
      </c>
      <c r="U6" s="151">
        <v>0</v>
      </c>
      <c r="V6" s="152">
        <f>SUM(W6:X6)</f>
        <v>117.5</v>
      </c>
      <c r="W6" s="151">
        <v>101.4</v>
      </c>
      <c r="X6" s="151">
        <v>16.1</v>
      </c>
      <c r="Y6" s="153">
        <v>3839.7</v>
      </c>
      <c r="Z6" s="154">
        <f aca="true" t="shared" si="2" ref="Z6:Z38">D6+Y6</f>
        <v>9799.3</v>
      </c>
      <c r="AA6" s="155">
        <f aca="true" t="shared" si="3" ref="AA6:AA38">SUM(AB6:AC6)</f>
        <v>5959.6</v>
      </c>
      <c r="AB6" s="156">
        <f aca="true" t="shared" si="4" ref="AB6:AB38">G6+J6+M6+S6+V6</f>
        <v>4938.1</v>
      </c>
      <c r="AC6" s="157">
        <f aca="true" t="shared" si="5" ref="AC6:AC38">P6</f>
        <v>1021.5</v>
      </c>
      <c r="AD6" s="158">
        <f aca="true" t="shared" si="6" ref="AD6:AD38">AA6/C6/30*1000000</f>
        <v>672.7716893121463</v>
      </c>
      <c r="AE6" s="159">
        <f aca="true" t="shared" si="7" ref="AE6:AE38">AB6/C6/30*1000000</f>
        <v>557.455849216778</v>
      </c>
      <c r="AF6" s="160">
        <f aca="true" t="shared" si="8" ref="AF6:AF38">AC6/C6/30*1000000</f>
        <v>115.31584009536842</v>
      </c>
      <c r="AG6" s="161">
        <f aca="true" t="shared" si="9" ref="AG6:AG38">Z6/C6/30*1000000</f>
        <v>1106.2305549158525</v>
      </c>
      <c r="AH6" s="162">
        <f aca="true" t="shared" si="10" ref="AH6:AH38">Y6/C6/30*1000000</f>
        <v>433.45886560370633</v>
      </c>
      <c r="AI6" s="163">
        <f aca="true" t="shared" si="11" ref="AI6:AI38">AC6*100/AA6</f>
        <v>17.14041210819518</v>
      </c>
    </row>
    <row r="7" spans="1:35" s="168" customFormat="1" ht="19.5" customHeight="1">
      <c r="A7" s="165">
        <v>2</v>
      </c>
      <c r="B7" s="166" t="s">
        <v>21</v>
      </c>
      <c r="C7" s="167">
        <v>57696</v>
      </c>
      <c r="D7" s="150">
        <f aca="true" t="shared" si="12" ref="D7:F38">G7+J7+M7+P7+S7+V7</f>
        <v>1340.5</v>
      </c>
      <c r="E7" s="151">
        <f t="shared" si="12"/>
        <v>1104.1000000000001</v>
      </c>
      <c r="F7" s="151">
        <f t="shared" si="12"/>
        <v>236.4</v>
      </c>
      <c r="G7" s="152">
        <f>SUM(H7:I7)</f>
        <v>0</v>
      </c>
      <c r="H7" s="151">
        <v>0</v>
      </c>
      <c r="I7" s="151">
        <v>0</v>
      </c>
      <c r="J7" s="152">
        <f>SUM(K7:L7)</f>
        <v>981.3000000000001</v>
      </c>
      <c r="K7" s="151">
        <v>872.1</v>
      </c>
      <c r="L7" s="151">
        <v>109.2</v>
      </c>
      <c r="M7" s="152">
        <f>SUM(N7:O7)</f>
        <v>71.7</v>
      </c>
      <c r="N7" s="151">
        <v>39.5</v>
      </c>
      <c r="O7" s="151">
        <v>32.2</v>
      </c>
      <c r="P7" s="152">
        <f>SUM(Q7:R7)</f>
        <v>233.7</v>
      </c>
      <c r="Q7" s="151">
        <v>186.6</v>
      </c>
      <c r="R7" s="151">
        <v>47.1</v>
      </c>
      <c r="S7" s="152">
        <f>SUM(T7:U7)</f>
        <v>0</v>
      </c>
      <c r="T7" s="151">
        <v>0</v>
      </c>
      <c r="U7" s="151">
        <v>0</v>
      </c>
      <c r="V7" s="152">
        <f>SUM(W7:X7)</f>
        <v>53.8</v>
      </c>
      <c r="W7" s="151">
        <v>5.9</v>
      </c>
      <c r="X7" s="151">
        <v>47.9</v>
      </c>
      <c r="Y7" s="153">
        <v>494.9</v>
      </c>
      <c r="Z7" s="154">
        <f>D7+Y7</f>
        <v>1835.4</v>
      </c>
      <c r="AA7" s="155">
        <f>SUM(AB7:AC7)</f>
        <v>1340.5</v>
      </c>
      <c r="AB7" s="156">
        <f>G7+J7+M7+S7+V7</f>
        <v>1106.8</v>
      </c>
      <c r="AC7" s="157">
        <f>P7</f>
        <v>233.7</v>
      </c>
      <c r="AD7" s="158">
        <f t="shared" si="6"/>
        <v>774.4615455721945</v>
      </c>
      <c r="AE7" s="159">
        <f t="shared" si="7"/>
        <v>639.4435200591606</v>
      </c>
      <c r="AF7" s="160">
        <f t="shared" si="8"/>
        <v>135.01802551303382</v>
      </c>
      <c r="AG7" s="161">
        <f t="shared" si="9"/>
        <v>1060.3854686633388</v>
      </c>
      <c r="AH7" s="162">
        <f t="shared" si="10"/>
        <v>285.92392309114445</v>
      </c>
      <c r="AI7" s="163">
        <f>AC7*100/AA7</f>
        <v>17.433793360686312</v>
      </c>
    </row>
    <row r="8" spans="1:35" s="168" customFormat="1" ht="19.5" customHeight="1">
      <c r="A8" s="165">
        <v>3</v>
      </c>
      <c r="B8" s="169" t="s">
        <v>22</v>
      </c>
      <c r="C8" s="167">
        <v>39197</v>
      </c>
      <c r="D8" s="150">
        <f t="shared" si="12"/>
        <v>792.4</v>
      </c>
      <c r="E8" s="151">
        <f t="shared" si="12"/>
        <v>721.2</v>
      </c>
      <c r="F8" s="151">
        <f t="shared" si="12"/>
        <v>71.2</v>
      </c>
      <c r="G8" s="152">
        <f>SUM(H8:I8)</f>
        <v>0</v>
      </c>
      <c r="H8" s="151">
        <v>0</v>
      </c>
      <c r="I8" s="151">
        <v>0</v>
      </c>
      <c r="J8" s="152">
        <f>SUM(K8:L8)</f>
        <v>679.1</v>
      </c>
      <c r="K8" s="151">
        <v>636</v>
      </c>
      <c r="L8" s="151">
        <v>43.1</v>
      </c>
      <c r="M8" s="152">
        <f>SUM(N8:O8)</f>
        <v>77.4</v>
      </c>
      <c r="N8" s="151">
        <v>58.1</v>
      </c>
      <c r="O8" s="151">
        <v>19.3</v>
      </c>
      <c r="P8" s="152">
        <f>SUM(Q8:R8)</f>
        <v>35.900000000000006</v>
      </c>
      <c r="Q8" s="151">
        <v>27.1</v>
      </c>
      <c r="R8" s="151">
        <v>8.8</v>
      </c>
      <c r="S8" s="152">
        <f>SUM(T8:U8)</f>
        <v>0</v>
      </c>
      <c r="T8" s="151">
        <v>0</v>
      </c>
      <c r="U8" s="151">
        <v>0</v>
      </c>
      <c r="V8" s="152">
        <f>SUM(W8:X8)</f>
        <v>0</v>
      </c>
      <c r="W8" s="151">
        <v>0</v>
      </c>
      <c r="X8" s="151">
        <v>0</v>
      </c>
      <c r="Y8" s="153">
        <v>78.2</v>
      </c>
      <c r="Z8" s="154">
        <f>D8+Y8</f>
        <v>870.6</v>
      </c>
      <c r="AA8" s="155">
        <f>SUM(AB8:AC8)</f>
        <v>792.4</v>
      </c>
      <c r="AB8" s="156">
        <f>G8+J8+M8+S8+V8</f>
        <v>756.5</v>
      </c>
      <c r="AC8" s="157">
        <f>P8</f>
        <v>35.900000000000006</v>
      </c>
      <c r="AD8" s="158">
        <f t="shared" si="6"/>
        <v>673.8610948116777</v>
      </c>
      <c r="AE8" s="159">
        <f t="shared" si="7"/>
        <v>643.3315474823754</v>
      </c>
      <c r="AF8" s="160">
        <f t="shared" si="8"/>
        <v>30.529547329302417</v>
      </c>
      <c r="AG8" s="161">
        <f t="shared" si="9"/>
        <v>740.3627828660357</v>
      </c>
      <c r="AH8" s="162">
        <f t="shared" si="10"/>
        <v>66.50168805435791</v>
      </c>
      <c r="AI8" s="163">
        <f>AC8*100/AA8</f>
        <v>4.530540131246846</v>
      </c>
    </row>
    <row r="9" spans="1:35" s="164" customFormat="1" ht="19.5" customHeight="1">
      <c r="A9" s="170">
        <v>4</v>
      </c>
      <c r="B9" s="169" t="s">
        <v>23</v>
      </c>
      <c r="C9" s="167">
        <v>100994</v>
      </c>
      <c r="D9" s="171">
        <f t="shared" si="12"/>
        <v>1672.1</v>
      </c>
      <c r="E9" s="151">
        <f t="shared" si="12"/>
        <v>1622.8</v>
      </c>
      <c r="F9" s="151">
        <f t="shared" si="12"/>
        <v>49.3</v>
      </c>
      <c r="G9" s="172">
        <f t="shared" si="1"/>
        <v>0</v>
      </c>
      <c r="H9" s="173">
        <v>0</v>
      </c>
      <c r="I9" s="173">
        <v>0</v>
      </c>
      <c r="J9" s="172">
        <f aca="true" t="shared" si="13" ref="J9:J38">SUM(K9:L9)</f>
        <v>1422.5</v>
      </c>
      <c r="K9" s="173">
        <v>1395.7</v>
      </c>
      <c r="L9" s="173">
        <v>26.8</v>
      </c>
      <c r="M9" s="172">
        <f aca="true" t="shared" si="14" ref="M9:M38">SUM(N9:O9)</f>
        <v>109.1</v>
      </c>
      <c r="N9" s="173">
        <v>105</v>
      </c>
      <c r="O9" s="173">
        <v>4.1</v>
      </c>
      <c r="P9" s="172">
        <f aca="true" t="shared" si="15" ref="P9:P38">SUM(Q9:R9)</f>
        <v>122.1</v>
      </c>
      <c r="Q9" s="173">
        <v>122.1</v>
      </c>
      <c r="R9" s="173">
        <v>0</v>
      </c>
      <c r="S9" s="172">
        <f aca="true" t="shared" si="16" ref="S9:S38">SUM(T9:U9)</f>
        <v>0</v>
      </c>
      <c r="T9" s="173">
        <v>0</v>
      </c>
      <c r="U9" s="173">
        <v>0</v>
      </c>
      <c r="V9" s="172">
        <f aca="true" t="shared" si="17" ref="V9:V38">SUM(W9:X9)</f>
        <v>18.4</v>
      </c>
      <c r="W9" s="173">
        <v>0</v>
      </c>
      <c r="X9" s="173">
        <v>18.4</v>
      </c>
      <c r="Y9" s="174">
        <v>1236.5</v>
      </c>
      <c r="Z9" s="175">
        <f t="shared" si="2"/>
        <v>2908.6</v>
      </c>
      <c r="AA9" s="176">
        <f t="shared" si="3"/>
        <v>1672.1</v>
      </c>
      <c r="AB9" s="177">
        <f t="shared" si="4"/>
        <v>1550</v>
      </c>
      <c r="AC9" s="178">
        <f t="shared" si="5"/>
        <v>122.1</v>
      </c>
      <c r="AD9" s="179">
        <f t="shared" si="6"/>
        <v>551.8809698265902</v>
      </c>
      <c r="AE9" s="180">
        <f t="shared" si="7"/>
        <v>511.58154609844803</v>
      </c>
      <c r="AF9" s="181">
        <f t="shared" si="8"/>
        <v>40.299423728142266</v>
      </c>
      <c r="AG9" s="182">
        <f t="shared" si="9"/>
        <v>959.9910225689974</v>
      </c>
      <c r="AH9" s="183">
        <f t="shared" si="10"/>
        <v>408.11005274240716</v>
      </c>
      <c r="AI9" s="184">
        <f t="shared" si="11"/>
        <v>7.302194844805933</v>
      </c>
    </row>
    <row r="10" spans="1:35" s="164" customFormat="1" ht="19.5" customHeight="1">
      <c r="A10" s="170">
        <v>5</v>
      </c>
      <c r="B10" s="169" t="s">
        <v>107</v>
      </c>
      <c r="C10" s="167">
        <v>93962</v>
      </c>
      <c r="D10" s="171">
        <f t="shared" si="12"/>
        <v>1509.6</v>
      </c>
      <c r="E10" s="151">
        <f t="shared" si="12"/>
        <v>1435.6</v>
      </c>
      <c r="F10" s="151">
        <f t="shared" si="12"/>
        <v>74</v>
      </c>
      <c r="G10" s="172">
        <f t="shared" si="1"/>
        <v>0</v>
      </c>
      <c r="H10" s="173">
        <v>0</v>
      </c>
      <c r="I10" s="173">
        <v>0</v>
      </c>
      <c r="J10" s="172">
        <f t="shared" si="13"/>
        <v>1020.7</v>
      </c>
      <c r="K10" s="173">
        <v>972.7</v>
      </c>
      <c r="L10" s="173">
        <v>48</v>
      </c>
      <c r="M10" s="172">
        <f t="shared" si="14"/>
        <v>90.6</v>
      </c>
      <c r="N10" s="173">
        <v>64.6</v>
      </c>
      <c r="O10" s="173">
        <v>26</v>
      </c>
      <c r="P10" s="172">
        <f t="shared" si="15"/>
        <v>398.3</v>
      </c>
      <c r="Q10" s="173">
        <v>398.3</v>
      </c>
      <c r="R10" s="173">
        <v>0</v>
      </c>
      <c r="S10" s="172">
        <f t="shared" si="16"/>
        <v>0</v>
      </c>
      <c r="T10" s="173">
        <v>0</v>
      </c>
      <c r="U10" s="173">
        <v>0</v>
      </c>
      <c r="V10" s="172">
        <f t="shared" si="17"/>
        <v>0</v>
      </c>
      <c r="W10" s="173">
        <v>0</v>
      </c>
      <c r="X10" s="173">
        <v>0</v>
      </c>
      <c r="Y10" s="174">
        <v>819.2</v>
      </c>
      <c r="Z10" s="175">
        <f t="shared" si="2"/>
        <v>2328.8</v>
      </c>
      <c r="AA10" s="176">
        <f t="shared" si="3"/>
        <v>1509.6</v>
      </c>
      <c r="AB10" s="177">
        <f t="shared" si="4"/>
        <v>1111.3</v>
      </c>
      <c r="AC10" s="178">
        <f t="shared" si="5"/>
        <v>398.3</v>
      </c>
      <c r="AD10" s="179">
        <f t="shared" si="6"/>
        <v>535.5356420680702</v>
      </c>
      <c r="AE10" s="180">
        <f t="shared" si="7"/>
        <v>394.2373867449962</v>
      </c>
      <c r="AF10" s="181">
        <f t="shared" si="8"/>
        <v>141.2982553230739</v>
      </c>
      <c r="AG10" s="182">
        <f t="shared" si="9"/>
        <v>826.1495781982788</v>
      </c>
      <c r="AH10" s="183">
        <f t="shared" si="10"/>
        <v>290.6139361302087</v>
      </c>
      <c r="AI10" s="184">
        <f t="shared" si="11"/>
        <v>26.38447270800212</v>
      </c>
    </row>
    <row r="11" spans="1:35" s="164" customFormat="1" ht="19.5" customHeight="1">
      <c r="A11" s="170">
        <v>6</v>
      </c>
      <c r="B11" s="169" t="s">
        <v>108</v>
      </c>
      <c r="C11" s="167">
        <v>37548</v>
      </c>
      <c r="D11" s="171">
        <f t="shared" si="12"/>
        <v>892.1999999999999</v>
      </c>
      <c r="E11" s="151">
        <f t="shared" si="12"/>
        <v>764.6</v>
      </c>
      <c r="F11" s="151">
        <f t="shared" si="12"/>
        <v>127.6</v>
      </c>
      <c r="G11" s="172">
        <f>SUM(H11:I11)</f>
        <v>0</v>
      </c>
      <c r="H11" s="185">
        <v>0</v>
      </c>
      <c r="I11" s="173">
        <v>0</v>
      </c>
      <c r="J11" s="172">
        <f t="shared" si="13"/>
        <v>724</v>
      </c>
      <c r="K11" s="173">
        <v>640.7</v>
      </c>
      <c r="L11" s="173">
        <v>83.3</v>
      </c>
      <c r="M11" s="172">
        <f t="shared" si="14"/>
        <v>76.8</v>
      </c>
      <c r="N11" s="173">
        <v>40.5</v>
      </c>
      <c r="O11" s="173">
        <v>36.3</v>
      </c>
      <c r="P11" s="172">
        <f t="shared" si="15"/>
        <v>91.4</v>
      </c>
      <c r="Q11" s="173">
        <v>83.4</v>
      </c>
      <c r="R11" s="173">
        <v>8</v>
      </c>
      <c r="S11" s="172">
        <f t="shared" si="16"/>
        <v>0</v>
      </c>
      <c r="T11" s="173">
        <v>0</v>
      </c>
      <c r="U11" s="173">
        <v>0</v>
      </c>
      <c r="V11" s="172">
        <f t="shared" si="17"/>
        <v>0</v>
      </c>
      <c r="W11" s="173">
        <v>0</v>
      </c>
      <c r="X11" s="173">
        <v>0</v>
      </c>
      <c r="Y11" s="174">
        <v>339</v>
      </c>
      <c r="Z11" s="175">
        <f t="shared" si="2"/>
        <v>1231.1999999999998</v>
      </c>
      <c r="AA11" s="176">
        <f t="shared" si="3"/>
        <v>892.1999999999999</v>
      </c>
      <c r="AB11" s="177">
        <f t="shared" si="4"/>
        <v>800.8</v>
      </c>
      <c r="AC11" s="178">
        <f t="shared" si="5"/>
        <v>91.4</v>
      </c>
      <c r="AD11" s="179">
        <f t="shared" si="6"/>
        <v>792.0528390327047</v>
      </c>
      <c r="AE11" s="180">
        <f t="shared" si="7"/>
        <v>710.9122545364155</v>
      </c>
      <c r="AF11" s="181">
        <f t="shared" si="8"/>
        <v>81.14058449628921</v>
      </c>
      <c r="AG11" s="182">
        <f t="shared" si="9"/>
        <v>1093.0009587727707</v>
      </c>
      <c r="AH11" s="183">
        <f t="shared" si="10"/>
        <v>300.948119740066</v>
      </c>
      <c r="AI11" s="184">
        <f t="shared" si="11"/>
        <v>10.24433983411791</v>
      </c>
    </row>
    <row r="12" spans="1:35" s="164" customFormat="1" ht="19.5" customHeight="1">
      <c r="A12" s="170">
        <v>7</v>
      </c>
      <c r="B12" s="169" t="s">
        <v>26</v>
      </c>
      <c r="C12" s="167">
        <v>29557</v>
      </c>
      <c r="D12" s="171">
        <f>G12+J12+M12+P12+S12+V12</f>
        <v>618.4000000000001</v>
      </c>
      <c r="E12" s="151">
        <f>H12+K12+N12+Q12+T12+W12</f>
        <v>549.5</v>
      </c>
      <c r="F12" s="151">
        <f>I12+L12+O12+R12+U12+X12</f>
        <v>68.9</v>
      </c>
      <c r="G12" s="172">
        <f>SUM(H12:I12)</f>
        <v>0</v>
      </c>
      <c r="H12" s="185">
        <v>0</v>
      </c>
      <c r="I12" s="173">
        <v>0</v>
      </c>
      <c r="J12" s="172">
        <f>SUM(K12:L12)</f>
        <v>420.5</v>
      </c>
      <c r="K12" s="173">
        <v>383.9</v>
      </c>
      <c r="L12" s="173">
        <v>36.6</v>
      </c>
      <c r="M12" s="172">
        <f>SUM(N12:O12)</f>
        <v>43.5</v>
      </c>
      <c r="N12" s="173">
        <v>37.6</v>
      </c>
      <c r="O12" s="173">
        <v>5.9</v>
      </c>
      <c r="P12" s="172">
        <f>SUM(Q12:R12)</f>
        <v>131.7</v>
      </c>
      <c r="Q12" s="173">
        <v>116</v>
      </c>
      <c r="R12" s="173">
        <v>15.7</v>
      </c>
      <c r="S12" s="172">
        <f>SUM(T12:U12)</f>
        <v>0</v>
      </c>
      <c r="T12" s="173">
        <v>0</v>
      </c>
      <c r="U12" s="173">
        <v>0</v>
      </c>
      <c r="V12" s="172">
        <f>SUM(W12:X12)</f>
        <v>22.7</v>
      </c>
      <c r="W12" s="173">
        <v>12</v>
      </c>
      <c r="X12" s="173">
        <v>10.7</v>
      </c>
      <c r="Y12" s="174">
        <v>263.2</v>
      </c>
      <c r="Z12" s="175">
        <f>D12+Y12</f>
        <v>881.6000000000001</v>
      </c>
      <c r="AA12" s="176">
        <f>SUM(AB12:AC12)</f>
        <v>618.4</v>
      </c>
      <c r="AB12" s="177">
        <f>G12+J12+M12+S12+V12</f>
        <v>486.7</v>
      </c>
      <c r="AC12" s="178">
        <f>P12</f>
        <v>131.7</v>
      </c>
      <c r="AD12" s="179">
        <f t="shared" si="6"/>
        <v>697.4095250983974</v>
      </c>
      <c r="AE12" s="180">
        <f t="shared" si="7"/>
        <v>548.882949329544</v>
      </c>
      <c r="AF12" s="181">
        <f t="shared" si="8"/>
        <v>148.5265757688534</v>
      </c>
      <c r="AG12" s="182">
        <f t="shared" si="9"/>
        <v>994.2371237495913</v>
      </c>
      <c r="AH12" s="183">
        <f t="shared" si="10"/>
        <v>296.8275986511938</v>
      </c>
      <c r="AI12" s="184">
        <f>AC12*100/AA12</f>
        <v>21.29689521345407</v>
      </c>
    </row>
    <row r="13" spans="1:35" s="164" customFormat="1" ht="19.5" customHeight="1">
      <c r="A13" s="170">
        <v>8</v>
      </c>
      <c r="B13" s="169" t="s">
        <v>109</v>
      </c>
      <c r="C13" s="167">
        <v>126635</v>
      </c>
      <c r="D13" s="171">
        <f t="shared" si="12"/>
        <v>2385.9</v>
      </c>
      <c r="E13" s="151">
        <f t="shared" si="12"/>
        <v>2274.5</v>
      </c>
      <c r="F13" s="151">
        <f t="shared" si="12"/>
        <v>111.4</v>
      </c>
      <c r="G13" s="172">
        <f t="shared" si="1"/>
        <v>0</v>
      </c>
      <c r="H13" s="173">
        <v>0</v>
      </c>
      <c r="I13" s="173">
        <v>0</v>
      </c>
      <c r="J13" s="172">
        <f t="shared" si="13"/>
        <v>1873.3</v>
      </c>
      <c r="K13" s="173">
        <v>1794.8</v>
      </c>
      <c r="L13" s="173">
        <v>78.5</v>
      </c>
      <c r="M13" s="172">
        <f t="shared" si="14"/>
        <v>158.89999999999998</v>
      </c>
      <c r="N13" s="173">
        <v>148.2</v>
      </c>
      <c r="O13" s="173">
        <v>10.7</v>
      </c>
      <c r="P13" s="172">
        <f t="shared" si="15"/>
        <v>331.8</v>
      </c>
      <c r="Q13" s="173">
        <v>331.5</v>
      </c>
      <c r="R13" s="173">
        <v>0.3</v>
      </c>
      <c r="S13" s="172">
        <f t="shared" si="16"/>
        <v>0</v>
      </c>
      <c r="T13" s="173">
        <v>0</v>
      </c>
      <c r="U13" s="173">
        <v>0</v>
      </c>
      <c r="V13" s="172">
        <f t="shared" si="17"/>
        <v>21.9</v>
      </c>
      <c r="W13" s="173">
        <v>0</v>
      </c>
      <c r="X13" s="173">
        <v>21.9</v>
      </c>
      <c r="Y13" s="174">
        <v>799.7</v>
      </c>
      <c r="Z13" s="175">
        <f t="shared" si="2"/>
        <v>3185.6000000000004</v>
      </c>
      <c r="AA13" s="176">
        <f t="shared" si="3"/>
        <v>2385.9</v>
      </c>
      <c r="AB13" s="177">
        <f t="shared" si="4"/>
        <v>2054.1</v>
      </c>
      <c r="AC13" s="178">
        <f t="shared" si="5"/>
        <v>331.8</v>
      </c>
      <c r="AD13" s="179">
        <f t="shared" si="6"/>
        <v>628.0254274094839</v>
      </c>
      <c r="AE13" s="180">
        <f t="shared" si="7"/>
        <v>540.6878035298298</v>
      </c>
      <c r="AF13" s="181">
        <f t="shared" si="8"/>
        <v>87.33762387965412</v>
      </c>
      <c r="AG13" s="182">
        <f t="shared" si="9"/>
        <v>838.5254208288916</v>
      </c>
      <c r="AH13" s="183">
        <f t="shared" si="10"/>
        <v>210.49999341940747</v>
      </c>
      <c r="AI13" s="184">
        <f t="shared" si="11"/>
        <v>13.906701873506853</v>
      </c>
    </row>
    <row r="14" spans="1:35" s="168" customFormat="1" ht="17.25" customHeight="1">
      <c r="A14" s="165">
        <v>9</v>
      </c>
      <c r="B14" s="169" t="s">
        <v>110</v>
      </c>
      <c r="C14" s="167">
        <v>20651</v>
      </c>
      <c r="D14" s="171">
        <f t="shared" si="12"/>
        <v>321.4</v>
      </c>
      <c r="E14" s="151">
        <f>H14+K14+N14+Q14+T14+W14</f>
        <v>259.1</v>
      </c>
      <c r="F14" s="151">
        <f t="shared" si="12"/>
        <v>62.3</v>
      </c>
      <c r="G14" s="172">
        <f t="shared" si="1"/>
        <v>0</v>
      </c>
      <c r="H14" s="185">
        <v>0</v>
      </c>
      <c r="I14" s="185">
        <v>0</v>
      </c>
      <c r="J14" s="172">
        <f t="shared" si="13"/>
        <v>250.1</v>
      </c>
      <c r="K14" s="185">
        <v>199</v>
      </c>
      <c r="L14" s="185">
        <v>51.1</v>
      </c>
      <c r="M14" s="172">
        <f t="shared" si="14"/>
        <v>5.6</v>
      </c>
      <c r="N14" s="185">
        <v>2.8</v>
      </c>
      <c r="O14" s="185">
        <v>2.8</v>
      </c>
      <c r="P14" s="172">
        <f t="shared" si="15"/>
        <v>65.7</v>
      </c>
      <c r="Q14" s="185">
        <v>57.3</v>
      </c>
      <c r="R14" s="185">
        <v>8.4</v>
      </c>
      <c r="S14" s="172">
        <v>0</v>
      </c>
      <c r="T14" s="185">
        <v>0</v>
      </c>
      <c r="U14" s="185">
        <v>0</v>
      </c>
      <c r="V14" s="172">
        <f t="shared" si="17"/>
        <v>0</v>
      </c>
      <c r="W14" s="185">
        <v>0</v>
      </c>
      <c r="X14" s="185">
        <v>0</v>
      </c>
      <c r="Y14" s="174">
        <v>89.1</v>
      </c>
      <c r="Z14" s="175">
        <f t="shared" si="2"/>
        <v>410.5</v>
      </c>
      <c r="AA14" s="176">
        <f t="shared" si="3"/>
        <v>321.4</v>
      </c>
      <c r="AB14" s="177">
        <f>G14+J14+M14+S14+V14</f>
        <v>255.7</v>
      </c>
      <c r="AC14" s="178">
        <f>P14</f>
        <v>65.7</v>
      </c>
      <c r="AD14" s="186">
        <f t="shared" si="6"/>
        <v>518.7803657611415</v>
      </c>
      <c r="AE14" s="180">
        <f t="shared" si="7"/>
        <v>412.7322324988298</v>
      </c>
      <c r="AF14" s="181">
        <f t="shared" si="8"/>
        <v>106.04813326231177</v>
      </c>
      <c r="AG14" s="182">
        <f t="shared" si="9"/>
        <v>662.5990670346877</v>
      </c>
      <c r="AH14" s="187">
        <f t="shared" si="10"/>
        <v>143.81870127354608</v>
      </c>
      <c r="AI14" s="184">
        <f>AC14*100/AA14</f>
        <v>20.44181705040448</v>
      </c>
    </row>
    <row r="15" spans="1:35" s="168" customFormat="1" ht="19.5" customHeight="1">
      <c r="A15" s="165">
        <v>10</v>
      </c>
      <c r="B15" s="169" t="s">
        <v>29</v>
      </c>
      <c r="C15" s="167">
        <v>37172</v>
      </c>
      <c r="D15" s="171">
        <f t="shared" si="12"/>
        <v>827.3000000000001</v>
      </c>
      <c r="E15" s="151">
        <f t="shared" si="12"/>
        <v>751.4000000000001</v>
      </c>
      <c r="F15" s="151">
        <f t="shared" si="12"/>
        <v>75.89999999999999</v>
      </c>
      <c r="G15" s="172">
        <f t="shared" si="1"/>
        <v>608.2</v>
      </c>
      <c r="H15" s="185">
        <v>608.2</v>
      </c>
      <c r="I15" s="185">
        <v>0</v>
      </c>
      <c r="J15" s="172">
        <f t="shared" si="13"/>
        <v>67.7</v>
      </c>
      <c r="K15" s="185">
        <v>0</v>
      </c>
      <c r="L15" s="185">
        <v>67.7</v>
      </c>
      <c r="M15" s="172">
        <f t="shared" si="14"/>
        <v>4.1</v>
      </c>
      <c r="N15" s="185">
        <v>0</v>
      </c>
      <c r="O15" s="185">
        <v>4.1</v>
      </c>
      <c r="P15" s="172">
        <f t="shared" si="15"/>
        <v>135.7</v>
      </c>
      <c r="Q15" s="185">
        <v>135.7</v>
      </c>
      <c r="R15" s="185">
        <v>0</v>
      </c>
      <c r="S15" s="172">
        <f t="shared" si="16"/>
        <v>0</v>
      </c>
      <c r="T15" s="185">
        <v>0</v>
      </c>
      <c r="U15" s="185">
        <v>0</v>
      </c>
      <c r="V15" s="172">
        <f t="shared" si="17"/>
        <v>11.6</v>
      </c>
      <c r="W15" s="185">
        <v>7.5</v>
      </c>
      <c r="X15" s="185">
        <v>4.1</v>
      </c>
      <c r="Y15" s="174">
        <v>461.6</v>
      </c>
      <c r="Z15" s="175">
        <f t="shared" si="2"/>
        <v>1288.9</v>
      </c>
      <c r="AA15" s="176">
        <f t="shared" si="3"/>
        <v>827.3000000000002</v>
      </c>
      <c r="AB15" s="177">
        <f>G15+J15+M15+S15+V15</f>
        <v>691.6000000000001</v>
      </c>
      <c r="AC15" s="178">
        <f>P15</f>
        <v>135.7</v>
      </c>
      <c r="AD15" s="179">
        <f t="shared" si="6"/>
        <v>741.8666379712329</v>
      </c>
      <c r="AE15" s="180">
        <f t="shared" si="7"/>
        <v>620.1800638473404</v>
      </c>
      <c r="AF15" s="181">
        <f t="shared" si="8"/>
        <v>121.68657412389253</v>
      </c>
      <c r="AG15" s="182">
        <f t="shared" si="9"/>
        <v>1155.7982711001114</v>
      </c>
      <c r="AH15" s="183">
        <f t="shared" si="10"/>
        <v>413.9316331288784</v>
      </c>
      <c r="AI15" s="184">
        <f>AC15*100/AA15</f>
        <v>16.402755953100442</v>
      </c>
    </row>
    <row r="16" spans="1:35" s="164" customFormat="1" ht="19.5" customHeight="1">
      <c r="A16" s="170">
        <v>11</v>
      </c>
      <c r="B16" s="169" t="s">
        <v>111</v>
      </c>
      <c r="C16" s="167">
        <v>29553</v>
      </c>
      <c r="D16" s="171">
        <f t="shared" si="12"/>
        <v>659.5</v>
      </c>
      <c r="E16" s="151">
        <f t="shared" si="12"/>
        <v>627</v>
      </c>
      <c r="F16" s="151">
        <f t="shared" si="12"/>
        <v>32.5</v>
      </c>
      <c r="G16" s="172">
        <f t="shared" si="1"/>
        <v>0</v>
      </c>
      <c r="H16" s="173">
        <v>0</v>
      </c>
      <c r="I16" s="173">
        <v>0</v>
      </c>
      <c r="J16" s="172">
        <f t="shared" si="13"/>
        <v>477.6</v>
      </c>
      <c r="K16" s="173">
        <v>466.6</v>
      </c>
      <c r="L16" s="173">
        <v>11</v>
      </c>
      <c r="M16" s="172">
        <f t="shared" si="14"/>
        <v>25.200000000000003</v>
      </c>
      <c r="N16" s="173">
        <v>20.3</v>
      </c>
      <c r="O16" s="173">
        <v>4.9</v>
      </c>
      <c r="P16" s="172">
        <f t="shared" si="15"/>
        <v>117.60000000000001</v>
      </c>
      <c r="Q16" s="173">
        <v>115.7</v>
      </c>
      <c r="R16" s="173">
        <v>1.9</v>
      </c>
      <c r="S16" s="172">
        <f t="shared" si="16"/>
        <v>0</v>
      </c>
      <c r="T16" s="173">
        <v>0</v>
      </c>
      <c r="U16" s="173">
        <v>0</v>
      </c>
      <c r="V16" s="172">
        <f t="shared" si="17"/>
        <v>39.099999999999994</v>
      </c>
      <c r="W16" s="173">
        <v>24.4</v>
      </c>
      <c r="X16" s="173">
        <v>14.7</v>
      </c>
      <c r="Y16" s="174">
        <v>213.3</v>
      </c>
      <c r="Z16" s="175">
        <f t="shared" si="2"/>
        <v>872.8</v>
      </c>
      <c r="AA16" s="176">
        <f t="shared" si="3"/>
        <v>659.5</v>
      </c>
      <c r="AB16" s="177">
        <f t="shared" si="4"/>
        <v>541.9</v>
      </c>
      <c r="AC16" s="178">
        <f t="shared" si="5"/>
        <v>117.60000000000001</v>
      </c>
      <c r="AD16" s="179">
        <f t="shared" si="6"/>
        <v>743.861311316392</v>
      </c>
      <c r="AE16" s="180">
        <f t="shared" si="7"/>
        <v>611.2182632332871</v>
      </c>
      <c r="AF16" s="181">
        <f t="shared" si="8"/>
        <v>132.64304808310493</v>
      </c>
      <c r="AG16" s="182">
        <f t="shared" si="9"/>
        <v>984.4460235283502</v>
      </c>
      <c r="AH16" s="183">
        <f t="shared" si="10"/>
        <v>240.5847122119582</v>
      </c>
      <c r="AI16" s="184">
        <f t="shared" si="11"/>
        <v>17.831690674753602</v>
      </c>
    </row>
    <row r="17" spans="1:35" s="164" customFormat="1" ht="19.5" customHeight="1">
      <c r="A17" s="170">
        <v>12</v>
      </c>
      <c r="B17" s="169" t="s">
        <v>112</v>
      </c>
      <c r="C17" s="167">
        <v>28280</v>
      </c>
      <c r="D17" s="171">
        <f t="shared" si="12"/>
        <v>671</v>
      </c>
      <c r="E17" s="151">
        <f t="shared" si="12"/>
        <v>549.1</v>
      </c>
      <c r="F17" s="151">
        <f t="shared" si="12"/>
        <v>121.9</v>
      </c>
      <c r="G17" s="172">
        <f t="shared" si="1"/>
        <v>0</v>
      </c>
      <c r="H17" s="173">
        <v>0</v>
      </c>
      <c r="I17" s="173">
        <v>0</v>
      </c>
      <c r="J17" s="172">
        <f t="shared" si="13"/>
        <v>509.70000000000005</v>
      </c>
      <c r="K17" s="173">
        <v>424.8</v>
      </c>
      <c r="L17" s="173">
        <v>84.9</v>
      </c>
      <c r="M17" s="172">
        <f t="shared" si="14"/>
        <v>0.4</v>
      </c>
      <c r="N17" s="173">
        <v>0</v>
      </c>
      <c r="O17" s="173">
        <v>0.4</v>
      </c>
      <c r="P17" s="172">
        <f t="shared" si="15"/>
        <v>160.9</v>
      </c>
      <c r="Q17" s="173">
        <v>124.3</v>
      </c>
      <c r="R17" s="173">
        <v>36.6</v>
      </c>
      <c r="S17" s="172">
        <f t="shared" si="16"/>
        <v>0</v>
      </c>
      <c r="T17" s="173">
        <v>0</v>
      </c>
      <c r="U17" s="173">
        <v>0</v>
      </c>
      <c r="V17" s="172">
        <f t="shared" si="17"/>
        <v>0</v>
      </c>
      <c r="W17" s="173">
        <v>0</v>
      </c>
      <c r="X17" s="173">
        <v>0</v>
      </c>
      <c r="Y17" s="174">
        <v>314.1</v>
      </c>
      <c r="Z17" s="175">
        <f t="shared" si="2"/>
        <v>985.1</v>
      </c>
      <c r="AA17" s="176">
        <f t="shared" si="3"/>
        <v>671</v>
      </c>
      <c r="AB17" s="177">
        <f t="shared" si="4"/>
        <v>510.1</v>
      </c>
      <c r="AC17" s="178">
        <f t="shared" si="5"/>
        <v>160.9</v>
      </c>
      <c r="AD17" s="179">
        <f t="shared" si="6"/>
        <v>790.9005186232908</v>
      </c>
      <c r="AE17" s="180">
        <f t="shared" si="7"/>
        <v>601.2494106553513</v>
      </c>
      <c r="AF17" s="181">
        <f t="shared" si="8"/>
        <v>189.65110796793965</v>
      </c>
      <c r="AG17" s="182">
        <f t="shared" si="9"/>
        <v>1161.1268269684113</v>
      </c>
      <c r="AH17" s="183">
        <f t="shared" si="10"/>
        <v>370.2263083451203</v>
      </c>
      <c r="AI17" s="184">
        <f t="shared" si="11"/>
        <v>23.97913561847988</v>
      </c>
    </row>
    <row r="18" spans="1:35" s="164" customFormat="1" ht="19.5" customHeight="1">
      <c r="A18" s="170">
        <v>13</v>
      </c>
      <c r="B18" s="169" t="s">
        <v>113</v>
      </c>
      <c r="C18" s="167">
        <v>124183</v>
      </c>
      <c r="D18" s="171">
        <f t="shared" si="12"/>
        <v>2256.7</v>
      </c>
      <c r="E18" s="151">
        <f t="shared" si="12"/>
        <v>2145.2</v>
      </c>
      <c r="F18" s="151">
        <f t="shared" si="12"/>
        <v>111.5</v>
      </c>
      <c r="G18" s="172">
        <f t="shared" si="1"/>
        <v>0</v>
      </c>
      <c r="H18" s="173">
        <v>0</v>
      </c>
      <c r="I18" s="173">
        <v>0</v>
      </c>
      <c r="J18" s="172">
        <f t="shared" si="13"/>
        <v>1819.7</v>
      </c>
      <c r="K18" s="173">
        <v>1738</v>
      </c>
      <c r="L18" s="173">
        <v>81.7</v>
      </c>
      <c r="M18" s="172">
        <f t="shared" si="14"/>
        <v>131.1</v>
      </c>
      <c r="N18" s="173">
        <v>101.3</v>
      </c>
      <c r="O18" s="173">
        <v>29.8</v>
      </c>
      <c r="P18" s="172">
        <f t="shared" si="15"/>
        <v>305.9</v>
      </c>
      <c r="Q18" s="173">
        <v>305.9</v>
      </c>
      <c r="R18" s="173">
        <v>0</v>
      </c>
      <c r="S18" s="172">
        <f t="shared" si="16"/>
        <v>0</v>
      </c>
      <c r="T18" s="173">
        <v>0</v>
      </c>
      <c r="U18" s="173">
        <v>0</v>
      </c>
      <c r="V18" s="172">
        <f t="shared" si="17"/>
        <v>0</v>
      </c>
      <c r="W18" s="173">
        <v>0</v>
      </c>
      <c r="X18" s="173">
        <v>0</v>
      </c>
      <c r="Y18" s="174">
        <v>1099.9</v>
      </c>
      <c r="Z18" s="175">
        <f t="shared" si="2"/>
        <v>3356.6</v>
      </c>
      <c r="AA18" s="176">
        <f t="shared" si="3"/>
        <v>2256.7</v>
      </c>
      <c r="AB18" s="177">
        <f t="shared" si="4"/>
        <v>1950.8</v>
      </c>
      <c r="AC18" s="178">
        <f t="shared" si="5"/>
        <v>305.9</v>
      </c>
      <c r="AD18" s="179">
        <f t="shared" si="6"/>
        <v>605.7458213550431</v>
      </c>
      <c r="AE18" s="180">
        <f t="shared" si="7"/>
        <v>523.6358170334639</v>
      </c>
      <c r="AF18" s="181">
        <f t="shared" si="8"/>
        <v>82.11000432157917</v>
      </c>
      <c r="AG18" s="161">
        <f t="shared" si="9"/>
        <v>900.9821526832711</v>
      </c>
      <c r="AH18" s="183">
        <f t="shared" si="10"/>
        <v>295.23633132822795</v>
      </c>
      <c r="AI18" s="184">
        <f t="shared" si="11"/>
        <v>13.555191208401649</v>
      </c>
    </row>
    <row r="19" spans="1:35" s="164" customFormat="1" ht="19.5" customHeight="1">
      <c r="A19" s="170">
        <v>14</v>
      </c>
      <c r="B19" s="169" t="s">
        <v>33</v>
      </c>
      <c r="C19" s="167">
        <v>17865</v>
      </c>
      <c r="D19" s="171">
        <f t="shared" si="12"/>
        <v>425.29999999999995</v>
      </c>
      <c r="E19" s="151">
        <f t="shared" si="12"/>
        <v>407.2</v>
      </c>
      <c r="F19" s="151">
        <f t="shared" si="12"/>
        <v>18.1</v>
      </c>
      <c r="G19" s="172">
        <f t="shared" si="1"/>
        <v>0</v>
      </c>
      <c r="H19" s="173">
        <v>0</v>
      </c>
      <c r="I19" s="173">
        <v>0</v>
      </c>
      <c r="J19" s="172">
        <f t="shared" si="13"/>
        <v>335.59999999999997</v>
      </c>
      <c r="K19" s="173">
        <v>329.7</v>
      </c>
      <c r="L19" s="173">
        <v>5.9</v>
      </c>
      <c r="M19" s="172">
        <f t="shared" si="14"/>
        <v>0</v>
      </c>
      <c r="N19" s="173">
        <v>0</v>
      </c>
      <c r="O19" s="173">
        <v>0</v>
      </c>
      <c r="P19" s="172">
        <f t="shared" si="15"/>
        <v>66.7</v>
      </c>
      <c r="Q19" s="173">
        <v>66.7</v>
      </c>
      <c r="R19" s="173">
        <v>0</v>
      </c>
      <c r="S19" s="172">
        <f t="shared" si="16"/>
        <v>0</v>
      </c>
      <c r="T19" s="173">
        <v>0</v>
      </c>
      <c r="U19" s="173">
        <v>0</v>
      </c>
      <c r="V19" s="172">
        <f t="shared" si="17"/>
        <v>23</v>
      </c>
      <c r="W19" s="173">
        <v>10.8</v>
      </c>
      <c r="X19" s="173">
        <v>12.2</v>
      </c>
      <c r="Y19" s="174">
        <v>129.9</v>
      </c>
      <c r="Z19" s="175">
        <f t="shared" si="2"/>
        <v>555.1999999999999</v>
      </c>
      <c r="AA19" s="176">
        <f t="shared" si="3"/>
        <v>425.29999999999995</v>
      </c>
      <c r="AB19" s="177">
        <f t="shared" si="4"/>
        <v>358.59999999999997</v>
      </c>
      <c r="AC19" s="178">
        <f t="shared" si="5"/>
        <v>66.7</v>
      </c>
      <c r="AD19" s="179">
        <f t="shared" si="6"/>
        <v>793.5441738968187</v>
      </c>
      <c r="AE19" s="180">
        <f t="shared" si="7"/>
        <v>669.092266069596</v>
      </c>
      <c r="AF19" s="181">
        <f t="shared" si="8"/>
        <v>124.45190782722268</v>
      </c>
      <c r="AG19" s="161">
        <f t="shared" si="9"/>
        <v>1035.9175296203002</v>
      </c>
      <c r="AH19" s="183">
        <f t="shared" si="10"/>
        <v>242.37335572348167</v>
      </c>
      <c r="AI19" s="184">
        <f t="shared" si="11"/>
        <v>15.683047260757114</v>
      </c>
    </row>
    <row r="20" spans="1:35" s="164" customFormat="1" ht="19.5" customHeight="1">
      <c r="A20" s="170">
        <v>15</v>
      </c>
      <c r="B20" s="169" t="s">
        <v>34</v>
      </c>
      <c r="C20" s="167">
        <v>7123</v>
      </c>
      <c r="D20" s="171">
        <f t="shared" si="12"/>
        <v>109.39999999999999</v>
      </c>
      <c r="E20" s="151">
        <f t="shared" si="12"/>
        <v>106.9</v>
      </c>
      <c r="F20" s="151">
        <f t="shared" si="12"/>
        <v>2.5</v>
      </c>
      <c r="G20" s="172">
        <f>SUM(H20:I20)</f>
        <v>0</v>
      </c>
      <c r="H20" s="173">
        <v>0</v>
      </c>
      <c r="I20" s="173">
        <v>0</v>
      </c>
      <c r="J20" s="172">
        <f>SUM(K20:L20)</f>
        <v>60.199999999999996</v>
      </c>
      <c r="K20" s="173">
        <v>58.4</v>
      </c>
      <c r="L20" s="173">
        <v>1.8</v>
      </c>
      <c r="M20" s="172">
        <f>SUM(N20:O20)</f>
        <v>10.7</v>
      </c>
      <c r="N20" s="173">
        <v>10</v>
      </c>
      <c r="O20" s="173">
        <v>0.7</v>
      </c>
      <c r="P20" s="172">
        <f>SUM(Q20:R20)</f>
        <v>38.5</v>
      </c>
      <c r="Q20" s="173">
        <v>38.5</v>
      </c>
      <c r="R20" s="173">
        <v>0</v>
      </c>
      <c r="S20" s="172">
        <f>SUM(T20:U20)</f>
        <v>0</v>
      </c>
      <c r="T20" s="173">
        <v>0</v>
      </c>
      <c r="U20" s="173">
        <v>0</v>
      </c>
      <c r="V20" s="172">
        <f>SUM(W20:X20)</f>
        <v>0</v>
      </c>
      <c r="W20" s="173">
        <v>0</v>
      </c>
      <c r="X20" s="173">
        <v>0</v>
      </c>
      <c r="Y20" s="174">
        <v>47.4</v>
      </c>
      <c r="Z20" s="175">
        <f>D20+Y20</f>
        <v>156.79999999999998</v>
      </c>
      <c r="AA20" s="176">
        <f>SUM(AB20:AC20)</f>
        <v>109.39999999999999</v>
      </c>
      <c r="AB20" s="177">
        <f>G20+J20+M20+S20+V20</f>
        <v>70.89999999999999</v>
      </c>
      <c r="AC20" s="178">
        <f>P20</f>
        <v>38.5</v>
      </c>
      <c r="AD20" s="179">
        <f t="shared" si="6"/>
        <v>511.95657260517567</v>
      </c>
      <c r="AE20" s="180">
        <f t="shared" si="7"/>
        <v>331.78904019841826</v>
      </c>
      <c r="AF20" s="181">
        <f t="shared" si="8"/>
        <v>180.16753240675746</v>
      </c>
      <c r="AG20" s="182">
        <f t="shared" si="9"/>
        <v>733.7732228929757</v>
      </c>
      <c r="AH20" s="183">
        <f t="shared" si="10"/>
        <v>221.8166502878001</v>
      </c>
      <c r="AI20" s="184">
        <f>AC20*100/AA20</f>
        <v>35.191956124314444</v>
      </c>
    </row>
    <row r="21" spans="1:35" s="164" customFormat="1" ht="19.5" customHeight="1">
      <c r="A21" s="170">
        <v>16</v>
      </c>
      <c r="B21" s="169" t="s">
        <v>114</v>
      </c>
      <c r="C21" s="167">
        <v>15010</v>
      </c>
      <c r="D21" s="171">
        <f t="shared" si="12"/>
        <v>294.1</v>
      </c>
      <c r="E21" s="151">
        <f t="shared" si="12"/>
        <v>278.4</v>
      </c>
      <c r="F21" s="151">
        <f t="shared" si="12"/>
        <v>15.700000000000001</v>
      </c>
      <c r="G21" s="172">
        <f>SUM(H21:I21)</f>
        <v>0</v>
      </c>
      <c r="H21" s="173">
        <v>0</v>
      </c>
      <c r="I21" s="173">
        <v>0</v>
      </c>
      <c r="J21" s="172">
        <f>SUM(K21:L21)</f>
        <v>230.70000000000002</v>
      </c>
      <c r="K21" s="173">
        <v>219.4</v>
      </c>
      <c r="L21" s="173">
        <v>11.3</v>
      </c>
      <c r="M21" s="172">
        <f>SUM(N21:O21)</f>
        <v>13.299999999999999</v>
      </c>
      <c r="N21" s="173">
        <v>11.2</v>
      </c>
      <c r="O21" s="173">
        <v>2.1</v>
      </c>
      <c r="P21" s="172">
        <f>SUM(Q21:R21)</f>
        <v>49.3</v>
      </c>
      <c r="Q21" s="173">
        <v>47.8</v>
      </c>
      <c r="R21" s="173">
        <v>1.5</v>
      </c>
      <c r="S21" s="172">
        <f>SUM(T21:U21)</f>
        <v>0</v>
      </c>
      <c r="T21" s="173">
        <v>0</v>
      </c>
      <c r="U21" s="173">
        <v>0</v>
      </c>
      <c r="V21" s="172">
        <f>SUM(W21:X21)</f>
        <v>0.8</v>
      </c>
      <c r="W21" s="173">
        <v>0</v>
      </c>
      <c r="X21" s="173">
        <v>0.8</v>
      </c>
      <c r="Y21" s="174">
        <v>70</v>
      </c>
      <c r="Z21" s="175">
        <f t="shared" si="2"/>
        <v>364.1</v>
      </c>
      <c r="AA21" s="176">
        <f t="shared" si="3"/>
        <v>294.1</v>
      </c>
      <c r="AB21" s="177">
        <f t="shared" si="4"/>
        <v>244.80000000000004</v>
      </c>
      <c r="AC21" s="178">
        <f t="shared" si="5"/>
        <v>49.3</v>
      </c>
      <c r="AD21" s="179">
        <f t="shared" si="6"/>
        <v>653.1201421274707</v>
      </c>
      <c r="AE21" s="180">
        <f t="shared" si="7"/>
        <v>543.6375749500334</v>
      </c>
      <c r="AF21" s="181">
        <f t="shared" si="8"/>
        <v>109.48256717743726</v>
      </c>
      <c r="AG21" s="182">
        <f t="shared" si="9"/>
        <v>808.572063069065</v>
      </c>
      <c r="AH21" s="183">
        <f t="shared" si="10"/>
        <v>155.45192094159447</v>
      </c>
      <c r="AI21" s="184">
        <f t="shared" si="11"/>
        <v>16.76300578034682</v>
      </c>
    </row>
    <row r="22" spans="1:35" s="164" customFormat="1" ht="19.5" customHeight="1">
      <c r="A22" s="170">
        <v>17</v>
      </c>
      <c r="B22" s="169" t="s">
        <v>115</v>
      </c>
      <c r="C22" s="167">
        <v>54903</v>
      </c>
      <c r="D22" s="171">
        <f t="shared" si="12"/>
        <v>1248.1</v>
      </c>
      <c r="E22" s="151">
        <f t="shared" si="12"/>
        <v>1160.8</v>
      </c>
      <c r="F22" s="151">
        <f t="shared" si="12"/>
        <v>87.3</v>
      </c>
      <c r="G22" s="172">
        <f t="shared" si="1"/>
        <v>0</v>
      </c>
      <c r="H22" s="173">
        <v>0</v>
      </c>
      <c r="I22" s="173">
        <v>0</v>
      </c>
      <c r="J22" s="172">
        <f t="shared" si="13"/>
        <v>943.1999999999999</v>
      </c>
      <c r="K22" s="173">
        <v>904.4</v>
      </c>
      <c r="L22" s="173">
        <v>38.8</v>
      </c>
      <c r="M22" s="172">
        <v>0</v>
      </c>
      <c r="N22" s="173">
        <v>0</v>
      </c>
      <c r="O22" s="173">
        <v>0</v>
      </c>
      <c r="P22" s="172">
        <f t="shared" si="15"/>
        <v>222.3</v>
      </c>
      <c r="Q22" s="173">
        <v>215.4</v>
      </c>
      <c r="R22" s="173">
        <v>6.9</v>
      </c>
      <c r="S22" s="172">
        <f t="shared" si="16"/>
        <v>0</v>
      </c>
      <c r="T22" s="173">
        <v>0</v>
      </c>
      <c r="U22" s="173">
        <v>0</v>
      </c>
      <c r="V22" s="172">
        <f t="shared" si="17"/>
        <v>82.6</v>
      </c>
      <c r="W22" s="173">
        <v>41</v>
      </c>
      <c r="X22" s="173">
        <v>41.6</v>
      </c>
      <c r="Y22" s="174">
        <v>316.7</v>
      </c>
      <c r="Z22" s="175">
        <f t="shared" si="2"/>
        <v>1564.8</v>
      </c>
      <c r="AA22" s="176">
        <f t="shared" si="3"/>
        <v>1248.1</v>
      </c>
      <c r="AB22" s="177">
        <f t="shared" si="4"/>
        <v>1025.8</v>
      </c>
      <c r="AC22" s="178">
        <f t="shared" si="5"/>
        <v>222.3</v>
      </c>
      <c r="AD22" s="179">
        <f t="shared" si="6"/>
        <v>757.7606566732843</v>
      </c>
      <c r="AE22" s="180">
        <f t="shared" si="7"/>
        <v>622.7953542307948</v>
      </c>
      <c r="AF22" s="181">
        <f t="shared" si="8"/>
        <v>134.96530244248947</v>
      </c>
      <c r="AG22" s="182">
        <f t="shared" si="9"/>
        <v>950.0391599730433</v>
      </c>
      <c r="AH22" s="183">
        <f t="shared" si="10"/>
        <v>192.27850329975897</v>
      </c>
      <c r="AI22" s="184">
        <f>AC22*100/AA22</f>
        <v>17.81107283070267</v>
      </c>
    </row>
    <row r="23" spans="1:35" s="164" customFormat="1" ht="19.5" customHeight="1">
      <c r="A23" s="170">
        <v>18</v>
      </c>
      <c r="B23" s="169" t="s">
        <v>116</v>
      </c>
      <c r="C23" s="167">
        <v>33998</v>
      </c>
      <c r="D23" s="171">
        <f t="shared" si="12"/>
        <v>587.4</v>
      </c>
      <c r="E23" s="151">
        <f t="shared" si="12"/>
        <v>546.7</v>
      </c>
      <c r="F23" s="151">
        <f t="shared" si="12"/>
        <v>40.7</v>
      </c>
      <c r="G23" s="172">
        <v>0</v>
      </c>
      <c r="H23" s="173">
        <v>0</v>
      </c>
      <c r="I23" s="188">
        <v>0</v>
      </c>
      <c r="J23" s="172">
        <f t="shared" si="13"/>
        <v>355</v>
      </c>
      <c r="K23" s="173">
        <v>325.8</v>
      </c>
      <c r="L23" s="173">
        <v>29.2</v>
      </c>
      <c r="M23" s="172">
        <f t="shared" si="14"/>
        <v>0</v>
      </c>
      <c r="N23" s="173">
        <v>0</v>
      </c>
      <c r="O23" s="173">
        <v>0</v>
      </c>
      <c r="P23" s="172">
        <f t="shared" si="15"/>
        <v>170.5</v>
      </c>
      <c r="Q23" s="173">
        <v>169.5</v>
      </c>
      <c r="R23" s="173">
        <v>1</v>
      </c>
      <c r="S23" s="172">
        <v>0</v>
      </c>
      <c r="T23" s="173">
        <v>0</v>
      </c>
      <c r="U23" s="173">
        <v>0</v>
      </c>
      <c r="V23" s="172">
        <f t="shared" si="17"/>
        <v>61.9</v>
      </c>
      <c r="W23" s="173">
        <v>51.4</v>
      </c>
      <c r="X23" s="173">
        <v>10.5</v>
      </c>
      <c r="Y23" s="174">
        <v>349.4</v>
      </c>
      <c r="Z23" s="175">
        <f t="shared" si="2"/>
        <v>936.8</v>
      </c>
      <c r="AA23" s="176">
        <f t="shared" si="3"/>
        <v>587.4</v>
      </c>
      <c r="AB23" s="177">
        <f t="shared" si="4"/>
        <v>416.9</v>
      </c>
      <c r="AC23" s="178">
        <f t="shared" si="5"/>
        <v>170.5</v>
      </c>
      <c r="AD23" s="179">
        <f t="shared" si="6"/>
        <v>575.9162303664922</v>
      </c>
      <c r="AE23" s="180">
        <f t="shared" si="7"/>
        <v>408.7495342863305</v>
      </c>
      <c r="AF23" s="181">
        <f t="shared" si="8"/>
        <v>167.16669608016159</v>
      </c>
      <c r="AG23" s="182">
        <f t="shared" si="9"/>
        <v>918.4854011020255</v>
      </c>
      <c r="AH23" s="183">
        <f t="shared" si="10"/>
        <v>342.5691707355334</v>
      </c>
      <c r="AI23" s="184">
        <f t="shared" si="11"/>
        <v>29.02621722846442</v>
      </c>
    </row>
    <row r="24" spans="1:35" s="164" customFormat="1" ht="19.5" customHeight="1">
      <c r="A24" s="170">
        <v>19</v>
      </c>
      <c r="B24" s="169" t="s">
        <v>117</v>
      </c>
      <c r="C24" s="167">
        <v>26670</v>
      </c>
      <c r="D24" s="171">
        <f t="shared" si="12"/>
        <v>535.5</v>
      </c>
      <c r="E24" s="151">
        <f t="shared" si="12"/>
        <v>476.8</v>
      </c>
      <c r="F24" s="151">
        <f t="shared" si="12"/>
        <v>58.7</v>
      </c>
      <c r="G24" s="172">
        <v>0</v>
      </c>
      <c r="H24" s="173">
        <v>0</v>
      </c>
      <c r="I24" s="173">
        <v>0</v>
      </c>
      <c r="J24" s="172">
        <f t="shared" si="13"/>
        <v>343.6</v>
      </c>
      <c r="K24" s="173">
        <v>301.6</v>
      </c>
      <c r="L24" s="173">
        <v>42</v>
      </c>
      <c r="M24" s="172">
        <f t="shared" si="14"/>
        <v>0</v>
      </c>
      <c r="N24" s="173">
        <v>0</v>
      </c>
      <c r="O24" s="173">
        <v>0</v>
      </c>
      <c r="P24" s="172">
        <f t="shared" si="15"/>
        <v>130.8</v>
      </c>
      <c r="Q24" s="173">
        <v>130.3</v>
      </c>
      <c r="R24" s="173">
        <v>0.5</v>
      </c>
      <c r="S24" s="172">
        <v>0</v>
      </c>
      <c r="T24" s="173">
        <v>0</v>
      </c>
      <c r="U24" s="173">
        <v>0</v>
      </c>
      <c r="V24" s="172">
        <f t="shared" si="17"/>
        <v>61.099999999999994</v>
      </c>
      <c r="W24" s="173">
        <v>44.9</v>
      </c>
      <c r="X24" s="173">
        <v>16.2</v>
      </c>
      <c r="Y24" s="174">
        <v>408.1</v>
      </c>
      <c r="Z24" s="175">
        <f t="shared" si="2"/>
        <v>943.6</v>
      </c>
      <c r="AA24" s="176">
        <f t="shared" si="3"/>
        <v>535.5</v>
      </c>
      <c r="AB24" s="177">
        <f t="shared" si="4"/>
        <v>404.70000000000005</v>
      </c>
      <c r="AC24" s="178">
        <f t="shared" si="5"/>
        <v>130.8</v>
      </c>
      <c r="AD24" s="179">
        <f t="shared" si="6"/>
        <v>669.2913385826771</v>
      </c>
      <c r="AE24" s="180">
        <f t="shared" si="7"/>
        <v>505.811773528309</v>
      </c>
      <c r="AF24" s="181">
        <f t="shared" si="8"/>
        <v>163.4795650543682</v>
      </c>
      <c r="AG24" s="182">
        <f t="shared" si="9"/>
        <v>1179.3525809273842</v>
      </c>
      <c r="AH24" s="183">
        <f t="shared" si="10"/>
        <v>510.06124234470695</v>
      </c>
      <c r="AI24" s="184">
        <f t="shared" si="11"/>
        <v>24.42577030812325</v>
      </c>
    </row>
    <row r="25" spans="1:35" s="164" customFormat="1" ht="19.5" customHeight="1">
      <c r="A25" s="170">
        <v>20</v>
      </c>
      <c r="B25" s="169" t="s">
        <v>38</v>
      </c>
      <c r="C25" s="167">
        <v>6530</v>
      </c>
      <c r="D25" s="171">
        <f t="shared" si="12"/>
        <v>107.5</v>
      </c>
      <c r="E25" s="151">
        <f t="shared" si="12"/>
        <v>106.5</v>
      </c>
      <c r="F25" s="151">
        <f t="shared" si="12"/>
        <v>1</v>
      </c>
      <c r="G25" s="172">
        <f t="shared" si="1"/>
        <v>0</v>
      </c>
      <c r="H25" s="173">
        <v>0</v>
      </c>
      <c r="I25" s="173">
        <v>0</v>
      </c>
      <c r="J25" s="172">
        <f t="shared" si="13"/>
        <v>78.2</v>
      </c>
      <c r="K25" s="173">
        <v>78.2</v>
      </c>
      <c r="L25" s="173">
        <v>0</v>
      </c>
      <c r="M25" s="172">
        <f t="shared" si="14"/>
        <v>5.7</v>
      </c>
      <c r="N25" s="173">
        <v>4.7</v>
      </c>
      <c r="O25" s="173">
        <v>1</v>
      </c>
      <c r="P25" s="172">
        <f t="shared" si="15"/>
        <v>23.6</v>
      </c>
      <c r="Q25" s="173">
        <v>23.6</v>
      </c>
      <c r="R25" s="173">
        <v>0</v>
      </c>
      <c r="S25" s="172">
        <f t="shared" si="16"/>
        <v>0</v>
      </c>
      <c r="T25" s="173">
        <v>0</v>
      </c>
      <c r="U25" s="173">
        <v>0</v>
      </c>
      <c r="V25" s="172">
        <f t="shared" si="17"/>
        <v>0</v>
      </c>
      <c r="W25" s="173">
        <v>0</v>
      </c>
      <c r="X25" s="173">
        <v>0</v>
      </c>
      <c r="Y25" s="174">
        <v>52.8</v>
      </c>
      <c r="Z25" s="175">
        <f t="shared" si="2"/>
        <v>160.3</v>
      </c>
      <c r="AA25" s="176">
        <f t="shared" si="3"/>
        <v>107.5</v>
      </c>
      <c r="AB25" s="177">
        <f t="shared" si="4"/>
        <v>83.9</v>
      </c>
      <c r="AC25" s="178">
        <f t="shared" si="5"/>
        <v>23.6</v>
      </c>
      <c r="AD25" s="179">
        <f t="shared" si="6"/>
        <v>548.7493619193466</v>
      </c>
      <c r="AE25" s="180">
        <f t="shared" si="7"/>
        <v>428.2797345584482</v>
      </c>
      <c r="AF25" s="181">
        <f t="shared" si="8"/>
        <v>120.46962736089843</v>
      </c>
      <c r="AG25" s="182">
        <f t="shared" si="9"/>
        <v>818.2746299132211</v>
      </c>
      <c r="AH25" s="183">
        <f t="shared" si="10"/>
        <v>269.52526799387437</v>
      </c>
      <c r="AI25" s="184">
        <f t="shared" si="11"/>
        <v>21.953488372093023</v>
      </c>
    </row>
    <row r="26" spans="1:35" s="164" customFormat="1" ht="19.5" customHeight="1">
      <c r="A26" s="170">
        <v>21</v>
      </c>
      <c r="B26" s="169" t="s">
        <v>39</v>
      </c>
      <c r="C26" s="167">
        <v>16259</v>
      </c>
      <c r="D26" s="171">
        <f t="shared" si="12"/>
        <v>224.9</v>
      </c>
      <c r="E26" s="151">
        <f t="shared" si="12"/>
        <v>204.1</v>
      </c>
      <c r="F26" s="151">
        <f t="shared" si="12"/>
        <v>20.8</v>
      </c>
      <c r="G26" s="172">
        <f t="shared" si="1"/>
        <v>0</v>
      </c>
      <c r="H26" s="173">
        <v>0</v>
      </c>
      <c r="I26" s="173">
        <v>0</v>
      </c>
      <c r="J26" s="172">
        <f t="shared" si="13"/>
        <v>158.9</v>
      </c>
      <c r="K26" s="173">
        <v>143</v>
      </c>
      <c r="L26" s="173">
        <v>15.9</v>
      </c>
      <c r="M26" s="172">
        <f t="shared" si="14"/>
        <v>10.100000000000001</v>
      </c>
      <c r="N26" s="173">
        <v>5.2</v>
      </c>
      <c r="O26" s="173">
        <v>4.9</v>
      </c>
      <c r="P26" s="172">
        <f t="shared" si="15"/>
        <v>55.9</v>
      </c>
      <c r="Q26" s="173">
        <v>55.9</v>
      </c>
      <c r="R26" s="173">
        <v>0</v>
      </c>
      <c r="S26" s="172">
        <f t="shared" si="16"/>
        <v>0</v>
      </c>
      <c r="T26" s="173">
        <v>0</v>
      </c>
      <c r="U26" s="173">
        <v>0</v>
      </c>
      <c r="V26" s="172">
        <f t="shared" si="17"/>
        <v>0</v>
      </c>
      <c r="W26" s="173">
        <v>0</v>
      </c>
      <c r="X26" s="173">
        <v>0</v>
      </c>
      <c r="Y26" s="174">
        <v>129.4</v>
      </c>
      <c r="Z26" s="175">
        <f t="shared" si="2"/>
        <v>354.3</v>
      </c>
      <c r="AA26" s="176">
        <f t="shared" si="3"/>
        <v>224.9</v>
      </c>
      <c r="AB26" s="177">
        <f t="shared" si="4"/>
        <v>169</v>
      </c>
      <c r="AC26" s="178">
        <f t="shared" si="5"/>
        <v>55.9</v>
      </c>
      <c r="AD26" s="179">
        <f t="shared" si="6"/>
        <v>461.07796707464587</v>
      </c>
      <c r="AE26" s="180">
        <f t="shared" si="7"/>
        <v>346.4747729462656</v>
      </c>
      <c r="AF26" s="181">
        <f t="shared" si="8"/>
        <v>114.60319412838018</v>
      </c>
      <c r="AG26" s="182">
        <f t="shared" si="9"/>
        <v>726.3669352358693</v>
      </c>
      <c r="AH26" s="183">
        <f t="shared" si="10"/>
        <v>265.2889681612235</v>
      </c>
      <c r="AI26" s="184">
        <f t="shared" si="11"/>
        <v>24.85549132947977</v>
      </c>
    </row>
    <row r="27" spans="1:35" s="164" customFormat="1" ht="19.5" customHeight="1">
      <c r="A27" s="165">
        <v>22</v>
      </c>
      <c r="B27" s="169" t="s">
        <v>40</v>
      </c>
      <c r="C27" s="167">
        <v>8237</v>
      </c>
      <c r="D27" s="171">
        <f t="shared" si="12"/>
        <v>153.5</v>
      </c>
      <c r="E27" s="151">
        <f t="shared" si="12"/>
        <v>147.6</v>
      </c>
      <c r="F27" s="151">
        <f t="shared" si="12"/>
        <v>5.8999999999999995</v>
      </c>
      <c r="G27" s="172">
        <f t="shared" si="1"/>
        <v>0</v>
      </c>
      <c r="H27" s="173">
        <v>0</v>
      </c>
      <c r="I27" s="173">
        <v>0</v>
      </c>
      <c r="J27" s="172">
        <f t="shared" si="13"/>
        <v>118.5</v>
      </c>
      <c r="K27" s="173">
        <v>114</v>
      </c>
      <c r="L27" s="173">
        <v>4.5</v>
      </c>
      <c r="M27" s="172">
        <f t="shared" si="14"/>
        <v>10.1</v>
      </c>
      <c r="N27" s="173">
        <v>9.5</v>
      </c>
      <c r="O27" s="173">
        <v>0.6</v>
      </c>
      <c r="P27" s="172">
        <f t="shared" si="15"/>
        <v>24.1</v>
      </c>
      <c r="Q27" s="173">
        <v>24.1</v>
      </c>
      <c r="R27" s="173">
        <v>0</v>
      </c>
      <c r="S27" s="172">
        <f t="shared" si="16"/>
        <v>0</v>
      </c>
      <c r="T27" s="173">
        <v>0</v>
      </c>
      <c r="U27" s="173">
        <v>0</v>
      </c>
      <c r="V27" s="172">
        <f t="shared" si="17"/>
        <v>0.8</v>
      </c>
      <c r="W27" s="173">
        <v>0</v>
      </c>
      <c r="X27" s="173">
        <v>0.8</v>
      </c>
      <c r="Y27" s="174">
        <v>52.5</v>
      </c>
      <c r="Z27" s="175">
        <f t="shared" si="2"/>
        <v>206</v>
      </c>
      <c r="AA27" s="176">
        <f t="shared" si="3"/>
        <v>153.5</v>
      </c>
      <c r="AB27" s="177">
        <f t="shared" si="4"/>
        <v>129.4</v>
      </c>
      <c r="AC27" s="178">
        <f t="shared" si="5"/>
        <v>24.1</v>
      </c>
      <c r="AD27" s="179">
        <f t="shared" si="6"/>
        <v>621.1808506333211</v>
      </c>
      <c r="AE27" s="180">
        <f t="shared" si="7"/>
        <v>523.6534336934968</v>
      </c>
      <c r="AF27" s="181">
        <f t="shared" si="8"/>
        <v>97.52741693982438</v>
      </c>
      <c r="AG27" s="182">
        <f t="shared" si="9"/>
        <v>833.6368418922748</v>
      </c>
      <c r="AH27" s="183">
        <f t="shared" si="10"/>
        <v>212.4559912589535</v>
      </c>
      <c r="AI27" s="184">
        <f t="shared" si="11"/>
        <v>15.700325732899023</v>
      </c>
    </row>
    <row r="28" spans="1:35" s="168" customFormat="1" ht="19.5" customHeight="1">
      <c r="A28" s="170">
        <v>23</v>
      </c>
      <c r="B28" s="169" t="s">
        <v>41</v>
      </c>
      <c r="C28" s="167">
        <v>6191</v>
      </c>
      <c r="D28" s="171">
        <f t="shared" si="12"/>
        <v>104.89999999999999</v>
      </c>
      <c r="E28" s="151">
        <f t="shared" si="12"/>
        <v>102.2</v>
      </c>
      <c r="F28" s="151">
        <f t="shared" si="12"/>
        <v>2.6999999999999997</v>
      </c>
      <c r="G28" s="172">
        <f t="shared" si="1"/>
        <v>0</v>
      </c>
      <c r="H28" s="185">
        <v>0</v>
      </c>
      <c r="I28" s="185">
        <v>0</v>
      </c>
      <c r="J28" s="172">
        <f t="shared" si="13"/>
        <v>84.8</v>
      </c>
      <c r="K28" s="185">
        <v>83.2</v>
      </c>
      <c r="L28" s="185">
        <v>1.6</v>
      </c>
      <c r="M28" s="172">
        <f t="shared" si="14"/>
        <v>11.899999999999999</v>
      </c>
      <c r="N28" s="185">
        <v>11.2</v>
      </c>
      <c r="O28" s="185">
        <v>0.7</v>
      </c>
      <c r="P28" s="172">
        <f t="shared" si="15"/>
        <v>8.2</v>
      </c>
      <c r="Q28" s="185">
        <v>7.8</v>
      </c>
      <c r="R28" s="185">
        <v>0.4</v>
      </c>
      <c r="S28" s="172">
        <f t="shared" si="16"/>
        <v>0</v>
      </c>
      <c r="T28" s="185">
        <v>0</v>
      </c>
      <c r="U28" s="185">
        <v>0</v>
      </c>
      <c r="V28" s="172">
        <f t="shared" si="17"/>
        <v>0</v>
      </c>
      <c r="W28" s="185">
        <v>0</v>
      </c>
      <c r="X28" s="185">
        <v>0</v>
      </c>
      <c r="Y28" s="174">
        <v>0</v>
      </c>
      <c r="Z28" s="175">
        <f t="shared" si="2"/>
        <v>104.89999999999999</v>
      </c>
      <c r="AA28" s="176">
        <f t="shared" si="3"/>
        <v>104.89999999999999</v>
      </c>
      <c r="AB28" s="177">
        <f t="shared" si="4"/>
        <v>96.69999999999999</v>
      </c>
      <c r="AC28" s="178">
        <f t="shared" si="5"/>
        <v>8.2</v>
      </c>
      <c r="AD28" s="179">
        <f t="shared" si="6"/>
        <v>564.7983632154202</v>
      </c>
      <c r="AE28" s="180">
        <f t="shared" si="7"/>
        <v>520.6482528401443</v>
      </c>
      <c r="AF28" s="181">
        <f t="shared" si="8"/>
        <v>44.15011037527593</v>
      </c>
      <c r="AG28" s="182">
        <f t="shared" si="9"/>
        <v>564.7983632154202</v>
      </c>
      <c r="AH28" s="183">
        <f t="shared" si="10"/>
        <v>0</v>
      </c>
      <c r="AI28" s="184">
        <f t="shared" si="11"/>
        <v>7.816968541468064</v>
      </c>
    </row>
    <row r="29" spans="1:35" s="168" customFormat="1" ht="19.5" customHeight="1">
      <c r="A29" s="170">
        <v>24</v>
      </c>
      <c r="B29" s="169" t="s">
        <v>42</v>
      </c>
      <c r="C29" s="167">
        <v>12873</v>
      </c>
      <c r="D29" s="171">
        <f>G29+J29+M29+P29+S29+V29</f>
        <v>254.99999999999997</v>
      </c>
      <c r="E29" s="151">
        <f>H29+K29+N29+Q29+T29+W29</f>
        <v>243.6</v>
      </c>
      <c r="F29" s="151">
        <f>L29+I29+O29+R29+U29+X29</f>
        <v>11.4</v>
      </c>
      <c r="G29" s="172">
        <f>SUM(H29:I29)</f>
        <v>0</v>
      </c>
      <c r="H29" s="185">
        <v>0</v>
      </c>
      <c r="I29" s="185">
        <v>0</v>
      </c>
      <c r="J29" s="172">
        <f>SUM(K29:L29)</f>
        <v>169.7</v>
      </c>
      <c r="K29" s="185">
        <v>163.1</v>
      </c>
      <c r="L29" s="185">
        <v>6.6</v>
      </c>
      <c r="M29" s="172">
        <f>SUM(N29:O29)</f>
        <v>9.3</v>
      </c>
      <c r="N29" s="185">
        <v>6.6</v>
      </c>
      <c r="O29" s="185">
        <v>2.7</v>
      </c>
      <c r="P29" s="172">
        <f>SUM(Q29:R29)</f>
        <v>71.39999999999999</v>
      </c>
      <c r="Q29" s="185">
        <v>69.3</v>
      </c>
      <c r="R29" s="185">
        <v>2.1</v>
      </c>
      <c r="S29" s="172">
        <f>SUM(T29:U29)</f>
        <v>0</v>
      </c>
      <c r="T29" s="185">
        <v>0</v>
      </c>
      <c r="U29" s="185">
        <v>0</v>
      </c>
      <c r="V29" s="172">
        <f>SUM(W29:X29)</f>
        <v>4.6</v>
      </c>
      <c r="W29" s="185">
        <v>4.6</v>
      </c>
      <c r="X29" s="185">
        <v>0</v>
      </c>
      <c r="Y29" s="174">
        <v>87.3</v>
      </c>
      <c r="Z29" s="175">
        <f>D29+Y29</f>
        <v>342.29999999999995</v>
      </c>
      <c r="AA29" s="189">
        <f>SUM(AB29:AC29)</f>
        <v>255</v>
      </c>
      <c r="AB29" s="173">
        <f>G29+J29+M29+S29+V29</f>
        <v>183.6</v>
      </c>
      <c r="AC29" s="190">
        <f>P29</f>
        <v>71.39999999999999</v>
      </c>
      <c r="AD29" s="179">
        <f t="shared" si="6"/>
        <v>660.2967451254564</v>
      </c>
      <c r="AE29" s="180">
        <f t="shared" si="7"/>
        <v>475.41365649032855</v>
      </c>
      <c r="AF29" s="181">
        <f t="shared" si="8"/>
        <v>184.88308863512776</v>
      </c>
      <c r="AG29" s="182">
        <f t="shared" si="9"/>
        <v>886.3512778684067</v>
      </c>
      <c r="AH29" s="183">
        <f t="shared" si="10"/>
        <v>226.05453274295033</v>
      </c>
      <c r="AI29" s="184">
        <f>AC29*100/AA29</f>
        <v>27.999999999999996</v>
      </c>
    </row>
    <row r="30" spans="1:35" s="168" customFormat="1" ht="19.5" customHeight="1">
      <c r="A30" s="170">
        <v>25</v>
      </c>
      <c r="B30" s="169" t="s">
        <v>43</v>
      </c>
      <c r="C30" s="167">
        <v>17077</v>
      </c>
      <c r="D30" s="171">
        <f t="shared" si="12"/>
        <v>336.5</v>
      </c>
      <c r="E30" s="151">
        <f t="shared" si="12"/>
        <v>312.6</v>
      </c>
      <c r="F30" s="151">
        <f t="shared" si="12"/>
        <v>23.9</v>
      </c>
      <c r="G30" s="172">
        <f t="shared" si="1"/>
        <v>0</v>
      </c>
      <c r="H30" s="185">
        <v>0</v>
      </c>
      <c r="I30" s="185">
        <v>0</v>
      </c>
      <c r="J30" s="172">
        <f t="shared" si="13"/>
        <v>280.5</v>
      </c>
      <c r="K30" s="185">
        <v>270.5</v>
      </c>
      <c r="L30" s="185">
        <v>10</v>
      </c>
      <c r="M30" s="172">
        <f t="shared" si="14"/>
        <v>15.399999999999999</v>
      </c>
      <c r="N30" s="185">
        <v>12.1</v>
      </c>
      <c r="O30" s="185">
        <v>3.3</v>
      </c>
      <c r="P30" s="172">
        <f t="shared" si="15"/>
        <v>29</v>
      </c>
      <c r="Q30" s="185">
        <v>29</v>
      </c>
      <c r="R30" s="185">
        <v>0</v>
      </c>
      <c r="S30" s="172">
        <f t="shared" si="16"/>
        <v>0</v>
      </c>
      <c r="T30" s="185">
        <v>0</v>
      </c>
      <c r="U30" s="185">
        <v>0</v>
      </c>
      <c r="V30" s="172">
        <f t="shared" si="17"/>
        <v>11.6</v>
      </c>
      <c r="W30" s="185">
        <v>1</v>
      </c>
      <c r="X30" s="185">
        <v>10.6</v>
      </c>
      <c r="Y30" s="174">
        <v>65.2</v>
      </c>
      <c r="Z30" s="175">
        <f t="shared" si="2"/>
        <v>401.7</v>
      </c>
      <c r="AA30" s="176">
        <f t="shared" si="3"/>
        <v>336.5</v>
      </c>
      <c r="AB30" s="177">
        <f t="shared" si="4"/>
        <v>307.5</v>
      </c>
      <c r="AC30" s="178">
        <f t="shared" si="5"/>
        <v>29</v>
      </c>
      <c r="AD30" s="179">
        <f t="shared" si="6"/>
        <v>656.828873143214</v>
      </c>
      <c r="AE30" s="180">
        <f t="shared" si="7"/>
        <v>600.2225215201734</v>
      </c>
      <c r="AF30" s="181">
        <f t="shared" si="8"/>
        <v>56.60635162304074</v>
      </c>
      <c r="AG30" s="182">
        <f t="shared" si="9"/>
        <v>784.0955671370849</v>
      </c>
      <c r="AH30" s="183">
        <f t="shared" si="10"/>
        <v>127.2666939938709</v>
      </c>
      <c r="AI30" s="184">
        <f t="shared" si="11"/>
        <v>8.618127786032689</v>
      </c>
    </row>
    <row r="31" spans="1:35" s="168" customFormat="1" ht="19.5" customHeight="1">
      <c r="A31" s="170">
        <v>26</v>
      </c>
      <c r="B31" s="169" t="s">
        <v>118</v>
      </c>
      <c r="C31" s="167">
        <v>10648</v>
      </c>
      <c r="D31" s="171">
        <f t="shared" si="12"/>
        <v>182.50000000000003</v>
      </c>
      <c r="E31" s="151">
        <f t="shared" si="12"/>
        <v>177.3</v>
      </c>
      <c r="F31" s="151">
        <f t="shared" si="12"/>
        <v>5.2</v>
      </c>
      <c r="G31" s="172">
        <f t="shared" si="1"/>
        <v>0</v>
      </c>
      <c r="H31" s="185">
        <v>0</v>
      </c>
      <c r="I31" s="185">
        <v>0</v>
      </c>
      <c r="J31" s="172">
        <f t="shared" si="13"/>
        <v>136.8</v>
      </c>
      <c r="K31" s="185">
        <v>134.8</v>
      </c>
      <c r="L31" s="185">
        <v>2</v>
      </c>
      <c r="M31" s="172">
        <f t="shared" si="14"/>
        <v>11.799999999999999</v>
      </c>
      <c r="N31" s="185">
        <v>10.6</v>
      </c>
      <c r="O31" s="185">
        <v>1.2</v>
      </c>
      <c r="P31" s="172">
        <f t="shared" si="15"/>
        <v>31.9</v>
      </c>
      <c r="Q31" s="185">
        <v>31.9</v>
      </c>
      <c r="R31" s="185">
        <v>0</v>
      </c>
      <c r="S31" s="172">
        <f t="shared" si="16"/>
        <v>0</v>
      </c>
      <c r="T31" s="185">
        <v>0</v>
      </c>
      <c r="U31" s="185">
        <v>0</v>
      </c>
      <c r="V31" s="172">
        <f t="shared" si="17"/>
        <v>2</v>
      </c>
      <c r="W31" s="185">
        <v>0</v>
      </c>
      <c r="X31" s="185">
        <v>2</v>
      </c>
      <c r="Y31" s="174">
        <v>50.7</v>
      </c>
      <c r="Z31" s="175">
        <f t="shared" si="2"/>
        <v>233.20000000000005</v>
      </c>
      <c r="AA31" s="176">
        <f t="shared" si="3"/>
        <v>182.50000000000003</v>
      </c>
      <c r="AB31" s="177">
        <f t="shared" si="4"/>
        <v>150.60000000000002</v>
      </c>
      <c r="AC31" s="178">
        <f t="shared" si="5"/>
        <v>31.9</v>
      </c>
      <c r="AD31" s="179">
        <f t="shared" si="6"/>
        <v>571.312296518908</v>
      </c>
      <c r="AE31" s="180">
        <f t="shared" si="7"/>
        <v>471.4500375657401</v>
      </c>
      <c r="AF31" s="181">
        <f t="shared" si="8"/>
        <v>99.86225895316804</v>
      </c>
      <c r="AG31" s="182">
        <f t="shared" si="9"/>
        <v>730.0275482093665</v>
      </c>
      <c r="AH31" s="183">
        <f t="shared" si="10"/>
        <v>158.7152516904583</v>
      </c>
      <c r="AI31" s="184">
        <f t="shared" si="11"/>
        <v>17.479452054794518</v>
      </c>
    </row>
    <row r="32" spans="1:35" s="168" customFormat="1" ht="19.5" customHeight="1">
      <c r="A32" s="170">
        <v>27</v>
      </c>
      <c r="B32" s="169" t="s">
        <v>45</v>
      </c>
      <c r="C32" s="167">
        <v>3785</v>
      </c>
      <c r="D32" s="171">
        <f t="shared" si="12"/>
        <v>67</v>
      </c>
      <c r="E32" s="151">
        <f t="shared" si="12"/>
        <v>63.8</v>
      </c>
      <c r="F32" s="151">
        <f t="shared" si="12"/>
        <v>3.2</v>
      </c>
      <c r="G32" s="172">
        <f>SUM(H32:I32)</f>
        <v>0</v>
      </c>
      <c r="H32" s="185">
        <v>0</v>
      </c>
      <c r="I32" s="185">
        <v>0</v>
      </c>
      <c r="J32" s="172">
        <f>SUM(K32:L32)</f>
        <v>52.099999999999994</v>
      </c>
      <c r="K32" s="185">
        <v>50.8</v>
      </c>
      <c r="L32" s="185">
        <v>1.3</v>
      </c>
      <c r="M32" s="172">
        <f>SUM(N32:O32)</f>
        <v>3.2</v>
      </c>
      <c r="N32" s="185">
        <v>2.7</v>
      </c>
      <c r="O32" s="185">
        <v>0.5</v>
      </c>
      <c r="P32" s="172">
        <f>SUM(Q32:R32)</f>
        <v>10.3</v>
      </c>
      <c r="Q32" s="185">
        <v>10.3</v>
      </c>
      <c r="R32" s="185">
        <v>0</v>
      </c>
      <c r="S32" s="172">
        <f>SUM(T32:U32)</f>
        <v>0</v>
      </c>
      <c r="T32" s="185">
        <v>0</v>
      </c>
      <c r="U32" s="185">
        <v>0</v>
      </c>
      <c r="V32" s="172">
        <f>SUM(W32:X32)</f>
        <v>1.4</v>
      </c>
      <c r="W32" s="185">
        <v>0</v>
      </c>
      <c r="X32" s="185">
        <v>1.4</v>
      </c>
      <c r="Y32" s="174">
        <v>22.8</v>
      </c>
      <c r="Z32" s="175">
        <f>D32+Y32</f>
        <v>89.8</v>
      </c>
      <c r="AA32" s="176">
        <f>SUM(AB32:AC32)</f>
        <v>67</v>
      </c>
      <c r="AB32" s="177">
        <f>G32+J32+M32+S32+V32</f>
        <v>56.699999999999996</v>
      </c>
      <c r="AC32" s="178">
        <f>P32</f>
        <v>10.3</v>
      </c>
      <c r="AD32" s="179">
        <f t="shared" si="6"/>
        <v>590.048436811977</v>
      </c>
      <c r="AE32" s="180">
        <f t="shared" si="7"/>
        <v>499.33949801849394</v>
      </c>
      <c r="AF32" s="181">
        <f t="shared" si="8"/>
        <v>90.70893879348304</v>
      </c>
      <c r="AG32" s="182">
        <f t="shared" si="9"/>
        <v>790.8410391897842</v>
      </c>
      <c r="AH32" s="183">
        <f t="shared" si="10"/>
        <v>200.79260237780716</v>
      </c>
      <c r="AI32" s="184">
        <f>AC32*100/AA32</f>
        <v>15.373134328358208</v>
      </c>
    </row>
    <row r="33" spans="1:35" s="164" customFormat="1" ht="19.5" customHeight="1">
      <c r="A33" s="165">
        <v>28</v>
      </c>
      <c r="B33" s="169" t="s">
        <v>119</v>
      </c>
      <c r="C33" s="167">
        <v>2959</v>
      </c>
      <c r="D33" s="171">
        <f t="shared" si="12"/>
        <v>74.8</v>
      </c>
      <c r="E33" s="151">
        <f t="shared" si="12"/>
        <v>68.8</v>
      </c>
      <c r="F33" s="151">
        <f t="shared" si="12"/>
        <v>5.999999999999999</v>
      </c>
      <c r="G33" s="172">
        <f t="shared" si="1"/>
        <v>0</v>
      </c>
      <c r="H33" s="185">
        <v>0</v>
      </c>
      <c r="I33" s="185">
        <v>0</v>
      </c>
      <c r="J33" s="172">
        <f t="shared" si="13"/>
        <v>63.7</v>
      </c>
      <c r="K33" s="173">
        <v>59.6</v>
      </c>
      <c r="L33" s="173">
        <v>4.1</v>
      </c>
      <c r="M33" s="172">
        <f t="shared" si="14"/>
        <v>7.5</v>
      </c>
      <c r="N33" s="173">
        <v>5.9</v>
      </c>
      <c r="O33" s="173">
        <v>1.6</v>
      </c>
      <c r="P33" s="172">
        <f t="shared" si="15"/>
        <v>3.5999999999999996</v>
      </c>
      <c r="Q33" s="173">
        <v>3.3</v>
      </c>
      <c r="R33" s="173">
        <v>0.3</v>
      </c>
      <c r="S33" s="172">
        <f t="shared" si="16"/>
        <v>0</v>
      </c>
      <c r="T33" s="173">
        <v>0</v>
      </c>
      <c r="U33" s="173">
        <v>0</v>
      </c>
      <c r="V33" s="172">
        <f t="shared" si="17"/>
        <v>0</v>
      </c>
      <c r="W33" s="173">
        <v>0</v>
      </c>
      <c r="X33" s="173">
        <v>0</v>
      </c>
      <c r="Y33" s="174">
        <v>29.8</v>
      </c>
      <c r="Z33" s="175">
        <f>D33+Y33</f>
        <v>104.6</v>
      </c>
      <c r="AA33" s="176">
        <f t="shared" si="3"/>
        <v>74.8</v>
      </c>
      <c r="AB33" s="177">
        <f t="shared" si="4"/>
        <v>71.2</v>
      </c>
      <c r="AC33" s="178">
        <f t="shared" si="5"/>
        <v>3.5999999999999996</v>
      </c>
      <c r="AD33" s="179">
        <f t="shared" si="6"/>
        <v>842.6270136307311</v>
      </c>
      <c r="AE33" s="180">
        <f t="shared" si="7"/>
        <v>802.0727723329954</v>
      </c>
      <c r="AF33" s="181">
        <f t="shared" si="8"/>
        <v>40.554241297735715</v>
      </c>
      <c r="AG33" s="182">
        <f t="shared" si="9"/>
        <v>1178.3260110397657</v>
      </c>
      <c r="AH33" s="183">
        <f t="shared" si="10"/>
        <v>335.6989974090346</v>
      </c>
      <c r="AI33" s="184">
        <f t="shared" si="11"/>
        <v>4.81283422459893</v>
      </c>
    </row>
    <row r="34" spans="1:35" s="164" customFormat="1" ht="19.5" customHeight="1">
      <c r="A34" s="170">
        <v>29</v>
      </c>
      <c r="B34" s="169" t="s">
        <v>47</v>
      </c>
      <c r="C34" s="167">
        <v>10260</v>
      </c>
      <c r="D34" s="171">
        <f t="shared" si="12"/>
        <v>163.1</v>
      </c>
      <c r="E34" s="151">
        <f t="shared" si="12"/>
        <v>159.10000000000002</v>
      </c>
      <c r="F34" s="151">
        <f t="shared" si="12"/>
        <v>4</v>
      </c>
      <c r="G34" s="172">
        <f t="shared" si="1"/>
        <v>0</v>
      </c>
      <c r="H34" s="185">
        <v>0</v>
      </c>
      <c r="I34" s="185">
        <v>0</v>
      </c>
      <c r="J34" s="172">
        <f t="shared" si="13"/>
        <v>118.8</v>
      </c>
      <c r="K34" s="173">
        <v>117.2</v>
      </c>
      <c r="L34" s="173">
        <v>1.6</v>
      </c>
      <c r="M34" s="172">
        <f t="shared" si="14"/>
        <v>8.299999999999999</v>
      </c>
      <c r="N34" s="173">
        <v>8.2</v>
      </c>
      <c r="O34" s="185">
        <v>0.1</v>
      </c>
      <c r="P34" s="172">
        <f t="shared" si="15"/>
        <v>34.900000000000006</v>
      </c>
      <c r="Q34" s="173">
        <v>33.7</v>
      </c>
      <c r="R34" s="173">
        <v>1.2</v>
      </c>
      <c r="S34" s="172">
        <f t="shared" si="16"/>
        <v>0</v>
      </c>
      <c r="T34" s="173">
        <v>0</v>
      </c>
      <c r="U34" s="173">
        <v>0</v>
      </c>
      <c r="V34" s="172">
        <f t="shared" si="17"/>
        <v>1.1</v>
      </c>
      <c r="W34" s="173">
        <v>0</v>
      </c>
      <c r="X34" s="173">
        <v>1.1</v>
      </c>
      <c r="Y34" s="174">
        <v>34.6</v>
      </c>
      <c r="Z34" s="175">
        <f t="shared" si="2"/>
        <v>197.7</v>
      </c>
      <c r="AA34" s="176">
        <f t="shared" si="3"/>
        <v>163.1</v>
      </c>
      <c r="AB34" s="177">
        <f t="shared" si="4"/>
        <v>128.2</v>
      </c>
      <c r="AC34" s="178">
        <f t="shared" si="5"/>
        <v>34.900000000000006</v>
      </c>
      <c r="AD34" s="179">
        <f t="shared" si="6"/>
        <v>529.8895386614685</v>
      </c>
      <c r="AE34" s="180">
        <f t="shared" si="7"/>
        <v>416.5042235217674</v>
      </c>
      <c r="AF34" s="181">
        <f t="shared" si="8"/>
        <v>113.38531513970112</v>
      </c>
      <c r="AG34" s="182">
        <f t="shared" si="9"/>
        <v>642.300194931774</v>
      </c>
      <c r="AH34" s="183">
        <f t="shared" si="10"/>
        <v>112.4106562703054</v>
      </c>
      <c r="AI34" s="184">
        <f t="shared" si="11"/>
        <v>21.3979153893317</v>
      </c>
    </row>
    <row r="35" spans="1:35" s="168" customFormat="1" ht="19.5" customHeight="1">
      <c r="A35" s="170">
        <v>30</v>
      </c>
      <c r="B35" s="169" t="s">
        <v>48</v>
      </c>
      <c r="C35" s="167">
        <v>4586</v>
      </c>
      <c r="D35" s="171">
        <f>G35+J35+M35+P35+S35+V35</f>
        <v>84.00000000000001</v>
      </c>
      <c r="E35" s="151">
        <f>H35+K35+N35+Q35+T35+W35</f>
        <v>79</v>
      </c>
      <c r="F35" s="151">
        <f>I35+L35+O35+R35+U35+X35</f>
        <v>5</v>
      </c>
      <c r="G35" s="172">
        <f>SUM(H35:I35)</f>
        <v>0</v>
      </c>
      <c r="H35" s="185">
        <v>0</v>
      </c>
      <c r="I35" s="185">
        <v>0</v>
      </c>
      <c r="J35" s="172">
        <f>SUM(K35:L35)</f>
        <v>70.10000000000001</v>
      </c>
      <c r="K35" s="173">
        <v>67.2</v>
      </c>
      <c r="L35" s="173">
        <v>2.9</v>
      </c>
      <c r="M35" s="172">
        <f>SUM(N35:O35)</f>
        <v>6</v>
      </c>
      <c r="N35" s="173">
        <v>4</v>
      </c>
      <c r="O35" s="185">
        <v>2</v>
      </c>
      <c r="P35" s="172">
        <f>SUM(Q35:R35)</f>
        <v>7.8999999999999995</v>
      </c>
      <c r="Q35" s="173">
        <v>7.8</v>
      </c>
      <c r="R35" s="173">
        <v>0.1</v>
      </c>
      <c r="S35" s="172">
        <f>SUM(T35:U35)</f>
        <v>0</v>
      </c>
      <c r="T35" s="173">
        <v>0</v>
      </c>
      <c r="U35" s="173">
        <v>0</v>
      </c>
      <c r="V35" s="172">
        <f>SUM(W35:X35)</f>
        <v>0</v>
      </c>
      <c r="W35" s="173">
        <v>0</v>
      </c>
      <c r="X35" s="173">
        <v>0</v>
      </c>
      <c r="Y35" s="174">
        <v>141.6</v>
      </c>
      <c r="Z35" s="175">
        <f>D35+Y35</f>
        <v>225.60000000000002</v>
      </c>
      <c r="AA35" s="176">
        <f t="shared" si="3"/>
        <v>84.00000000000001</v>
      </c>
      <c r="AB35" s="177">
        <f>G35+J35+M35+S35+V35</f>
        <v>76.10000000000001</v>
      </c>
      <c r="AC35" s="178">
        <f>P35</f>
        <v>7.8999999999999995</v>
      </c>
      <c r="AD35" s="179">
        <f t="shared" si="6"/>
        <v>610.5538595726124</v>
      </c>
      <c r="AE35" s="180">
        <f t="shared" si="7"/>
        <v>553.1327227794737</v>
      </c>
      <c r="AF35" s="181">
        <f t="shared" si="8"/>
        <v>57.42113679313854</v>
      </c>
      <c r="AG35" s="182">
        <f t="shared" si="9"/>
        <v>1639.7732228521588</v>
      </c>
      <c r="AH35" s="183">
        <f t="shared" si="10"/>
        <v>1029.2193632795465</v>
      </c>
      <c r="AI35" s="184">
        <f>AC35*100/AA35</f>
        <v>9.404761904761903</v>
      </c>
    </row>
    <row r="36" spans="1:35" s="164" customFormat="1" ht="19.5" customHeight="1">
      <c r="A36" s="170">
        <v>31</v>
      </c>
      <c r="B36" s="169" t="s">
        <v>120</v>
      </c>
      <c r="C36" s="167">
        <v>6421</v>
      </c>
      <c r="D36" s="171">
        <f t="shared" si="12"/>
        <v>113.9</v>
      </c>
      <c r="E36" s="151">
        <f t="shared" si="12"/>
        <v>101.2</v>
      </c>
      <c r="F36" s="151">
        <f t="shared" si="12"/>
        <v>12.700000000000001</v>
      </c>
      <c r="G36" s="172">
        <f t="shared" si="1"/>
        <v>0</v>
      </c>
      <c r="H36" s="185">
        <v>0</v>
      </c>
      <c r="I36" s="173">
        <v>0</v>
      </c>
      <c r="J36" s="172">
        <f t="shared" si="13"/>
        <v>80.5</v>
      </c>
      <c r="K36" s="173">
        <v>75.8</v>
      </c>
      <c r="L36" s="173">
        <v>4.7</v>
      </c>
      <c r="M36" s="172">
        <f t="shared" si="14"/>
        <v>6.800000000000001</v>
      </c>
      <c r="N36" s="173">
        <v>5.2</v>
      </c>
      <c r="O36" s="173">
        <v>1.6</v>
      </c>
      <c r="P36" s="172">
        <f t="shared" si="15"/>
        <v>11.700000000000001</v>
      </c>
      <c r="Q36" s="173">
        <v>10.3</v>
      </c>
      <c r="R36" s="173">
        <v>1.4</v>
      </c>
      <c r="S36" s="172">
        <f t="shared" si="16"/>
        <v>0</v>
      </c>
      <c r="T36" s="173">
        <v>0</v>
      </c>
      <c r="U36" s="173">
        <v>0</v>
      </c>
      <c r="V36" s="172">
        <f>SUM(W36:X36)</f>
        <v>14.9</v>
      </c>
      <c r="W36" s="173">
        <v>9.9</v>
      </c>
      <c r="X36" s="173">
        <v>5</v>
      </c>
      <c r="Y36" s="174">
        <v>27.8</v>
      </c>
      <c r="Z36" s="175">
        <f t="shared" si="2"/>
        <v>141.70000000000002</v>
      </c>
      <c r="AA36" s="176">
        <f t="shared" si="3"/>
        <v>113.9</v>
      </c>
      <c r="AB36" s="177">
        <f t="shared" si="4"/>
        <v>102.2</v>
      </c>
      <c r="AC36" s="178">
        <f t="shared" si="5"/>
        <v>11.700000000000001</v>
      </c>
      <c r="AD36" s="179">
        <f t="shared" si="6"/>
        <v>591.288999636609</v>
      </c>
      <c r="AE36" s="180">
        <f t="shared" si="7"/>
        <v>530.5507968644553</v>
      </c>
      <c r="AF36" s="181">
        <f t="shared" si="8"/>
        <v>60.73820277215387</v>
      </c>
      <c r="AG36" s="182">
        <f t="shared" si="9"/>
        <v>735.6071224627525</v>
      </c>
      <c r="AH36" s="183">
        <f t="shared" si="10"/>
        <v>144.31812282614337</v>
      </c>
      <c r="AI36" s="184">
        <f t="shared" si="11"/>
        <v>10.272168568920105</v>
      </c>
    </row>
    <row r="37" spans="1:35" s="164" customFormat="1" ht="19.5" customHeight="1">
      <c r="A37" s="170">
        <v>32</v>
      </c>
      <c r="B37" s="169" t="s">
        <v>121</v>
      </c>
      <c r="C37" s="167">
        <v>18633</v>
      </c>
      <c r="D37" s="171">
        <f t="shared" si="12"/>
        <v>344.7</v>
      </c>
      <c r="E37" s="151">
        <f t="shared" si="12"/>
        <v>299.3</v>
      </c>
      <c r="F37" s="151">
        <f t="shared" si="12"/>
        <v>45.4</v>
      </c>
      <c r="G37" s="172">
        <f t="shared" si="1"/>
        <v>0</v>
      </c>
      <c r="H37" s="173">
        <v>0</v>
      </c>
      <c r="I37" s="173">
        <v>0</v>
      </c>
      <c r="J37" s="172">
        <f t="shared" si="13"/>
        <v>269</v>
      </c>
      <c r="K37" s="173">
        <v>244.5</v>
      </c>
      <c r="L37" s="173">
        <v>24.5</v>
      </c>
      <c r="M37" s="172">
        <f t="shared" si="14"/>
        <v>41.5</v>
      </c>
      <c r="N37" s="173">
        <v>23.2</v>
      </c>
      <c r="O37" s="173">
        <v>18.3</v>
      </c>
      <c r="P37" s="172">
        <f t="shared" si="15"/>
        <v>34.2</v>
      </c>
      <c r="Q37" s="173">
        <v>31.6</v>
      </c>
      <c r="R37" s="173">
        <v>2.6</v>
      </c>
      <c r="S37" s="172">
        <f t="shared" si="16"/>
        <v>0</v>
      </c>
      <c r="T37" s="173">
        <v>0</v>
      </c>
      <c r="U37" s="173">
        <v>0</v>
      </c>
      <c r="V37" s="172">
        <f t="shared" si="17"/>
        <v>0</v>
      </c>
      <c r="W37" s="173">
        <v>0</v>
      </c>
      <c r="X37" s="173">
        <v>0</v>
      </c>
      <c r="Y37" s="174">
        <v>72.1</v>
      </c>
      <c r="Z37" s="175">
        <f t="shared" si="2"/>
        <v>416.79999999999995</v>
      </c>
      <c r="AA37" s="176">
        <f t="shared" si="3"/>
        <v>344.7</v>
      </c>
      <c r="AB37" s="177">
        <f t="shared" si="4"/>
        <v>310.5</v>
      </c>
      <c r="AC37" s="178">
        <f t="shared" si="5"/>
        <v>34.2</v>
      </c>
      <c r="AD37" s="179">
        <f t="shared" si="6"/>
        <v>616.6478827886008</v>
      </c>
      <c r="AE37" s="180">
        <f t="shared" si="7"/>
        <v>555.466108517147</v>
      </c>
      <c r="AF37" s="181">
        <f t="shared" si="8"/>
        <v>61.181774271453875</v>
      </c>
      <c r="AG37" s="182">
        <f t="shared" si="9"/>
        <v>745.6305121737419</v>
      </c>
      <c r="AH37" s="183">
        <f t="shared" si="10"/>
        <v>128.98262938514105</v>
      </c>
      <c r="AI37" s="184">
        <f t="shared" si="11"/>
        <v>9.921671018276765</v>
      </c>
    </row>
    <row r="38" spans="1:35" s="164" customFormat="1" ht="19.5" customHeight="1" thickBot="1">
      <c r="A38" s="191">
        <v>33</v>
      </c>
      <c r="B38" s="192" t="s">
        <v>51</v>
      </c>
      <c r="C38" s="193">
        <v>14056</v>
      </c>
      <c r="D38" s="194">
        <f t="shared" si="12"/>
        <v>267.6</v>
      </c>
      <c r="E38" s="195">
        <f t="shared" si="12"/>
        <v>239.39999999999998</v>
      </c>
      <c r="F38" s="195">
        <f t="shared" si="12"/>
        <v>28.200000000000003</v>
      </c>
      <c r="G38" s="196">
        <f t="shared" si="1"/>
        <v>0</v>
      </c>
      <c r="H38" s="195">
        <v>0</v>
      </c>
      <c r="I38" s="195">
        <v>0</v>
      </c>
      <c r="J38" s="196">
        <f t="shared" si="13"/>
        <v>180.6</v>
      </c>
      <c r="K38" s="195">
        <v>174.2</v>
      </c>
      <c r="L38" s="195">
        <v>6.4</v>
      </c>
      <c r="M38" s="196">
        <f t="shared" si="14"/>
        <v>9.799999999999999</v>
      </c>
      <c r="N38" s="195">
        <v>9.1</v>
      </c>
      <c r="O38" s="195">
        <v>0.7</v>
      </c>
      <c r="P38" s="196">
        <f t="shared" si="15"/>
        <v>44.4</v>
      </c>
      <c r="Q38" s="195">
        <v>43.9</v>
      </c>
      <c r="R38" s="195">
        <v>0.5</v>
      </c>
      <c r="S38" s="196">
        <f t="shared" si="16"/>
        <v>0</v>
      </c>
      <c r="T38" s="195">
        <v>0</v>
      </c>
      <c r="U38" s="195">
        <v>0</v>
      </c>
      <c r="V38" s="196">
        <f t="shared" si="17"/>
        <v>32.8</v>
      </c>
      <c r="W38" s="195">
        <v>12.2</v>
      </c>
      <c r="X38" s="195">
        <v>20.6</v>
      </c>
      <c r="Y38" s="197">
        <v>69.5</v>
      </c>
      <c r="Z38" s="198">
        <f t="shared" si="2"/>
        <v>337.1</v>
      </c>
      <c r="AA38" s="199">
        <f t="shared" si="3"/>
        <v>267.59999999999997</v>
      </c>
      <c r="AB38" s="200">
        <f t="shared" si="4"/>
        <v>223.2</v>
      </c>
      <c r="AC38" s="201">
        <f t="shared" si="5"/>
        <v>44.4</v>
      </c>
      <c r="AD38" s="202">
        <f t="shared" si="6"/>
        <v>634.6044393853158</v>
      </c>
      <c r="AE38" s="203">
        <f t="shared" si="7"/>
        <v>529.3113261240751</v>
      </c>
      <c r="AF38" s="204">
        <f t="shared" si="8"/>
        <v>105.29311326124075</v>
      </c>
      <c r="AG38" s="205">
        <f t="shared" si="9"/>
        <v>799.4213621703663</v>
      </c>
      <c r="AH38" s="206">
        <f t="shared" si="10"/>
        <v>164.81692278505025</v>
      </c>
      <c r="AI38" s="207">
        <f t="shared" si="11"/>
        <v>16.59192825112108</v>
      </c>
    </row>
    <row r="39" spans="1:34" s="164" customFormat="1" ht="15" customHeight="1">
      <c r="A39" s="208"/>
      <c r="C39" s="208"/>
      <c r="D39" s="19"/>
      <c r="E39" s="209"/>
      <c r="F39" s="209"/>
      <c r="AD39" s="210"/>
      <c r="AE39" s="210"/>
      <c r="AF39" s="210"/>
      <c r="AG39" s="210"/>
      <c r="AH39" s="210"/>
    </row>
    <row r="40" spans="1:34" s="164" customFormat="1" ht="15" customHeight="1">
      <c r="A40" s="208"/>
      <c r="C40" s="208"/>
      <c r="D40" s="19"/>
      <c r="E40" s="209"/>
      <c r="F40" s="209"/>
      <c r="AD40" s="210"/>
      <c r="AE40" s="210"/>
      <c r="AF40" s="210"/>
      <c r="AG40" s="210"/>
      <c r="AH40" s="210"/>
    </row>
    <row r="41" spans="1:34" s="164" customFormat="1" ht="15" customHeight="1">
      <c r="A41" s="208"/>
      <c r="C41" s="208"/>
      <c r="D41" s="211"/>
      <c r="E41" s="209"/>
      <c r="F41" s="209"/>
      <c r="AD41" s="210"/>
      <c r="AE41" s="210"/>
      <c r="AF41" s="210"/>
      <c r="AG41" s="210"/>
      <c r="AH41" s="210"/>
    </row>
    <row r="42" spans="1:34" s="164" customFormat="1" ht="15" customHeight="1">
      <c r="A42" s="208"/>
      <c r="C42" s="208"/>
      <c r="D42" s="211"/>
      <c r="E42" s="209"/>
      <c r="F42" s="209"/>
      <c r="AD42" s="210"/>
      <c r="AE42" s="210"/>
      <c r="AF42" s="210"/>
      <c r="AG42" s="210"/>
      <c r="AH42" s="210"/>
    </row>
    <row r="43" spans="1:34" s="164" customFormat="1" ht="15" customHeight="1">
      <c r="A43" s="208"/>
      <c r="C43" s="208"/>
      <c r="D43" s="211"/>
      <c r="E43" s="209"/>
      <c r="F43" s="209"/>
      <c r="AD43" s="210"/>
      <c r="AE43" s="210"/>
      <c r="AF43" s="210"/>
      <c r="AG43" s="210"/>
      <c r="AH43" s="210"/>
    </row>
    <row r="44" spans="1:34" s="164" customFormat="1" ht="15" customHeight="1">
      <c r="A44" s="208"/>
      <c r="C44" s="208"/>
      <c r="D44" s="211"/>
      <c r="E44" s="209"/>
      <c r="F44" s="209"/>
      <c r="AD44" s="210"/>
      <c r="AE44" s="210"/>
      <c r="AF44" s="210"/>
      <c r="AG44" s="210"/>
      <c r="AH44" s="210"/>
    </row>
    <row r="45" spans="1:34" s="164" customFormat="1" ht="15" customHeight="1">
      <c r="A45" s="208"/>
      <c r="C45" s="208"/>
      <c r="D45" s="211"/>
      <c r="E45" s="209"/>
      <c r="F45" s="209"/>
      <c r="AD45" s="210"/>
      <c r="AE45" s="210"/>
      <c r="AF45" s="210"/>
      <c r="AG45" s="210"/>
      <c r="AH45" s="210"/>
    </row>
    <row r="46" spans="1:34" s="164" customFormat="1" ht="15" customHeight="1">
      <c r="A46" s="208"/>
      <c r="C46" s="208"/>
      <c r="D46" s="211"/>
      <c r="E46" s="209"/>
      <c r="F46" s="209"/>
      <c r="AD46" s="210"/>
      <c r="AE46" s="210"/>
      <c r="AF46" s="210"/>
      <c r="AG46" s="210"/>
      <c r="AH46" s="210"/>
    </row>
    <row r="47" spans="1:34" s="164" customFormat="1" ht="15" customHeight="1">
      <c r="A47" s="208"/>
      <c r="C47" s="208"/>
      <c r="D47" s="211"/>
      <c r="E47" s="209"/>
      <c r="F47" s="209"/>
      <c r="AD47" s="210"/>
      <c r="AE47" s="210"/>
      <c r="AF47" s="210"/>
      <c r="AG47" s="210"/>
      <c r="AH47" s="210"/>
    </row>
    <row r="48" spans="1:34" s="164" customFormat="1" ht="15" customHeight="1">
      <c r="A48" s="208"/>
      <c r="C48" s="208"/>
      <c r="D48" s="211"/>
      <c r="E48" s="209"/>
      <c r="F48" s="209"/>
      <c r="AD48" s="210"/>
      <c r="AE48" s="210"/>
      <c r="AF48" s="210"/>
      <c r="AG48" s="210"/>
      <c r="AH48" s="210"/>
    </row>
    <row r="49" spans="1:34" s="164" customFormat="1" ht="15" customHeight="1">
      <c r="A49" s="208"/>
      <c r="C49" s="208"/>
      <c r="D49" s="211"/>
      <c r="E49" s="209"/>
      <c r="F49" s="209"/>
      <c r="AD49" s="210"/>
      <c r="AE49" s="210"/>
      <c r="AF49" s="210"/>
      <c r="AG49" s="210"/>
      <c r="AH49" s="210"/>
    </row>
    <row r="50" spans="1:34" s="164" customFormat="1" ht="15" customHeight="1">
      <c r="A50" s="208"/>
      <c r="C50" s="208"/>
      <c r="D50" s="211"/>
      <c r="E50" s="209"/>
      <c r="F50" s="209"/>
      <c r="AD50" s="210"/>
      <c r="AE50" s="210"/>
      <c r="AF50" s="210"/>
      <c r="AG50" s="210"/>
      <c r="AH50" s="210"/>
    </row>
    <row r="51" spans="1:34" s="164" customFormat="1" ht="15" customHeight="1">
      <c r="A51" s="208"/>
      <c r="C51" s="208"/>
      <c r="D51" s="211"/>
      <c r="E51" s="209"/>
      <c r="F51" s="209"/>
      <c r="AD51" s="210"/>
      <c r="AE51" s="210"/>
      <c r="AF51" s="210"/>
      <c r="AG51" s="210"/>
      <c r="AH51" s="210"/>
    </row>
    <row r="52" spans="1:34" s="164" customFormat="1" ht="15" customHeight="1">
      <c r="A52" s="208"/>
      <c r="C52" s="208"/>
      <c r="D52" s="211"/>
      <c r="E52" s="209"/>
      <c r="F52" s="209"/>
      <c r="AD52" s="210"/>
      <c r="AE52" s="210"/>
      <c r="AF52" s="210"/>
      <c r="AG52" s="210"/>
      <c r="AH52" s="210"/>
    </row>
    <row r="53" spans="1:34" s="164" customFormat="1" ht="15" customHeight="1">
      <c r="A53" s="208"/>
      <c r="C53" s="208"/>
      <c r="D53" s="211"/>
      <c r="E53" s="209"/>
      <c r="F53" s="209"/>
      <c r="AD53" s="210"/>
      <c r="AE53" s="210"/>
      <c r="AF53" s="210"/>
      <c r="AG53" s="210"/>
      <c r="AH53" s="210"/>
    </row>
    <row r="54" spans="1:34" s="164" customFormat="1" ht="15" customHeight="1">
      <c r="A54" s="208"/>
      <c r="C54" s="208"/>
      <c r="D54" s="211"/>
      <c r="E54" s="209"/>
      <c r="F54" s="209"/>
      <c r="AD54" s="210"/>
      <c r="AE54" s="210"/>
      <c r="AF54" s="210"/>
      <c r="AG54" s="210"/>
      <c r="AH54" s="210"/>
    </row>
    <row r="55" spans="1:34" s="164" customFormat="1" ht="15" customHeight="1">
      <c r="A55" s="208"/>
      <c r="C55" s="208"/>
      <c r="D55" s="211"/>
      <c r="E55" s="209"/>
      <c r="F55" s="209"/>
      <c r="AD55" s="210"/>
      <c r="AE55" s="210"/>
      <c r="AF55" s="210"/>
      <c r="AG55" s="210"/>
      <c r="AH55" s="210"/>
    </row>
    <row r="56" spans="1:34" s="164" customFormat="1" ht="15" customHeight="1">
      <c r="A56" s="208"/>
      <c r="C56" s="208"/>
      <c r="D56" s="211"/>
      <c r="E56" s="209"/>
      <c r="F56" s="209"/>
      <c r="AD56" s="210"/>
      <c r="AE56" s="210"/>
      <c r="AF56" s="210"/>
      <c r="AG56" s="210"/>
      <c r="AH56" s="210"/>
    </row>
    <row r="57" spans="1:34" s="164" customFormat="1" ht="15" customHeight="1">
      <c r="A57" s="208"/>
      <c r="C57" s="208"/>
      <c r="D57" s="211"/>
      <c r="E57" s="209"/>
      <c r="F57" s="209"/>
      <c r="AD57" s="210"/>
      <c r="AE57" s="210"/>
      <c r="AF57" s="210"/>
      <c r="AG57" s="210"/>
      <c r="AH57" s="210"/>
    </row>
    <row r="58" spans="1:34" s="164" customFormat="1" ht="15" customHeight="1">
      <c r="A58" s="208"/>
      <c r="C58" s="208"/>
      <c r="D58" s="211"/>
      <c r="E58" s="209"/>
      <c r="F58" s="209"/>
      <c r="AD58" s="210"/>
      <c r="AE58" s="210"/>
      <c r="AF58" s="210"/>
      <c r="AG58" s="210"/>
      <c r="AH58" s="210"/>
    </row>
    <row r="59" spans="1:34" s="164" customFormat="1" ht="15" customHeight="1">
      <c r="A59" s="208"/>
      <c r="C59" s="208"/>
      <c r="D59" s="211"/>
      <c r="E59" s="209"/>
      <c r="F59" s="209"/>
      <c r="AD59" s="210"/>
      <c r="AE59" s="210"/>
      <c r="AF59" s="210"/>
      <c r="AG59" s="210"/>
      <c r="AH59" s="210"/>
    </row>
    <row r="60" spans="1:34" s="164" customFormat="1" ht="15" customHeight="1">
      <c r="A60" s="208"/>
      <c r="C60" s="208"/>
      <c r="D60" s="211"/>
      <c r="E60" s="209"/>
      <c r="F60" s="209"/>
      <c r="AD60" s="210"/>
      <c r="AE60" s="210"/>
      <c r="AF60" s="210"/>
      <c r="AG60" s="210"/>
      <c r="AH60" s="210"/>
    </row>
  </sheetData>
  <sheetProtection/>
  <mergeCells count="18">
    <mergeCell ref="AI1:AI4"/>
    <mergeCell ref="D2:F3"/>
    <mergeCell ref="G2:X2"/>
    <mergeCell ref="Y2:Y4"/>
    <mergeCell ref="Z2:Z4"/>
    <mergeCell ref="G3:I3"/>
    <mergeCell ref="J3:L3"/>
    <mergeCell ref="M3:O3"/>
    <mergeCell ref="AA1:AC3"/>
    <mergeCell ref="AD1:AF3"/>
    <mergeCell ref="A5:B5"/>
    <mergeCell ref="AG1:AG4"/>
    <mergeCell ref="AH1:AH4"/>
    <mergeCell ref="A1:B4"/>
    <mergeCell ref="C1:C4"/>
    <mergeCell ref="P3:R3"/>
    <mergeCell ref="S3:U3"/>
    <mergeCell ref="V3:X3"/>
  </mergeCells>
  <printOptions horizontalCentered="1"/>
  <pageMargins left="0.3937007874015748" right="0.3937007874015748" top="0.5905511811023623" bottom="0.5905511811023623" header="0.5118110236220472" footer="0.5118110236220472"/>
  <pageSetup horizontalDpi="600" verticalDpi="600" orientation="landscape" paperSize="9" scale="68" r:id="rId3"/>
  <colBreaks count="1" manualBreakCount="1">
    <brk id="18" max="65535" man="1"/>
  </colBreaks>
  <legacyDrawing r:id="rId2"/>
</worksheet>
</file>

<file path=xl/worksheets/sheet3.xml><?xml version="1.0" encoding="utf-8"?>
<worksheet xmlns="http://schemas.openxmlformats.org/spreadsheetml/2006/main" xmlns:r="http://schemas.openxmlformats.org/officeDocument/2006/relationships">
  <dimension ref="A1:AI60"/>
  <sheetViews>
    <sheetView view="pageBreakPreview" zoomScale="75" zoomScaleSheetLayoutView="75" zoomScalePageLayoutView="0" workbookViewId="0" topLeftCell="A1">
      <selection activeCell="AH15" sqref="AH15:AH17"/>
    </sheetView>
  </sheetViews>
  <sheetFormatPr defaultColWidth="9.00390625" defaultRowHeight="15" customHeight="1"/>
  <cols>
    <col min="1" max="1" width="3.75390625" style="8" customWidth="1"/>
    <col min="2" max="2" width="11.625" style="1" customWidth="1"/>
    <col min="3" max="3" width="10.625" style="8" customWidth="1"/>
    <col min="4" max="4" width="10.625" style="11" customWidth="1"/>
    <col min="5" max="6" width="10.625" style="9" customWidth="1"/>
    <col min="7" max="20" width="10.625" style="1" customWidth="1"/>
    <col min="21" max="21" width="12.00390625" style="1" customWidth="1"/>
    <col min="22" max="29" width="10.625" style="1" customWidth="1"/>
    <col min="30" max="30" width="10.625" style="10" customWidth="1"/>
    <col min="31" max="32" width="10.625" style="10" hidden="1" customWidth="1"/>
    <col min="33" max="34" width="0" style="10" hidden="1" customWidth="1"/>
    <col min="35" max="16384" width="9.00390625" style="1" customWidth="1"/>
  </cols>
  <sheetData>
    <row r="1" spans="1:35" ht="15" customHeight="1">
      <c r="A1" s="318" t="s">
        <v>104</v>
      </c>
      <c r="B1" s="319"/>
      <c r="C1" s="324" t="s">
        <v>0</v>
      </c>
      <c r="D1" s="75"/>
      <c r="E1" s="76"/>
      <c r="F1" s="76"/>
      <c r="G1" s="77"/>
      <c r="H1" s="77"/>
      <c r="I1" s="77"/>
      <c r="J1" s="77"/>
      <c r="K1" s="77"/>
      <c r="L1" s="77"/>
      <c r="M1" s="77"/>
      <c r="N1" s="77"/>
      <c r="O1" s="77"/>
      <c r="P1" s="77"/>
      <c r="Q1" s="77"/>
      <c r="R1" s="77"/>
      <c r="S1" s="77"/>
      <c r="T1" s="77"/>
      <c r="U1" s="77"/>
      <c r="V1" s="77"/>
      <c r="W1" s="77"/>
      <c r="X1" s="77"/>
      <c r="Y1" s="77"/>
      <c r="Z1" s="78"/>
      <c r="AA1" s="342" t="s">
        <v>1</v>
      </c>
      <c r="AB1" s="343"/>
      <c r="AC1" s="344"/>
      <c r="AD1" s="348" t="s">
        <v>2</v>
      </c>
      <c r="AE1" s="348"/>
      <c r="AF1" s="348"/>
      <c r="AG1" s="312" t="s">
        <v>3</v>
      </c>
      <c r="AH1" s="315" t="s">
        <v>4</v>
      </c>
      <c r="AI1" s="329" t="s">
        <v>5</v>
      </c>
    </row>
    <row r="2" spans="1:35" ht="19.5" customHeight="1">
      <c r="A2" s="320"/>
      <c r="B2" s="321"/>
      <c r="C2" s="325"/>
      <c r="D2" s="332" t="s">
        <v>1</v>
      </c>
      <c r="E2" s="333"/>
      <c r="F2" s="334"/>
      <c r="G2" s="336"/>
      <c r="H2" s="336"/>
      <c r="I2" s="336"/>
      <c r="J2" s="336"/>
      <c r="K2" s="336"/>
      <c r="L2" s="336"/>
      <c r="M2" s="336"/>
      <c r="N2" s="336"/>
      <c r="O2" s="336"/>
      <c r="P2" s="336"/>
      <c r="Q2" s="336"/>
      <c r="R2" s="336"/>
      <c r="S2" s="336"/>
      <c r="T2" s="336"/>
      <c r="U2" s="336"/>
      <c r="V2" s="336"/>
      <c r="W2" s="336"/>
      <c r="X2" s="337"/>
      <c r="Y2" s="338" t="s">
        <v>6</v>
      </c>
      <c r="Z2" s="340" t="s">
        <v>7</v>
      </c>
      <c r="AA2" s="345"/>
      <c r="AB2" s="346"/>
      <c r="AC2" s="347"/>
      <c r="AD2" s="349"/>
      <c r="AE2" s="349"/>
      <c r="AF2" s="349"/>
      <c r="AG2" s="313"/>
      <c r="AH2" s="316"/>
      <c r="AI2" s="330"/>
    </row>
    <row r="3" spans="1:35" ht="19.5" customHeight="1">
      <c r="A3" s="320"/>
      <c r="B3" s="321"/>
      <c r="C3" s="325"/>
      <c r="D3" s="335"/>
      <c r="E3" s="333"/>
      <c r="F3" s="333"/>
      <c r="G3" s="327" t="s">
        <v>8</v>
      </c>
      <c r="H3" s="328"/>
      <c r="I3" s="328"/>
      <c r="J3" s="327" t="s">
        <v>9</v>
      </c>
      <c r="K3" s="328"/>
      <c r="L3" s="328"/>
      <c r="M3" s="327" t="s">
        <v>10</v>
      </c>
      <c r="N3" s="328"/>
      <c r="O3" s="328"/>
      <c r="P3" s="327" t="s">
        <v>11</v>
      </c>
      <c r="Q3" s="328"/>
      <c r="R3" s="328"/>
      <c r="S3" s="327" t="s">
        <v>12</v>
      </c>
      <c r="T3" s="328"/>
      <c r="U3" s="328"/>
      <c r="V3" s="327" t="s">
        <v>13</v>
      </c>
      <c r="W3" s="328"/>
      <c r="X3" s="328"/>
      <c r="Y3" s="338"/>
      <c r="Z3" s="340"/>
      <c r="AA3" s="345"/>
      <c r="AB3" s="346"/>
      <c r="AC3" s="347"/>
      <c r="AD3" s="349"/>
      <c r="AE3" s="349"/>
      <c r="AF3" s="349"/>
      <c r="AG3" s="313"/>
      <c r="AH3" s="316"/>
      <c r="AI3" s="330"/>
    </row>
    <row r="4" spans="1:35" ht="19.5" customHeight="1" thickBot="1">
      <c r="A4" s="322"/>
      <c r="B4" s="323"/>
      <c r="C4" s="326"/>
      <c r="D4" s="79" t="s">
        <v>14</v>
      </c>
      <c r="E4" s="2" t="s">
        <v>15</v>
      </c>
      <c r="F4" s="2" t="s">
        <v>16</v>
      </c>
      <c r="G4" s="80" t="s">
        <v>14</v>
      </c>
      <c r="H4" s="2" t="s">
        <v>15</v>
      </c>
      <c r="I4" s="2" t="s">
        <v>16</v>
      </c>
      <c r="J4" s="80" t="s">
        <v>14</v>
      </c>
      <c r="K4" s="2" t="s">
        <v>15</v>
      </c>
      <c r="L4" s="2" t="s">
        <v>16</v>
      </c>
      <c r="M4" s="80" t="s">
        <v>14</v>
      </c>
      <c r="N4" s="2" t="s">
        <v>15</v>
      </c>
      <c r="O4" s="2" t="s">
        <v>16</v>
      </c>
      <c r="P4" s="80" t="s">
        <v>14</v>
      </c>
      <c r="Q4" s="2" t="s">
        <v>15</v>
      </c>
      <c r="R4" s="2" t="s">
        <v>16</v>
      </c>
      <c r="S4" s="80" t="s">
        <v>14</v>
      </c>
      <c r="T4" s="2" t="s">
        <v>15</v>
      </c>
      <c r="U4" s="2" t="s">
        <v>16</v>
      </c>
      <c r="V4" s="80" t="s">
        <v>14</v>
      </c>
      <c r="W4" s="2" t="s">
        <v>15</v>
      </c>
      <c r="X4" s="2" t="s">
        <v>16</v>
      </c>
      <c r="Y4" s="339"/>
      <c r="Z4" s="341"/>
      <c r="AA4" s="81" t="s">
        <v>14</v>
      </c>
      <c r="AB4" s="3" t="s">
        <v>17</v>
      </c>
      <c r="AC4" s="4" t="s">
        <v>18</v>
      </c>
      <c r="AD4" s="82"/>
      <c r="AE4" s="5" t="s">
        <v>17</v>
      </c>
      <c r="AF4" s="6" t="s">
        <v>18</v>
      </c>
      <c r="AG4" s="314"/>
      <c r="AH4" s="317"/>
      <c r="AI4" s="331"/>
    </row>
    <row r="5" spans="1:35" s="7" customFormat="1" ht="39.75" customHeight="1" thickBot="1">
      <c r="A5" s="310" t="s">
        <v>19</v>
      </c>
      <c r="B5" s="311"/>
      <c r="C5" s="83">
        <f>SUM(C6:C38)</f>
        <v>1314391</v>
      </c>
      <c r="D5" s="84">
        <f>SUM(E5:F5)</f>
        <v>25719.799999999996</v>
      </c>
      <c r="E5" s="12">
        <f>SUM(E6:E38)</f>
        <v>24196.399999999994</v>
      </c>
      <c r="F5" s="12">
        <f>SUM(F6:F38)</f>
        <v>1523.4</v>
      </c>
      <c r="G5" s="85">
        <f aca="true" t="shared" si="0" ref="G5:AC5">SUM(G6:G38)</f>
        <v>674.9</v>
      </c>
      <c r="H5" s="13">
        <f t="shared" si="0"/>
        <v>674.9</v>
      </c>
      <c r="I5" s="13">
        <f t="shared" si="0"/>
        <v>0</v>
      </c>
      <c r="J5" s="85">
        <f t="shared" si="0"/>
        <v>19120.599999999995</v>
      </c>
      <c r="K5" s="13">
        <f t="shared" si="0"/>
        <v>18196.9</v>
      </c>
      <c r="L5" s="13">
        <f t="shared" si="0"/>
        <v>923.7000000000003</v>
      </c>
      <c r="M5" s="85">
        <f t="shared" si="0"/>
        <v>1347.1</v>
      </c>
      <c r="N5" s="13">
        <f t="shared" si="0"/>
        <v>1104.1000000000001</v>
      </c>
      <c r="O5" s="13">
        <f t="shared" si="0"/>
        <v>243.00000000000003</v>
      </c>
      <c r="P5" s="85">
        <f t="shared" si="0"/>
        <v>4029.3000000000006</v>
      </c>
      <c r="Q5" s="13">
        <f t="shared" si="0"/>
        <v>3897.3</v>
      </c>
      <c r="R5" s="13">
        <f t="shared" si="0"/>
        <v>132.00000000000003</v>
      </c>
      <c r="S5" s="85">
        <f t="shared" si="0"/>
        <v>0</v>
      </c>
      <c r="T5" s="13">
        <f t="shared" si="0"/>
        <v>0</v>
      </c>
      <c r="U5" s="13">
        <f t="shared" si="0"/>
        <v>0</v>
      </c>
      <c r="V5" s="85">
        <f t="shared" si="0"/>
        <v>547.9000000000002</v>
      </c>
      <c r="W5" s="13">
        <f t="shared" si="0"/>
        <v>323.2000000000001</v>
      </c>
      <c r="X5" s="13">
        <f t="shared" si="0"/>
        <v>224.70000000000002</v>
      </c>
      <c r="Y5" s="86">
        <f t="shared" si="0"/>
        <v>12275.100000000002</v>
      </c>
      <c r="Z5" s="87">
        <f t="shared" si="0"/>
        <v>37994.90000000001</v>
      </c>
      <c r="AA5" s="88">
        <f t="shared" si="0"/>
        <v>25719.799999999996</v>
      </c>
      <c r="AB5" s="14">
        <f t="shared" si="0"/>
        <v>21690.5</v>
      </c>
      <c r="AC5" s="15">
        <f t="shared" si="0"/>
        <v>4029.3000000000006</v>
      </c>
      <c r="AD5" s="89">
        <f>AA5/C5/31*1000000</f>
        <v>631.2208222225619</v>
      </c>
      <c r="AE5" s="16">
        <f>AB5/C5/31*1000000</f>
        <v>532.3328814539179</v>
      </c>
      <c r="AF5" s="17">
        <f>AC5/C5/31*1000000</f>
        <v>98.88794076864399</v>
      </c>
      <c r="AG5" s="90">
        <f>Z5/C5/31*1000000</f>
        <v>932.4789468916565</v>
      </c>
      <c r="AH5" s="91">
        <f>Y5/C5/31*1000000</f>
        <v>301.25812466909434</v>
      </c>
      <c r="AI5" s="18">
        <f>AC5*100/AA5</f>
        <v>15.666140483207496</v>
      </c>
    </row>
    <row r="6" spans="1:35" s="164" customFormat="1" ht="19.5" customHeight="1" thickTop="1">
      <c r="A6" s="147">
        <v>1</v>
      </c>
      <c r="B6" s="148" t="s">
        <v>20</v>
      </c>
      <c r="C6" s="149">
        <v>295379</v>
      </c>
      <c r="D6" s="150">
        <f>G6+J6+M6+P6+S6+V6</f>
        <v>5955</v>
      </c>
      <c r="E6" s="151">
        <f>H6+K6+N6+Q6+T6+W6</f>
        <v>5912.2</v>
      </c>
      <c r="F6" s="151">
        <f>I6+L6+O6+R6+U6+X6</f>
        <v>42.8</v>
      </c>
      <c r="G6" s="152">
        <f aca="true" t="shared" si="1" ref="G6:G38">SUM(H6:I6)</f>
        <v>0</v>
      </c>
      <c r="H6" s="151">
        <v>0</v>
      </c>
      <c r="I6" s="151">
        <v>0</v>
      </c>
      <c r="J6" s="152">
        <f>SUM(K6:L6)</f>
        <v>4460.2</v>
      </c>
      <c r="K6" s="151">
        <v>4429.3</v>
      </c>
      <c r="L6" s="151">
        <v>30.9</v>
      </c>
      <c r="M6" s="152">
        <f>SUM(N6:O6)</f>
        <v>403.9</v>
      </c>
      <c r="N6" s="151">
        <v>402.7</v>
      </c>
      <c r="O6" s="151">
        <v>1.2</v>
      </c>
      <c r="P6" s="152">
        <f>SUM(Q6:R6)</f>
        <v>991.8</v>
      </c>
      <c r="Q6" s="151">
        <v>990.9</v>
      </c>
      <c r="R6" s="151">
        <v>0.9</v>
      </c>
      <c r="S6" s="152">
        <f>SUM(T6:U6)</f>
        <v>0</v>
      </c>
      <c r="T6" s="151">
        <v>0</v>
      </c>
      <c r="U6" s="151">
        <v>0</v>
      </c>
      <c r="V6" s="152">
        <f>SUM(W6:X6)</f>
        <v>99.1</v>
      </c>
      <c r="W6" s="151">
        <v>89.3</v>
      </c>
      <c r="X6" s="151">
        <v>9.8</v>
      </c>
      <c r="Y6" s="153">
        <v>3897</v>
      </c>
      <c r="Z6" s="154">
        <f aca="true" t="shared" si="2" ref="Z6:Z38">D6+Y6</f>
        <v>9852</v>
      </c>
      <c r="AA6" s="155">
        <f aca="true" t="shared" si="3" ref="AA6:AA38">SUM(AB6:AC6)</f>
        <v>5955</v>
      </c>
      <c r="AB6" s="156">
        <f aca="true" t="shared" si="4" ref="AB6:AB38">G6+J6+M6+S6+V6</f>
        <v>4963.2</v>
      </c>
      <c r="AC6" s="157">
        <f aca="true" t="shared" si="5" ref="AC6:AC38">P6</f>
        <v>991.8</v>
      </c>
      <c r="AD6" s="158">
        <f aca="true" t="shared" si="6" ref="AD6:AD38">AA6/C6/31*1000000</f>
        <v>650.3399842018166</v>
      </c>
      <c r="AE6" s="159">
        <f aca="true" t="shared" si="7" ref="AE6:AE38">AB6/C6/31*1000000</f>
        <v>542.0264331805971</v>
      </c>
      <c r="AF6" s="160">
        <f aca="true" t="shared" si="8" ref="AF6:AF38">AC6/C6/31*1000000</f>
        <v>108.31355102121944</v>
      </c>
      <c r="AG6" s="161">
        <f aca="true" t="shared" si="9" ref="AG6:AG38">Z6/C6/31*1000000</f>
        <v>1075.9277118986224</v>
      </c>
      <c r="AH6" s="162">
        <f aca="true" t="shared" si="10" ref="AH6:AH38">Y6/C6/31*1000000</f>
        <v>425.5877276968059</v>
      </c>
      <c r="AI6" s="163">
        <f aca="true" t="shared" si="11" ref="AI6:AI38">AC6*100/AA6</f>
        <v>16.65491183879093</v>
      </c>
    </row>
    <row r="7" spans="1:35" s="168" customFormat="1" ht="19.5" customHeight="1">
      <c r="A7" s="165">
        <v>2</v>
      </c>
      <c r="B7" s="166" t="s">
        <v>21</v>
      </c>
      <c r="C7" s="167">
        <v>57682</v>
      </c>
      <c r="D7" s="150">
        <f aca="true" t="shared" si="12" ref="D7:F38">G7+J7+M7+P7+S7+V7</f>
        <v>1292.6000000000001</v>
      </c>
      <c r="E7" s="151">
        <f t="shared" si="12"/>
        <v>1081.8999999999999</v>
      </c>
      <c r="F7" s="151">
        <f t="shared" si="12"/>
        <v>210.7</v>
      </c>
      <c r="G7" s="152">
        <f>SUM(H7:I7)</f>
        <v>0</v>
      </c>
      <c r="H7" s="151">
        <v>0</v>
      </c>
      <c r="I7" s="151">
        <v>0</v>
      </c>
      <c r="J7" s="152">
        <f>SUM(K7:L7)</f>
        <v>967.3</v>
      </c>
      <c r="K7" s="151">
        <v>873.3</v>
      </c>
      <c r="L7" s="151">
        <v>94</v>
      </c>
      <c r="M7" s="152">
        <f>SUM(N7:O7)</f>
        <v>64.2</v>
      </c>
      <c r="N7" s="151">
        <v>32.9</v>
      </c>
      <c r="O7" s="151">
        <v>31.3</v>
      </c>
      <c r="P7" s="152">
        <f>SUM(Q7:R7)</f>
        <v>216.7</v>
      </c>
      <c r="Q7" s="151">
        <v>170</v>
      </c>
      <c r="R7" s="151">
        <v>46.7</v>
      </c>
      <c r="S7" s="152">
        <f>SUM(T7:U7)</f>
        <v>0</v>
      </c>
      <c r="T7" s="151">
        <v>0</v>
      </c>
      <c r="U7" s="151">
        <v>0</v>
      </c>
      <c r="V7" s="152">
        <f>SUM(W7:X7)</f>
        <v>44.400000000000006</v>
      </c>
      <c r="W7" s="151">
        <v>5.7</v>
      </c>
      <c r="X7" s="151">
        <v>38.7</v>
      </c>
      <c r="Y7" s="153">
        <v>523.3</v>
      </c>
      <c r="Z7" s="154">
        <f>D7+Y7</f>
        <v>1815.9</v>
      </c>
      <c r="AA7" s="155">
        <f>SUM(AB7:AC7)</f>
        <v>1292.6000000000001</v>
      </c>
      <c r="AB7" s="156">
        <f>G7+J7+M7+S7+V7</f>
        <v>1075.9</v>
      </c>
      <c r="AC7" s="157">
        <f>P7</f>
        <v>216.7</v>
      </c>
      <c r="AD7" s="158">
        <f t="shared" si="6"/>
        <v>722.8732393736068</v>
      </c>
      <c r="AE7" s="159">
        <f t="shared" si="7"/>
        <v>601.6859958549154</v>
      </c>
      <c r="AF7" s="160">
        <f t="shared" si="8"/>
        <v>121.18724351869146</v>
      </c>
      <c r="AG7" s="161">
        <f t="shared" si="9"/>
        <v>1015.5233756603222</v>
      </c>
      <c r="AH7" s="162">
        <f t="shared" si="10"/>
        <v>292.65013628671545</v>
      </c>
      <c r="AI7" s="163">
        <f>AC7*100/AA7</f>
        <v>16.764660374439114</v>
      </c>
    </row>
    <row r="8" spans="1:35" s="168" customFormat="1" ht="19.5" customHeight="1">
      <c r="A8" s="165">
        <v>3</v>
      </c>
      <c r="B8" s="169" t="s">
        <v>22</v>
      </c>
      <c r="C8" s="167">
        <v>39169</v>
      </c>
      <c r="D8" s="150">
        <f t="shared" si="12"/>
        <v>849.7</v>
      </c>
      <c r="E8" s="151">
        <f t="shared" si="12"/>
        <v>760.6</v>
      </c>
      <c r="F8" s="151">
        <f t="shared" si="12"/>
        <v>89.10000000000001</v>
      </c>
      <c r="G8" s="152">
        <f>SUM(H8:I8)</f>
        <v>0</v>
      </c>
      <c r="H8" s="151">
        <v>0</v>
      </c>
      <c r="I8" s="151">
        <v>0</v>
      </c>
      <c r="J8" s="152">
        <f>SUM(K8:L8)</f>
        <v>735.3000000000001</v>
      </c>
      <c r="K8" s="151">
        <v>681.6</v>
      </c>
      <c r="L8" s="151">
        <v>53.7</v>
      </c>
      <c r="M8" s="152">
        <f>SUM(N8:O8)</f>
        <v>85.3</v>
      </c>
      <c r="N8" s="151">
        <v>61.1</v>
      </c>
      <c r="O8" s="151">
        <v>24.2</v>
      </c>
      <c r="P8" s="152">
        <f>SUM(Q8:R8)</f>
        <v>29.099999999999998</v>
      </c>
      <c r="Q8" s="151">
        <v>17.9</v>
      </c>
      <c r="R8" s="151">
        <v>11.2</v>
      </c>
      <c r="S8" s="152">
        <f>SUM(T8:U8)</f>
        <v>0</v>
      </c>
      <c r="T8" s="151">
        <v>0</v>
      </c>
      <c r="U8" s="151">
        <v>0</v>
      </c>
      <c r="V8" s="152">
        <f>SUM(W8:X8)</f>
        <v>0</v>
      </c>
      <c r="W8" s="151">
        <v>0</v>
      </c>
      <c r="X8" s="151">
        <v>0</v>
      </c>
      <c r="Y8" s="153">
        <v>73.8</v>
      </c>
      <c r="Z8" s="154">
        <f>D8+Y8</f>
        <v>923.5</v>
      </c>
      <c r="AA8" s="155">
        <f>SUM(AB8:AC8)</f>
        <v>849.7</v>
      </c>
      <c r="AB8" s="156">
        <f>G8+J8+M8+S8+V8</f>
        <v>820.6</v>
      </c>
      <c r="AC8" s="157">
        <f>P8</f>
        <v>29.099999999999998</v>
      </c>
      <c r="AD8" s="158">
        <f t="shared" si="6"/>
        <v>699.7798621194015</v>
      </c>
      <c r="AE8" s="159">
        <f t="shared" si="7"/>
        <v>675.8142342652476</v>
      </c>
      <c r="AF8" s="160">
        <f t="shared" si="8"/>
        <v>23.965627854153915</v>
      </c>
      <c r="AG8" s="161">
        <f t="shared" si="9"/>
        <v>760.558670904163</v>
      </c>
      <c r="AH8" s="162">
        <f t="shared" si="10"/>
        <v>60.77880878476148</v>
      </c>
      <c r="AI8" s="163">
        <f>AC8*100/AA8</f>
        <v>3.4247381428739554</v>
      </c>
    </row>
    <row r="9" spans="1:35" s="164" customFormat="1" ht="19.5" customHeight="1">
      <c r="A9" s="170">
        <v>4</v>
      </c>
      <c r="B9" s="169" t="s">
        <v>23</v>
      </c>
      <c r="C9" s="167">
        <v>100955</v>
      </c>
      <c r="D9" s="171">
        <f t="shared" si="12"/>
        <v>1693.8</v>
      </c>
      <c r="E9" s="151">
        <f t="shared" si="12"/>
        <v>1646.5</v>
      </c>
      <c r="F9" s="151">
        <f t="shared" si="12"/>
        <v>47.3</v>
      </c>
      <c r="G9" s="172">
        <f t="shared" si="1"/>
        <v>0</v>
      </c>
      <c r="H9" s="173">
        <v>0</v>
      </c>
      <c r="I9" s="173">
        <v>0</v>
      </c>
      <c r="J9" s="172">
        <f aca="true" t="shared" si="13" ref="J9:J38">SUM(K9:L9)</f>
        <v>1460</v>
      </c>
      <c r="K9" s="173">
        <v>1433.5</v>
      </c>
      <c r="L9" s="173">
        <v>26.5</v>
      </c>
      <c r="M9" s="172">
        <f aca="true" t="shared" si="14" ref="M9:M38">SUM(N9:O9)</f>
        <v>94.3</v>
      </c>
      <c r="N9" s="173">
        <v>89.2</v>
      </c>
      <c r="O9" s="173">
        <v>5.1</v>
      </c>
      <c r="P9" s="172">
        <f aca="true" t="shared" si="15" ref="P9:P38">SUM(Q9:R9)</f>
        <v>123.8</v>
      </c>
      <c r="Q9" s="173">
        <v>123.8</v>
      </c>
      <c r="R9" s="173">
        <v>0</v>
      </c>
      <c r="S9" s="172">
        <f aca="true" t="shared" si="16" ref="S9:S38">SUM(T9:U9)</f>
        <v>0</v>
      </c>
      <c r="T9" s="173">
        <v>0</v>
      </c>
      <c r="U9" s="173">
        <v>0</v>
      </c>
      <c r="V9" s="172">
        <f aca="true" t="shared" si="17" ref="V9:V38">SUM(W9:X9)</f>
        <v>15.7</v>
      </c>
      <c r="W9" s="173">
        <v>0</v>
      </c>
      <c r="X9" s="173">
        <v>15.7</v>
      </c>
      <c r="Y9" s="174">
        <v>1236.4</v>
      </c>
      <c r="Z9" s="175">
        <f t="shared" si="2"/>
        <v>2930.2</v>
      </c>
      <c r="AA9" s="176">
        <f t="shared" si="3"/>
        <v>1693.8</v>
      </c>
      <c r="AB9" s="177">
        <f t="shared" si="4"/>
        <v>1570</v>
      </c>
      <c r="AC9" s="178">
        <f t="shared" si="5"/>
        <v>123.8</v>
      </c>
      <c r="AD9" s="179">
        <f t="shared" si="6"/>
        <v>541.2184604766417</v>
      </c>
      <c r="AE9" s="180">
        <f t="shared" si="7"/>
        <v>501.66075271479946</v>
      </c>
      <c r="AF9" s="181">
        <f t="shared" si="8"/>
        <v>39.55770776184215</v>
      </c>
      <c r="AG9" s="182">
        <f t="shared" si="9"/>
        <v>936.2842914680925</v>
      </c>
      <c r="AH9" s="183">
        <f t="shared" si="10"/>
        <v>395.06583099145104</v>
      </c>
      <c r="AI9" s="184">
        <f t="shared" si="11"/>
        <v>7.309009328137915</v>
      </c>
    </row>
    <row r="10" spans="1:35" s="164" customFormat="1" ht="19.5" customHeight="1">
      <c r="A10" s="170">
        <v>5</v>
      </c>
      <c r="B10" s="169" t="s">
        <v>92</v>
      </c>
      <c r="C10" s="167">
        <v>93977</v>
      </c>
      <c r="D10" s="171">
        <f t="shared" si="12"/>
        <v>1487.7</v>
      </c>
      <c r="E10" s="151">
        <f t="shared" si="12"/>
        <v>1411.7</v>
      </c>
      <c r="F10" s="151">
        <f t="shared" si="12"/>
        <v>76</v>
      </c>
      <c r="G10" s="172">
        <f t="shared" si="1"/>
        <v>0</v>
      </c>
      <c r="H10" s="173">
        <v>0</v>
      </c>
      <c r="I10" s="173">
        <v>0</v>
      </c>
      <c r="J10" s="172">
        <f t="shared" si="13"/>
        <v>1048.7</v>
      </c>
      <c r="K10" s="173">
        <v>999.7</v>
      </c>
      <c r="L10" s="173">
        <v>49</v>
      </c>
      <c r="M10" s="172">
        <f t="shared" si="14"/>
        <v>86.3</v>
      </c>
      <c r="N10" s="173">
        <v>59.3</v>
      </c>
      <c r="O10" s="173">
        <v>27</v>
      </c>
      <c r="P10" s="172">
        <f t="shared" si="15"/>
        <v>352.7</v>
      </c>
      <c r="Q10" s="173">
        <v>352.7</v>
      </c>
      <c r="R10" s="173">
        <v>0</v>
      </c>
      <c r="S10" s="172">
        <f t="shared" si="16"/>
        <v>0</v>
      </c>
      <c r="T10" s="173">
        <v>0</v>
      </c>
      <c r="U10" s="173">
        <v>0</v>
      </c>
      <c r="V10" s="172">
        <f t="shared" si="17"/>
        <v>0</v>
      </c>
      <c r="W10" s="173">
        <v>0</v>
      </c>
      <c r="X10" s="173">
        <v>0</v>
      </c>
      <c r="Y10" s="174">
        <v>795.3</v>
      </c>
      <c r="Z10" s="175">
        <f t="shared" si="2"/>
        <v>2283</v>
      </c>
      <c r="AA10" s="176">
        <f t="shared" si="3"/>
        <v>1487.7</v>
      </c>
      <c r="AB10" s="177">
        <f t="shared" si="4"/>
        <v>1135</v>
      </c>
      <c r="AC10" s="178">
        <f t="shared" si="5"/>
        <v>352.7</v>
      </c>
      <c r="AD10" s="179">
        <f t="shared" si="6"/>
        <v>510.6602953982907</v>
      </c>
      <c r="AE10" s="180">
        <f t="shared" si="7"/>
        <v>389.59429675140143</v>
      </c>
      <c r="AF10" s="181">
        <f t="shared" si="8"/>
        <v>121.06599864688923</v>
      </c>
      <c r="AG10" s="182">
        <f t="shared" si="9"/>
        <v>783.6509070338761</v>
      </c>
      <c r="AH10" s="183">
        <f t="shared" si="10"/>
        <v>272.9906116355855</v>
      </c>
      <c r="AI10" s="184">
        <f t="shared" si="11"/>
        <v>23.707736774887408</v>
      </c>
    </row>
    <row r="11" spans="1:35" s="164" customFormat="1" ht="19.5" customHeight="1">
      <c r="A11" s="170">
        <v>6</v>
      </c>
      <c r="B11" s="169" t="s">
        <v>25</v>
      </c>
      <c r="C11" s="167">
        <v>37543</v>
      </c>
      <c r="D11" s="171">
        <f t="shared" si="12"/>
        <v>850.5</v>
      </c>
      <c r="E11" s="151">
        <f t="shared" si="12"/>
        <v>725.8000000000001</v>
      </c>
      <c r="F11" s="151">
        <f t="shared" si="12"/>
        <v>124.7</v>
      </c>
      <c r="G11" s="172">
        <f>SUM(H11:I11)</f>
        <v>0</v>
      </c>
      <c r="H11" s="185">
        <v>0</v>
      </c>
      <c r="I11" s="173">
        <v>0</v>
      </c>
      <c r="J11" s="172">
        <f t="shared" si="13"/>
        <v>692.9</v>
      </c>
      <c r="K11" s="173">
        <v>610.6</v>
      </c>
      <c r="L11" s="173">
        <v>82.3</v>
      </c>
      <c r="M11" s="172">
        <f t="shared" si="14"/>
        <v>71.2</v>
      </c>
      <c r="N11" s="173">
        <v>37.1</v>
      </c>
      <c r="O11" s="173">
        <v>34.1</v>
      </c>
      <c r="P11" s="172">
        <f t="shared" si="15"/>
        <v>86.39999999999999</v>
      </c>
      <c r="Q11" s="173">
        <v>78.1</v>
      </c>
      <c r="R11" s="173">
        <v>8.3</v>
      </c>
      <c r="S11" s="172">
        <f t="shared" si="16"/>
        <v>0</v>
      </c>
      <c r="T11" s="173">
        <v>0</v>
      </c>
      <c r="U11" s="173">
        <v>0</v>
      </c>
      <c r="V11" s="172">
        <f t="shared" si="17"/>
        <v>0</v>
      </c>
      <c r="W11" s="173">
        <v>0</v>
      </c>
      <c r="X11" s="173">
        <v>0</v>
      </c>
      <c r="Y11" s="174">
        <v>347.3</v>
      </c>
      <c r="Z11" s="175">
        <f t="shared" si="2"/>
        <v>1197.8</v>
      </c>
      <c r="AA11" s="176">
        <f t="shared" si="3"/>
        <v>850.5</v>
      </c>
      <c r="AB11" s="177">
        <f t="shared" si="4"/>
        <v>764.1</v>
      </c>
      <c r="AC11" s="178">
        <f t="shared" si="5"/>
        <v>86.39999999999999</v>
      </c>
      <c r="AD11" s="179">
        <f t="shared" si="6"/>
        <v>730.7749479521547</v>
      </c>
      <c r="AE11" s="180">
        <f t="shared" si="7"/>
        <v>656.5374929220945</v>
      </c>
      <c r="AF11" s="181">
        <f t="shared" si="8"/>
        <v>74.23745503006015</v>
      </c>
      <c r="AG11" s="182">
        <f t="shared" si="9"/>
        <v>1029.185458738496</v>
      </c>
      <c r="AH11" s="183">
        <f t="shared" si="10"/>
        <v>298.4105107863413</v>
      </c>
      <c r="AI11" s="184">
        <f t="shared" si="11"/>
        <v>10.158730158730158</v>
      </c>
    </row>
    <row r="12" spans="1:35" s="164" customFormat="1" ht="19.5" customHeight="1">
      <c r="A12" s="170">
        <v>7</v>
      </c>
      <c r="B12" s="169" t="s">
        <v>26</v>
      </c>
      <c r="C12" s="167">
        <v>29559</v>
      </c>
      <c r="D12" s="171">
        <f>G12+J12+M12+P12+S12+V12</f>
        <v>605.1</v>
      </c>
      <c r="E12" s="151">
        <f>H12+K12+N12+Q12+T12+W12</f>
        <v>532.1999999999999</v>
      </c>
      <c r="F12" s="151">
        <f>I12+L12+O12+R12+U12+X12</f>
        <v>72.89999999999999</v>
      </c>
      <c r="G12" s="172">
        <f>SUM(H12:I12)</f>
        <v>0</v>
      </c>
      <c r="H12" s="185">
        <v>0</v>
      </c>
      <c r="I12" s="173">
        <v>0</v>
      </c>
      <c r="J12" s="172">
        <f>SUM(K12:L12)</f>
        <v>423.3</v>
      </c>
      <c r="K12" s="173">
        <v>383.5</v>
      </c>
      <c r="L12" s="173">
        <v>39.8</v>
      </c>
      <c r="M12" s="172">
        <f>SUM(N12:O12)</f>
        <v>39.6</v>
      </c>
      <c r="N12" s="173">
        <v>32.4</v>
      </c>
      <c r="O12" s="173">
        <v>7.2</v>
      </c>
      <c r="P12" s="172">
        <f>SUM(Q12:R12)</f>
        <v>120.6</v>
      </c>
      <c r="Q12" s="173">
        <v>107.3</v>
      </c>
      <c r="R12" s="173">
        <v>13.3</v>
      </c>
      <c r="S12" s="172">
        <f>SUM(T12:U12)</f>
        <v>0</v>
      </c>
      <c r="T12" s="173">
        <v>0</v>
      </c>
      <c r="U12" s="173">
        <v>0</v>
      </c>
      <c r="V12" s="172">
        <f>SUM(W12:X12)</f>
        <v>21.6</v>
      </c>
      <c r="W12" s="173">
        <v>9</v>
      </c>
      <c r="X12" s="173">
        <v>12.6</v>
      </c>
      <c r="Y12" s="174">
        <v>271.7</v>
      </c>
      <c r="Z12" s="175">
        <f>D12+Y12</f>
        <v>876.8</v>
      </c>
      <c r="AA12" s="176">
        <f>SUM(AB12:AC12)</f>
        <v>605.1</v>
      </c>
      <c r="AB12" s="177">
        <f>G12+J12+M12+S12+V12</f>
        <v>484.50000000000006</v>
      </c>
      <c r="AC12" s="178">
        <f>P12</f>
        <v>120.6</v>
      </c>
      <c r="AD12" s="179">
        <f t="shared" si="6"/>
        <v>660.3523406985919</v>
      </c>
      <c r="AE12" s="180">
        <f t="shared" si="7"/>
        <v>528.7402232167705</v>
      </c>
      <c r="AF12" s="181">
        <f t="shared" si="8"/>
        <v>131.61211748182149</v>
      </c>
      <c r="AG12" s="182">
        <f t="shared" si="9"/>
        <v>956.8615639142708</v>
      </c>
      <c r="AH12" s="183">
        <f t="shared" si="10"/>
        <v>296.50922321567907</v>
      </c>
      <c r="AI12" s="184">
        <f>AC12*100/AA12</f>
        <v>19.930589985126424</v>
      </c>
    </row>
    <row r="13" spans="1:35" s="164" customFormat="1" ht="19.5" customHeight="1">
      <c r="A13" s="170">
        <v>8</v>
      </c>
      <c r="B13" s="169" t="s">
        <v>85</v>
      </c>
      <c r="C13" s="167">
        <v>126518</v>
      </c>
      <c r="D13" s="171">
        <f t="shared" si="12"/>
        <v>2414.4999999999995</v>
      </c>
      <c r="E13" s="151">
        <f t="shared" si="12"/>
        <v>2292.1</v>
      </c>
      <c r="F13" s="151">
        <f t="shared" si="12"/>
        <v>122.4</v>
      </c>
      <c r="G13" s="172">
        <f t="shared" si="1"/>
        <v>0</v>
      </c>
      <c r="H13" s="173">
        <v>0</v>
      </c>
      <c r="I13" s="173">
        <v>0</v>
      </c>
      <c r="J13" s="172">
        <f t="shared" si="13"/>
        <v>1950.3</v>
      </c>
      <c r="K13" s="173">
        <v>1863.1</v>
      </c>
      <c r="L13" s="173">
        <v>87.2</v>
      </c>
      <c r="M13" s="172">
        <f t="shared" si="14"/>
        <v>148.9</v>
      </c>
      <c r="N13" s="173">
        <v>130.6</v>
      </c>
      <c r="O13" s="173">
        <v>18.3</v>
      </c>
      <c r="P13" s="172">
        <f t="shared" si="15"/>
        <v>298.59999999999997</v>
      </c>
      <c r="Q13" s="173">
        <v>298.4</v>
      </c>
      <c r="R13" s="173">
        <v>0.2</v>
      </c>
      <c r="S13" s="172">
        <f t="shared" si="16"/>
        <v>0</v>
      </c>
      <c r="T13" s="173">
        <v>0</v>
      </c>
      <c r="U13" s="173">
        <v>0</v>
      </c>
      <c r="V13" s="172">
        <f t="shared" si="17"/>
        <v>16.7</v>
      </c>
      <c r="W13" s="173">
        <v>0</v>
      </c>
      <c r="X13" s="173">
        <v>16.7</v>
      </c>
      <c r="Y13" s="174">
        <v>830.7</v>
      </c>
      <c r="Z13" s="175">
        <f t="shared" si="2"/>
        <v>3245.2</v>
      </c>
      <c r="AA13" s="176">
        <f t="shared" si="3"/>
        <v>2414.4999999999995</v>
      </c>
      <c r="AB13" s="177">
        <f t="shared" si="4"/>
        <v>2115.8999999999996</v>
      </c>
      <c r="AC13" s="178">
        <f t="shared" si="5"/>
        <v>298.59999999999997</v>
      </c>
      <c r="AD13" s="179">
        <f t="shared" si="6"/>
        <v>615.620676695755</v>
      </c>
      <c r="AE13" s="180">
        <f t="shared" si="7"/>
        <v>539.4871773951327</v>
      </c>
      <c r="AF13" s="181">
        <f t="shared" si="8"/>
        <v>76.13349930062228</v>
      </c>
      <c r="AG13" s="182">
        <f t="shared" si="9"/>
        <v>827.4227459155371</v>
      </c>
      <c r="AH13" s="183">
        <f t="shared" si="10"/>
        <v>211.80206921978208</v>
      </c>
      <c r="AI13" s="184">
        <f t="shared" si="11"/>
        <v>12.366949679022573</v>
      </c>
    </row>
    <row r="14" spans="1:35" s="168" customFormat="1" ht="17.25" customHeight="1">
      <c r="A14" s="165">
        <v>9</v>
      </c>
      <c r="B14" s="169" t="s">
        <v>86</v>
      </c>
      <c r="C14" s="167">
        <v>20651</v>
      </c>
      <c r="D14" s="171">
        <f t="shared" si="12"/>
        <v>359.6</v>
      </c>
      <c r="E14" s="151">
        <f>H14+K14+N14+Q14+T14+W14</f>
        <v>295.29999999999995</v>
      </c>
      <c r="F14" s="151">
        <f t="shared" si="12"/>
        <v>64.3</v>
      </c>
      <c r="G14" s="172">
        <f t="shared" si="1"/>
        <v>0</v>
      </c>
      <c r="H14" s="185">
        <v>0</v>
      </c>
      <c r="I14" s="185">
        <v>0</v>
      </c>
      <c r="J14" s="172">
        <f t="shared" si="13"/>
        <v>285.5</v>
      </c>
      <c r="K14" s="185">
        <v>234.6</v>
      </c>
      <c r="L14" s="185">
        <v>50.9</v>
      </c>
      <c r="M14" s="172">
        <f t="shared" si="14"/>
        <v>6.6000000000000005</v>
      </c>
      <c r="N14" s="185">
        <v>0.2</v>
      </c>
      <c r="O14" s="185">
        <v>6.4</v>
      </c>
      <c r="P14" s="172">
        <f t="shared" si="15"/>
        <v>67.5</v>
      </c>
      <c r="Q14" s="185">
        <v>60.5</v>
      </c>
      <c r="R14" s="185">
        <v>7</v>
      </c>
      <c r="S14" s="172">
        <v>0</v>
      </c>
      <c r="T14" s="185">
        <v>0</v>
      </c>
      <c r="U14" s="185">
        <v>0</v>
      </c>
      <c r="V14" s="172">
        <f t="shared" si="17"/>
        <v>0</v>
      </c>
      <c r="W14" s="185">
        <v>0</v>
      </c>
      <c r="X14" s="185">
        <v>0</v>
      </c>
      <c r="Y14" s="174">
        <v>70.8</v>
      </c>
      <c r="Z14" s="175">
        <f t="shared" si="2"/>
        <v>430.40000000000003</v>
      </c>
      <c r="AA14" s="176">
        <f t="shared" si="3"/>
        <v>359.6</v>
      </c>
      <c r="AB14" s="177">
        <f>G14+J14+M14+S14+V14</f>
        <v>292.1</v>
      </c>
      <c r="AC14" s="178">
        <f>P14</f>
        <v>67.5</v>
      </c>
      <c r="AD14" s="186">
        <f t="shared" si="6"/>
        <v>561.7161396542541</v>
      </c>
      <c r="AE14" s="180">
        <f t="shared" si="7"/>
        <v>456.27720910180096</v>
      </c>
      <c r="AF14" s="181">
        <f t="shared" si="8"/>
        <v>105.43893055245313</v>
      </c>
      <c r="AG14" s="182">
        <f t="shared" si="9"/>
        <v>672.3098623670494</v>
      </c>
      <c r="AH14" s="187">
        <f t="shared" si="10"/>
        <v>110.5937227127953</v>
      </c>
      <c r="AI14" s="184">
        <f>AC14*100/AA14</f>
        <v>18.770856507230256</v>
      </c>
    </row>
    <row r="15" spans="1:35" s="168" customFormat="1" ht="19.5" customHeight="1">
      <c r="A15" s="165">
        <v>10</v>
      </c>
      <c r="B15" s="169" t="s">
        <v>29</v>
      </c>
      <c r="C15" s="167">
        <v>37148</v>
      </c>
      <c r="D15" s="171">
        <f t="shared" si="12"/>
        <v>867.8</v>
      </c>
      <c r="E15" s="151">
        <f t="shared" si="12"/>
        <v>796.0999999999999</v>
      </c>
      <c r="F15" s="151">
        <f t="shared" si="12"/>
        <v>71.7</v>
      </c>
      <c r="G15" s="172">
        <f t="shared" si="1"/>
        <v>674.9</v>
      </c>
      <c r="H15" s="185">
        <v>674.9</v>
      </c>
      <c r="I15" s="185">
        <v>0</v>
      </c>
      <c r="J15" s="172">
        <f t="shared" si="13"/>
        <v>62.2</v>
      </c>
      <c r="K15" s="185">
        <v>0</v>
      </c>
      <c r="L15" s="185">
        <v>62.2</v>
      </c>
      <c r="M15" s="172">
        <f t="shared" si="14"/>
        <v>3.5</v>
      </c>
      <c r="N15" s="185">
        <v>0</v>
      </c>
      <c r="O15" s="185">
        <v>3.5</v>
      </c>
      <c r="P15" s="172">
        <f t="shared" si="15"/>
        <v>115.4</v>
      </c>
      <c r="Q15" s="185">
        <v>115.4</v>
      </c>
      <c r="R15" s="185">
        <v>0</v>
      </c>
      <c r="S15" s="172">
        <f t="shared" si="16"/>
        <v>0</v>
      </c>
      <c r="T15" s="185">
        <v>0</v>
      </c>
      <c r="U15" s="185">
        <v>0</v>
      </c>
      <c r="V15" s="172">
        <f t="shared" si="17"/>
        <v>11.8</v>
      </c>
      <c r="W15" s="185">
        <v>5.8</v>
      </c>
      <c r="X15" s="185">
        <v>6</v>
      </c>
      <c r="Y15" s="174">
        <v>444.7</v>
      </c>
      <c r="Z15" s="175">
        <f t="shared" si="2"/>
        <v>1312.5</v>
      </c>
      <c r="AA15" s="176">
        <f t="shared" si="3"/>
        <v>867.8</v>
      </c>
      <c r="AB15" s="177">
        <f>G15+J15+M15+S15+V15</f>
        <v>752.4</v>
      </c>
      <c r="AC15" s="178">
        <f>P15</f>
        <v>115.4</v>
      </c>
      <c r="AD15" s="179">
        <f t="shared" si="6"/>
        <v>753.5681163749535</v>
      </c>
      <c r="AE15" s="180">
        <f t="shared" si="7"/>
        <v>653.3586664675213</v>
      </c>
      <c r="AF15" s="181">
        <f t="shared" si="8"/>
        <v>100.20944990743217</v>
      </c>
      <c r="AG15" s="182">
        <f t="shared" si="9"/>
        <v>1139.7305286265575</v>
      </c>
      <c r="AH15" s="183">
        <f t="shared" si="10"/>
        <v>386.1624122516038</v>
      </c>
      <c r="AI15" s="184">
        <f>AC15*100/AA15</f>
        <v>13.297994929707306</v>
      </c>
    </row>
    <row r="16" spans="1:35" s="164" customFormat="1" ht="19.5" customHeight="1">
      <c r="A16" s="170">
        <v>11</v>
      </c>
      <c r="B16" s="169" t="s">
        <v>87</v>
      </c>
      <c r="C16" s="167">
        <v>29534</v>
      </c>
      <c r="D16" s="171">
        <f t="shared" si="12"/>
        <v>695.1999999999999</v>
      </c>
      <c r="E16" s="151">
        <f t="shared" si="12"/>
        <v>658</v>
      </c>
      <c r="F16" s="151">
        <f t="shared" si="12"/>
        <v>37.2</v>
      </c>
      <c r="G16" s="172">
        <f t="shared" si="1"/>
        <v>0</v>
      </c>
      <c r="H16" s="173">
        <v>0</v>
      </c>
      <c r="I16" s="173">
        <v>0</v>
      </c>
      <c r="J16" s="172">
        <f t="shared" si="13"/>
        <v>517.4</v>
      </c>
      <c r="K16" s="173">
        <v>506.2</v>
      </c>
      <c r="L16" s="173">
        <v>11.2</v>
      </c>
      <c r="M16" s="172">
        <f t="shared" si="14"/>
        <v>30.900000000000002</v>
      </c>
      <c r="N16" s="173">
        <v>26.6</v>
      </c>
      <c r="O16" s="173">
        <v>4.3</v>
      </c>
      <c r="P16" s="172">
        <f t="shared" si="15"/>
        <v>109.5</v>
      </c>
      <c r="Q16" s="173">
        <v>108.6</v>
      </c>
      <c r="R16" s="173">
        <v>0.9</v>
      </c>
      <c r="S16" s="172">
        <f t="shared" si="16"/>
        <v>0</v>
      </c>
      <c r="T16" s="173">
        <v>0</v>
      </c>
      <c r="U16" s="173">
        <v>0</v>
      </c>
      <c r="V16" s="172">
        <f t="shared" si="17"/>
        <v>37.400000000000006</v>
      </c>
      <c r="W16" s="173">
        <v>16.6</v>
      </c>
      <c r="X16" s="173">
        <v>20.8</v>
      </c>
      <c r="Y16" s="174">
        <v>211.8</v>
      </c>
      <c r="Z16" s="175">
        <f t="shared" si="2"/>
        <v>907</v>
      </c>
      <c r="AA16" s="176">
        <f t="shared" si="3"/>
        <v>695.1999999999999</v>
      </c>
      <c r="AB16" s="177">
        <f t="shared" si="4"/>
        <v>585.6999999999999</v>
      </c>
      <c r="AC16" s="178">
        <f t="shared" si="5"/>
        <v>109.5</v>
      </c>
      <c r="AD16" s="179">
        <f t="shared" si="6"/>
        <v>759.3216784591623</v>
      </c>
      <c r="AE16" s="180">
        <f t="shared" si="7"/>
        <v>639.7219606926516</v>
      </c>
      <c r="AF16" s="181">
        <f t="shared" si="8"/>
        <v>119.59971776651076</v>
      </c>
      <c r="AG16" s="182">
        <f t="shared" si="9"/>
        <v>990.6570229609613</v>
      </c>
      <c r="AH16" s="183">
        <f t="shared" si="10"/>
        <v>231.33534450179891</v>
      </c>
      <c r="AI16" s="184">
        <f t="shared" si="11"/>
        <v>15.750863060989644</v>
      </c>
    </row>
    <row r="17" spans="1:35" s="164" customFormat="1" ht="19.5" customHeight="1">
      <c r="A17" s="170">
        <v>12</v>
      </c>
      <c r="B17" s="169" t="s">
        <v>88</v>
      </c>
      <c r="C17" s="167">
        <v>28255</v>
      </c>
      <c r="D17" s="171">
        <f t="shared" si="12"/>
        <v>665.2</v>
      </c>
      <c r="E17" s="151">
        <f t="shared" si="12"/>
        <v>560.8000000000001</v>
      </c>
      <c r="F17" s="151">
        <f t="shared" si="12"/>
        <v>104.4</v>
      </c>
      <c r="G17" s="172">
        <f t="shared" si="1"/>
        <v>0</v>
      </c>
      <c r="H17" s="173">
        <v>0</v>
      </c>
      <c r="I17" s="173">
        <v>0</v>
      </c>
      <c r="J17" s="172">
        <f t="shared" si="13"/>
        <v>519.5</v>
      </c>
      <c r="K17" s="173">
        <v>446.1</v>
      </c>
      <c r="L17" s="173">
        <v>73.4</v>
      </c>
      <c r="M17" s="172">
        <f t="shared" si="14"/>
        <v>2.6</v>
      </c>
      <c r="N17" s="173">
        <v>0</v>
      </c>
      <c r="O17" s="173">
        <v>2.6</v>
      </c>
      <c r="P17" s="172">
        <f t="shared" si="15"/>
        <v>143.1</v>
      </c>
      <c r="Q17" s="173">
        <v>114.7</v>
      </c>
      <c r="R17" s="173">
        <v>28.4</v>
      </c>
      <c r="S17" s="172">
        <f t="shared" si="16"/>
        <v>0</v>
      </c>
      <c r="T17" s="173">
        <v>0</v>
      </c>
      <c r="U17" s="173">
        <v>0</v>
      </c>
      <c r="V17" s="172">
        <f t="shared" si="17"/>
        <v>0</v>
      </c>
      <c r="W17" s="173">
        <v>0</v>
      </c>
      <c r="X17" s="173">
        <v>0</v>
      </c>
      <c r="Y17" s="174">
        <v>299.2</v>
      </c>
      <c r="Z17" s="175">
        <f t="shared" si="2"/>
        <v>964.4000000000001</v>
      </c>
      <c r="AA17" s="176">
        <f t="shared" si="3"/>
        <v>665.2</v>
      </c>
      <c r="AB17" s="177">
        <f t="shared" si="4"/>
        <v>522.1</v>
      </c>
      <c r="AC17" s="178">
        <f t="shared" si="5"/>
        <v>143.1</v>
      </c>
      <c r="AD17" s="179">
        <f t="shared" si="6"/>
        <v>759.4430902894721</v>
      </c>
      <c r="AE17" s="180">
        <f t="shared" si="7"/>
        <v>596.0692084187212</v>
      </c>
      <c r="AF17" s="181">
        <f t="shared" si="8"/>
        <v>163.3738818707508</v>
      </c>
      <c r="AG17" s="182">
        <f t="shared" si="9"/>
        <v>1101.0326462344663</v>
      </c>
      <c r="AH17" s="183">
        <f t="shared" si="10"/>
        <v>341.58955594499406</v>
      </c>
      <c r="AI17" s="184">
        <f t="shared" si="11"/>
        <v>21.512327119663258</v>
      </c>
    </row>
    <row r="18" spans="1:35" s="164" customFormat="1" ht="19.5" customHeight="1">
      <c r="A18" s="170">
        <v>13</v>
      </c>
      <c r="B18" s="169" t="s">
        <v>89</v>
      </c>
      <c r="C18" s="167">
        <v>124069</v>
      </c>
      <c r="D18" s="171">
        <f t="shared" si="12"/>
        <v>2260.2</v>
      </c>
      <c r="E18" s="151">
        <f t="shared" si="12"/>
        <v>2155</v>
      </c>
      <c r="F18" s="151">
        <f t="shared" si="12"/>
        <v>105.2</v>
      </c>
      <c r="G18" s="172">
        <f t="shared" si="1"/>
        <v>0</v>
      </c>
      <c r="H18" s="173">
        <v>0</v>
      </c>
      <c r="I18" s="173">
        <v>0</v>
      </c>
      <c r="J18" s="172">
        <f t="shared" si="13"/>
        <v>1835.7</v>
      </c>
      <c r="K18" s="173">
        <v>1758.5</v>
      </c>
      <c r="L18" s="173">
        <v>77.2</v>
      </c>
      <c r="M18" s="172">
        <f t="shared" si="14"/>
        <v>114.5</v>
      </c>
      <c r="N18" s="173">
        <v>86.5</v>
      </c>
      <c r="O18" s="173">
        <v>28</v>
      </c>
      <c r="P18" s="172">
        <f t="shared" si="15"/>
        <v>310</v>
      </c>
      <c r="Q18" s="173">
        <v>310</v>
      </c>
      <c r="R18" s="173">
        <v>0</v>
      </c>
      <c r="S18" s="172">
        <f t="shared" si="16"/>
        <v>0</v>
      </c>
      <c r="T18" s="173">
        <v>0</v>
      </c>
      <c r="U18" s="173">
        <v>0</v>
      </c>
      <c r="V18" s="172">
        <f t="shared" si="17"/>
        <v>0</v>
      </c>
      <c r="W18" s="173">
        <v>0</v>
      </c>
      <c r="X18" s="173">
        <v>0</v>
      </c>
      <c r="Y18" s="174">
        <v>1069.5</v>
      </c>
      <c r="Z18" s="175">
        <f t="shared" si="2"/>
        <v>3329.7</v>
      </c>
      <c r="AA18" s="176">
        <f t="shared" si="3"/>
        <v>2260.2</v>
      </c>
      <c r="AB18" s="177">
        <f t="shared" si="4"/>
        <v>1950.2</v>
      </c>
      <c r="AC18" s="178">
        <f t="shared" si="5"/>
        <v>310</v>
      </c>
      <c r="AD18" s="179">
        <f t="shared" si="6"/>
        <v>587.6542683454757</v>
      </c>
      <c r="AE18" s="180">
        <f t="shared" si="7"/>
        <v>507.053957228275</v>
      </c>
      <c r="AF18" s="181">
        <f t="shared" si="8"/>
        <v>80.60031111720093</v>
      </c>
      <c r="AG18" s="161">
        <f t="shared" si="9"/>
        <v>865.725341699819</v>
      </c>
      <c r="AH18" s="183">
        <f t="shared" si="10"/>
        <v>278.0710733543431</v>
      </c>
      <c r="AI18" s="184">
        <f t="shared" si="11"/>
        <v>13.715600389346077</v>
      </c>
    </row>
    <row r="19" spans="1:35" s="164" customFormat="1" ht="19.5" customHeight="1">
      <c r="A19" s="170">
        <v>14</v>
      </c>
      <c r="B19" s="169" t="s">
        <v>33</v>
      </c>
      <c r="C19" s="167">
        <v>17851</v>
      </c>
      <c r="D19" s="171">
        <f t="shared" si="12"/>
        <v>419.09999999999997</v>
      </c>
      <c r="E19" s="151">
        <f t="shared" si="12"/>
        <v>409.09999999999997</v>
      </c>
      <c r="F19" s="151">
        <f t="shared" si="12"/>
        <v>10</v>
      </c>
      <c r="G19" s="172">
        <f t="shared" si="1"/>
        <v>0</v>
      </c>
      <c r="H19" s="173">
        <v>0</v>
      </c>
      <c r="I19" s="173">
        <v>0</v>
      </c>
      <c r="J19" s="172">
        <f t="shared" si="13"/>
        <v>318.29999999999995</v>
      </c>
      <c r="K19" s="173">
        <v>314.9</v>
      </c>
      <c r="L19" s="173">
        <v>3.4</v>
      </c>
      <c r="M19" s="172">
        <f t="shared" si="14"/>
        <v>0</v>
      </c>
      <c r="N19" s="173">
        <v>0</v>
      </c>
      <c r="O19" s="173">
        <v>0</v>
      </c>
      <c r="P19" s="172">
        <f t="shared" si="15"/>
        <v>80</v>
      </c>
      <c r="Q19" s="173">
        <v>80</v>
      </c>
      <c r="R19" s="173">
        <v>0</v>
      </c>
      <c r="S19" s="172">
        <f t="shared" si="16"/>
        <v>0</v>
      </c>
      <c r="T19" s="173">
        <v>0</v>
      </c>
      <c r="U19" s="173">
        <v>0</v>
      </c>
      <c r="V19" s="172">
        <f t="shared" si="17"/>
        <v>20.799999999999997</v>
      </c>
      <c r="W19" s="173">
        <v>14.2</v>
      </c>
      <c r="X19" s="173">
        <v>6.6</v>
      </c>
      <c r="Y19" s="174">
        <v>140.1</v>
      </c>
      <c r="Z19" s="175">
        <f t="shared" si="2"/>
        <v>559.1999999999999</v>
      </c>
      <c r="AA19" s="176">
        <f t="shared" si="3"/>
        <v>419.09999999999997</v>
      </c>
      <c r="AB19" s="177">
        <f t="shared" si="4"/>
        <v>339.09999999999997</v>
      </c>
      <c r="AC19" s="178">
        <f t="shared" si="5"/>
        <v>80</v>
      </c>
      <c r="AD19" s="179">
        <f t="shared" si="6"/>
        <v>757.3443974404614</v>
      </c>
      <c r="AE19" s="180">
        <f t="shared" si="7"/>
        <v>612.7785377524707</v>
      </c>
      <c r="AF19" s="181">
        <f t="shared" si="8"/>
        <v>144.56585968799075</v>
      </c>
      <c r="AG19" s="161">
        <f t="shared" si="9"/>
        <v>1010.5153592190551</v>
      </c>
      <c r="AH19" s="183">
        <f t="shared" si="10"/>
        <v>253.17096177859372</v>
      </c>
      <c r="AI19" s="184">
        <f t="shared" si="11"/>
        <v>19.0885230255309</v>
      </c>
    </row>
    <row r="20" spans="1:35" s="164" customFormat="1" ht="19.5" customHeight="1">
      <c r="A20" s="170">
        <v>15</v>
      </c>
      <c r="B20" s="169" t="s">
        <v>34</v>
      </c>
      <c r="C20" s="167">
        <v>7113</v>
      </c>
      <c r="D20" s="171">
        <f t="shared" si="12"/>
        <v>116.3</v>
      </c>
      <c r="E20" s="151">
        <f t="shared" si="12"/>
        <v>114</v>
      </c>
      <c r="F20" s="151">
        <f t="shared" si="12"/>
        <v>2.3</v>
      </c>
      <c r="G20" s="172">
        <f>SUM(H20:I20)</f>
        <v>0</v>
      </c>
      <c r="H20" s="173">
        <v>0</v>
      </c>
      <c r="I20" s="173">
        <v>0</v>
      </c>
      <c r="J20" s="172">
        <f>SUM(K20:L20)</f>
        <v>61.900000000000006</v>
      </c>
      <c r="K20" s="173">
        <v>60.2</v>
      </c>
      <c r="L20" s="173">
        <v>1.7</v>
      </c>
      <c r="M20" s="172">
        <f>SUM(N20:O20)</f>
        <v>11.6</v>
      </c>
      <c r="N20" s="173">
        <v>11</v>
      </c>
      <c r="O20" s="173">
        <v>0.6</v>
      </c>
      <c r="P20" s="172">
        <f>SUM(Q20:R20)</f>
        <v>42.8</v>
      </c>
      <c r="Q20" s="173">
        <v>42.8</v>
      </c>
      <c r="R20" s="173">
        <v>0</v>
      </c>
      <c r="S20" s="172">
        <f>SUM(T20:U20)</f>
        <v>0</v>
      </c>
      <c r="T20" s="173">
        <v>0</v>
      </c>
      <c r="U20" s="173">
        <v>0</v>
      </c>
      <c r="V20" s="172">
        <f>SUM(W20:X20)</f>
        <v>0</v>
      </c>
      <c r="W20" s="173">
        <v>0</v>
      </c>
      <c r="X20" s="173">
        <v>0</v>
      </c>
      <c r="Y20" s="174">
        <v>40.2</v>
      </c>
      <c r="Z20" s="175">
        <f>D20+Y20</f>
        <v>156.5</v>
      </c>
      <c r="AA20" s="176">
        <f>SUM(AB20:AC20)</f>
        <v>116.3</v>
      </c>
      <c r="AB20" s="177">
        <f>G20+J20+M20+S20+V20</f>
        <v>73.5</v>
      </c>
      <c r="AC20" s="178">
        <f>P20</f>
        <v>42.8</v>
      </c>
      <c r="AD20" s="179">
        <f t="shared" si="6"/>
        <v>527.4304657986512</v>
      </c>
      <c r="AE20" s="180">
        <f t="shared" si="7"/>
        <v>333.32879824764285</v>
      </c>
      <c r="AF20" s="181">
        <f t="shared" si="8"/>
        <v>194.10166755100838</v>
      </c>
      <c r="AG20" s="182">
        <f t="shared" si="9"/>
        <v>709.7409105545049</v>
      </c>
      <c r="AH20" s="183">
        <f t="shared" si="10"/>
        <v>182.31044475585367</v>
      </c>
      <c r="AI20" s="184">
        <f>AC20*100/AA20</f>
        <v>36.80137575236458</v>
      </c>
    </row>
    <row r="21" spans="1:35" s="164" customFormat="1" ht="19.5" customHeight="1">
      <c r="A21" s="170">
        <v>16</v>
      </c>
      <c r="B21" s="169" t="s">
        <v>93</v>
      </c>
      <c r="C21" s="167">
        <v>15007</v>
      </c>
      <c r="D21" s="171">
        <f t="shared" si="12"/>
        <v>313.5</v>
      </c>
      <c r="E21" s="151">
        <f t="shared" si="12"/>
        <v>295</v>
      </c>
      <c r="F21" s="151">
        <f t="shared" si="12"/>
        <v>18.5</v>
      </c>
      <c r="G21" s="172">
        <f>SUM(H21:I21)</f>
        <v>0</v>
      </c>
      <c r="H21" s="173">
        <v>0</v>
      </c>
      <c r="I21" s="173">
        <v>0</v>
      </c>
      <c r="J21" s="172">
        <f>SUM(K21:L21)</f>
        <v>240.29999999999998</v>
      </c>
      <c r="K21" s="173">
        <v>228.6</v>
      </c>
      <c r="L21" s="173">
        <v>11.7</v>
      </c>
      <c r="M21" s="172">
        <f>SUM(N21:O21)</f>
        <v>16.4</v>
      </c>
      <c r="N21" s="173">
        <v>12.5</v>
      </c>
      <c r="O21" s="173">
        <v>3.9</v>
      </c>
      <c r="P21" s="172">
        <f>SUM(Q21:R21)</f>
        <v>50.3</v>
      </c>
      <c r="Q21" s="173">
        <v>49</v>
      </c>
      <c r="R21" s="173">
        <v>1.3</v>
      </c>
      <c r="S21" s="172">
        <f>SUM(T21:U21)</f>
        <v>0</v>
      </c>
      <c r="T21" s="173">
        <v>0</v>
      </c>
      <c r="U21" s="173">
        <v>0</v>
      </c>
      <c r="V21" s="172">
        <f>SUM(W21:X21)</f>
        <v>6.5</v>
      </c>
      <c r="W21" s="173">
        <v>4.9</v>
      </c>
      <c r="X21" s="173">
        <v>1.6</v>
      </c>
      <c r="Y21" s="174">
        <v>67.9</v>
      </c>
      <c r="Z21" s="175">
        <f t="shared" si="2"/>
        <v>381.4</v>
      </c>
      <c r="AA21" s="176">
        <f t="shared" si="3"/>
        <v>313.5</v>
      </c>
      <c r="AB21" s="177">
        <f t="shared" si="4"/>
        <v>263.2</v>
      </c>
      <c r="AC21" s="178">
        <f t="shared" si="5"/>
        <v>50.3</v>
      </c>
      <c r="AD21" s="179">
        <f t="shared" si="6"/>
        <v>673.8790714870695</v>
      </c>
      <c r="AE21" s="180">
        <f t="shared" si="7"/>
        <v>565.7574852165762</v>
      </c>
      <c r="AF21" s="181">
        <f t="shared" si="8"/>
        <v>108.12158627049313</v>
      </c>
      <c r="AG21" s="182">
        <f t="shared" si="9"/>
        <v>819.8324652796437</v>
      </c>
      <c r="AH21" s="183">
        <f t="shared" si="10"/>
        <v>145.95339379257422</v>
      </c>
      <c r="AI21" s="184">
        <f t="shared" si="11"/>
        <v>16.044657097288678</v>
      </c>
    </row>
    <row r="22" spans="1:35" s="164" customFormat="1" ht="19.5" customHeight="1">
      <c r="A22" s="170">
        <v>17</v>
      </c>
      <c r="B22" s="169" t="s">
        <v>94</v>
      </c>
      <c r="C22" s="167">
        <v>54932</v>
      </c>
      <c r="D22" s="171">
        <f t="shared" si="12"/>
        <v>1236.6</v>
      </c>
      <c r="E22" s="151">
        <f t="shared" si="12"/>
        <v>1164.5</v>
      </c>
      <c r="F22" s="151">
        <f t="shared" si="12"/>
        <v>72.1</v>
      </c>
      <c r="G22" s="172">
        <f t="shared" si="1"/>
        <v>0</v>
      </c>
      <c r="H22" s="173">
        <v>0</v>
      </c>
      <c r="I22" s="173">
        <v>0</v>
      </c>
      <c r="J22" s="172">
        <f t="shared" si="13"/>
        <v>942.9</v>
      </c>
      <c r="K22" s="173">
        <v>914.1</v>
      </c>
      <c r="L22" s="173">
        <v>28.8</v>
      </c>
      <c r="M22" s="172">
        <v>0</v>
      </c>
      <c r="N22" s="173">
        <v>0</v>
      </c>
      <c r="O22" s="173">
        <v>0</v>
      </c>
      <c r="P22" s="172">
        <f t="shared" si="15"/>
        <v>207.6</v>
      </c>
      <c r="Q22" s="173">
        <v>201.9</v>
      </c>
      <c r="R22" s="173">
        <v>5.7</v>
      </c>
      <c r="S22" s="172">
        <f t="shared" si="16"/>
        <v>0</v>
      </c>
      <c r="T22" s="173">
        <v>0</v>
      </c>
      <c r="U22" s="173">
        <v>0</v>
      </c>
      <c r="V22" s="172">
        <f t="shared" si="17"/>
        <v>86.1</v>
      </c>
      <c r="W22" s="173">
        <v>48.5</v>
      </c>
      <c r="X22" s="173">
        <v>37.6</v>
      </c>
      <c r="Y22" s="174">
        <v>339.1</v>
      </c>
      <c r="Z22" s="175">
        <f t="shared" si="2"/>
        <v>1575.6999999999998</v>
      </c>
      <c r="AA22" s="176">
        <f t="shared" si="3"/>
        <v>1236.6</v>
      </c>
      <c r="AB22" s="177">
        <f t="shared" si="4"/>
        <v>1029</v>
      </c>
      <c r="AC22" s="178">
        <f t="shared" si="5"/>
        <v>207.6</v>
      </c>
      <c r="AD22" s="179">
        <f t="shared" si="6"/>
        <v>726.1764104828726</v>
      </c>
      <c r="AE22" s="180">
        <f t="shared" si="7"/>
        <v>604.266154283419</v>
      </c>
      <c r="AF22" s="181">
        <f t="shared" si="8"/>
        <v>121.91025619945364</v>
      </c>
      <c r="AG22" s="182">
        <f t="shared" si="9"/>
        <v>925.3082403346776</v>
      </c>
      <c r="AH22" s="183">
        <f t="shared" si="10"/>
        <v>199.13182985180507</v>
      </c>
      <c r="AI22" s="184">
        <f>AC22*100/AA22</f>
        <v>16.787967006307618</v>
      </c>
    </row>
    <row r="23" spans="1:35" s="164" customFormat="1" ht="19.5" customHeight="1">
      <c r="A23" s="170">
        <v>18</v>
      </c>
      <c r="B23" s="169" t="s">
        <v>95</v>
      </c>
      <c r="C23" s="167">
        <v>33975</v>
      </c>
      <c r="D23" s="171">
        <f t="shared" si="12"/>
        <v>590.4000000000001</v>
      </c>
      <c r="E23" s="151">
        <f t="shared" si="12"/>
        <v>553.3</v>
      </c>
      <c r="F23" s="151">
        <f t="shared" si="12"/>
        <v>37.099999999999994</v>
      </c>
      <c r="G23" s="172">
        <v>0</v>
      </c>
      <c r="H23" s="173">
        <v>0</v>
      </c>
      <c r="I23" s="188">
        <v>0</v>
      </c>
      <c r="J23" s="172">
        <f t="shared" si="13"/>
        <v>385.2</v>
      </c>
      <c r="K23" s="173">
        <v>357.8</v>
      </c>
      <c r="L23" s="173">
        <v>27.4</v>
      </c>
      <c r="M23" s="172">
        <f t="shared" si="14"/>
        <v>0</v>
      </c>
      <c r="N23" s="173">
        <v>0</v>
      </c>
      <c r="O23" s="173">
        <v>0</v>
      </c>
      <c r="P23" s="172">
        <f t="shared" si="15"/>
        <v>152</v>
      </c>
      <c r="Q23" s="173">
        <v>151.1</v>
      </c>
      <c r="R23" s="173">
        <v>0.9</v>
      </c>
      <c r="S23" s="172">
        <v>0</v>
      </c>
      <c r="T23" s="173">
        <v>0</v>
      </c>
      <c r="U23" s="173">
        <v>0</v>
      </c>
      <c r="V23" s="172">
        <f t="shared" si="17"/>
        <v>53.2</v>
      </c>
      <c r="W23" s="173">
        <v>44.4</v>
      </c>
      <c r="X23" s="173">
        <v>8.8</v>
      </c>
      <c r="Y23" s="174">
        <v>365.9</v>
      </c>
      <c r="Z23" s="175">
        <f t="shared" si="2"/>
        <v>956.3000000000001</v>
      </c>
      <c r="AA23" s="176">
        <f t="shared" si="3"/>
        <v>590.4</v>
      </c>
      <c r="AB23" s="177">
        <f t="shared" si="4"/>
        <v>438.4</v>
      </c>
      <c r="AC23" s="178">
        <f t="shared" si="5"/>
        <v>152</v>
      </c>
      <c r="AD23" s="179">
        <f t="shared" si="6"/>
        <v>560.5639820551164</v>
      </c>
      <c r="AE23" s="180">
        <f t="shared" si="7"/>
        <v>416.245341688623</v>
      </c>
      <c r="AF23" s="181">
        <f t="shared" si="8"/>
        <v>144.31864036649338</v>
      </c>
      <c r="AG23" s="182">
        <f t="shared" si="9"/>
        <v>907.9731301478791</v>
      </c>
      <c r="AH23" s="183">
        <f t="shared" si="10"/>
        <v>347.4091480927627</v>
      </c>
      <c r="AI23" s="184">
        <f t="shared" si="11"/>
        <v>25.745257452574528</v>
      </c>
    </row>
    <row r="24" spans="1:35" s="164" customFormat="1" ht="19.5" customHeight="1">
      <c r="A24" s="170">
        <v>19</v>
      </c>
      <c r="B24" s="169" t="s">
        <v>96</v>
      </c>
      <c r="C24" s="167">
        <v>26720</v>
      </c>
      <c r="D24" s="171">
        <f t="shared" si="12"/>
        <v>526.5</v>
      </c>
      <c r="E24" s="151">
        <f t="shared" si="12"/>
        <v>486.59999999999997</v>
      </c>
      <c r="F24" s="151">
        <f t="shared" si="12"/>
        <v>39.9</v>
      </c>
      <c r="G24" s="172">
        <v>0</v>
      </c>
      <c r="H24" s="173">
        <v>0</v>
      </c>
      <c r="I24" s="173">
        <v>0</v>
      </c>
      <c r="J24" s="172">
        <f t="shared" si="13"/>
        <v>328.7</v>
      </c>
      <c r="K24" s="173">
        <v>301.7</v>
      </c>
      <c r="L24" s="173">
        <v>27</v>
      </c>
      <c r="M24" s="172">
        <f t="shared" si="14"/>
        <v>0</v>
      </c>
      <c r="N24" s="173">
        <v>0</v>
      </c>
      <c r="O24" s="173">
        <v>0</v>
      </c>
      <c r="P24" s="172">
        <f t="shared" si="15"/>
        <v>141.89999999999998</v>
      </c>
      <c r="Q24" s="173">
        <v>141.7</v>
      </c>
      <c r="R24" s="173">
        <v>0.2</v>
      </c>
      <c r="S24" s="172">
        <v>0</v>
      </c>
      <c r="T24" s="173">
        <v>0</v>
      </c>
      <c r="U24" s="173">
        <v>0</v>
      </c>
      <c r="V24" s="172">
        <f t="shared" si="17"/>
        <v>55.900000000000006</v>
      </c>
      <c r="W24" s="173">
        <v>43.2</v>
      </c>
      <c r="X24" s="173">
        <v>12.7</v>
      </c>
      <c r="Y24" s="174">
        <v>434.4</v>
      </c>
      <c r="Z24" s="175">
        <f t="shared" si="2"/>
        <v>960.9</v>
      </c>
      <c r="AA24" s="176">
        <f t="shared" si="3"/>
        <v>526.5</v>
      </c>
      <c r="AB24" s="177">
        <f t="shared" si="4"/>
        <v>384.6</v>
      </c>
      <c r="AC24" s="178">
        <f t="shared" si="5"/>
        <v>141.89999999999998</v>
      </c>
      <c r="AD24" s="179">
        <f t="shared" si="6"/>
        <v>635.6239134633959</v>
      </c>
      <c r="AE24" s="180">
        <f t="shared" si="7"/>
        <v>464.3133088661387</v>
      </c>
      <c r="AF24" s="181">
        <f t="shared" si="8"/>
        <v>171.31060459725705</v>
      </c>
      <c r="AG24" s="182">
        <f t="shared" si="9"/>
        <v>1160.058914429206</v>
      </c>
      <c r="AH24" s="183">
        <f t="shared" si="10"/>
        <v>524.4350009658103</v>
      </c>
      <c r="AI24" s="184">
        <f t="shared" si="11"/>
        <v>26.95156695156695</v>
      </c>
    </row>
    <row r="25" spans="1:35" s="164" customFormat="1" ht="19.5" customHeight="1">
      <c r="A25" s="170">
        <v>20</v>
      </c>
      <c r="B25" s="169" t="s">
        <v>38</v>
      </c>
      <c r="C25" s="167">
        <v>6516</v>
      </c>
      <c r="D25" s="171">
        <f t="shared" si="12"/>
        <v>122.7</v>
      </c>
      <c r="E25" s="151">
        <f t="shared" si="12"/>
        <v>119.1</v>
      </c>
      <c r="F25" s="151">
        <f t="shared" si="12"/>
        <v>3.6</v>
      </c>
      <c r="G25" s="172">
        <f t="shared" si="1"/>
        <v>0</v>
      </c>
      <c r="H25" s="173">
        <v>0</v>
      </c>
      <c r="I25" s="173">
        <v>0</v>
      </c>
      <c r="J25" s="172">
        <f t="shared" si="13"/>
        <v>75.8</v>
      </c>
      <c r="K25" s="173">
        <v>75.8</v>
      </c>
      <c r="L25" s="173">
        <v>0</v>
      </c>
      <c r="M25" s="172">
        <f t="shared" si="14"/>
        <v>13.5</v>
      </c>
      <c r="N25" s="173">
        <v>11.5</v>
      </c>
      <c r="O25" s="173">
        <v>2</v>
      </c>
      <c r="P25" s="172">
        <f t="shared" si="15"/>
        <v>27</v>
      </c>
      <c r="Q25" s="173">
        <v>27</v>
      </c>
      <c r="R25" s="173">
        <v>0</v>
      </c>
      <c r="S25" s="172">
        <f t="shared" si="16"/>
        <v>0</v>
      </c>
      <c r="T25" s="173">
        <v>0</v>
      </c>
      <c r="U25" s="173">
        <v>0</v>
      </c>
      <c r="V25" s="172">
        <f t="shared" si="17"/>
        <v>6.4</v>
      </c>
      <c r="W25" s="173">
        <v>4.8</v>
      </c>
      <c r="X25" s="173">
        <v>1.6</v>
      </c>
      <c r="Y25" s="174">
        <v>58</v>
      </c>
      <c r="Z25" s="175">
        <f t="shared" si="2"/>
        <v>180.7</v>
      </c>
      <c r="AA25" s="176">
        <f t="shared" si="3"/>
        <v>122.7</v>
      </c>
      <c r="AB25" s="177">
        <f t="shared" si="4"/>
        <v>95.7</v>
      </c>
      <c r="AC25" s="178">
        <f t="shared" si="5"/>
        <v>27</v>
      </c>
      <c r="AD25" s="179">
        <f t="shared" si="6"/>
        <v>607.4377710449712</v>
      </c>
      <c r="AE25" s="180">
        <f t="shared" si="7"/>
        <v>473.77175785659125</v>
      </c>
      <c r="AF25" s="181">
        <f t="shared" si="8"/>
        <v>133.66601318837996</v>
      </c>
      <c r="AG25" s="182">
        <f t="shared" si="9"/>
        <v>894.5721697459355</v>
      </c>
      <c r="AH25" s="183">
        <f t="shared" si="10"/>
        <v>287.13439870096437</v>
      </c>
      <c r="AI25" s="184">
        <f t="shared" si="11"/>
        <v>22.00488997555012</v>
      </c>
    </row>
    <row r="26" spans="1:35" s="164" customFormat="1" ht="19.5" customHeight="1">
      <c r="A26" s="170">
        <v>21</v>
      </c>
      <c r="B26" s="169" t="s">
        <v>39</v>
      </c>
      <c r="C26" s="167">
        <v>16245</v>
      </c>
      <c r="D26" s="171">
        <f t="shared" si="12"/>
        <v>237.6</v>
      </c>
      <c r="E26" s="151">
        <f t="shared" si="12"/>
        <v>215.7</v>
      </c>
      <c r="F26" s="151">
        <f t="shared" si="12"/>
        <v>21.9</v>
      </c>
      <c r="G26" s="172">
        <f t="shared" si="1"/>
        <v>0</v>
      </c>
      <c r="H26" s="173">
        <v>0</v>
      </c>
      <c r="I26" s="173">
        <v>0</v>
      </c>
      <c r="J26" s="172">
        <f t="shared" si="13"/>
        <v>180.1</v>
      </c>
      <c r="K26" s="173">
        <v>163.1</v>
      </c>
      <c r="L26" s="173">
        <v>17</v>
      </c>
      <c r="M26" s="172">
        <f t="shared" si="14"/>
        <v>8.600000000000001</v>
      </c>
      <c r="N26" s="173">
        <v>3.7</v>
      </c>
      <c r="O26" s="173">
        <v>4.9</v>
      </c>
      <c r="P26" s="172">
        <f t="shared" si="15"/>
        <v>48.9</v>
      </c>
      <c r="Q26" s="173">
        <v>48.9</v>
      </c>
      <c r="R26" s="173">
        <v>0</v>
      </c>
      <c r="S26" s="172">
        <f t="shared" si="16"/>
        <v>0</v>
      </c>
      <c r="T26" s="173">
        <v>0</v>
      </c>
      <c r="U26" s="173">
        <v>0</v>
      </c>
      <c r="V26" s="172">
        <f t="shared" si="17"/>
        <v>0</v>
      </c>
      <c r="W26" s="173">
        <v>0</v>
      </c>
      <c r="X26" s="173">
        <v>0</v>
      </c>
      <c r="Y26" s="174">
        <v>122.9</v>
      </c>
      <c r="Z26" s="175">
        <f t="shared" si="2"/>
        <v>360.5</v>
      </c>
      <c r="AA26" s="176">
        <f t="shared" si="3"/>
        <v>237.6</v>
      </c>
      <c r="AB26" s="177">
        <f t="shared" si="4"/>
        <v>188.7</v>
      </c>
      <c r="AC26" s="178">
        <f t="shared" si="5"/>
        <v>48.9</v>
      </c>
      <c r="AD26" s="179">
        <f t="shared" si="6"/>
        <v>471.8077026181753</v>
      </c>
      <c r="AE26" s="180">
        <f t="shared" si="7"/>
        <v>374.7058648318589</v>
      </c>
      <c r="AF26" s="181">
        <f t="shared" si="8"/>
        <v>97.10183778631638</v>
      </c>
      <c r="AG26" s="182">
        <f t="shared" si="9"/>
        <v>715.8530168091423</v>
      </c>
      <c r="AH26" s="183">
        <f t="shared" si="10"/>
        <v>244.04531419096693</v>
      </c>
      <c r="AI26" s="184">
        <f t="shared" si="11"/>
        <v>20.58080808080808</v>
      </c>
    </row>
    <row r="27" spans="1:35" s="164" customFormat="1" ht="19.5" customHeight="1">
      <c r="A27" s="165">
        <v>22</v>
      </c>
      <c r="B27" s="169" t="s">
        <v>40</v>
      </c>
      <c r="C27" s="167">
        <v>8223</v>
      </c>
      <c r="D27" s="171">
        <f t="shared" si="12"/>
        <v>148.60000000000002</v>
      </c>
      <c r="E27" s="151">
        <f t="shared" si="12"/>
        <v>142.20000000000002</v>
      </c>
      <c r="F27" s="151">
        <f t="shared" si="12"/>
        <v>6.4</v>
      </c>
      <c r="G27" s="172">
        <f t="shared" si="1"/>
        <v>0</v>
      </c>
      <c r="H27" s="173">
        <v>0</v>
      </c>
      <c r="I27" s="173">
        <v>0</v>
      </c>
      <c r="J27" s="172">
        <f t="shared" si="13"/>
        <v>118.80000000000001</v>
      </c>
      <c r="K27" s="173">
        <v>114.4</v>
      </c>
      <c r="L27" s="173">
        <v>4.4</v>
      </c>
      <c r="M27" s="172">
        <f t="shared" si="14"/>
        <v>8.4</v>
      </c>
      <c r="N27" s="173">
        <v>8</v>
      </c>
      <c r="O27" s="173">
        <v>0.4</v>
      </c>
      <c r="P27" s="172">
        <f t="shared" si="15"/>
        <v>19.8</v>
      </c>
      <c r="Q27" s="173">
        <v>19.8</v>
      </c>
      <c r="R27" s="173">
        <v>0</v>
      </c>
      <c r="S27" s="172">
        <f t="shared" si="16"/>
        <v>0</v>
      </c>
      <c r="T27" s="173">
        <v>0</v>
      </c>
      <c r="U27" s="173">
        <v>0</v>
      </c>
      <c r="V27" s="172">
        <f t="shared" si="17"/>
        <v>1.6</v>
      </c>
      <c r="W27" s="173">
        <v>0</v>
      </c>
      <c r="X27" s="173">
        <v>1.6</v>
      </c>
      <c r="Y27" s="174">
        <v>57</v>
      </c>
      <c r="Z27" s="175">
        <f t="shared" si="2"/>
        <v>205.60000000000002</v>
      </c>
      <c r="AA27" s="176">
        <f t="shared" si="3"/>
        <v>148.60000000000002</v>
      </c>
      <c r="AB27" s="177">
        <f t="shared" si="4"/>
        <v>128.8</v>
      </c>
      <c r="AC27" s="178">
        <f t="shared" si="5"/>
        <v>19.8</v>
      </c>
      <c r="AD27" s="179">
        <f t="shared" si="6"/>
        <v>582.943984810504</v>
      </c>
      <c r="AE27" s="180">
        <f t="shared" si="7"/>
        <v>505.2704255961839</v>
      </c>
      <c r="AF27" s="181">
        <f t="shared" si="8"/>
        <v>77.67355921432018</v>
      </c>
      <c r="AG27" s="182">
        <f t="shared" si="9"/>
        <v>806.5496855790014</v>
      </c>
      <c r="AH27" s="183">
        <f t="shared" si="10"/>
        <v>223.60570076849748</v>
      </c>
      <c r="AI27" s="184">
        <f t="shared" si="11"/>
        <v>13.324360699865409</v>
      </c>
    </row>
    <row r="28" spans="1:35" s="168" customFormat="1" ht="19.5" customHeight="1">
      <c r="A28" s="170">
        <v>23</v>
      </c>
      <c r="B28" s="169" t="s">
        <v>41</v>
      </c>
      <c r="C28" s="167">
        <v>6191</v>
      </c>
      <c r="D28" s="171">
        <f t="shared" si="12"/>
        <v>115.10000000000001</v>
      </c>
      <c r="E28" s="151">
        <f t="shared" si="12"/>
        <v>111.4</v>
      </c>
      <c r="F28" s="151">
        <f t="shared" si="12"/>
        <v>3.7</v>
      </c>
      <c r="G28" s="172">
        <f t="shared" si="1"/>
        <v>0</v>
      </c>
      <c r="H28" s="185">
        <v>0</v>
      </c>
      <c r="I28" s="185">
        <v>0</v>
      </c>
      <c r="J28" s="172">
        <f t="shared" si="13"/>
        <v>96.9</v>
      </c>
      <c r="K28" s="185">
        <v>94.7</v>
      </c>
      <c r="L28" s="185">
        <v>2.2</v>
      </c>
      <c r="M28" s="172">
        <f t="shared" si="14"/>
        <v>13.4</v>
      </c>
      <c r="N28" s="185">
        <v>12.4</v>
      </c>
      <c r="O28" s="185">
        <v>1</v>
      </c>
      <c r="P28" s="172">
        <f t="shared" si="15"/>
        <v>4.8</v>
      </c>
      <c r="Q28" s="185">
        <v>4.3</v>
      </c>
      <c r="R28" s="185">
        <v>0.5</v>
      </c>
      <c r="S28" s="172">
        <f t="shared" si="16"/>
        <v>0</v>
      </c>
      <c r="T28" s="185">
        <v>0</v>
      </c>
      <c r="U28" s="185">
        <v>0</v>
      </c>
      <c r="V28" s="172">
        <f t="shared" si="17"/>
        <v>0</v>
      </c>
      <c r="W28" s="185">
        <v>0</v>
      </c>
      <c r="X28" s="185">
        <v>0</v>
      </c>
      <c r="Y28" s="174">
        <v>0</v>
      </c>
      <c r="Z28" s="175">
        <f t="shared" si="2"/>
        <v>115.10000000000001</v>
      </c>
      <c r="AA28" s="176">
        <f t="shared" si="3"/>
        <v>115.10000000000001</v>
      </c>
      <c r="AB28" s="177">
        <f t="shared" si="4"/>
        <v>110.30000000000001</v>
      </c>
      <c r="AC28" s="178">
        <f t="shared" si="5"/>
        <v>4.8</v>
      </c>
      <c r="AD28" s="179">
        <f t="shared" si="6"/>
        <v>599.7259288978279</v>
      </c>
      <c r="AE28" s="180">
        <f t="shared" si="7"/>
        <v>574.7156382053033</v>
      </c>
      <c r="AF28" s="181">
        <f t="shared" si="8"/>
        <v>25.010290692524528</v>
      </c>
      <c r="AG28" s="182">
        <f t="shared" si="9"/>
        <v>599.7259288978279</v>
      </c>
      <c r="AH28" s="183">
        <f t="shared" si="10"/>
        <v>0</v>
      </c>
      <c r="AI28" s="184">
        <f t="shared" si="11"/>
        <v>4.170286707211121</v>
      </c>
    </row>
    <row r="29" spans="1:35" s="168" customFormat="1" ht="19.5" customHeight="1">
      <c r="A29" s="170">
        <v>24</v>
      </c>
      <c r="B29" s="169" t="s">
        <v>42</v>
      </c>
      <c r="C29" s="167">
        <v>12861</v>
      </c>
      <c r="D29" s="171">
        <f>G29+J29+M29+P29+S29+V29</f>
        <v>283.6</v>
      </c>
      <c r="E29" s="151">
        <f>H29+K29+N29+Q29+T29+W29</f>
        <v>267.1</v>
      </c>
      <c r="F29" s="151">
        <f>L29+I29+O29+R29+U29+X29</f>
        <v>16.5</v>
      </c>
      <c r="G29" s="172">
        <f>SUM(H29:I29)</f>
        <v>0</v>
      </c>
      <c r="H29" s="185">
        <v>0</v>
      </c>
      <c r="I29" s="185">
        <v>0</v>
      </c>
      <c r="J29" s="172">
        <f>SUM(K29:L29)</f>
        <v>184.29999999999998</v>
      </c>
      <c r="K29" s="185">
        <v>175.7</v>
      </c>
      <c r="L29" s="185">
        <v>8.6</v>
      </c>
      <c r="M29" s="172">
        <f>SUM(N29:O29)</f>
        <v>14</v>
      </c>
      <c r="N29" s="185">
        <v>8.3</v>
      </c>
      <c r="O29" s="185">
        <v>5.7</v>
      </c>
      <c r="P29" s="172">
        <f>SUM(Q29:R29)</f>
        <v>81.2</v>
      </c>
      <c r="Q29" s="185">
        <v>79</v>
      </c>
      <c r="R29" s="185">
        <v>2.2</v>
      </c>
      <c r="S29" s="172">
        <f>SUM(T29:U29)</f>
        <v>0</v>
      </c>
      <c r="T29" s="185">
        <v>0</v>
      </c>
      <c r="U29" s="185">
        <v>0</v>
      </c>
      <c r="V29" s="172">
        <f>SUM(W29:X29)</f>
        <v>4.1</v>
      </c>
      <c r="W29" s="185">
        <v>4.1</v>
      </c>
      <c r="X29" s="185">
        <v>0</v>
      </c>
      <c r="Y29" s="174">
        <v>73.9</v>
      </c>
      <c r="Z29" s="175">
        <f>D29+Y29</f>
        <v>357.5</v>
      </c>
      <c r="AA29" s="189">
        <f>SUM(AB29:AC29)</f>
        <v>283.59999999999997</v>
      </c>
      <c r="AB29" s="173">
        <f>G29+J29+M29+S29+V29</f>
        <v>202.39999999999998</v>
      </c>
      <c r="AC29" s="190">
        <f>P29</f>
        <v>81.2</v>
      </c>
      <c r="AD29" s="179">
        <f t="shared" si="6"/>
        <v>711.3278202919051</v>
      </c>
      <c r="AE29" s="180">
        <f t="shared" si="7"/>
        <v>507.661321675182</v>
      </c>
      <c r="AF29" s="181">
        <f t="shared" si="8"/>
        <v>203.66649861672323</v>
      </c>
      <c r="AG29" s="182">
        <f t="shared" si="9"/>
        <v>896.6843996980118</v>
      </c>
      <c r="AH29" s="183">
        <f t="shared" si="10"/>
        <v>185.3565794061065</v>
      </c>
      <c r="AI29" s="184">
        <f>AC29*100/AA29</f>
        <v>28.631875881523275</v>
      </c>
    </row>
    <row r="30" spans="1:35" s="168" customFormat="1" ht="19.5" customHeight="1">
      <c r="A30" s="170">
        <v>25</v>
      </c>
      <c r="B30" s="169" t="s">
        <v>43</v>
      </c>
      <c r="C30" s="167">
        <v>17053</v>
      </c>
      <c r="D30" s="171">
        <f t="shared" si="12"/>
        <v>344.4</v>
      </c>
      <c r="E30" s="151">
        <f t="shared" si="12"/>
        <v>315.29999999999995</v>
      </c>
      <c r="F30" s="151">
        <f t="shared" si="12"/>
        <v>29.1</v>
      </c>
      <c r="G30" s="172">
        <f t="shared" si="1"/>
        <v>0</v>
      </c>
      <c r="H30" s="185">
        <v>0</v>
      </c>
      <c r="I30" s="185">
        <v>0</v>
      </c>
      <c r="J30" s="172">
        <f t="shared" si="13"/>
        <v>285.09999999999997</v>
      </c>
      <c r="K30" s="185">
        <v>276.2</v>
      </c>
      <c r="L30" s="185">
        <v>8.9</v>
      </c>
      <c r="M30" s="172">
        <f t="shared" si="14"/>
        <v>15.3</v>
      </c>
      <c r="N30" s="185">
        <v>10.9</v>
      </c>
      <c r="O30" s="185">
        <v>4.4</v>
      </c>
      <c r="P30" s="172">
        <f t="shared" si="15"/>
        <v>27.2</v>
      </c>
      <c r="Q30" s="185">
        <v>27.2</v>
      </c>
      <c r="R30" s="185">
        <v>0</v>
      </c>
      <c r="S30" s="172">
        <f t="shared" si="16"/>
        <v>0</v>
      </c>
      <c r="T30" s="185">
        <v>0</v>
      </c>
      <c r="U30" s="185">
        <v>0</v>
      </c>
      <c r="V30" s="172">
        <f t="shared" si="17"/>
        <v>16.8</v>
      </c>
      <c r="W30" s="185">
        <v>1</v>
      </c>
      <c r="X30" s="185">
        <v>15.8</v>
      </c>
      <c r="Y30" s="174">
        <v>57.6</v>
      </c>
      <c r="Z30" s="175">
        <f t="shared" si="2"/>
        <v>402</v>
      </c>
      <c r="AA30" s="176">
        <f t="shared" si="3"/>
        <v>344.4</v>
      </c>
      <c r="AB30" s="177">
        <f t="shared" si="4"/>
        <v>317.2</v>
      </c>
      <c r="AC30" s="178">
        <f t="shared" si="5"/>
        <v>27.2</v>
      </c>
      <c r="AD30" s="179">
        <f t="shared" si="6"/>
        <v>651.4793537415609</v>
      </c>
      <c r="AE30" s="180">
        <f t="shared" si="7"/>
        <v>600.0268612277094</v>
      </c>
      <c r="AF30" s="181">
        <f t="shared" si="8"/>
        <v>51.4524925138515</v>
      </c>
      <c r="AG30" s="182">
        <f t="shared" si="9"/>
        <v>760.4375731826582</v>
      </c>
      <c r="AH30" s="183">
        <f t="shared" si="10"/>
        <v>108.9582194410973</v>
      </c>
      <c r="AI30" s="184">
        <f t="shared" si="11"/>
        <v>7.897793263646923</v>
      </c>
    </row>
    <row r="31" spans="1:35" s="168" customFormat="1" ht="19.5" customHeight="1">
      <c r="A31" s="170">
        <v>26</v>
      </c>
      <c r="B31" s="169" t="s">
        <v>84</v>
      </c>
      <c r="C31" s="167">
        <v>10621</v>
      </c>
      <c r="D31" s="171">
        <f t="shared" si="12"/>
        <v>191.2</v>
      </c>
      <c r="E31" s="151">
        <f t="shared" si="12"/>
        <v>180.6</v>
      </c>
      <c r="F31" s="151">
        <f t="shared" si="12"/>
        <v>10.6</v>
      </c>
      <c r="G31" s="172">
        <f t="shared" si="1"/>
        <v>0</v>
      </c>
      <c r="H31" s="185">
        <v>0</v>
      </c>
      <c r="I31" s="185">
        <v>0</v>
      </c>
      <c r="J31" s="172">
        <f t="shared" si="13"/>
        <v>137.6</v>
      </c>
      <c r="K31" s="185">
        <v>135</v>
      </c>
      <c r="L31" s="185">
        <v>2.6</v>
      </c>
      <c r="M31" s="172">
        <f t="shared" si="14"/>
        <v>13.2</v>
      </c>
      <c r="N31" s="185">
        <v>10.2</v>
      </c>
      <c r="O31" s="185">
        <v>3</v>
      </c>
      <c r="P31" s="172">
        <f t="shared" si="15"/>
        <v>31.8</v>
      </c>
      <c r="Q31" s="185">
        <v>31.8</v>
      </c>
      <c r="R31" s="185">
        <v>0</v>
      </c>
      <c r="S31" s="172">
        <f t="shared" si="16"/>
        <v>0</v>
      </c>
      <c r="T31" s="185">
        <v>0</v>
      </c>
      <c r="U31" s="185">
        <v>0</v>
      </c>
      <c r="V31" s="172">
        <f t="shared" si="17"/>
        <v>8.6</v>
      </c>
      <c r="W31" s="185">
        <v>3.6</v>
      </c>
      <c r="X31" s="185">
        <v>5</v>
      </c>
      <c r="Y31" s="174">
        <v>72.9</v>
      </c>
      <c r="Z31" s="175">
        <f t="shared" si="2"/>
        <v>264.1</v>
      </c>
      <c r="AA31" s="176">
        <f t="shared" si="3"/>
        <v>191.2</v>
      </c>
      <c r="AB31" s="177">
        <f t="shared" si="4"/>
        <v>159.39999999999998</v>
      </c>
      <c r="AC31" s="178">
        <f t="shared" si="5"/>
        <v>31.8</v>
      </c>
      <c r="AD31" s="179">
        <f t="shared" si="6"/>
        <v>580.7119796143368</v>
      </c>
      <c r="AE31" s="180">
        <f t="shared" si="7"/>
        <v>484.1291294483539</v>
      </c>
      <c r="AF31" s="181">
        <f t="shared" si="8"/>
        <v>96.58285016598279</v>
      </c>
      <c r="AG31" s="182">
        <f t="shared" si="9"/>
        <v>802.1236078250332</v>
      </c>
      <c r="AH31" s="183">
        <f t="shared" si="10"/>
        <v>221.4116282106964</v>
      </c>
      <c r="AI31" s="184">
        <f t="shared" si="11"/>
        <v>16.631799163179917</v>
      </c>
    </row>
    <row r="32" spans="1:35" s="168" customFormat="1" ht="19.5" customHeight="1">
      <c r="A32" s="170">
        <v>27</v>
      </c>
      <c r="B32" s="169" t="s">
        <v>45</v>
      </c>
      <c r="C32" s="167">
        <v>3783</v>
      </c>
      <c r="D32" s="171">
        <f t="shared" si="12"/>
        <v>66.1</v>
      </c>
      <c r="E32" s="151">
        <f t="shared" si="12"/>
        <v>64.7</v>
      </c>
      <c r="F32" s="151">
        <f t="shared" si="12"/>
        <v>1.4</v>
      </c>
      <c r="G32" s="172">
        <f>SUM(H32:I32)</f>
        <v>0</v>
      </c>
      <c r="H32" s="185">
        <v>0</v>
      </c>
      <c r="I32" s="185">
        <v>0</v>
      </c>
      <c r="J32" s="172">
        <f>SUM(K32:L32)</f>
        <v>49.699999999999996</v>
      </c>
      <c r="K32" s="185">
        <v>49.3</v>
      </c>
      <c r="L32" s="185">
        <v>0.4</v>
      </c>
      <c r="M32" s="172">
        <f>SUM(N32:O32)</f>
        <v>4.1000000000000005</v>
      </c>
      <c r="N32" s="185">
        <v>3.7</v>
      </c>
      <c r="O32" s="185">
        <v>0.4</v>
      </c>
      <c r="P32" s="172">
        <f>SUM(Q32:R32)</f>
        <v>10</v>
      </c>
      <c r="Q32" s="185">
        <v>10</v>
      </c>
      <c r="R32" s="185">
        <v>0</v>
      </c>
      <c r="S32" s="172">
        <f>SUM(T32:U32)</f>
        <v>0</v>
      </c>
      <c r="T32" s="185">
        <v>0</v>
      </c>
      <c r="U32" s="185">
        <v>0</v>
      </c>
      <c r="V32" s="172">
        <f>SUM(W32:X32)</f>
        <v>2.3</v>
      </c>
      <c r="W32" s="185">
        <v>1.7</v>
      </c>
      <c r="X32" s="185">
        <v>0.6</v>
      </c>
      <c r="Y32" s="174">
        <v>22.2</v>
      </c>
      <c r="Z32" s="175">
        <f>D32+Y32</f>
        <v>88.3</v>
      </c>
      <c r="AA32" s="176">
        <f>SUM(AB32:AC32)</f>
        <v>66.1</v>
      </c>
      <c r="AB32" s="177">
        <f>G32+J32+M32+S32+V32</f>
        <v>56.099999999999994</v>
      </c>
      <c r="AC32" s="178">
        <f>P32</f>
        <v>10</v>
      </c>
      <c r="AD32" s="179">
        <f t="shared" si="6"/>
        <v>563.6421000571315</v>
      </c>
      <c r="AE32" s="180">
        <f t="shared" si="7"/>
        <v>478.37098053260337</v>
      </c>
      <c r="AF32" s="181">
        <f t="shared" si="8"/>
        <v>85.27111952452825</v>
      </c>
      <c r="AG32" s="182">
        <f t="shared" si="9"/>
        <v>752.9439854015844</v>
      </c>
      <c r="AH32" s="183">
        <f t="shared" si="10"/>
        <v>189.30188534445267</v>
      </c>
      <c r="AI32" s="184">
        <f>AC32*100/AA32</f>
        <v>15.128593040847203</v>
      </c>
    </row>
    <row r="33" spans="1:35" s="164" customFormat="1" ht="19.5" customHeight="1">
      <c r="A33" s="165">
        <v>28</v>
      </c>
      <c r="B33" s="169" t="s">
        <v>46</v>
      </c>
      <c r="C33" s="167">
        <v>2959</v>
      </c>
      <c r="D33" s="171">
        <f t="shared" si="12"/>
        <v>70.9</v>
      </c>
      <c r="E33" s="151">
        <f t="shared" si="12"/>
        <v>68.2</v>
      </c>
      <c r="F33" s="151">
        <f t="shared" si="12"/>
        <v>2.7</v>
      </c>
      <c r="G33" s="172">
        <f t="shared" si="1"/>
        <v>0</v>
      </c>
      <c r="H33" s="185">
        <v>0</v>
      </c>
      <c r="I33" s="185">
        <v>0</v>
      </c>
      <c r="J33" s="172">
        <f t="shared" si="13"/>
        <v>60.6</v>
      </c>
      <c r="K33" s="173">
        <v>59</v>
      </c>
      <c r="L33" s="173">
        <v>1.6</v>
      </c>
      <c r="M33" s="172">
        <f t="shared" si="14"/>
        <v>5.8</v>
      </c>
      <c r="N33" s="173">
        <v>4.8</v>
      </c>
      <c r="O33" s="173">
        <v>1</v>
      </c>
      <c r="P33" s="172">
        <f t="shared" si="15"/>
        <v>4.5</v>
      </c>
      <c r="Q33" s="173">
        <v>4.4</v>
      </c>
      <c r="R33" s="173">
        <v>0.1</v>
      </c>
      <c r="S33" s="172">
        <f t="shared" si="16"/>
        <v>0</v>
      </c>
      <c r="T33" s="173">
        <v>0</v>
      </c>
      <c r="U33" s="173">
        <v>0</v>
      </c>
      <c r="V33" s="172">
        <f t="shared" si="17"/>
        <v>0</v>
      </c>
      <c r="W33" s="173">
        <v>0</v>
      </c>
      <c r="X33" s="173">
        <v>0</v>
      </c>
      <c r="Y33" s="174">
        <v>15.6</v>
      </c>
      <c r="Z33" s="175">
        <f>D33+Y33</f>
        <v>86.5</v>
      </c>
      <c r="AA33" s="176">
        <f t="shared" si="3"/>
        <v>70.9</v>
      </c>
      <c r="AB33" s="177">
        <f t="shared" si="4"/>
        <v>66.4</v>
      </c>
      <c r="AC33" s="178">
        <f t="shared" si="5"/>
        <v>4.5</v>
      </c>
      <c r="AD33" s="179">
        <f t="shared" si="6"/>
        <v>772.9289537659847</v>
      </c>
      <c r="AE33" s="180">
        <f t="shared" si="7"/>
        <v>723.8714038090462</v>
      </c>
      <c r="AF33" s="181">
        <f t="shared" si="8"/>
        <v>49.057549956938374</v>
      </c>
      <c r="AG33" s="182">
        <f t="shared" si="9"/>
        <v>942.9951269500377</v>
      </c>
      <c r="AH33" s="183">
        <f t="shared" si="10"/>
        <v>170.06617318405304</v>
      </c>
      <c r="AI33" s="184">
        <f t="shared" si="11"/>
        <v>6.346967559943582</v>
      </c>
    </row>
    <row r="34" spans="1:35" s="164" customFormat="1" ht="19.5" customHeight="1">
      <c r="A34" s="170">
        <v>29</v>
      </c>
      <c r="B34" s="169" t="s">
        <v>47</v>
      </c>
      <c r="C34" s="167">
        <v>10253</v>
      </c>
      <c r="D34" s="171">
        <f t="shared" si="12"/>
        <v>144.3</v>
      </c>
      <c r="E34" s="151">
        <f t="shared" si="12"/>
        <v>140.6</v>
      </c>
      <c r="F34" s="151">
        <f t="shared" si="12"/>
        <v>3.7</v>
      </c>
      <c r="G34" s="172">
        <f t="shared" si="1"/>
        <v>0</v>
      </c>
      <c r="H34" s="185">
        <v>0</v>
      </c>
      <c r="I34" s="185">
        <v>0</v>
      </c>
      <c r="J34" s="172">
        <f t="shared" si="13"/>
        <v>100.39999999999999</v>
      </c>
      <c r="K34" s="173">
        <v>99.3</v>
      </c>
      <c r="L34" s="173">
        <v>1.1</v>
      </c>
      <c r="M34" s="172">
        <f t="shared" si="14"/>
        <v>8</v>
      </c>
      <c r="N34" s="173">
        <v>7.2</v>
      </c>
      <c r="O34" s="185">
        <v>0.8</v>
      </c>
      <c r="P34" s="172">
        <f t="shared" si="15"/>
        <v>34.1</v>
      </c>
      <c r="Q34" s="173">
        <v>34.1</v>
      </c>
      <c r="R34" s="173">
        <v>0</v>
      </c>
      <c r="S34" s="172">
        <f t="shared" si="16"/>
        <v>0</v>
      </c>
      <c r="T34" s="173">
        <v>0</v>
      </c>
      <c r="U34" s="173">
        <v>0</v>
      </c>
      <c r="V34" s="172">
        <f t="shared" si="17"/>
        <v>1.8</v>
      </c>
      <c r="W34" s="173">
        <v>0</v>
      </c>
      <c r="X34" s="173">
        <v>1.8</v>
      </c>
      <c r="Y34" s="174">
        <v>32.1</v>
      </c>
      <c r="Z34" s="175">
        <f t="shared" si="2"/>
        <v>176.4</v>
      </c>
      <c r="AA34" s="176">
        <f t="shared" si="3"/>
        <v>144.29999999999998</v>
      </c>
      <c r="AB34" s="177">
        <f t="shared" si="4"/>
        <v>110.19999999999999</v>
      </c>
      <c r="AC34" s="178">
        <f t="shared" si="5"/>
        <v>34.1</v>
      </c>
      <c r="AD34" s="179">
        <f t="shared" si="6"/>
        <v>453.99772843825406</v>
      </c>
      <c r="AE34" s="180">
        <f t="shared" si="7"/>
        <v>346.7120559521524</v>
      </c>
      <c r="AF34" s="181">
        <f t="shared" si="8"/>
        <v>107.28567248610162</v>
      </c>
      <c r="AG34" s="182">
        <f t="shared" si="9"/>
        <v>554.9909861157868</v>
      </c>
      <c r="AH34" s="183">
        <f t="shared" si="10"/>
        <v>100.99325767753263</v>
      </c>
      <c r="AI34" s="184">
        <f t="shared" si="11"/>
        <v>23.631323631323635</v>
      </c>
    </row>
    <row r="35" spans="1:35" s="168" customFormat="1" ht="19.5" customHeight="1">
      <c r="A35" s="170">
        <v>30</v>
      </c>
      <c r="B35" s="169" t="s">
        <v>48</v>
      </c>
      <c r="C35" s="167">
        <v>4582</v>
      </c>
      <c r="D35" s="171">
        <f>G35+J35+M35+P35+S35+V35</f>
        <v>89.39999999999999</v>
      </c>
      <c r="E35" s="151">
        <f>H35+K35+N35+Q35+T35+W35</f>
        <v>82.6</v>
      </c>
      <c r="F35" s="151">
        <f>I35+L35+O35+R35+U35+X35</f>
        <v>6.8</v>
      </c>
      <c r="G35" s="172">
        <f>SUM(H35:I35)</f>
        <v>0</v>
      </c>
      <c r="H35" s="185">
        <v>0</v>
      </c>
      <c r="I35" s="185">
        <v>0</v>
      </c>
      <c r="J35" s="172">
        <f>SUM(K35:L35)</f>
        <v>73.39999999999999</v>
      </c>
      <c r="K35" s="173">
        <v>68.8</v>
      </c>
      <c r="L35" s="173">
        <v>4.6</v>
      </c>
      <c r="M35" s="172">
        <f>SUM(N35:O35)</f>
        <v>8.6</v>
      </c>
      <c r="N35" s="173">
        <v>6.7</v>
      </c>
      <c r="O35" s="185">
        <v>1.9</v>
      </c>
      <c r="P35" s="172">
        <f>SUM(Q35:R35)</f>
        <v>7.3999999999999995</v>
      </c>
      <c r="Q35" s="173">
        <v>7.1</v>
      </c>
      <c r="R35" s="173">
        <v>0.3</v>
      </c>
      <c r="S35" s="172">
        <f>SUM(T35:U35)</f>
        <v>0</v>
      </c>
      <c r="T35" s="173">
        <v>0</v>
      </c>
      <c r="U35" s="173">
        <v>0</v>
      </c>
      <c r="V35" s="172">
        <f>SUM(W35:X35)</f>
        <v>0</v>
      </c>
      <c r="W35" s="173">
        <v>0</v>
      </c>
      <c r="X35" s="173">
        <v>0</v>
      </c>
      <c r="Y35" s="174">
        <v>134.7</v>
      </c>
      <c r="Z35" s="175">
        <f>D35+Y35</f>
        <v>224.09999999999997</v>
      </c>
      <c r="AA35" s="176">
        <f t="shared" si="3"/>
        <v>89.39999999999999</v>
      </c>
      <c r="AB35" s="177">
        <f>G35+J35+M35+S35+V35</f>
        <v>81.99999999999999</v>
      </c>
      <c r="AC35" s="178">
        <f>P35</f>
        <v>7.3999999999999995</v>
      </c>
      <c r="AD35" s="179">
        <f t="shared" si="6"/>
        <v>629.3913067965813</v>
      </c>
      <c r="AE35" s="180">
        <f t="shared" si="7"/>
        <v>577.2940397910477</v>
      </c>
      <c r="AF35" s="181">
        <f t="shared" si="8"/>
        <v>52.097267005533574</v>
      </c>
      <c r="AG35" s="182">
        <f t="shared" si="9"/>
        <v>1577.7023697216314</v>
      </c>
      <c r="AH35" s="183">
        <f t="shared" si="10"/>
        <v>948.3110629250502</v>
      </c>
      <c r="AI35" s="184">
        <f>AC35*100/AA35</f>
        <v>8.277404921700224</v>
      </c>
    </row>
    <row r="36" spans="1:35" s="164" customFormat="1" ht="19.5" customHeight="1">
      <c r="A36" s="170">
        <v>31</v>
      </c>
      <c r="B36" s="169" t="s">
        <v>90</v>
      </c>
      <c r="C36" s="167">
        <v>6410</v>
      </c>
      <c r="D36" s="171">
        <f t="shared" si="12"/>
        <v>116</v>
      </c>
      <c r="E36" s="151">
        <f t="shared" si="12"/>
        <v>113.09999999999998</v>
      </c>
      <c r="F36" s="151">
        <f t="shared" si="12"/>
        <v>2.9</v>
      </c>
      <c r="G36" s="172">
        <f t="shared" si="1"/>
        <v>0</v>
      </c>
      <c r="H36" s="185">
        <v>0</v>
      </c>
      <c r="I36" s="173">
        <v>0</v>
      </c>
      <c r="J36" s="172">
        <f t="shared" si="13"/>
        <v>86.3</v>
      </c>
      <c r="K36" s="173">
        <v>85.8</v>
      </c>
      <c r="L36" s="173">
        <v>0.5</v>
      </c>
      <c r="M36" s="172">
        <f t="shared" si="14"/>
        <v>5.8</v>
      </c>
      <c r="N36" s="173">
        <v>5.6</v>
      </c>
      <c r="O36" s="173">
        <v>0.2</v>
      </c>
      <c r="P36" s="172">
        <f t="shared" si="15"/>
        <v>14.9</v>
      </c>
      <c r="Q36" s="173">
        <v>14.6</v>
      </c>
      <c r="R36" s="173">
        <v>0.3</v>
      </c>
      <c r="S36" s="172">
        <f t="shared" si="16"/>
        <v>0</v>
      </c>
      <c r="T36" s="173">
        <v>0</v>
      </c>
      <c r="U36" s="173">
        <v>0</v>
      </c>
      <c r="V36" s="172">
        <f>SUM(W36:X36)</f>
        <v>9</v>
      </c>
      <c r="W36" s="173">
        <v>7.1</v>
      </c>
      <c r="X36" s="173">
        <v>1.9</v>
      </c>
      <c r="Y36" s="174">
        <v>27.1</v>
      </c>
      <c r="Z36" s="175">
        <f t="shared" si="2"/>
        <v>143.1</v>
      </c>
      <c r="AA36" s="176">
        <f t="shared" si="3"/>
        <v>116</v>
      </c>
      <c r="AB36" s="177">
        <f t="shared" si="4"/>
        <v>101.1</v>
      </c>
      <c r="AC36" s="178">
        <f t="shared" si="5"/>
        <v>14.9</v>
      </c>
      <c r="AD36" s="179">
        <f t="shared" si="6"/>
        <v>583.7652860953148</v>
      </c>
      <c r="AE36" s="180">
        <f t="shared" si="7"/>
        <v>508.78164158824416</v>
      </c>
      <c r="AF36" s="181">
        <f t="shared" si="8"/>
        <v>74.98364450707061</v>
      </c>
      <c r="AG36" s="182">
        <f t="shared" si="9"/>
        <v>720.1449348296512</v>
      </c>
      <c r="AH36" s="183">
        <f t="shared" si="10"/>
        <v>136.37964873433646</v>
      </c>
      <c r="AI36" s="184">
        <f t="shared" si="11"/>
        <v>12.844827586206897</v>
      </c>
    </row>
    <row r="37" spans="1:35" s="164" customFormat="1" ht="19.5" customHeight="1">
      <c r="A37" s="170">
        <v>32</v>
      </c>
      <c r="B37" s="169" t="s">
        <v>91</v>
      </c>
      <c r="C37" s="167">
        <v>18609</v>
      </c>
      <c r="D37" s="171">
        <f t="shared" si="12"/>
        <v>331.99999999999994</v>
      </c>
      <c r="E37" s="151">
        <f t="shared" si="12"/>
        <v>281.7</v>
      </c>
      <c r="F37" s="151">
        <f t="shared" si="12"/>
        <v>50.3</v>
      </c>
      <c r="G37" s="172">
        <f t="shared" si="1"/>
        <v>0</v>
      </c>
      <c r="H37" s="173">
        <v>0</v>
      </c>
      <c r="I37" s="173">
        <v>0</v>
      </c>
      <c r="J37" s="172">
        <f t="shared" si="13"/>
        <v>256.7</v>
      </c>
      <c r="K37" s="173">
        <v>228.1</v>
      </c>
      <c r="L37" s="173">
        <v>28.6</v>
      </c>
      <c r="M37" s="172">
        <f t="shared" si="14"/>
        <v>39.9</v>
      </c>
      <c r="N37" s="173">
        <v>21.2</v>
      </c>
      <c r="O37" s="173">
        <v>18.7</v>
      </c>
      <c r="P37" s="172">
        <f t="shared" si="15"/>
        <v>35.4</v>
      </c>
      <c r="Q37" s="173">
        <v>32.4</v>
      </c>
      <c r="R37" s="173">
        <v>3</v>
      </c>
      <c r="S37" s="172">
        <f t="shared" si="16"/>
        <v>0</v>
      </c>
      <c r="T37" s="173">
        <v>0</v>
      </c>
      <c r="U37" s="173">
        <v>0</v>
      </c>
      <c r="V37" s="172">
        <f t="shared" si="17"/>
        <v>0</v>
      </c>
      <c r="W37" s="173">
        <v>0</v>
      </c>
      <c r="X37" s="173">
        <v>0</v>
      </c>
      <c r="Y37" s="174">
        <v>79.3</v>
      </c>
      <c r="Z37" s="175">
        <f t="shared" si="2"/>
        <v>411.29999999999995</v>
      </c>
      <c r="AA37" s="176">
        <f t="shared" si="3"/>
        <v>331.99999999999994</v>
      </c>
      <c r="AB37" s="177">
        <f t="shared" si="4"/>
        <v>296.59999999999997</v>
      </c>
      <c r="AC37" s="178">
        <f t="shared" si="5"/>
        <v>35.4</v>
      </c>
      <c r="AD37" s="179">
        <f t="shared" si="6"/>
        <v>575.5106356792325</v>
      </c>
      <c r="AE37" s="180">
        <f t="shared" si="7"/>
        <v>514.1459474170492</v>
      </c>
      <c r="AF37" s="181">
        <f t="shared" si="8"/>
        <v>61.36468826218323</v>
      </c>
      <c r="AG37" s="182">
        <f t="shared" si="9"/>
        <v>712.9744712496033</v>
      </c>
      <c r="AH37" s="183">
        <f t="shared" si="10"/>
        <v>137.4638355703709</v>
      </c>
      <c r="AI37" s="184">
        <f t="shared" si="11"/>
        <v>10.66265060240964</v>
      </c>
    </row>
    <row r="38" spans="1:35" s="164" customFormat="1" ht="19.5" customHeight="1" thickBot="1">
      <c r="A38" s="191">
        <v>33</v>
      </c>
      <c r="B38" s="192" t="s">
        <v>51</v>
      </c>
      <c r="C38" s="193">
        <v>14048</v>
      </c>
      <c r="D38" s="194">
        <f t="shared" si="12"/>
        <v>258.6</v>
      </c>
      <c r="E38" s="195">
        <f t="shared" si="12"/>
        <v>243.40000000000003</v>
      </c>
      <c r="F38" s="195">
        <f t="shared" si="12"/>
        <v>15.200000000000001</v>
      </c>
      <c r="G38" s="196">
        <f t="shared" si="1"/>
        <v>0</v>
      </c>
      <c r="H38" s="195">
        <v>0</v>
      </c>
      <c r="I38" s="195">
        <v>0</v>
      </c>
      <c r="J38" s="196">
        <f t="shared" si="13"/>
        <v>179.3</v>
      </c>
      <c r="K38" s="195">
        <v>174.4</v>
      </c>
      <c r="L38" s="195">
        <v>4.9</v>
      </c>
      <c r="M38" s="196">
        <f t="shared" si="14"/>
        <v>8.7</v>
      </c>
      <c r="N38" s="195">
        <v>7.8</v>
      </c>
      <c r="O38" s="195">
        <v>0.9</v>
      </c>
      <c r="P38" s="196">
        <f t="shared" si="15"/>
        <v>42.5</v>
      </c>
      <c r="Q38" s="195">
        <v>41.9</v>
      </c>
      <c r="R38" s="195">
        <v>0.6</v>
      </c>
      <c r="S38" s="196">
        <f t="shared" si="16"/>
        <v>0</v>
      </c>
      <c r="T38" s="195">
        <v>0</v>
      </c>
      <c r="U38" s="195">
        <v>0</v>
      </c>
      <c r="V38" s="196">
        <f t="shared" si="17"/>
        <v>28.1</v>
      </c>
      <c r="W38" s="195">
        <v>19.3</v>
      </c>
      <c r="X38" s="195">
        <v>8.8</v>
      </c>
      <c r="Y38" s="197">
        <v>62.7</v>
      </c>
      <c r="Z38" s="198">
        <f t="shared" si="2"/>
        <v>321.3</v>
      </c>
      <c r="AA38" s="199">
        <f t="shared" si="3"/>
        <v>258.6</v>
      </c>
      <c r="AB38" s="200">
        <f t="shared" si="4"/>
        <v>216.1</v>
      </c>
      <c r="AC38" s="201">
        <f t="shared" si="5"/>
        <v>42.5</v>
      </c>
      <c r="AD38" s="202">
        <f t="shared" si="6"/>
        <v>593.8165919612022</v>
      </c>
      <c r="AE38" s="203">
        <f t="shared" si="7"/>
        <v>496.2249246821956</v>
      </c>
      <c r="AF38" s="204">
        <f t="shared" si="8"/>
        <v>97.59166727900654</v>
      </c>
      <c r="AG38" s="205">
        <f t="shared" si="9"/>
        <v>737.7930046292895</v>
      </c>
      <c r="AH38" s="206">
        <f t="shared" si="10"/>
        <v>143.9764126680873</v>
      </c>
      <c r="AI38" s="207">
        <f t="shared" si="11"/>
        <v>16.434648105181747</v>
      </c>
    </row>
    <row r="39" spans="1:34" s="164" customFormat="1" ht="15" customHeight="1">
      <c r="A39" s="208"/>
      <c r="C39" s="208"/>
      <c r="D39" s="19"/>
      <c r="E39" s="209"/>
      <c r="F39" s="209"/>
      <c r="AD39" s="210"/>
      <c r="AE39" s="210"/>
      <c r="AF39" s="210"/>
      <c r="AG39" s="210"/>
      <c r="AH39" s="210"/>
    </row>
    <row r="40" spans="1:34" s="164" customFormat="1" ht="15" customHeight="1">
      <c r="A40" s="208"/>
      <c r="C40" s="208"/>
      <c r="D40" s="19"/>
      <c r="E40" s="209"/>
      <c r="F40" s="209"/>
      <c r="AD40" s="210"/>
      <c r="AE40" s="210"/>
      <c r="AF40" s="210"/>
      <c r="AG40" s="210"/>
      <c r="AH40" s="210"/>
    </row>
    <row r="41" spans="1:34" s="164" customFormat="1" ht="15" customHeight="1">
      <c r="A41" s="208"/>
      <c r="C41" s="208"/>
      <c r="D41" s="211"/>
      <c r="E41" s="209"/>
      <c r="F41" s="209"/>
      <c r="AD41" s="210"/>
      <c r="AE41" s="210"/>
      <c r="AF41" s="210"/>
      <c r="AG41" s="210"/>
      <c r="AH41" s="210"/>
    </row>
    <row r="42" spans="1:34" s="164" customFormat="1" ht="15" customHeight="1">
      <c r="A42" s="208"/>
      <c r="C42" s="208"/>
      <c r="D42" s="211"/>
      <c r="E42" s="209"/>
      <c r="F42" s="209"/>
      <c r="AD42" s="210"/>
      <c r="AE42" s="210"/>
      <c r="AF42" s="210"/>
      <c r="AG42" s="210"/>
      <c r="AH42" s="210"/>
    </row>
    <row r="43" spans="1:34" s="164" customFormat="1" ht="15" customHeight="1">
      <c r="A43" s="208"/>
      <c r="C43" s="208"/>
      <c r="D43" s="211"/>
      <c r="E43" s="209"/>
      <c r="F43" s="209"/>
      <c r="AD43" s="210"/>
      <c r="AE43" s="210"/>
      <c r="AF43" s="210"/>
      <c r="AG43" s="210"/>
      <c r="AH43" s="210"/>
    </row>
    <row r="44" spans="1:34" s="164" customFormat="1" ht="15" customHeight="1">
      <c r="A44" s="208"/>
      <c r="C44" s="208"/>
      <c r="D44" s="211"/>
      <c r="E44" s="209"/>
      <c r="F44" s="209"/>
      <c r="AD44" s="210"/>
      <c r="AE44" s="210"/>
      <c r="AF44" s="210"/>
      <c r="AG44" s="210"/>
      <c r="AH44" s="210"/>
    </row>
    <row r="45" spans="1:34" s="164" customFormat="1" ht="15" customHeight="1">
      <c r="A45" s="208"/>
      <c r="C45" s="208"/>
      <c r="D45" s="211"/>
      <c r="E45" s="209"/>
      <c r="F45" s="209"/>
      <c r="AD45" s="210"/>
      <c r="AE45" s="210"/>
      <c r="AF45" s="210"/>
      <c r="AG45" s="210"/>
      <c r="AH45" s="210"/>
    </row>
    <row r="46" spans="1:34" s="164" customFormat="1" ht="15" customHeight="1">
      <c r="A46" s="208"/>
      <c r="C46" s="208"/>
      <c r="D46" s="211"/>
      <c r="E46" s="209"/>
      <c r="F46" s="209"/>
      <c r="AD46" s="210"/>
      <c r="AE46" s="210"/>
      <c r="AF46" s="210"/>
      <c r="AG46" s="210"/>
      <c r="AH46" s="210"/>
    </row>
    <row r="47" spans="1:34" s="164" customFormat="1" ht="15" customHeight="1">
      <c r="A47" s="208"/>
      <c r="C47" s="208"/>
      <c r="D47" s="211"/>
      <c r="E47" s="209"/>
      <c r="F47" s="209"/>
      <c r="AD47" s="210"/>
      <c r="AE47" s="210"/>
      <c r="AF47" s="210"/>
      <c r="AG47" s="210"/>
      <c r="AH47" s="210"/>
    </row>
    <row r="48" spans="1:34" s="164" customFormat="1" ht="15" customHeight="1">
      <c r="A48" s="208"/>
      <c r="C48" s="208"/>
      <c r="D48" s="211"/>
      <c r="E48" s="209"/>
      <c r="F48" s="209"/>
      <c r="AD48" s="210"/>
      <c r="AE48" s="210"/>
      <c r="AF48" s="210"/>
      <c r="AG48" s="210"/>
      <c r="AH48" s="210"/>
    </row>
    <row r="49" spans="1:34" s="164" customFormat="1" ht="15" customHeight="1">
      <c r="A49" s="208"/>
      <c r="C49" s="208"/>
      <c r="D49" s="211"/>
      <c r="E49" s="209"/>
      <c r="F49" s="209"/>
      <c r="AD49" s="210"/>
      <c r="AE49" s="210"/>
      <c r="AF49" s="210"/>
      <c r="AG49" s="210"/>
      <c r="AH49" s="210"/>
    </row>
    <row r="50" spans="1:34" s="164" customFormat="1" ht="15" customHeight="1">
      <c r="A50" s="208"/>
      <c r="C50" s="208"/>
      <c r="D50" s="211"/>
      <c r="E50" s="209"/>
      <c r="F50" s="209"/>
      <c r="AD50" s="210"/>
      <c r="AE50" s="210"/>
      <c r="AF50" s="210"/>
      <c r="AG50" s="210"/>
      <c r="AH50" s="210"/>
    </row>
    <row r="51" spans="1:34" s="164" customFormat="1" ht="15" customHeight="1">
      <c r="A51" s="208"/>
      <c r="C51" s="208"/>
      <c r="D51" s="211"/>
      <c r="E51" s="209"/>
      <c r="F51" s="209"/>
      <c r="AD51" s="210"/>
      <c r="AE51" s="210"/>
      <c r="AF51" s="210"/>
      <c r="AG51" s="210"/>
      <c r="AH51" s="210"/>
    </row>
    <row r="52" spans="1:34" s="164" customFormat="1" ht="15" customHeight="1">
      <c r="A52" s="208"/>
      <c r="C52" s="208"/>
      <c r="D52" s="211"/>
      <c r="E52" s="209"/>
      <c r="F52" s="209"/>
      <c r="AD52" s="210"/>
      <c r="AE52" s="210"/>
      <c r="AF52" s="210"/>
      <c r="AG52" s="210"/>
      <c r="AH52" s="210"/>
    </row>
    <row r="53" spans="1:34" s="164" customFormat="1" ht="15" customHeight="1">
      <c r="A53" s="208"/>
      <c r="C53" s="208"/>
      <c r="D53" s="211"/>
      <c r="E53" s="209"/>
      <c r="F53" s="209"/>
      <c r="AD53" s="210"/>
      <c r="AE53" s="210"/>
      <c r="AF53" s="210"/>
      <c r="AG53" s="210"/>
      <c r="AH53" s="210"/>
    </row>
    <row r="54" spans="1:34" s="164" customFormat="1" ht="15" customHeight="1">
      <c r="A54" s="208"/>
      <c r="C54" s="208"/>
      <c r="D54" s="211"/>
      <c r="E54" s="209"/>
      <c r="F54" s="209"/>
      <c r="AD54" s="210"/>
      <c r="AE54" s="210"/>
      <c r="AF54" s="210"/>
      <c r="AG54" s="210"/>
      <c r="AH54" s="210"/>
    </row>
    <row r="55" spans="1:34" s="164" customFormat="1" ht="15" customHeight="1">
      <c r="A55" s="208"/>
      <c r="C55" s="208"/>
      <c r="D55" s="211"/>
      <c r="E55" s="209"/>
      <c r="F55" s="209"/>
      <c r="AD55" s="210"/>
      <c r="AE55" s="210"/>
      <c r="AF55" s="210"/>
      <c r="AG55" s="210"/>
      <c r="AH55" s="210"/>
    </row>
    <row r="56" spans="1:34" s="164" customFormat="1" ht="15" customHeight="1">
      <c r="A56" s="208"/>
      <c r="C56" s="208"/>
      <c r="D56" s="211"/>
      <c r="E56" s="209"/>
      <c r="F56" s="209"/>
      <c r="AD56" s="210"/>
      <c r="AE56" s="210"/>
      <c r="AF56" s="210"/>
      <c r="AG56" s="210"/>
      <c r="AH56" s="210"/>
    </row>
    <row r="57" spans="1:34" s="164" customFormat="1" ht="15" customHeight="1">
      <c r="A57" s="208"/>
      <c r="C57" s="208"/>
      <c r="D57" s="211"/>
      <c r="E57" s="209"/>
      <c r="F57" s="209"/>
      <c r="AD57" s="210"/>
      <c r="AE57" s="210"/>
      <c r="AF57" s="210"/>
      <c r="AG57" s="210"/>
      <c r="AH57" s="210"/>
    </row>
    <row r="58" spans="1:34" s="164" customFormat="1" ht="15" customHeight="1">
      <c r="A58" s="208"/>
      <c r="C58" s="208"/>
      <c r="D58" s="211"/>
      <c r="E58" s="209"/>
      <c r="F58" s="209"/>
      <c r="AD58" s="210"/>
      <c r="AE58" s="210"/>
      <c r="AF58" s="210"/>
      <c r="AG58" s="210"/>
      <c r="AH58" s="210"/>
    </row>
    <row r="59" spans="1:34" s="164" customFormat="1" ht="15" customHeight="1">
      <c r="A59" s="208"/>
      <c r="C59" s="208"/>
      <c r="D59" s="211"/>
      <c r="E59" s="209"/>
      <c r="F59" s="209"/>
      <c r="AD59" s="210"/>
      <c r="AE59" s="210"/>
      <c r="AF59" s="210"/>
      <c r="AG59" s="210"/>
      <c r="AH59" s="210"/>
    </row>
    <row r="60" spans="1:34" s="164" customFormat="1" ht="15" customHeight="1">
      <c r="A60" s="208"/>
      <c r="C60" s="208"/>
      <c r="D60" s="211"/>
      <c r="E60" s="209"/>
      <c r="F60" s="209"/>
      <c r="AD60" s="210"/>
      <c r="AE60" s="210"/>
      <c r="AF60" s="210"/>
      <c r="AG60" s="210"/>
      <c r="AH60" s="210"/>
    </row>
  </sheetData>
  <sheetProtection/>
  <mergeCells count="18">
    <mergeCell ref="AI1:AI4"/>
    <mergeCell ref="D2:F3"/>
    <mergeCell ref="G2:X2"/>
    <mergeCell ref="Y2:Y4"/>
    <mergeCell ref="Z2:Z4"/>
    <mergeCell ref="G3:I3"/>
    <mergeCell ref="J3:L3"/>
    <mergeCell ref="M3:O3"/>
    <mergeCell ref="AA1:AC3"/>
    <mergeCell ref="AD1:AF3"/>
    <mergeCell ref="A5:B5"/>
    <mergeCell ref="AG1:AG4"/>
    <mergeCell ref="AH1:AH4"/>
    <mergeCell ref="A1:B4"/>
    <mergeCell ref="C1:C4"/>
    <mergeCell ref="P3:R3"/>
    <mergeCell ref="S3:U3"/>
    <mergeCell ref="V3:X3"/>
  </mergeCells>
  <printOptions horizontalCentered="1"/>
  <pageMargins left="0.3937007874015748" right="0.3937007874015748" top="0.5905511811023623" bottom="0.5905511811023623" header="0.5118110236220472" footer="0.5118110236220472"/>
  <pageSetup horizontalDpi="600" verticalDpi="600" orientation="landscape" paperSize="9" scale="68" r:id="rId3"/>
  <colBreaks count="1" manualBreakCount="1">
    <brk id="18" max="65535" man="1"/>
  </colBreaks>
  <legacyDrawing r:id="rId2"/>
</worksheet>
</file>

<file path=xl/worksheets/sheet4.xml><?xml version="1.0" encoding="utf-8"?>
<worksheet xmlns="http://schemas.openxmlformats.org/spreadsheetml/2006/main" xmlns:r="http://schemas.openxmlformats.org/officeDocument/2006/relationships">
  <dimension ref="A1:AI60"/>
  <sheetViews>
    <sheetView view="pageBreakPreview" zoomScale="75" zoomScaleSheetLayoutView="75" zoomScalePageLayoutView="0" workbookViewId="0" topLeftCell="A1">
      <selection activeCell="AH15" sqref="AH15:AH17"/>
    </sheetView>
  </sheetViews>
  <sheetFormatPr defaultColWidth="9.00390625" defaultRowHeight="15" customHeight="1"/>
  <cols>
    <col min="1" max="1" width="3.75390625" style="8" customWidth="1"/>
    <col min="2" max="2" width="11.625" style="1" customWidth="1"/>
    <col min="3" max="3" width="10.625" style="8" customWidth="1"/>
    <col min="4" max="4" width="10.625" style="11" customWidth="1"/>
    <col min="5" max="6" width="10.625" style="9" customWidth="1"/>
    <col min="7" max="20" width="10.625" style="1" customWidth="1"/>
    <col min="21" max="21" width="12.00390625" style="1" customWidth="1"/>
    <col min="22" max="29" width="10.625" style="1" customWidth="1"/>
    <col min="30" max="32" width="10.625" style="10" customWidth="1"/>
    <col min="33" max="34" width="9.00390625" style="10" customWidth="1"/>
    <col min="35" max="16384" width="9.00390625" style="1" customWidth="1"/>
  </cols>
  <sheetData>
    <row r="1" spans="1:35" ht="15" customHeight="1">
      <c r="A1" s="318" t="s">
        <v>105</v>
      </c>
      <c r="B1" s="319"/>
      <c r="C1" s="324" t="s">
        <v>0</v>
      </c>
      <c r="D1" s="75"/>
      <c r="E1" s="76"/>
      <c r="F1" s="76"/>
      <c r="G1" s="77"/>
      <c r="H1" s="77"/>
      <c r="I1" s="77"/>
      <c r="J1" s="77"/>
      <c r="K1" s="77"/>
      <c r="L1" s="77"/>
      <c r="M1" s="77"/>
      <c r="N1" s="77"/>
      <c r="O1" s="77"/>
      <c r="P1" s="77"/>
      <c r="Q1" s="77"/>
      <c r="R1" s="77"/>
      <c r="S1" s="77"/>
      <c r="T1" s="77"/>
      <c r="U1" s="77"/>
      <c r="V1" s="77"/>
      <c r="W1" s="77"/>
      <c r="X1" s="77"/>
      <c r="Y1" s="77"/>
      <c r="Z1" s="78"/>
      <c r="AA1" s="342" t="s">
        <v>1</v>
      </c>
      <c r="AB1" s="343"/>
      <c r="AC1" s="344"/>
      <c r="AD1" s="348" t="s">
        <v>2</v>
      </c>
      <c r="AE1" s="348"/>
      <c r="AF1" s="348"/>
      <c r="AG1" s="312" t="s">
        <v>3</v>
      </c>
      <c r="AH1" s="315" t="s">
        <v>4</v>
      </c>
      <c r="AI1" s="329" t="s">
        <v>5</v>
      </c>
    </row>
    <row r="2" spans="1:35" ht="19.5" customHeight="1">
      <c r="A2" s="320"/>
      <c r="B2" s="321"/>
      <c r="C2" s="325"/>
      <c r="D2" s="332" t="s">
        <v>1</v>
      </c>
      <c r="E2" s="333"/>
      <c r="F2" s="334"/>
      <c r="G2" s="336"/>
      <c r="H2" s="336"/>
      <c r="I2" s="336"/>
      <c r="J2" s="336"/>
      <c r="K2" s="336"/>
      <c r="L2" s="336"/>
      <c r="M2" s="336"/>
      <c r="N2" s="336"/>
      <c r="O2" s="336"/>
      <c r="P2" s="336"/>
      <c r="Q2" s="336"/>
      <c r="R2" s="336"/>
      <c r="S2" s="336"/>
      <c r="T2" s="336"/>
      <c r="U2" s="336"/>
      <c r="V2" s="336"/>
      <c r="W2" s="336"/>
      <c r="X2" s="337"/>
      <c r="Y2" s="338" t="s">
        <v>6</v>
      </c>
      <c r="Z2" s="340" t="s">
        <v>7</v>
      </c>
      <c r="AA2" s="345"/>
      <c r="AB2" s="346"/>
      <c r="AC2" s="347"/>
      <c r="AD2" s="349"/>
      <c r="AE2" s="349"/>
      <c r="AF2" s="349"/>
      <c r="AG2" s="313"/>
      <c r="AH2" s="316"/>
      <c r="AI2" s="330"/>
    </row>
    <row r="3" spans="1:35" ht="19.5" customHeight="1">
      <c r="A3" s="320"/>
      <c r="B3" s="321"/>
      <c r="C3" s="325"/>
      <c r="D3" s="335"/>
      <c r="E3" s="333"/>
      <c r="F3" s="333"/>
      <c r="G3" s="327" t="s">
        <v>8</v>
      </c>
      <c r="H3" s="328"/>
      <c r="I3" s="328"/>
      <c r="J3" s="327" t="s">
        <v>9</v>
      </c>
      <c r="K3" s="328"/>
      <c r="L3" s="328"/>
      <c r="M3" s="327" t="s">
        <v>10</v>
      </c>
      <c r="N3" s="328"/>
      <c r="O3" s="328"/>
      <c r="P3" s="327" t="s">
        <v>11</v>
      </c>
      <c r="Q3" s="328"/>
      <c r="R3" s="328"/>
      <c r="S3" s="327" t="s">
        <v>12</v>
      </c>
      <c r="T3" s="328"/>
      <c r="U3" s="328"/>
      <c r="V3" s="327" t="s">
        <v>13</v>
      </c>
      <c r="W3" s="328"/>
      <c r="X3" s="328"/>
      <c r="Y3" s="338"/>
      <c r="Z3" s="340"/>
      <c r="AA3" s="345"/>
      <c r="AB3" s="346"/>
      <c r="AC3" s="347"/>
      <c r="AD3" s="349"/>
      <c r="AE3" s="349"/>
      <c r="AF3" s="349"/>
      <c r="AG3" s="313"/>
      <c r="AH3" s="316"/>
      <c r="AI3" s="330"/>
    </row>
    <row r="4" spans="1:35" ht="19.5" customHeight="1" thickBot="1">
      <c r="A4" s="322"/>
      <c r="B4" s="323"/>
      <c r="C4" s="326"/>
      <c r="D4" s="79" t="s">
        <v>14</v>
      </c>
      <c r="E4" s="2" t="s">
        <v>15</v>
      </c>
      <c r="F4" s="2" t="s">
        <v>16</v>
      </c>
      <c r="G4" s="80" t="s">
        <v>14</v>
      </c>
      <c r="H4" s="2" t="s">
        <v>15</v>
      </c>
      <c r="I4" s="2" t="s">
        <v>16</v>
      </c>
      <c r="J4" s="80" t="s">
        <v>14</v>
      </c>
      <c r="K4" s="2" t="s">
        <v>15</v>
      </c>
      <c r="L4" s="2" t="s">
        <v>16</v>
      </c>
      <c r="M4" s="80" t="s">
        <v>14</v>
      </c>
      <c r="N4" s="2" t="s">
        <v>15</v>
      </c>
      <c r="O4" s="2" t="s">
        <v>16</v>
      </c>
      <c r="P4" s="80" t="s">
        <v>14</v>
      </c>
      <c r="Q4" s="2" t="s">
        <v>15</v>
      </c>
      <c r="R4" s="2" t="s">
        <v>16</v>
      </c>
      <c r="S4" s="80" t="s">
        <v>14</v>
      </c>
      <c r="T4" s="2" t="s">
        <v>15</v>
      </c>
      <c r="U4" s="2" t="s">
        <v>16</v>
      </c>
      <c r="V4" s="80" t="s">
        <v>14</v>
      </c>
      <c r="W4" s="2" t="s">
        <v>15</v>
      </c>
      <c r="X4" s="2" t="s">
        <v>16</v>
      </c>
      <c r="Y4" s="339"/>
      <c r="Z4" s="341"/>
      <c r="AA4" s="81" t="s">
        <v>14</v>
      </c>
      <c r="AB4" s="3" t="s">
        <v>17</v>
      </c>
      <c r="AC4" s="4" t="s">
        <v>18</v>
      </c>
      <c r="AD4" s="82"/>
      <c r="AE4" s="5" t="s">
        <v>17</v>
      </c>
      <c r="AF4" s="6" t="s">
        <v>18</v>
      </c>
      <c r="AG4" s="314"/>
      <c r="AH4" s="317"/>
      <c r="AI4" s="331"/>
    </row>
    <row r="5" spans="1:35" s="7" customFormat="1" ht="39.75" customHeight="1" thickBot="1">
      <c r="A5" s="310" t="s">
        <v>19</v>
      </c>
      <c r="B5" s="311"/>
      <c r="C5" s="83">
        <f>SUM(C6:C38)</f>
        <v>1313780</v>
      </c>
      <c r="D5" s="84">
        <f>SUM(E5:F5)</f>
        <v>23756.4</v>
      </c>
      <c r="E5" s="12">
        <f>SUM(E6:E38)</f>
        <v>22469.100000000002</v>
      </c>
      <c r="F5" s="12">
        <f>SUM(F6:F38)</f>
        <v>1287.3000000000002</v>
      </c>
      <c r="G5" s="85">
        <f aca="true" t="shared" si="0" ref="G5:AC5">SUM(G6:G38)</f>
        <v>603</v>
      </c>
      <c r="H5" s="13">
        <f t="shared" si="0"/>
        <v>603</v>
      </c>
      <c r="I5" s="13">
        <f t="shared" si="0"/>
        <v>0</v>
      </c>
      <c r="J5" s="85">
        <f t="shared" si="0"/>
        <v>17669.699999999997</v>
      </c>
      <c r="K5" s="13">
        <f t="shared" si="0"/>
        <v>16859.7</v>
      </c>
      <c r="L5" s="13">
        <f t="shared" si="0"/>
        <v>809.9999999999998</v>
      </c>
      <c r="M5" s="85">
        <f t="shared" si="0"/>
        <v>1230.4999999999995</v>
      </c>
      <c r="N5" s="13">
        <f t="shared" si="0"/>
        <v>1053.7000000000003</v>
      </c>
      <c r="O5" s="13">
        <f t="shared" si="0"/>
        <v>176.80000000000004</v>
      </c>
      <c r="P5" s="85">
        <f t="shared" si="0"/>
        <v>3750.2000000000016</v>
      </c>
      <c r="Q5" s="13">
        <f t="shared" si="0"/>
        <v>3644.5000000000005</v>
      </c>
      <c r="R5" s="13">
        <f t="shared" si="0"/>
        <v>105.69999999999997</v>
      </c>
      <c r="S5" s="85">
        <f t="shared" si="0"/>
        <v>0</v>
      </c>
      <c r="T5" s="13">
        <f t="shared" si="0"/>
        <v>0</v>
      </c>
      <c r="U5" s="13">
        <f t="shared" si="0"/>
        <v>0</v>
      </c>
      <c r="V5" s="85">
        <f t="shared" si="0"/>
        <v>502.99999999999994</v>
      </c>
      <c r="W5" s="13">
        <f t="shared" si="0"/>
        <v>308.19999999999993</v>
      </c>
      <c r="X5" s="13">
        <f t="shared" si="0"/>
        <v>194.80000000000007</v>
      </c>
      <c r="Y5" s="86">
        <f t="shared" si="0"/>
        <v>11378.999999999995</v>
      </c>
      <c r="Z5" s="87">
        <f t="shared" si="0"/>
        <v>35135.399999999994</v>
      </c>
      <c r="AA5" s="88">
        <f t="shared" si="0"/>
        <v>23756.399999999998</v>
      </c>
      <c r="AB5" s="14">
        <f t="shared" si="0"/>
        <v>20006.199999999997</v>
      </c>
      <c r="AC5" s="15">
        <f t="shared" si="0"/>
        <v>3750.2000000000016</v>
      </c>
      <c r="AD5" s="89">
        <f>AA5/C5/30*1000000</f>
        <v>602.7493187596098</v>
      </c>
      <c r="AE5" s="16">
        <f>AB5/C5/30*1000000</f>
        <v>507.5989384321067</v>
      </c>
      <c r="AF5" s="17">
        <f>AC5/C5/30*1000000</f>
        <v>95.15038032750287</v>
      </c>
      <c r="AG5" s="90">
        <f>Z5/C5/30*1000000</f>
        <v>891.4582350165172</v>
      </c>
      <c r="AH5" s="91">
        <f>Y5/C5/30*1000000</f>
        <v>288.7089162569074</v>
      </c>
      <c r="AI5" s="18">
        <f>AC5*100/AA5</f>
        <v>15.786061861224773</v>
      </c>
    </row>
    <row r="6" spans="1:35" s="164" customFormat="1" ht="19.5" customHeight="1" thickTop="1">
      <c r="A6" s="147">
        <v>1</v>
      </c>
      <c r="B6" s="148" t="s">
        <v>20</v>
      </c>
      <c r="C6" s="149">
        <v>295396</v>
      </c>
      <c r="D6" s="150">
        <f>G6+J6+M6+P6+S6+V6</f>
        <v>5599.7</v>
      </c>
      <c r="E6" s="151">
        <f>H6+K6+N6+Q6+T6+W6</f>
        <v>5558.3</v>
      </c>
      <c r="F6" s="151">
        <f>I6+L6+O6+R6+U6+X6</f>
        <v>41.4</v>
      </c>
      <c r="G6" s="152">
        <f aca="true" t="shared" si="1" ref="G6:G38">SUM(H6:I6)</f>
        <v>0</v>
      </c>
      <c r="H6" s="151">
        <v>0</v>
      </c>
      <c r="I6" s="151">
        <v>0</v>
      </c>
      <c r="J6" s="152">
        <f>SUM(K6:L6)</f>
        <v>4331.2</v>
      </c>
      <c r="K6" s="151">
        <v>4302.2</v>
      </c>
      <c r="L6" s="151">
        <v>29</v>
      </c>
      <c r="M6" s="152">
        <f>SUM(N6:O6)</f>
        <v>349.90000000000003</v>
      </c>
      <c r="N6" s="151">
        <v>348.1</v>
      </c>
      <c r="O6" s="151">
        <v>1.8</v>
      </c>
      <c r="P6" s="152">
        <f>SUM(Q6:R6)</f>
        <v>829.3</v>
      </c>
      <c r="Q6" s="151">
        <v>828.8</v>
      </c>
      <c r="R6" s="151">
        <v>0.5</v>
      </c>
      <c r="S6" s="152">
        <f>SUM(T6:U6)</f>
        <v>0</v>
      </c>
      <c r="T6" s="151">
        <v>0</v>
      </c>
      <c r="U6" s="151">
        <v>0</v>
      </c>
      <c r="V6" s="152">
        <f>SUM(W6:X6)</f>
        <v>89.3</v>
      </c>
      <c r="W6" s="151">
        <v>79.2</v>
      </c>
      <c r="X6" s="151">
        <v>10.1</v>
      </c>
      <c r="Y6" s="153">
        <v>3765.7</v>
      </c>
      <c r="Z6" s="154">
        <f aca="true" t="shared" si="2" ref="Z6:Z38">D6+Y6</f>
        <v>9365.4</v>
      </c>
      <c r="AA6" s="155">
        <f aca="true" t="shared" si="3" ref="AA6:AA38">SUM(AB6:AC6)</f>
        <v>5599.7</v>
      </c>
      <c r="AB6" s="156">
        <f aca="true" t="shared" si="4" ref="AB6:AB38">G6+J6+M6+S6+V6</f>
        <v>4770.4</v>
      </c>
      <c r="AC6" s="157">
        <f aca="true" t="shared" si="5" ref="AC6:AC38">P6</f>
        <v>829.3</v>
      </c>
      <c r="AD6" s="158">
        <f aca="true" t="shared" si="6" ref="AD6:AD38">AA6/C6/30*1000000</f>
        <v>631.8862363290859</v>
      </c>
      <c r="AE6" s="159">
        <f aca="true" t="shared" si="7" ref="AE6:AE38">AB6/C6/30*1000000</f>
        <v>538.3056416922819</v>
      </c>
      <c r="AF6" s="160">
        <f aca="true" t="shared" si="8" ref="AF6:AF38">AC6/C6/30*1000000</f>
        <v>93.58059463680394</v>
      </c>
      <c r="AG6" s="161">
        <f aca="true" t="shared" si="9" ref="AG6:AG38">Z6/C6/30*1000000</f>
        <v>1056.8186434481172</v>
      </c>
      <c r="AH6" s="162">
        <f aca="true" t="shared" si="10" ref="AH6:AH38">Y6/C6/30*1000000</f>
        <v>424.9324071190312</v>
      </c>
      <c r="AI6" s="163">
        <f aca="true" t="shared" si="11" ref="AI6:AI38">AC6*100/AA6</f>
        <v>14.809721949390147</v>
      </c>
    </row>
    <row r="7" spans="1:35" s="168" customFormat="1" ht="19.5" customHeight="1">
      <c r="A7" s="165">
        <v>2</v>
      </c>
      <c r="B7" s="166" t="s">
        <v>21</v>
      </c>
      <c r="C7" s="167">
        <v>57655</v>
      </c>
      <c r="D7" s="150">
        <f aca="true" t="shared" si="12" ref="D7:F38">G7+J7+M7+P7+S7+V7</f>
        <v>1226.1000000000001</v>
      </c>
      <c r="E7" s="151">
        <f t="shared" si="12"/>
        <v>1040.6</v>
      </c>
      <c r="F7" s="151">
        <f t="shared" si="12"/>
        <v>185.5</v>
      </c>
      <c r="G7" s="152">
        <f>SUM(H7:I7)</f>
        <v>0</v>
      </c>
      <c r="H7" s="151">
        <v>0</v>
      </c>
      <c r="I7" s="151">
        <v>0</v>
      </c>
      <c r="J7" s="152">
        <f>SUM(K7:L7)</f>
        <v>909.3000000000001</v>
      </c>
      <c r="K7" s="151">
        <v>823.7</v>
      </c>
      <c r="L7" s="151">
        <v>85.6</v>
      </c>
      <c r="M7" s="152">
        <f>SUM(N7:O7)</f>
        <v>65.5</v>
      </c>
      <c r="N7" s="151">
        <v>37.6</v>
      </c>
      <c r="O7" s="151">
        <v>27.9</v>
      </c>
      <c r="P7" s="152">
        <f>SUM(Q7:R7)</f>
        <v>216.1</v>
      </c>
      <c r="Q7" s="151">
        <v>177.7</v>
      </c>
      <c r="R7" s="151">
        <v>38.4</v>
      </c>
      <c r="S7" s="152">
        <f>SUM(T7:U7)</f>
        <v>0</v>
      </c>
      <c r="T7" s="151">
        <v>0</v>
      </c>
      <c r="U7" s="151">
        <v>0</v>
      </c>
      <c r="V7" s="152">
        <f>SUM(W7:X7)</f>
        <v>35.2</v>
      </c>
      <c r="W7" s="151">
        <v>1.6</v>
      </c>
      <c r="X7" s="151">
        <v>33.6</v>
      </c>
      <c r="Y7" s="153">
        <v>500.5</v>
      </c>
      <c r="Z7" s="154">
        <f>D7+Y7</f>
        <v>1726.6000000000001</v>
      </c>
      <c r="AA7" s="155">
        <f>SUM(AB7:AC7)</f>
        <v>1226.1000000000001</v>
      </c>
      <c r="AB7" s="156">
        <f>G7+J7+M7+S7+V7</f>
        <v>1010.0000000000001</v>
      </c>
      <c r="AC7" s="157">
        <f>P7</f>
        <v>216.1</v>
      </c>
      <c r="AD7" s="158">
        <f t="shared" si="6"/>
        <v>708.8717370566301</v>
      </c>
      <c r="AE7" s="159">
        <f t="shared" si="7"/>
        <v>583.933165669355</v>
      </c>
      <c r="AF7" s="160">
        <f t="shared" si="8"/>
        <v>124.93857138727488</v>
      </c>
      <c r="AG7" s="161">
        <f t="shared" si="9"/>
        <v>998.2366374700084</v>
      </c>
      <c r="AH7" s="162">
        <f t="shared" si="10"/>
        <v>289.36490041337845</v>
      </c>
      <c r="AI7" s="163">
        <f>AC7*100/AA7</f>
        <v>17.624989805072993</v>
      </c>
    </row>
    <row r="8" spans="1:35" s="168" customFormat="1" ht="19.5" customHeight="1">
      <c r="A8" s="165">
        <v>3</v>
      </c>
      <c r="B8" s="169" t="s">
        <v>22</v>
      </c>
      <c r="C8" s="167">
        <v>39136</v>
      </c>
      <c r="D8" s="150">
        <f t="shared" si="12"/>
        <v>744.3000000000001</v>
      </c>
      <c r="E8" s="151">
        <f t="shared" si="12"/>
        <v>696.1</v>
      </c>
      <c r="F8" s="151">
        <f t="shared" si="12"/>
        <v>48.199999999999996</v>
      </c>
      <c r="G8" s="152">
        <f>SUM(H8:I8)</f>
        <v>0</v>
      </c>
      <c r="H8" s="151">
        <v>0</v>
      </c>
      <c r="I8" s="151">
        <v>0</v>
      </c>
      <c r="J8" s="152">
        <f>SUM(K8:L8)</f>
        <v>636.8000000000001</v>
      </c>
      <c r="K8" s="151">
        <v>615.6</v>
      </c>
      <c r="L8" s="151">
        <v>21.2</v>
      </c>
      <c r="M8" s="152">
        <f>SUM(N8:O8)</f>
        <v>81.6</v>
      </c>
      <c r="N8" s="151">
        <v>62.2</v>
      </c>
      <c r="O8" s="151">
        <v>19.4</v>
      </c>
      <c r="P8" s="152">
        <f>SUM(Q8:R8)</f>
        <v>25.9</v>
      </c>
      <c r="Q8" s="151">
        <v>18.3</v>
      </c>
      <c r="R8" s="151">
        <v>7.6</v>
      </c>
      <c r="S8" s="152">
        <f>SUM(T8:U8)</f>
        <v>0</v>
      </c>
      <c r="T8" s="151">
        <v>0</v>
      </c>
      <c r="U8" s="151">
        <v>0</v>
      </c>
      <c r="V8" s="152">
        <f>SUM(W8:X8)</f>
        <v>0</v>
      </c>
      <c r="W8" s="151">
        <v>0</v>
      </c>
      <c r="X8" s="151">
        <v>0</v>
      </c>
      <c r="Y8" s="153">
        <v>71.4</v>
      </c>
      <c r="Z8" s="154">
        <f>D8+Y8</f>
        <v>815.7</v>
      </c>
      <c r="AA8" s="155">
        <f>SUM(AB8:AC8)</f>
        <v>744.3000000000001</v>
      </c>
      <c r="AB8" s="156">
        <f>G8+J8+M8+S8+V8</f>
        <v>718.4000000000001</v>
      </c>
      <c r="AC8" s="157">
        <f>P8</f>
        <v>25.9</v>
      </c>
      <c r="AD8" s="158">
        <f t="shared" si="6"/>
        <v>633.943172526574</v>
      </c>
      <c r="AE8" s="159">
        <f t="shared" si="7"/>
        <v>611.8833469610248</v>
      </c>
      <c r="AF8" s="160">
        <f t="shared" si="8"/>
        <v>22.059825565549193</v>
      </c>
      <c r="AG8" s="161">
        <f t="shared" si="9"/>
        <v>694.7567457072772</v>
      </c>
      <c r="AH8" s="162">
        <f t="shared" si="10"/>
        <v>60.813573180703195</v>
      </c>
      <c r="AI8" s="163">
        <f>AC8*100/AA8</f>
        <v>3.4797796587397554</v>
      </c>
    </row>
    <row r="9" spans="1:35" s="164" customFormat="1" ht="19.5" customHeight="1">
      <c r="A9" s="170">
        <v>4</v>
      </c>
      <c r="B9" s="169" t="s">
        <v>23</v>
      </c>
      <c r="C9" s="167">
        <v>100894</v>
      </c>
      <c r="D9" s="171">
        <f t="shared" si="12"/>
        <v>1547.7</v>
      </c>
      <c r="E9" s="151">
        <f t="shared" si="12"/>
        <v>1508.1</v>
      </c>
      <c r="F9" s="151">
        <f t="shared" si="12"/>
        <v>39.599999999999994</v>
      </c>
      <c r="G9" s="172">
        <f t="shared" si="1"/>
        <v>0</v>
      </c>
      <c r="H9" s="173">
        <v>0</v>
      </c>
      <c r="I9" s="173">
        <v>0</v>
      </c>
      <c r="J9" s="172">
        <f aca="true" t="shared" si="13" ref="J9:J38">SUM(K9:L9)</f>
        <v>1320</v>
      </c>
      <c r="K9" s="173">
        <v>1298.8</v>
      </c>
      <c r="L9" s="173">
        <v>21.2</v>
      </c>
      <c r="M9" s="172">
        <f aca="true" t="shared" si="14" ref="M9:M38">SUM(N9:O9)</f>
        <v>85.4</v>
      </c>
      <c r="N9" s="173">
        <v>82.7</v>
      </c>
      <c r="O9" s="173">
        <v>2.7</v>
      </c>
      <c r="P9" s="172">
        <f aca="true" t="shared" si="15" ref="P9:P38">SUM(Q9:R9)</f>
        <v>126.6</v>
      </c>
      <c r="Q9" s="173">
        <v>126.6</v>
      </c>
      <c r="R9" s="173">
        <v>0</v>
      </c>
      <c r="S9" s="172">
        <f aca="true" t="shared" si="16" ref="S9:S38">SUM(T9:U9)</f>
        <v>0</v>
      </c>
      <c r="T9" s="173">
        <v>0</v>
      </c>
      <c r="U9" s="173">
        <v>0</v>
      </c>
      <c r="V9" s="172">
        <f aca="true" t="shared" si="17" ref="V9:V38">SUM(W9:X9)</f>
        <v>15.7</v>
      </c>
      <c r="W9" s="173">
        <v>0</v>
      </c>
      <c r="X9" s="173">
        <v>15.7</v>
      </c>
      <c r="Y9" s="174">
        <v>1124.6</v>
      </c>
      <c r="Z9" s="175">
        <f t="shared" si="2"/>
        <v>2672.3</v>
      </c>
      <c r="AA9" s="176">
        <f t="shared" si="3"/>
        <v>1547.7</v>
      </c>
      <c r="AB9" s="177">
        <f t="shared" si="4"/>
        <v>1421.1000000000001</v>
      </c>
      <c r="AC9" s="178">
        <f t="shared" si="5"/>
        <v>126.6</v>
      </c>
      <c r="AD9" s="179">
        <f t="shared" si="6"/>
        <v>511.32872123218425</v>
      </c>
      <c r="AE9" s="180">
        <f t="shared" si="7"/>
        <v>469.5026463417052</v>
      </c>
      <c r="AF9" s="181">
        <f t="shared" si="8"/>
        <v>41.82607489047911</v>
      </c>
      <c r="AG9" s="182">
        <f t="shared" si="9"/>
        <v>882.8737751171196</v>
      </c>
      <c r="AH9" s="183">
        <f t="shared" si="10"/>
        <v>371.5450538849353</v>
      </c>
      <c r="AI9" s="184">
        <f t="shared" si="11"/>
        <v>8.179879821670866</v>
      </c>
    </row>
    <row r="10" spans="1:35" s="164" customFormat="1" ht="19.5" customHeight="1">
      <c r="A10" s="170">
        <v>5</v>
      </c>
      <c r="B10" s="169" t="s">
        <v>107</v>
      </c>
      <c r="C10" s="167">
        <v>93950</v>
      </c>
      <c r="D10" s="171">
        <f t="shared" si="12"/>
        <v>1432</v>
      </c>
      <c r="E10" s="151">
        <f t="shared" si="12"/>
        <v>1369</v>
      </c>
      <c r="F10" s="151">
        <f t="shared" si="12"/>
        <v>63</v>
      </c>
      <c r="G10" s="172">
        <f t="shared" si="1"/>
        <v>0</v>
      </c>
      <c r="H10" s="173">
        <v>0</v>
      </c>
      <c r="I10" s="173">
        <v>0</v>
      </c>
      <c r="J10" s="172">
        <f t="shared" si="13"/>
        <v>986.4</v>
      </c>
      <c r="K10" s="173">
        <v>942.4</v>
      </c>
      <c r="L10" s="173">
        <v>44</v>
      </c>
      <c r="M10" s="172">
        <f t="shared" si="14"/>
        <v>82.4</v>
      </c>
      <c r="N10" s="173">
        <v>63.4</v>
      </c>
      <c r="O10" s="173">
        <v>19</v>
      </c>
      <c r="P10" s="172">
        <f t="shared" si="15"/>
        <v>363.2</v>
      </c>
      <c r="Q10" s="173">
        <v>363.2</v>
      </c>
      <c r="R10" s="173">
        <v>0</v>
      </c>
      <c r="S10" s="172">
        <f t="shared" si="16"/>
        <v>0</v>
      </c>
      <c r="T10" s="173">
        <v>0</v>
      </c>
      <c r="U10" s="173">
        <v>0</v>
      </c>
      <c r="V10" s="172">
        <f t="shared" si="17"/>
        <v>0</v>
      </c>
      <c r="W10" s="173">
        <v>0</v>
      </c>
      <c r="X10" s="173">
        <v>0</v>
      </c>
      <c r="Y10" s="174">
        <v>726.6</v>
      </c>
      <c r="Z10" s="175">
        <f t="shared" si="2"/>
        <v>2158.6</v>
      </c>
      <c r="AA10" s="176">
        <f t="shared" si="3"/>
        <v>1432</v>
      </c>
      <c r="AB10" s="177">
        <f t="shared" si="4"/>
        <v>1068.8</v>
      </c>
      <c r="AC10" s="178">
        <f t="shared" si="5"/>
        <v>363.2</v>
      </c>
      <c r="AD10" s="179">
        <f t="shared" si="6"/>
        <v>508.0716693276566</v>
      </c>
      <c r="AE10" s="180">
        <f t="shared" si="7"/>
        <v>379.20879900656377</v>
      </c>
      <c r="AF10" s="181">
        <f t="shared" si="8"/>
        <v>128.86287032109277</v>
      </c>
      <c r="AG10" s="182">
        <f t="shared" si="9"/>
        <v>765.8683697001951</v>
      </c>
      <c r="AH10" s="183">
        <f t="shared" si="10"/>
        <v>257.79670037253857</v>
      </c>
      <c r="AI10" s="184">
        <f t="shared" si="11"/>
        <v>25.363128491620113</v>
      </c>
    </row>
    <row r="11" spans="1:35" s="164" customFormat="1" ht="19.5" customHeight="1">
      <c r="A11" s="170">
        <v>6</v>
      </c>
      <c r="B11" s="169" t="s">
        <v>108</v>
      </c>
      <c r="C11" s="167">
        <v>37526</v>
      </c>
      <c r="D11" s="171">
        <f t="shared" si="12"/>
        <v>777.6999999999999</v>
      </c>
      <c r="E11" s="151">
        <f t="shared" si="12"/>
        <v>677.1</v>
      </c>
      <c r="F11" s="151">
        <f t="shared" si="12"/>
        <v>100.60000000000001</v>
      </c>
      <c r="G11" s="172">
        <f>SUM(H11:I11)</f>
        <v>0</v>
      </c>
      <c r="H11" s="185">
        <v>0</v>
      </c>
      <c r="I11" s="173">
        <v>0</v>
      </c>
      <c r="J11" s="172">
        <f t="shared" si="13"/>
        <v>630.3</v>
      </c>
      <c r="K11" s="173">
        <v>559.5</v>
      </c>
      <c r="L11" s="173">
        <v>70.8</v>
      </c>
      <c r="M11" s="172">
        <f t="shared" si="14"/>
        <v>62.800000000000004</v>
      </c>
      <c r="N11" s="173">
        <v>38.7</v>
      </c>
      <c r="O11" s="173">
        <v>24.1</v>
      </c>
      <c r="P11" s="172">
        <f t="shared" si="15"/>
        <v>84.60000000000001</v>
      </c>
      <c r="Q11" s="173">
        <v>78.9</v>
      </c>
      <c r="R11" s="173">
        <v>5.7</v>
      </c>
      <c r="S11" s="172">
        <f t="shared" si="16"/>
        <v>0</v>
      </c>
      <c r="T11" s="173">
        <v>0</v>
      </c>
      <c r="U11" s="173">
        <v>0</v>
      </c>
      <c r="V11" s="172">
        <f t="shared" si="17"/>
        <v>0</v>
      </c>
      <c r="W11" s="173">
        <v>0</v>
      </c>
      <c r="X11" s="173">
        <v>0</v>
      </c>
      <c r="Y11" s="174">
        <v>296.9</v>
      </c>
      <c r="Z11" s="175">
        <f t="shared" si="2"/>
        <v>1074.6</v>
      </c>
      <c r="AA11" s="176">
        <f t="shared" si="3"/>
        <v>777.6999999999999</v>
      </c>
      <c r="AB11" s="177">
        <f t="shared" si="4"/>
        <v>693.0999999999999</v>
      </c>
      <c r="AC11" s="178">
        <f t="shared" si="5"/>
        <v>84.60000000000001</v>
      </c>
      <c r="AD11" s="179">
        <f t="shared" si="6"/>
        <v>690.8099273392669</v>
      </c>
      <c r="AE11" s="180">
        <f t="shared" si="7"/>
        <v>615.6620298815043</v>
      </c>
      <c r="AF11" s="181">
        <f t="shared" si="8"/>
        <v>75.14789745776262</v>
      </c>
      <c r="AG11" s="182">
        <f t="shared" si="9"/>
        <v>954.5381868571124</v>
      </c>
      <c r="AH11" s="183">
        <f t="shared" si="10"/>
        <v>263.7282595178454</v>
      </c>
      <c r="AI11" s="184">
        <f t="shared" si="11"/>
        <v>10.87823068021088</v>
      </c>
    </row>
    <row r="12" spans="1:35" s="164" customFormat="1" ht="19.5" customHeight="1">
      <c r="A12" s="170">
        <v>7</v>
      </c>
      <c r="B12" s="169" t="s">
        <v>26</v>
      </c>
      <c r="C12" s="167">
        <v>29502</v>
      </c>
      <c r="D12" s="171">
        <f>G12+J12+M12+P12+S12+V12</f>
        <v>561.7</v>
      </c>
      <c r="E12" s="151">
        <f>H12+K12+N12+Q12+T12+W12</f>
        <v>497.29999999999995</v>
      </c>
      <c r="F12" s="151">
        <f>I12+L12+O12+R12+U12+X12</f>
        <v>64.39999999999999</v>
      </c>
      <c r="G12" s="172">
        <f>SUM(H12:I12)</f>
        <v>0</v>
      </c>
      <c r="H12" s="185">
        <v>0</v>
      </c>
      <c r="I12" s="173">
        <v>0</v>
      </c>
      <c r="J12" s="172">
        <f>SUM(K12:L12)</f>
        <v>389.5</v>
      </c>
      <c r="K12" s="173">
        <v>351.6</v>
      </c>
      <c r="L12" s="173">
        <v>37.9</v>
      </c>
      <c r="M12" s="172">
        <f>SUM(N12:O12)</f>
        <v>41.6</v>
      </c>
      <c r="N12" s="173">
        <v>35.7</v>
      </c>
      <c r="O12" s="173">
        <v>5.9</v>
      </c>
      <c r="P12" s="172">
        <f>SUM(Q12:R12)</f>
        <v>115.39999999999999</v>
      </c>
      <c r="Q12" s="173">
        <v>105.6</v>
      </c>
      <c r="R12" s="173">
        <v>9.8</v>
      </c>
      <c r="S12" s="172">
        <f>SUM(T12:U12)</f>
        <v>0</v>
      </c>
      <c r="T12" s="173">
        <v>0</v>
      </c>
      <c r="U12" s="173">
        <v>0</v>
      </c>
      <c r="V12" s="172">
        <f>SUM(W12:X12)</f>
        <v>15.200000000000001</v>
      </c>
      <c r="W12" s="173">
        <v>4.4</v>
      </c>
      <c r="X12" s="173">
        <v>10.8</v>
      </c>
      <c r="Y12" s="174">
        <v>226.1</v>
      </c>
      <c r="Z12" s="175">
        <f>D12+Y12</f>
        <v>787.8000000000001</v>
      </c>
      <c r="AA12" s="176">
        <f>SUM(AB12:AC12)</f>
        <v>561.7</v>
      </c>
      <c r="AB12" s="177">
        <f>G12+J12+M12+S12+V12</f>
        <v>446.3</v>
      </c>
      <c r="AC12" s="178">
        <f>P12</f>
        <v>115.39999999999999</v>
      </c>
      <c r="AD12" s="179">
        <f t="shared" si="6"/>
        <v>634.6462386730843</v>
      </c>
      <c r="AE12" s="180">
        <f t="shared" si="7"/>
        <v>504.2595982193297</v>
      </c>
      <c r="AF12" s="181">
        <f t="shared" si="8"/>
        <v>130.38664045375452</v>
      </c>
      <c r="AG12" s="182">
        <f t="shared" si="9"/>
        <v>890.1091451427022</v>
      </c>
      <c r="AH12" s="183">
        <f t="shared" si="10"/>
        <v>255.46290646961788</v>
      </c>
      <c r="AI12" s="184">
        <f>AC12*100/AA12</f>
        <v>20.5447747908136</v>
      </c>
    </row>
    <row r="13" spans="1:35" s="164" customFormat="1" ht="19.5" customHeight="1">
      <c r="A13" s="170">
        <v>8</v>
      </c>
      <c r="B13" s="169" t="s">
        <v>109</v>
      </c>
      <c r="C13" s="167">
        <v>126434</v>
      </c>
      <c r="D13" s="171">
        <f t="shared" si="12"/>
        <v>2239.6</v>
      </c>
      <c r="E13" s="151">
        <f t="shared" si="12"/>
        <v>2126.5</v>
      </c>
      <c r="F13" s="151">
        <f t="shared" si="12"/>
        <v>113.1</v>
      </c>
      <c r="G13" s="172">
        <f t="shared" si="1"/>
        <v>0</v>
      </c>
      <c r="H13" s="173">
        <v>0</v>
      </c>
      <c r="I13" s="173">
        <v>0</v>
      </c>
      <c r="J13" s="172">
        <f t="shared" si="13"/>
        <v>1782.7</v>
      </c>
      <c r="K13" s="173">
        <v>1696.9</v>
      </c>
      <c r="L13" s="173">
        <v>85.8</v>
      </c>
      <c r="M13" s="172">
        <f t="shared" si="14"/>
        <v>138</v>
      </c>
      <c r="N13" s="173">
        <v>127.5</v>
      </c>
      <c r="O13" s="173">
        <v>10.5</v>
      </c>
      <c r="P13" s="172">
        <f t="shared" si="15"/>
        <v>302.20000000000005</v>
      </c>
      <c r="Q13" s="173">
        <v>302.1</v>
      </c>
      <c r="R13" s="173">
        <v>0.1</v>
      </c>
      <c r="S13" s="172">
        <f t="shared" si="16"/>
        <v>0</v>
      </c>
      <c r="T13" s="173">
        <v>0</v>
      </c>
      <c r="U13" s="173">
        <v>0</v>
      </c>
      <c r="V13" s="172">
        <f t="shared" si="17"/>
        <v>16.7</v>
      </c>
      <c r="W13" s="173">
        <v>0</v>
      </c>
      <c r="X13" s="173">
        <v>16.7</v>
      </c>
      <c r="Y13" s="174">
        <v>731.6</v>
      </c>
      <c r="Z13" s="175">
        <f t="shared" si="2"/>
        <v>2971.2</v>
      </c>
      <c r="AA13" s="176">
        <f t="shared" si="3"/>
        <v>2239.6000000000004</v>
      </c>
      <c r="AB13" s="177">
        <f t="shared" si="4"/>
        <v>1937.4</v>
      </c>
      <c r="AC13" s="178">
        <f t="shared" si="5"/>
        <v>302.20000000000005</v>
      </c>
      <c r="AD13" s="179">
        <f t="shared" si="6"/>
        <v>590.4529899657794</v>
      </c>
      <c r="AE13" s="180">
        <f t="shared" si="7"/>
        <v>510.7803280763086</v>
      </c>
      <c r="AF13" s="181">
        <f t="shared" si="8"/>
        <v>79.67266188947066</v>
      </c>
      <c r="AG13" s="182">
        <f t="shared" si="9"/>
        <v>783.3335969754971</v>
      </c>
      <c r="AH13" s="183">
        <f t="shared" si="10"/>
        <v>192.88060700971786</v>
      </c>
      <c r="AI13" s="184">
        <f t="shared" si="11"/>
        <v>13.493480978746204</v>
      </c>
    </row>
    <row r="14" spans="1:35" s="168" customFormat="1" ht="17.25" customHeight="1">
      <c r="A14" s="165">
        <v>9</v>
      </c>
      <c r="B14" s="169" t="s">
        <v>110</v>
      </c>
      <c r="C14" s="167">
        <v>20635</v>
      </c>
      <c r="D14" s="171">
        <f t="shared" si="12"/>
        <v>304.6</v>
      </c>
      <c r="E14" s="151">
        <f>H14+K14+N14+Q14+T14+W14</f>
        <v>254.2</v>
      </c>
      <c r="F14" s="151">
        <f t="shared" si="12"/>
        <v>50.4</v>
      </c>
      <c r="G14" s="172">
        <f t="shared" si="1"/>
        <v>0</v>
      </c>
      <c r="H14" s="185">
        <v>0</v>
      </c>
      <c r="I14" s="185">
        <v>0</v>
      </c>
      <c r="J14" s="172">
        <f t="shared" si="13"/>
        <v>234</v>
      </c>
      <c r="K14" s="185">
        <v>194.1</v>
      </c>
      <c r="L14" s="185">
        <v>39.9</v>
      </c>
      <c r="M14" s="172">
        <f t="shared" si="14"/>
        <v>3.8</v>
      </c>
      <c r="N14" s="185">
        <v>0</v>
      </c>
      <c r="O14" s="185">
        <v>3.8</v>
      </c>
      <c r="P14" s="172">
        <f t="shared" si="15"/>
        <v>66.8</v>
      </c>
      <c r="Q14" s="185">
        <v>60.1</v>
      </c>
      <c r="R14" s="185">
        <v>6.7</v>
      </c>
      <c r="S14" s="172">
        <v>0</v>
      </c>
      <c r="T14" s="185">
        <v>0</v>
      </c>
      <c r="U14" s="185">
        <v>0</v>
      </c>
      <c r="V14" s="172">
        <f t="shared" si="17"/>
        <v>0</v>
      </c>
      <c r="W14" s="185">
        <v>0</v>
      </c>
      <c r="X14" s="185">
        <v>0</v>
      </c>
      <c r="Y14" s="174">
        <v>69.1</v>
      </c>
      <c r="Z14" s="175">
        <f t="shared" si="2"/>
        <v>373.70000000000005</v>
      </c>
      <c r="AA14" s="176">
        <f t="shared" si="3"/>
        <v>304.6</v>
      </c>
      <c r="AB14" s="177">
        <f>G14+J14+M14+S14+V14</f>
        <v>237.8</v>
      </c>
      <c r="AC14" s="178">
        <f>P14</f>
        <v>66.8</v>
      </c>
      <c r="AD14" s="186">
        <f t="shared" si="6"/>
        <v>492.04426136822553</v>
      </c>
      <c r="AE14" s="180">
        <f t="shared" si="7"/>
        <v>384.13698408852275</v>
      </c>
      <c r="AF14" s="181">
        <f t="shared" si="8"/>
        <v>107.90727727970277</v>
      </c>
      <c r="AG14" s="182">
        <f t="shared" si="9"/>
        <v>603.6669089734271</v>
      </c>
      <c r="AH14" s="187">
        <f t="shared" si="10"/>
        <v>111.62264760520151</v>
      </c>
      <c r="AI14" s="184">
        <f>AC14*100/AA14</f>
        <v>21.930400525279055</v>
      </c>
    </row>
    <row r="15" spans="1:35" s="168" customFormat="1" ht="19.5" customHeight="1">
      <c r="A15" s="165">
        <v>10</v>
      </c>
      <c r="B15" s="169" t="s">
        <v>29</v>
      </c>
      <c r="C15" s="167">
        <v>37118</v>
      </c>
      <c r="D15" s="171">
        <f t="shared" si="12"/>
        <v>809.6999999999999</v>
      </c>
      <c r="E15" s="151">
        <f t="shared" si="12"/>
        <v>733.7</v>
      </c>
      <c r="F15" s="151">
        <f t="shared" si="12"/>
        <v>76</v>
      </c>
      <c r="G15" s="172">
        <f t="shared" si="1"/>
        <v>603</v>
      </c>
      <c r="H15" s="185">
        <v>603</v>
      </c>
      <c r="I15" s="185">
        <v>0</v>
      </c>
      <c r="J15" s="172">
        <f t="shared" si="13"/>
        <v>57.5</v>
      </c>
      <c r="K15" s="185">
        <v>0</v>
      </c>
      <c r="L15" s="185">
        <v>57.5</v>
      </c>
      <c r="M15" s="172">
        <f t="shared" si="14"/>
        <v>4.8</v>
      </c>
      <c r="N15" s="185">
        <v>0</v>
      </c>
      <c r="O15" s="185">
        <v>4.8</v>
      </c>
      <c r="P15" s="172">
        <f t="shared" si="15"/>
        <v>125.1</v>
      </c>
      <c r="Q15" s="185">
        <v>125.1</v>
      </c>
      <c r="R15" s="185">
        <v>0</v>
      </c>
      <c r="S15" s="172">
        <f t="shared" si="16"/>
        <v>0</v>
      </c>
      <c r="T15" s="185">
        <v>0</v>
      </c>
      <c r="U15" s="185">
        <v>0</v>
      </c>
      <c r="V15" s="172">
        <f t="shared" si="17"/>
        <v>19.299999999999997</v>
      </c>
      <c r="W15" s="185">
        <v>5.6</v>
      </c>
      <c r="X15" s="185">
        <v>13.7</v>
      </c>
      <c r="Y15" s="174">
        <v>411.4</v>
      </c>
      <c r="Z15" s="175">
        <f t="shared" si="2"/>
        <v>1221.1</v>
      </c>
      <c r="AA15" s="176">
        <f t="shared" si="3"/>
        <v>809.6999999999999</v>
      </c>
      <c r="AB15" s="177">
        <f>G15+J15+M15+S15+V15</f>
        <v>684.5999999999999</v>
      </c>
      <c r="AC15" s="178">
        <f>P15</f>
        <v>125.1</v>
      </c>
      <c r="AD15" s="179">
        <f t="shared" si="6"/>
        <v>727.1404709305458</v>
      </c>
      <c r="AE15" s="180">
        <f t="shared" si="7"/>
        <v>614.796055821973</v>
      </c>
      <c r="AF15" s="181">
        <f t="shared" si="8"/>
        <v>112.34441510857266</v>
      </c>
      <c r="AG15" s="182">
        <f t="shared" si="9"/>
        <v>1096.5928480341972</v>
      </c>
      <c r="AH15" s="183">
        <f t="shared" si="10"/>
        <v>369.45237710365143</v>
      </c>
      <c r="AI15" s="184">
        <f>AC15*100/AA15</f>
        <v>15.450166728417933</v>
      </c>
    </row>
    <row r="16" spans="1:35" s="164" customFormat="1" ht="19.5" customHeight="1">
      <c r="A16" s="170">
        <v>11</v>
      </c>
      <c r="B16" s="169" t="s">
        <v>111</v>
      </c>
      <c r="C16" s="167">
        <v>29537</v>
      </c>
      <c r="D16" s="171">
        <f t="shared" si="12"/>
        <v>593.6999999999999</v>
      </c>
      <c r="E16" s="151">
        <f t="shared" si="12"/>
        <v>574.8000000000001</v>
      </c>
      <c r="F16" s="151">
        <f t="shared" si="12"/>
        <v>18.900000000000002</v>
      </c>
      <c r="G16" s="172">
        <f t="shared" si="1"/>
        <v>0</v>
      </c>
      <c r="H16" s="173">
        <v>0</v>
      </c>
      <c r="I16" s="173">
        <v>0</v>
      </c>
      <c r="J16" s="172">
        <f t="shared" si="13"/>
        <v>449.79999999999995</v>
      </c>
      <c r="K16" s="173">
        <v>443.4</v>
      </c>
      <c r="L16" s="173">
        <v>6.4</v>
      </c>
      <c r="M16" s="172">
        <f t="shared" si="14"/>
        <v>22.5</v>
      </c>
      <c r="N16" s="173">
        <v>19.3</v>
      </c>
      <c r="O16" s="173">
        <v>3.2</v>
      </c>
      <c r="P16" s="172">
        <f t="shared" si="15"/>
        <v>94.3</v>
      </c>
      <c r="Q16" s="173">
        <v>94</v>
      </c>
      <c r="R16" s="173">
        <v>0.3</v>
      </c>
      <c r="S16" s="172">
        <f t="shared" si="16"/>
        <v>0</v>
      </c>
      <c r="T16" s="173">
        <v>0</v>
      </c>
      <c r="U16" s="173">
        <v>0</v>
      </c>
      <c r="V16" s="172">
        <f t="shared" si="17"/>
        <v>27.1</v>
      </c>
      <c r="W16" s="173">
        <v>18.1</v>
      </c>
      <c r="X16" s="173">
        <v>9</v>
      </c>
      <c r="Y16" s="174">
        <v>187.8</v>
      </c>
      <c r="Z16" s="175">
        <f t="shared" si="2"/>
        <v>781.5</v>
      </c>
      <c r="AA16" s="176">
        <f t="shared" si="3"/>
        <v>593.6999999999999</v>
      </c>
      <c r="AB16" s="177">
        <f t="shared" si="4"/>
        <v>499.4</v>
      </c>
      <c r="AC16" s="178">
        <f t="shared" si="5"/>
        <v>94.3</v>
      </c>
      <c r="AD16" s="179">
        <f t="shared" si="6"/>
        <v>670.0071097267833</v>
      </c>
      <c r="AE16" s="180">
        <f t="shared" si="7"/>
        <v>563.5869135886064</v>
      </c>
      <c r="AF16" s="181">
        <f t="shared" si="8"/>
        <v>106.42019613817698</v>
      </c>
      <c r="AG16" s="182">
        <f t="shared" si="9"/>
        <v>881.9446795544571</v>
      </c>
      <c r="AH16" s="183">
        <f t="shared" si="10"/>
        <v>211.93756982767377</v>
      </c>
      <c r="AI16" s="184">
        <f t="shared" si="11"/>
        <v>15.883442816237158</v>
      </c>
    </row>
    <row r="17" spans="1:35" s="164" customFormat="1" ht="19.5" customHeight="1">
      <c r="A17" s="170">
        <v>12</v>
      </c>
      <c r="B17" s="169" t="s">
        <v>112</v>
      </c>
      <c r="C17" s="167">
        <v>28243</v>
      </c>
      <c r="D17" s="171">
        <f t="shared" si="12"/>
        <v>565.5</v>
      </c>
      <c r="E17" s="151">
        <f t="shared" si="12"/>
        <v>486.4</v>
      </c>
      <c r="F17" s="151">
        <f t="shared" si="12"/>
        <v>79.1</v>
      </c>
      <c r="G17" s="172">
        <f t="shared" si="1"/>
        <v>0</v>
      </c>
      <c r="H17" s="173">
        <v>0</v>
      </c>
      <c r="I17" s="173">
        <v>0</v>
      </c>
      <c r="J17" s="172">
        <f t="shared" si="13"/>
        <v>450.79999999999995</v>
      </c>
      <c r="K17" s="173">
        <v>393.4</v>
      </c>
      <c r="L17" s="173">
        <v>57.4</v>
      </c>
      <c r="M17" s="172">
        <f t="shared" si="14"/>
        <v>0.5</v>
      </c>
      <c r="N17" s="173">
        <v>0</v>
      </c>
      <c r="O17" s="173">
        <v>0.5</v>
      </c>
      <c r="P17" s="172">
        <f t="shared" si="15"/>
        <v>114.2</v>
      </c>
      <c r="Q17" s="173">
        <v>93</v>
      </c>
      <c r="R17" s="173">
        <v>21.2</v>
      </c>
      <c r="S17" s="172">
        <v>0</v>
      </c>
      <c r="T17" s="173">
        <v>0</v>
      </c>
      <c r="U17" s="173">
        <v>0</v>
      </c>
      <c r="V17" s="172">
        <f t="shared" si="17"/>
        <v>0</v>
      </c>
      <c r="W17" s="173">
        <v>0</v>
      </c>
      <c r="X17" s="173">
        <v>0</v>
      </c>
      <c r="Y17" s="174">
        <v>247.9</v>
      </c>
      <c r="Z17" s="175">
        <f t="shared" si="2"/>
        <v>813.4</v>
      </c>
      <c r="AA17" s="176">
        <f t="shared" si="3"/>
        <v>565.5</v>
      </c>
      <c r="AB17" s="177">
        <f t="shared" si="4"/>
        <v>451.29999999999995</v>
      </c>
      <c r="AC17" s="178">
        <f t="shared" si="5"/>
        <v>114.2</v>
      </c>
      <c r="AD17" s="179">
        <f t="shared" si="6"/>
        <v>667.4220160747797</v>
      </c>
      <c r="AE17" s="180">
        <f t="shared" si="7"/>
        <v>532.6393560646295</v>
      </c>
      <c r="AF17" s="181">
        <f t="shared" si="8"/>
        <v>134.78266001015004</v>
      </c>
      <c r="AG17" s="182">
        <f t="shared" si="9"/>
        <v>960.0018883735203</v>
      </c>
      <c r="AH17" s="183">
        <f t="shared" si="10"/>
        <v>292.57987229874067</v>
      </c>
      <c r="AI17" s="184">
        <f t="shared" si="11"/>
        <v>20.19451812555261</v>
      </c>
    </row>
    <row r="18" spans="1:35" s="164" customFormat="1" ht="19.5" customHeight="1">
      <c r="A18" s="170">
        <v>13</v>
      </c>
      <c r="B18" s="169" t="s">
        <v>113</v>
      </c>
      <c r="C18" s="167">
        <v>124013</v>
      </c>
      <c r="D18" s="171">
        <f t="shared" si="12"/>
        <v>2096</v>
      </c>
      <c r="E18" s="151">
        <f t="shared" si="12"/>
        <v>2007.4</v>
      </c>
      <c r="F18" s="151">
        <f t="shared" si="12"/>
        <v>88.6</v>
      </c>
      <c r="G18" s="172">
        <f t="shared" si="1"/>
        <v>0</v>
      </c>
      <c r="H18" s="173">
        <v>0</v>
      </c>
      <c r="I18" s="173">
        <v>0</v>
      </c>
      <c r="J18" s="172">
        <f t="shared" si="13"/>
        <v>1668.8999999999999</v>
      </c>
      <c r="K18" s="173">
        <v>1601.8</v>
      </c>
      <c r="L18" s="173">
        <v>67.1</v>
      </c>
      <c r="M18" s="172">
        <f t="shared" si="14"/>
        <v>126.7</v>
      </c>
      <c r="N18" s="173">
        <v>105.2</v>
      </c>
      <c r="O18" s="173">
        <v>21.5</v>
      </c>
      <c r="P18" s="172">
        <f t="shared" si="15"/>
        <v>300.4</v>
      </c>
      <c r="Q18" s="173">
        <v>300.4</v>
      </c>
      <c r="R18" s="173">
        <v>0</v>
      </c>
      <c r="S18" s="172">
        <f t="shared" si="16"/>
        <v>0</v>
      </c>
      <c r="T18" s="173">
        <v>0</v>
      </c>
      <c r="U18" s="173">
        <v>0</v>
      </c>
      <c r="V18" s="172">
        <f t="shared" si="17"/>
        <v>0</v>
      </c>
      <c r="W18" s="173">
        <v>0</v>
      </c>
      <c r="X18" s="173">
        <v>0</v>
      </c>
      <c r="Y18" s="174">
        <v>1009.9</v>
      </c>
      <c r="Z18" s="175">
        <f t="shared" si="2"/>
        <v>3105.9</v>
      </c>
      <c r="AA18" s="176">
        <f t="shared" si="3"/>
        <v>2096</v>
      </c>
      <c r="AB18" s="177">
        <f t="shared" si="4"/>
        <v>1795.6</v>
      </c>
      <c r="AC18" s="178">
        <f t="shared" si="5"/>
        <v>300.4</v>
      </c>
      <c r="AD18" s="179">
        <f t="shared" si="6"/>
        <v>563.381795994506</v>
      </c>
      <c r="AE18" s="180">
        <f t="shared" si="7"/>
        <v>482.6375729426216</v>
      </c>
      <c r="AF18" s="181">
        <f t="shared" si="8"/>
        <v>80.74422305188433</v>
      </c>
      <c r="AG18" s="161">
        <f t="shared" si="9"/>
        <v>834.8318321466298</v>
      </c>
      <c r="AH18" s="183">
        <f t="shared" si="10"/>
        <v>271.45003615212386</v>
      </c>
      <c r="AI18" s="184">
        <f t="shared" si="11"/>
        <v>14.332061068702288</v>
      </c>
    </row>
    <row r="19" spans="1:35" s="164" customFormat="1" ht="19.5" customHeight="1">
      <c r="A19" s="170">
        <v>14</v>
      </c>
      <c r="B19" s="169" t="s">
        <v>33</v>
      </c>
      <c r="C19" s="167">
        <v>17847</v>
      </c>
      <c r="D19" s="171">
        <f t="shared" si="12"/>
        <v>370.79999999999995</v>
      </c>
      <c r="E19" s="151">
        <f t="shared" si="12"/>
        <v>361.4</v>
      </c>
      <c r="F19" s="151">
        <f t="shared" si="12"/>
        <v>9.4</v>
      </c>
      <c r="G19" s="172">
        <f t="shared" si="1"/>
        <v>0</v>
      </c>
      <c r="H19" s="173">
        <v>0</v>
      </c>
      <c r="I19" s="173">
        <v>0</v>
      </c>
      <c r="J19" s="172">
        <f t="shared" si="13"/>
        <v>283.59999999999997</v>
      </c>
      <c r="K19" s="173">
        <v>279.9</v>
      </c>
      <c r="L19" s="173">
        <v>3.7</v>
      </c>
      <c r="M19" s="172">
        <f t="shared" si="14"/>
        <v>0</v>
      </c>
      <c r="N19" s="173">
        <v>0</v>
      </c>
      <c r="O19" s="173">
        <v>0</v>
      </c>
      <c r="P19" s="172">
        <f t="shared" si="15"/>
        <v>70.8</v>
      </c>
      <c r="Q19" s="173">
        <v>70.8</v>
      </c>
      <c r="R19" s="173">
        <v>0</v>
      </c>
      <c r="S19" s="172">
        <f t="shared" si="16"/>
        <v>0</v>
      </c>
      <c r="T19" s="173">
        <v>0</v>
      </c>
      <c r="U19" s="173">
        <v>0</v>
      </c>
      <c r="V19" s="172">
        <f t="shared" si="17"/>
        <v>16.4</v>
      </c>
      <c r="W19" s="173">
        <v>10.7</v>
      </c>
      <c r="X19" s="173">
        <v>5.7</v>
      </c>
      <c r="Y19" s="174">
        <v>112.9</v>
      </c>
      <c r="Z19" s="175">
        <f t="shared" si="2"/>
        <v>483.69999999999993</v>
      </c>
      <c r="AA19" s="176">
        <f t="shared" si="3"/>
        <v>370.79999999999995</v>
      </c>
      <c r="AB19" s="177">
        <f t="shared" si="4"/>
        <v>299.99999999999994</v>
      </c>
      <c r="AC19" s="178">
        <f t="shared" si="5"/>
        <v>70.8</v>
      </c>
      <c r="AD19" s="179">
        <f t="shared" si="6"/>
        <v>692.5533703143385</v>
      </c>
      <c r="AE19" s="180">
        <f t="shared" si="7"/>
        <v>560.3182607721184</v>
      </c>
      <c r="AF19" s="181">
        <f t="shared" si="8"/>
        <v>132.23510954221996</v>
      </c>
      <c r="AG19" s="161">
        <f t="shared" si="9"/>
        <v>903.4198091182457</v>
      </c>
      <c r="AH19" s="183">
        <f t="shared" si="10"/>
        <v>210.8664388039073</v>
      </c>
      <c r="AI19" s="184">
        <f t="shared" si="11"/>
        <v>19.093851132686087</v>
      </c>
    </row>
    <row r="20" spans="1:35" s="164" customFormat="1" ht="19.5" customHeight="1">
      <c r="A20" s="170">
        <v>15</v>
      </c>
      <c r="B20" s="169" t="s">
        <v>34</v>
      </c>
      <c r="C20" s="167">
        <v>7107</v>
      </c>
      <c r="D20" s="171">
        <f t="shared" si="12"/>
        <v>99.6</v>
      </c>
      <c r="E20" s="151">
        <f t="shared" si="12"/>
        <v>98</v>
      </c>
      <c r="F20" s="151">
        <f t="shared" si="12"/>
        <v>1.6</v>
      </c>
      <c r="G20" s="172">
        <f>SUM(H20:I20)</f>
        <v>0</v>
      </c>
      <c r="H20" s="173">
        <v>0</v>
      </c>
      <c r="I20" s="173">
        <v>0</v>
      </c>
      <c r="J20" s="172">
        <f>SUM(K20:L20)</f>
        <v>49.5</v>
      </c>
      <c r="K20" s="173">
        <v>48</v>
      </c>
      <c r="L20" s="173">
        <v>1.5</v>
      </c>
      <c r="M20" s="172">
        <f>SUM(N20:O20)</f>
        <v>9.799999999999999</v>
      </c>
      <c r="N20" s="173">
        <v>9.7</v>
      </c>
      <c r="O20" s="173">
        <v>0.1</v>
      </c>
      <c r="P20" s="172">
        <f>SUM(Q20:R20)</f>
        <v>40.3</v>
      </c>
      <c r="Q20" s="173">
        <v>40.3</v>
      </c>
      <c r="R20" s="173">
        <v>0</v>
      </c>
      <c r="S20" s="172">
        <f>SUM(T20:U20)</f>
        <v>0</v>
      </c>
      <c r="T20" s="173">
        <v>0</v>
      </c>
      <c r="U20" s="173">
        <v>0</v>
      </c>
      <c r="V20" s="172">
        <v>0</v>
      </c>
      <c r="W20" s="173">
        <v>0</v>
      </c>
      <c r="X20" s="173">
        <v>0</v>
      </c>
      <c r="Y20" s="174">
        <v>46.6</v>
      </c>
      <c r="Z20" s="175">
        <f>D20+Y20</f>
        <v>146.2</v>
      </c>
      <c r="AA20" s="176">
        <f>SUM(AB20:AC20)</f>
        <v>99.6</v>
      </c>
      <c r="AB20" s="177">
        <f>G20+J20+M20+S20+V20</f>
        <v>59.3</v>
      </c>
      <c r="AC20" s="178">
        <f>P20</f>
        <v>40.3</v>
      </c>
      <c r="AD20" s="179">
        <f t="shared" si="6"/>
        <v>467.14506824257774</v>
      </c>
      <c r="AE20" s="180">
        <f t="shared" si="7"/>
        <v>278.1295436424183</v>
      </c>
      <c r="AF20" s="181">
        <f t="shared" si="8"/>
        <v>189.01552460015947</v>
      </c>
      <c r="AG20" s="182">
        <f t="shared" si="9"/>
        <v>685.7089254725388</v>
      </c>
      <c r="AH20" s="183">
        <f t="shared" si="10"/>
        <v>218.5638572299611</v>
      </c>
      <c r="AI20" s="184">
        <f>AC20*100/AA20</f>
        <v>40.46184738955823</v>
      </c>
    </row>
    <row r="21" spans="1:35" s="164" customFormat="1" ht="19.5" customHeight="1">
      <c r="A21" s="170">
        <v>16</v>
      </c>
      <c r="B21" s="169" t="s">
        <v>114</v>
      </c>
      <c r="C21" s="167">
        <v>14974</v>
      </c>
      <c r="D21" s="171">
        <f t="shared" si="12"/>
        <v>288.5</v>
      </c>
      <c r="E21" s="151">
        <f t="shared" si="12"/>
        <v>273.6</v>
      </c>
      <c r="F21" s="151">
        <f t="shared" si="12"/>
        <v>14.9</v>
      </c>
      <c r="G21" s="172">
        <f>SUM(H21:I21)</f>
        <v>0</v>
      </c>
      <c r="H21" s="173">
        <v>0</v>
      </c>
      <c r="I21" s="173">
        <v>0</v>
      </c>
      <c r="J21" s="172">
        <f>SUM(K21:L21)</f>
        <v>219.8</v>
      </c>
      <c r="K21" s="173">
        <v>209.9</v>
      </c>
      <c r="L21" s="173">
        <v>9.9</v>
      </c>
      <c r="M21" s="172">
        <f>SUM(N21:O21)</f>
        <v>12.899999999999999</v>
      </c>
      <c r="N21" s="173">
        <v>10.1</v>
      </c>
      <c r="O21" s="173">
        <v>2.8</v>
      </c>
      <c r="P21" s="172">
        <f>SUM(Q21:R21)</f>
        <v>44.8</v>
      </c>
      <c r="Q21" s="173">
        <v>44</v>
      </c>
      <c r="R21" s="173">
        <v>0.8</v>
      </c>
      <c r="S21" s="172">
        <f>SUM(T21:U21)</f>
        <v>0</v>
      </c>
      <c r="T21" s="173">
        <v>0</v>
      </c>
      <c r="U21" s="173">
        <v>0</v>
      </c>
      <c r="V21" s="172">
        <f>SUM(W21:X21)</f>
        <v>11</v>
      </c>
      <c r="W21" s="173">
        <v>9.6</v>
      </c>
      <c r="X21" s="173">
        <v>1.4</v>
      </c>
      <c r="Y21" s="174">
        <v>61.3</v>
      </c>
      <c r="Z21" s="175">
        <f t="shared" si="2"/>
        <v>349.8</v>
      </c>
      <c r="AA21" s="176">
        <f t="shared" si="3"/>
        <v>288.5</v>
      </c>
      <c r="AB21" s="177">
        <f t="shared" si="4"/>
        <v>243.70000000000002</v>
      </c>
      <c r="AC21" s="178">
        <f t="shared" si="5"/>
        <v>44.8</v>
      </c>
      <c r="AD21" s="179">
        <f t="shared" si="6"/>
        <v>642.2242998976003</v>
      </c>
      <c r="AE21" s="180">
        <f t="shared" si="7"/>
        <v>542.4958817505899</v>
      </c>
      <c r="AF21" s="181">
        <f t="shared" si="8"/>
        <v>99.72841814701036</v>
      </c>
      <c r="AG21" s="182">
        <f t="shared" si="9"/>
        <v>778.6830506210766</v>
      </c>
      <c r="AH21" s="183">
        <f t="shared" si="10"/>
        <v>136.45875072347624</v>
      </c>
      <c r="AI21" s="184">
        <f t="shared" si="11"/>
        <v>15.528596187175044</v>
      </c>
    </row>
    <row r="22" spans="1:35" s="164" customFormat="1" ht="19.5" customHeight="1">
      <c r="A22" s="170">
        <v>17</v>
      </c>
      <c r="B22" s="169" t="s">
        <v>115</v>
      </c>
      <c r="C22" s="167">
        <v>54924</v>
      </c>
      <c r="D22" s="171">
        <f t="shared" si="12"/>
        <v>1145</v>
      </c>
      <c r="E22" s="151">
        <f t="shared" si="12"/>
        <v>1079.3</v>
      </c>
      <c r="F22" s="151">
        <f t="shared" si="12"/>
        <v>65.7</v>
      </c>
      <c r="G22" s="172">
        <f t="shared" si="1"/>
        <v>0</v>
      </c>
      <c r="H22" s="173">
        <v>0</v>
      </c>
      <c r="I22" s="173">
        <v>0</v>
      </c>
      <c r="J22" s="172">
        <f t="shared" si="13"/>
        <v>895.4</v>
      </c>
      <c r="K22" s="173">
        <v>868.4</v>
      </c>
      <c r="L22" s="173">
        <v>27</v>
      </c>
      <c r="M22" s="172">
        <v>0</v>
      </c>
      <c r="N22" s="173">
        <v>0</v>
      </c>
      <c r="O22" s="173">
        <v>0</v>
      </c>
      <c r="P22" s="172">
        <f t="shared" si="15"/>
        <v>175.70000000000002</v>
      </c>
      <c r="Q22" s="173">
        <v>172.4</v>
      </c>
      <c r="R22" s="173">
        <v>3.3</v>
      </c>
      <c r="S22" s="172">
        <f t="shared" si="16"/>
        <v>0</v>
      </c>
      <c r="T22" s="173">
        <v>0</v>
      </c>
      <c r="U22" s="173">
        <v>0</v>
      </c>
      <c r="V22" s="172">
        <f t="shared" si="17"/>
        <v>73.9</v>
      </c>
      <c r="W22" s="173">
        <v>38.5</v>
      </c>
      <c r="X22" s="173">
        <v>35.4</v>
      </c>
      <c r="Y22" s="174">
        <v>337.3</v>
      </c>
      <c r="Z22" s="175">
        <f t="shared" si="2"/>
        <v>1482.3</v>
      </c>
      <c r="AA22" s="176">
        <f t="shared" si="3"/>
        <v>1145</v>
      </c>
      <c r="AB22" s="177">
        <f t="shared" si="4"/>
        <v>969.3</v>
      </c>
      <c r="AC22" s="178">
        <f t="shared" si="5"/>
        <v>175.70000000000002</v>
      </c>
      <c r="AD22" s="179">
        <f t="shared" si="6"/>
        <v>694.8996188672833</v>
      </c>
      <c r="AE22" s="180">
        <f t="shared" si="7"/>
        <v>588.2674240769062</v>
      </c>
      <c r="AF22" s="181">
        <f t="shared" si="8"/>
        <v>106.63219479037701</v>
      </c>
      <c r="AG22" s="182">
        <f t="shared" si="9"/>
        <v>899.6067292986672</v>
      </c>
      <c r="AH22" s="183">
        <f t="shared" si="10"/>
        <v>204.70711043138397</v>
      </c>
      <c r="AI22" s="184">
        <f>AC22*100/AA22</f>
        <v>15.344978165938864</v>
      </c>
    </row>
    <row r="23" spans="1:35" s="164" customFormat="1" ht="19.5" customHeight="1">
      <c r="A23" s="170">
        <v>18</v>
      </c>
      <c r="B23" s="169" t="s">
        <v>116</v>
      </c>
      <c r="C23" s="167">
        <v>33928</v>
      </c>
      <c r="D23" s="171">
        <f t="shared" si="12"/>
        <v>580.3</v>
      </c>
      <c r="E23" s="151">
        <f t="shared" si="12"/>
        <v>524.4</v>
      </c>
      <c r="F23" s="151">
        <f t="shared" si="12"/>
        <v>55.89999999999999</v>
      </c>
      <c r="G23" s="172">
        <v>0</v>
      </c>
      <c r="H23" s="173">
        <v>0</v>
      </c>
      <c r="I23" s="188">
        <v>0</v>
      </c>
      <c r="J23" s="172">
        <f t="shared" si="13"/>
        <v>383.29999999999995</v>
      </c>
      <c r="K23" s="173">
        <v>342.4</v>
      </c>
      <c r="L23" s="173">
        <v>40.9</v>
      </c>
      <c r="M23" s="172">
        <f t="shared" si="14"/>
        <v>0</v>
      </c>
      <c r="N23" s="173">
        <v>0</v>
      </c>
      <c r="O23" s="173">
        <v>0</v>
      </c>
      <c r="P23" s="172">
        <f t="shared" si="15"/>
        <v>143.70000000000002</v>
      </c>
      <c r="Q23" s="173">
        <v>142.9</v>
      </c>
      <c r="R23" s="173">
        <v>0.8</v>
      </c>
      <c r="S23" s="172">
        <v>0</v>
      </c>
      <c r="T23" s="173">
        <v>0</v>
      </c>
      <c r="U23" s="173">
        <v>0</v>
      </c>
      <c r="V23" s="172">
        <f t="shared" si="17"/>
        <v>53.3</v>
      </c>
      <c r="W23" s="173">
        <v>39.1</v>
      </c>
      <c r="X23" s="173">
        <v>14.2</v>
      </c>
      <c r="Y23" s="174">
        <v>340.8</v>
      </c>
      <c r="Z23" s="175">
        <f t="shared" si="2"/>
        <v>921.0999999999999</v>
      </c>
      <c r="AA23" s="176">
        <f t="shared" si="3"/>
        <v>580.3</v>
      </c>
      <c r="AB23" s="177">
        <f t="shared" si="4"/>
        <v>436.59999999999997</v>
      </c>
      <c r="AC23" s="178">
        <f t="shared" si="5"/>
        <v>143.70000000000002</v>
      </c>
      <c r="AD23" s="179">
        <f t="shared" si="6"/>
        <v>570.1289004165684</v>
      </c>
      <c r="AE23" s="180">
        <f t="shared" si="7"/>
        <v>428.9475752574078</v>
      </c>
      <c r="AF23" s="181">
        <f t="shared" si="8"/>
        <v>141.1813251591606</v>
      </c>
      <c r="AG23" s="182">
        <f t="shared" si="9"/>
        <v>904.9555922345359</v>
      </c>
      <c r="AH23" s="183">
        <f t="shared" si="10"/>
        <v>334.82669181796746</v>
      </c>
      <c r="AI23" s="184">
        <f t="shared" si="11"/>
        <v>24.763053592969158</v>
      </c>
    </row>
    <row r="24" spans="1:35" s="164" customFormat="1" ht="19.5" customHeight="1">
      <c r="A24" s="170">
        <v>19</v>
      </c>
      <c r="B24" s="169" t="s">
        <v>117</v>
      </c>
      <c r="C24" s="167">
        <v>26725</v>
      </c>
      <c r="D24" s="171">
        <f t="shared" si="12"/>
        <v>497.8</v>
      </c>
      <c r="E24" s="151">
        <f t="shared" si="12"/>
        <v>455.2</v>
      </c>
      <c r="F24" s="151">
        <f t="shared" si="12"/>
        <v>42.6</v>
      </c>
      <c r="G24" s="172">
        <v>0</v>
      </c>
      <c r="H24" s="173">
        <v>0</v>
      </c>
      <c r="I24" s="173">
        <v>0</v>
      </c>
      <c r="J24" s="172">
        <f t="shared" si="13"/>
        <v>317</v>
      </c>
      <c r="K24" s="173">
        <v>287.2</v>
      </c>
      <c r="L24" s="173">
        <v>29.8</v>
      </c>
      <c r="M24" s="172">
        <f t="shared" si="14"/>
        <v>0</v>
      </c>
      <c r="N24" s="173">
        <v>0</v>
      </c>
      <c r="O24" s="173">
        <v>0</v>
      </c>
      <c r="P24" s="172">
        <f t="shared" si="15"/>
        <v>133.8</v>
      </c>
      <c r="Q24" s="173">
        <v>133.3</v>
      </c>
      <c r="R24" s="173">
        <v>0.5</v>
      </c>
      <c r="S24" s="172">
        <v>0</v>
      </c>
      <c r="T24" s="173">
        <v>0</v>
      </c>
      <c r="U24" s="173">
        <v>0</v>
      </c>
      <c r="V24" s="172">
        <f t="shared" si="17"/>
        <v>47</v>
      </c>
      <c r="W24" s="173">
        <v>34.7</v>
      </c>
      <c r="X24" s="173">
        <v>12.3</v>
      </c>
      <c r="Y24" s="174">
        <v>445.5</v>
      </c>
      <c r="Z24" s="175">
        <f t="shared" si="2"/>
        <v>943.3</v>
      </c>
      <c r="AA24" s="176">
        <f t="shared" si="3"/>
        <v>497.8</v>
      </c>
      <c r="AB24" s="177">
        <f t="shared" si="4"/>
        <v>364</v>
      </c>
      <c r="AC24" s="178">
        <f t="shared" si="5"/>
        <v>133.8</v>
      </c>
      <c r="AD24" s="179">
        <f t="shared" si="6"/>
        <v>620.8917991892735</v>
      </c>
      <c r="AE24" s="180">
        <f t="shared" si="7"/>
        <v>454.0068599937636</v>
      </c>
      <c r="AF24" s="181">
        <f t="shared" si="8"/>
        <v>166.88493919550984</v>
      </c>
      <c r="AG24" s="182">
        <f t="shared" si="9"/>
        <v>1176.551294044278</v>
      </c>
      <c r="AH24" s="183">
        <f t="shared" si="10"/>
        <v>555.6594948550046</v>
      </c>
      <c r="AI24" s="184">
        <f t="shared" si="11"/>
        <v>26.878264363198074</v>
      </c>
    </row>
    <row r="25" spans="1:35" s="164" customFormat="1" ht="19.5" customHeight="1">
      <c r="A25" s="170">
        <v>20</v>
      </c>
      <c r="B25" s="169" t="s">
        <v>38</v>
      </c>
      <c r="C25" s="167">
        <v>6495</v>
      </c>
      <c r="D25" s="171">
        <f t="shared" si="12"/>
        <v>99.19999999999999</v>
      </c>
      <c r="E25" s="151">
        <f t="shared" si="12"/>
        <v>97.30000000000001</v>
      </c>
      <c r="F25" s="151">
        <f t="shared" si="12"/>
        <v>1.9</v>
      </c>
      <c r="G25" s="172">
        <f t="shared" si="1"/>
        <v>0</v>
      </c>
      <c r="H25" s="173">
        <v>0</v>
      </c>
      <c r="I25" s="173">
        <v>0</v>
      </c>
      <c r="J25" s="172">
        <f t="shared" si="13"/>
        <v>67.2</v>
      </c>
      <c r="K25" s="173">
        <v>67.2</v>
      </c>
      <c r="L25" s="173">
        <v>0</v>
      </c>
      <c r="M25" s="172">
        <f t="shared" si="14"/>
        <v>7.1</v>
      </c>
      <c r="N25" s="173">
        <v>5.7</v>
      </c>
      <c r="O25" s="173">
        <v>1.4</v>
      </c>
      <c r="P25" s="172">
        <f t="shared" si="15"/>
        <v>22.9</v>
      </c>
      <c r="Q25" s="173">
        <v>22.9</v>
      </c>
      <c r="R25" s="173">
        <v>0</v>
      </c>
      <c r="S25" s="172">
        <f t="shared" si="16"/>
        <v>0</v>
      </c>
      <c r="T25" s="173">
        <v>0</v>
      </c>
      <c r="U25" s="173">
        <v>0</v>
      </c>
      <c r="V25" s="172">
        <f t="shared" si="17"/>
        <v>2</v>
      </c>
      <c r="W25" s="173">
        <v>1.5</v>
      </c>
      <c r="X25" s="173">
        <v>0.5</v>
      </c>
      <c r="Y25" s="174">
        <v>52.9</v>
      </c>
      <c r="Z25" s="175">
        <f t="shared" si="2"/>
        <v>152.1</v>
      </c>
      <c r="AA25" s="176">
        <f t="shared" si="3"/>
        <v>99.19999999999999</v>
      </c>
      <c r="AB25" s="177">
        <f t="shared" si="4"/>
        <v>76.3</v>
      </c>
      <c r="AC25" s="178">
        <f t="shared" si="5"/>
        <v>22.9</v>
      </c>
      <c r="AD25" s="179">
        <f t="shared" si="6"/>
        <v>509.10957146522964</v>
      </c>
      <c r="AE25" s="180">
        <f t="shared" si="7"/>
        <v>391.5832691814216</v>
      </c>
      <c r="AF25" s="181">
        <f t="shared" si="8"/>
        <v>117.52630228380805</v>
      </c>
      <c r="AG25" s="182">
        <f t="shared" si="9"/>
        <v>780.6004618937643</v>
      </c>
      <c r="AH25" s="183">
        <f t="shared" si="10"/>
        <v>271.4908904285348</v>
      </c>
      <c r="AI25" s="184">
        <f t="shared" si="11"/>
        <v>23.08467741935484</v>
      </c>
    </row>
    <row r="26" spans="1:35" s="164" customFormat="1" ht="19.5" customHeight="1">
      <c r="A26" s="170">
        <v>21</v>
      </c>
      <c r="B26" s="169" t="s">
        <v>39</v>
      </c>
      <c r="C26" s="167">
        <v>16243</v>
      </c>
      <c r="D26" s="171">
        <f t="shared" si="12"/>
        <v>208.2</v>
      </c>
      <c r="E26" s="151">
        <f t="shared" si="12"/>
        <v>187.6</v>
      </c>
      <c r="F26" s="151">
        <f t="shared" si="12"/>
        <v>20.599999999999998</v>
      </c>
      <c r="G26" s="172">
        <f t="shared" si="1"/>
        <v>0</v>
      </c>
      <c r="H26" s="173">
        <v>0</v>
      </c>
      <c r="I26" s="173">
        <v>0</v>
      </c>
      <c r="J26" s="172">
        <f t="shared" si="13"/>
        <v>158.7</v>
      </c>
      <c r="K26" s="173">
        <v>141.5</v>
      </c>
      <c r="L26" s="173">
        <v>17.2</v>
      </c>
      <c r="M26" s="172">
        <f t="shared" si="14"/>
        <v>7.6</v>
      </c>
      <c r="N26" s="173">
        <v>4.2</v>
      </c>
      <c r="O26" s="173">
        <v>3.4</v>
      </c>
      <c r="P26" s="172">
        <f t="shared" si="15"/>
        <v>41.9</v>
      </c>
      <c r="Q26" s="173">
        <v>41.9</v>
      </c>
      <c r="R26" s="173">
        <v>0</v>
      </c>
      <c r="S26" s="172">
        <f t="shared" si="16"/>
        <v>0</v>
      </c>
      <c r="T26" s="173">
        <v>0</v>
      </c>
      <c r="U26" s="173">
        <v>0</v>
      </c>
      <c r="V26" s="172">
        <f t="shared" si="17"/>
        <v>0</v>
      </c>
      <c r="W26" s="173">
        <v>0</v>
      </c>
      <c r="X26" s="173">
        <v>0</v>
      </c>
      <c r="Y26" s="174">
        <v>120.8</v>
      </c>
      <c r="Z26" s="175">
        <f t="shared" si="2"/>
        <v>329</v>
      </c>
      <c r="AA26" s="176">
        <f t="shared" si="3"/>
        <v>208.2</v>
      </c>
      <c r="AB26" s="177">
        <f t="shared" si="4"/>
        <v>166.29999999999998</v>
      </c>
      <c r="AC26" s="178">
        <f t="shared" si="5"/>
        <v>41.9</v>
      </c>
      <c r="AD26" s="179">
        <f t="shared" si="6"/>
        <v>427.26097395801264</v>
      </c>
      <c r="AE26" s="180">
        <f t="shared" si="7"/>
        <v>341.2752159904779</v>
      </c>
      <c r="AF26" s="181">
        <f t="shared" si="8"/>
        <v>85.98575796753472</v>
      </c>
      <c r="AG26" s="182">
        <f t="shared" si="9"/>
        <v>675.1626341603562</v>
      </c>
      <c r="AH26" s="183">
        <f t="shared" si="10"/>
        <v>247.90166020234355</v>
      </c>
      <c r="AI26" s="184">
        <f t="shared" si="11"/>
        <v>20.124879923150818</v>
      </c>
    </row>
    <row r="27" spans="1:35" s="164" customFormat="1" ht="19.5" customHeight="1">
      <c r="A27" s="165">
        <v>22</v>
      </c>
      <c r="B27" s="169" t="s">
        <v>40</v>
      </c>
      <c r="C27" s="167">
        <v>8236</v>
      </c>
      <c r="D27" s="171">
        <f t="shared" si="12"/>
        <v>141.4</v>
      </c>
      <c r="E27" s="151">
        <f t="shared" si="12"/>
        <v>137</v>
      </c>
      <c r="F27" s="151">
        <f t="shared" si="12"/>
        <v>4.4</v>
      </c>
      <c r="G27" s="172">
        <f t="shared" si="1"/>
        <v>0</v>
      </c>
      <c r="H27" s="173">
        <v>0</v>
      </c>
      <c r="I27" s="173">
        <v>0</v>
      </c>
      <c r="J27" s="172">
        <f t="shared" si="13"/>
        <v>108.5</v>
      </c>
      <c r="K27" s="173">
        <v>105.3</v>
      </c>
      <c r="L27" s="173">
        <v>3.2</v>
      </c>
      <c r="M27" s="172">
        <f t="shared" si="14"/>
        <v>9</v>
      </c>
      <c r="N27" s="173">
        <v>8.2</v>
      </c>
      <c r="O27" s="173">
        <v>0.8</v>
      </c>
      <c r="P27" s="172">
        <f t="shared" si="15"/>
        <v>23.5</v>
      </c>
      <c r="Q27" s="173">
        <v>23.5</v>
      </c>
      <c r="R27" s="173">
        <v>0</v>
      </c>
      <c r="S27" s="172">
        <f t="shared" si="16"/>
        <v>0</v>
      </c>
      <c r="T27" s="173">
        <v>0</v>
      </c>
      <c r="U27" s="173">
        <v>0</v>
      </c>
      <c r="V27" s="172">
        <f t="shared" si="17"/>
        <v>0.4</v>
      </c>
      <c r="W27" s="173">
        <v>0</v>
      </c>
      <c r="X27" s="173">
        <v>0.4</v>
      </c>
      <c r="Y27" s="174">
        <v>45.8</v>
      </c>
      <c r="Z27" s="175">
        <f t="shared" si="2"/>
        <v>187.2</v>
      </c>
      <c r="AA27" s="176">
        <f t="shared" si="3"/>
        <v>141.4</v>
      </c>
      <c r="AB27" s="177">
        <f t="shared" si="4"/>
        <v>117.9</v>
      </c>
      <c r="AC27" s="178">
        <f t="shared" si="5"/>
        <v>23.5</v>
      </c>
      <c r="AD27" s="179">
        <f t="shared" si="6"/>
        <v>572.2842803950138</v>
      </c>
      <c r="AE27" s="180">
        <f t="shared" si="7"/>
        <v>477.17338513841673</v>
      </c>
      <c r="AF27" s="181">
        <f t="shared" si="8"/>
        <v>95.11089525659705</v>
      </c>
      <c r="AG27" s="182">
        <f t="shared" si="9"/>
        <v>757.6493443419134</v>
      </c>
      <c r="AH27" s="183">
        <f t="shared" si="10"/>
        <v>185.36506394689977</v>
      </c>
      <c r="AI27" s="184">
        <f t="shared" si="11"/>
        <v>16.61951909476662</v>
      </c>
    </row>
    <row r="28" spans="1:35" s="168" customFormat="1" ht="19.5" customHeight="1">
      <c r="A28" s="170">
        <v>23</v>
      </c>
      <c r="B28" s="169" t="s">
        <v>41</v>
      </c>
      <c r="C28" s="167">
        <v>6178</v>
      </c>
      <c r="D28" s="171">
        <f t="shared" si="12"/>
        <v>102.00000000000001</v>
      </c>
      <c r="E28" s="151">
        <f t="shared" si="12"/>
        <v>99.7</v>
      </c>
      <c r="F28" s="151">
        <f t="shared" si="12"/>
        <v>2.3</v>
      </c>
      <c r="G28" s="172">
        <f t="shared" si="1"/>
        <v>0</v>
      </c>
      <c r="H28" s="185">
        <v>0</v>
      </c>
      <c r="I28" s="185">
        <v>0</v>
      </c>
      <c r="J28" s="172">
        <f t="shared" si="13"/>
        <v>79.2</v>
      </c>
      <c r="K28" s="185">
        <v>78.2</v>
      </c>
      <c r="L28" s="185">
        <v>1</v>
      </c>
      <c r="M28" s="172">
        <f t="shared" si="14"/>
        <v>14.4</v>
      </c>
      <c r="N28" s="185">
        <v>13.5</v>
      </c>
      <c r="O28" s="185">
        <v>0.9</v>
      </c>
      <c r="P28" s="172">
        <f t="shared" si="15"/>
        <v>8.4</v>
      </c>
      <c r="Q28" s="185">
        <v>8</v>
      </c>
      <c r="R28" s="185">
        <v>0.4</v>
      </c>
      <c r="S28" s="172">
        <f t="shared" si="16"/>
        <v>0</v>
      </c>
      <c r="T28" s="185">
        <v>0</v>
      </c>
      <c r="U28" s="185">
        <v>0</v>
      </c>
      <c r="V28" s="172">
        <f t="shared" si="17"/>
        <v>0</v>
      </c>
      <c r="W28" s="185">
        <v>0</v>
      </c>
      <c r="X28" s="185">
        <v>0</v>
      </c>
      <c r="Y28" s="174">
        <v>0</v>
      </c>
      <c r="Z28" s="175">
        <f t="shared" si="2"/>
        <v>102.00000000000001</v>
      </c>
      <c r="AA28" s="176">
        <f t="shared" si="3"/>
        <v>102.00000000000001</v>
      </c>
      <c r="AB28" s="177">
        <f t="shared" si="4"/>
        <v>93.60000000000001</v>
      </c>
      <c r="AC28" s="178">
        <f t="shared" si="5"/>
        <v>8.4</v>
      </c>
      <c r="AD28" s="179">
        <f t="shared" si="6"/>
        <v>550.3399158303658</v>
      </c>
      <c r="AE28" s="180">
        <f t="shared" si="7"/>
        <v>505.01780511492393</v>
      </c>
      <c r="AF28" s="181">
        <f t="shared" si="8"/>
        <v>45.322110715441895</v>
      </c>
      <c r="AG28" s="182">
        <f t="shared" si="9"/>
        <v>550.3399158303658</v>
      </c>
      <c r="AH28" s="183">
        <f t="shared" si="10"/>
        <v>0</v>
      </c>
      <c r="AI28" s="184">
        <f t="shared" si="11"/>
        <v>8.235294117647058</v>
      </c>
    </row>
    <row r="29" spans="1:35" s="168" customFormat="1" ht="19.5" customHeight="1">
      <c r="A29" s="170">
        <v>24</v>
      </c>
      <c r="B29" s="169" t="s">
        <v>42</v>
      </c>
      <c r="C29" s="167">
        <v>12859</v>
      </c>
      <c r="D29" s="171">
        <f>G29+J29+M29+P29+S29+V29</f>
        <v>240.1</v>
      </c>
      <c r="E29" s="151">
        <f>H29+K29+N29+Q29+T29+W29</f>
        <v>227.79999999999998</v>
      </c>
      <c r="F29" s="151">
        <f>L29+I29+O29+R29+U29+X29</f>
        <v>12.3</v>
      </c>
      <c r="G29" s="172">
        <f>SUM(H29:I29)</f>
        <v>0</v>
      </c>
      <c r="H29" s="185">
        <v>0</v>
      </c>
      <c r="I29" s="185">
        <v>0</v>
      </c>
      <c r="J29" s="172">
        <f>SUM(K29:L29)</f>
        <v>159.3</v>
      </c>
      <c r="K29" s="185">
        <v>154</v>
      </c>
      <c r="L29" s="185">
        <v>5.3</v>
      </c>
      <c r="M29" s="172">
        <f>SUM(N29:O29)</f>
        <v>7.9</v>
      </c>
      <c r="N29" s="185">
        <v>5.7</v>
      </c>
      <c r="O29" s="185">
        <v>2.2</v>
      </c>
      <c r="P29" s="172">
        <f>SUM(Q29:R29)</f>
        <v>69.8</v>
      </c>
      <c r="Q29" s="185">
        <v>65</v>
      </c>
      <c r="R29" s="185">
        <v>4.8</v>
      </c>
      <c r="S29" s="172">
        <f>SUM(T29:U29)</f>
        <v>0</v>
      </c>
      <c r="T29" s="185">
        <v>0</v>
      </c>
      <c r="U29" s="185">
        <v>0</v>
      </c>
      <c r="V29" s="172">
        <f>SUM(W29:X29)</f>
        <v>3.1</v>
      </c>
      <c r="W29" s="185">
        <v>3.1</v>
      </c>
      <c r="X29" s="185">
        <v>0</v>
      </c>
      <c r="Y29" s="174">
        <v>65.9</v>
      </c>
      <c r="Z29" s="175">
        <f>D29+Y29</f>
        <v>306</v>
      </c>
      <c r="AA29" s="189">
        <f>SUM(AB29:AC29)</f>
        <v>240.10000000000002</v>
      </c>
      <c r="AB29" s="173">
        <f>G29+J29+M29+S29+V29</f>
        <v>170.3</v>
      </c>
      <c r="AC29" s="190">
        <f>P29</f>
        <v>69.8</v>
      </c>
      <c r="AD29" s="179">
        <f t="shared" si="6"/>
        <v>622.3915804754129</v>
      </c>
      <c r="AE29" s="180">
        <f t="shared" si="7"/>
        <v>441.4547528319984</v>
      </c>
      <c r="AF29" s="181">
        <f t="shared" si="8"/>
        <v>180.93682764341443</v>
      </c>
      <c r="AG29" s="182">
        <f t="shared" si="9"/>
        <v>793.2187572906137</v>
      </c>
      <c r="AH29" s="183">
        <f t="shared" si="10"/>
        <v>170.82717681520077</v>
      </c>
      <c r="AI29" s="184">
        <f>AC29*100/AA29</f>
        <v>29.071220324864637</v>
      </c>
    </row>
    <row r="30" spans="1:35" s="168" customFormat="1" ht="19.5" customHeight="1">
      <c r="A30" s="170">
        <v>25</v>
      </c>
      <c r="B30" s="169" t="s">
        <v>43</v>
      </c>
      <c r="C30" s="167">
        <v>17025</v>
      </c>
      <c r="D30" s="171">
        <f t="shared" si="12"/>
        <v>323.29999999999995</v>
      </c>
      <c r="E30" s="151">
        <f t="shared" si="12"/>
        <v>303.99999999999994</v>
      </c>
      <c r="F30" s="151">
        <f t="shared" si="12"/>
        <v>19.3</v>
      </c>
      <c r="G30" s="172">
        <f t="shared" si="1"/>
        <v>0</v>
      </c>
      <c r="H30" s="185">
        <v>0</v>
      </c>
      <c r="I30" s="185">
        <v>0</v>
      </c>
      <c r="J30" s="172">
        <f t="shared" si="13"/>
        <v>274.4</v>
      </c>
      <c r="K30" s="185">
        <v>264.4</v>
      </c>
      <c r="L30" s="185">
        <v>10</v>
      </c>
      <c r="M30" s="172">
        <f t="shared" si="14"/>
        <v>13</v>
      </c>
      <c r="N30" s="185">
        <v>10</v>
      </c>
      <c r="O30" s="185">
        <v>3</v>
      </c>
      <c r="P30" s="172">
        <f t="shared" si="15"/>
        <v>29.4</v>
      </c>
      <c r="Q30" s="185">
        <v>29.4</v>
      </c>
      <c r="R30" s="185">
        <v>0</v>
      </c>
      <c r="S30" s="172">
        <f t="shared" si="16"/>
        <v>0</v>
      </c>
      <c r="T30" s="185">
        <v>0</v>
      </c>
      <c r="U30" s="185">
        <v>0</v>
      </c>
      <c r="V30" s="172">
        <f t="shared" si="17"/>
        <v>6.5</v>
      </c>
      <c r="W30" s="185">
        <v>0.2</v>
      </c>
      <c r="X30" s="185">
        <v>6.3</v>
      </c>
      <c r="Y30" s="174">
        <v>63.9</v>
      </c>
      <c r="Z30" s="175">
        <f t="shared" si="2"/>
        <v>387.19999999999993</v>
      </c>
      <c r="AA30" s="176">
        <f t="shared" si="3"/>
        <v>323.29999999999995</v>
      </c>
      <c r="AB30" s="177">
        <f t="shared" si="4"/>
        <v>293.9</v>
      </c>
      <c r="AC30" s="178">
        <f t="shared" si="5"/>
        <v>29.4</v>
      </c>
      <c r="AD30" s="179">
        <f t="shared" si="6"/>
        <v>632.9906999510522</v>
      </c>
      <c r="AE30" s="180">
        <f t="shared" si="7"/>
        <v>575.4282917278512</v>
      </c>
      <c r="AF30" s="181">
        <f t="shared" si="8"/>
        <v>57.56240822320117</v>
      </c>
      <c r="AG30" s="182">
        <f t="shared" si="9"/>
        <v>758.1008321096425</v>
      </c>
      <c r="AH30" s="183">
        <f t="shared" si="10"/>
        <v>125.1101321585903</v>
      </c>
      <c r="AI30" s="184">
        <f t="shared" si="11"/>
        <v>9.093721002165173</v>
      </c>
    </row>
    <row r="31" spans="1:35" s="168" customFormat="1" ht="19.5" customHeight="1">
      <c r="A31" s="170">
        <v>26</v>
      </c>
      <c r="B31" s="169" t="s">
        <v>118</v>
      </c>
      <c r="C31" s="167">
        <v>10618</v>
      </c>
      <c r="D31" s="171">
        <f t="shared" si="12"/>
        <v>179.3</v>
      </c>
      <c r="E31" s="151">
        <f t="shared" si="12"/>
        <v>175.7</v>
      </c>
      <c r="F31" s="151">
        <f t="shared" si="12"/>
        <v>3.6</v>
      </c>
      <c r="G31" s="172">
        <f t="shared" si="1"/>
        <v>0</v>
      </c>
      <c r="H31" s="185">
        <v>0</v>
      </c>
      <c r="I31" s="185">
        <v>0</v>
      </c>
      <c r="J31" s="172">
        <f t="shared" si="13"/>
        <v>129</v>
      </c>
      <c r="K31" s="185">
        <v>128.2</v>
      </c>
      <c r="L31" s="185">
        <v>0.8</v>
      </c>
      <c r="M31" s="172">
        <f t="shared" si="14"/>
        <v>11.8</v>
      </c>
      <c r="N31" s="185">
        <v>10.9</v>
      </c>
      <c r="O31" s="185">
        <v>0.9</v>
      </c>
      <c r="P31" s="172">
        <f t="shared" si="15"/>
        <v>36.6</v>
      </c>
      <c r="Q31" s="185">
        <v>36.6</v>
      </c>
      <c r="R31" s="185">
        <v>0</v>
      </c>
      <c r="S31" s="172">
        <f t="shared" si="16"/>
        <v>0</v>
      </c>
      <c r="T31" s="185">
        <v>0</v>
      </c>
      <c r="U31" s="185">
        <v>0</v>
      </c>
      <c r="V31" s="172">
        <f t="shared" si="17"/>
        <v>1.9</v>
      </c>
      <c r="W31" s="185">
        <v>0</v>
      </c>
      <c r="X31" s="185">
        <v>1.9</v>
      </c>
      <c r="Y31" s="174">
        <v>53.8</v>
      </c>
      <c r="Z31" s="175">
        <f t="shared" si="2"/>
        <v>233.10000000000002</v>
      </c>
      <c r="AA31" s="176">
        <f t="shared" si="3"/>
        <v>179.3</v>
      </c>
      <c r="AB31" s="177">
        <f t="shared" si="4"/>
        <v>142.70000000000002</v>
      </c>
      <c r="AC31" s="178">
        <f t="shared" si="5"/>
        <v>36.6</v>
      </c>
      <c r="AD31" s="179">
        <f t="shared" si="6"/>
        <v>562.8806429333836</v>
      </c>
      <c r="AE31" s="180">
        <f t="shared" si="7"/>
        <v>447.9814152068814</v>
      </c>
      <c r="AF31" s="181">
        <f t="shared" si="8"/>
        <v>114.89922772650218</v>
      </c>
      <c r="AG31" s="182">
        <f t="shared" si="9"/>
        <v>731.7762290450179</v>
      </c>
      <c r="AH31" s="183">
        <f t="shared" si="10"/>
        <v>168.89558611163432</v>
      </c>
      <c r="AI31" s="184">
        <f t="shared" si="11"/>
        <v>20.41271611823759</v>
      </c>
    </row>
    <row r="32" spans="1:35" s="168" customFormat="1" ht="19.5" customHeight="1">
      <c r="A32" s="170">
        <v>27</v>
      </c>
      <c r="B32" s="169" t="s">
        <v>45</v>
      </c>
      <c r="C32" s="167">
        <v>3772</v>
      </c>
      <c r="D32" s="171">
        <f t="shared" si="12"/>
        <v>56</v>
      </c>
      <c r="E32" s="151">
        <f t="shared" si="12"/>
        <v>55</v>
      </c>
      <c r="F32" s="151">
        <f t="shared" si="12"/>
        <v>1</v>
      </c>
      <c r="G32" s="172">
        <f>SUM(H32:I32)</f>
        <v>0</v>
      </c>
      <c r="H32" s="185">
        <v>0</v>
      </c>
      <c r="I32" s="185">
        <v>0</v>
      </c>
      <c r="J32" s="172">
        <f>SUM(K32:L32)</f>
        <v>43.6</v>
      </c>
      <c r="K32" s="185">
        <v>43.2</v>
      </c>
      <c r="L32" s="185">
        <v>0.4</v>
      </c>
      <c r="M32" s="172">
        <f>SUM(N32:O32)</f>
        <v>3.3</v>
      </c>
      <c r="N32" s="185">
        <v>2.8</v>
      </c>
      <c r="O32" s="185">
        <v>0.5</v>
      </c>
      <c r="P32" s="172">
        <f>SUM(Q32:R32)</f>
        <v>9</v>
      </c>
      <c r="Q32" s="185">
        <v>9</v>
      </c>
      <c r="R32" s="185">
        <v>0</v>
      </c>
      <c r="S32" s="172">
        <f>SUM(T32:U32)</f>
        <v>0</v>
      </c>
      <c r="T32" s="185">
        <v>0</v>
      </c>
      <c r="U32" s="185">
        <v>0</v>
      </c>
      <c r="V32" s="172">
        <f>SUM(W32:X32)</f>
        <v>0.1</v>
      </c>
      <c r="W32" s="185">
        <v>0</v>
      </c>
      <c r="X32" s="185">
        <v>0.1</v>
      </c>
      <c r="Y32" s="174">
        <v>21</v>
      </c>
      <c r="Z32" s="175">
        <f>D32+Y32</f>
        <v>77</v>
      </c>
      <c r="AA32" s="176">
        <f>SUM(AB32:AC32)</f>
        <v>56</v>
      </c>
      <c r="AB32" s="177">
        <f>G32+J32+M32+S32+V32</f>
        <v>47</v>
      </c>
      <c r="AC32" s="178">
        <f>P32</f>
        <v>9</v>
      </c>
      <c r="AD32" s="179">
        <f t="shared" si="6"/>
        <v>494.8745139625309</v>
      </c>
      <c r="AE32" s="180">
        <f t="shared" si="7"/>
        <v>415.34110993283844</v>
      </c>
      <c r="AF32" s="181">
        <f t="shared" si="8"/>
        <v>79.53340402969248</v>
      </c>
      <c r="AG32" s="182">
        <f t="shared" si="9"/>
        <v>680.45245669848</v>
      </c>
      <c r="AH32" s="183">
        <f t="shared" si="10"/>
        <v>185.5779427359491</v>
      </c>
      <c r="AI32" s="184">
        <f>AC32*100/AA32</f>
        <v>16.071428571428573</v>
      </c>
    </row>
    <row r="33" spans="1:35" s="164" customFormat="1" ht="19.5" customHeight="1">
      <c r="A33" s="165">
        <v>28</v>
      </c>
      <c r="B33" s="169" t="s">
        <v>119</v>
      </c>
      <c r="C33" s="167">
        <v>2953</v>
      </c>
      <c r="D33" s="171">
        <f t="shared" si="12"/>
        <v>63.99999999999999</v>
      </c>
      <c r="E33" s="151">
        <f t="shared" si="12"/>
        <v>60.9</v>
      </c>
      <c r="F33" s="151">
        <f t="shared" si="12"/>
        <v>3.0999999999999996</v>
      </c>
      <c r="G33" s="172">
        <f t="shared" si="1"/>
        <v>0</v>
      </c>
      <c r="H33" s="185">
        <v>0</v>
      </c>
      <c r="I33" s="185">
        <v>0</v>
      </c>
      <c r="J33" s="172">
        <f t="shared" si="13"/>
        <v>52.599999999999994</v>
      </c>
      <c r="K33" s="173">
        <v>50.3</v>
      </c>
      <c r="L33" s="173">
        <v>2.3</v>
      </c>
      <c r="M33" s="172">
        <f t="shared" si="14"/>
        <v>7.8</v>
      </c>
      <c r="N33" s="173">
        <v>7</v>
      </c>
      <c r="O33" s="173">
        <v>0.8</v>
      </c>
      <c r="P33" s="172">
        <f t="shared" si="15"/>
        <v>3.6</v>
      </c>
      <c r="Q33" s="173">
        <v>3.6</v>
      </c>
      <c r="R33" s="173">
        <v>0</v>
      </c>
      <c r="S33" s="172">
        <f t="shared" si="16"/>
        <v>0</v>
      </c>
      <c r="T33" s="173">
        <v>0</v>
      </c>
      <c r="U33" s="173">
        <v>0</v>
      </c>
      <c r="V33" s="172">
        <f t="shared" si="17"/>
        <v>0</v>
      </c>
      <c r="W33" s="173">
        <v>0</v>
      </c>
      <c r="X33" s="173">
        <v>0</v>
      </c>
      <c r="Y33" s="174">
        <v>12.2</v>
      </c>
      <c r="Z33" s="175">
        <f>D33+Y33</f>
        <v>76.19999999999999</v>
      </c>
      <c r="AA33" s="176">
        <f t="shared" si="3"/>
        <v>63.99999999999999</v>
      </c>
      <c r="AB33" s="177">
        <f t="shared" si="4"/>
        <v>60.39999999999999</v>
      </c>
      <c r="AC33" s="178">
        <f t="shared" si="5"/>
        <v>3.6</v>
      </c>
      <c r="AD33" s="179">
        <f t="shared" si="6"/>
        <v>722.4291680776611</v>
      </c>
      <c r="AE33" s="180">
        <f t="shared" si="7"/>
        <v>681.7925273732927</v>
      </c>
      <c r="AF33" s="181">
        <f t="shared" si="8"/>
        <v>40.63664070436843</v>
      </c>
      <c r="AG33" s="182">
        <f t="shared" si="9"/>
        <v>860.1422282424651</v>
      </c>
      <c r="AH33" s="183">
        <f t="shared" si="10"/>
        <v>137.71306016480412</v>
      </c>
      <c r="AI33" s="184">
        <f t="shared" si="11"/>
        <v>5.625000000000001</v>
      </c>
    </row>
    <row r="34" spans="1:35" s="164" customFormat="1" ht="19.5" customHeight="1">
      <c r="A34" s="170">
        <v>29</v>
      </c>
      <c r="B34" s="169" t="s">
        <v>47</v>
      </c>
      <c r="C34" s="167">
        <v>10244</v>
      </c>
      <c r="D34" s="171">
        <f t="shared" si="12"/>
        <v>168</v>
      </c>
      <c r="E34" s="151">
        <f t="shared" si="12"/>
        <v>164.3</v>
      </c>
      <c r="F34" s="151">
        <f t="shared" si="12"/>
        <v>3.6999999999999997</v>
      </c>
      <c r="G34" s="172">
        <f t="shared" si="1"/>
        <v>0</v>
      </c>
      <c r="H34" s="185">
        <v>0</v>
      </c>
      <c r="I34" s="185">
        <v>0</v>
      </c>
      <c r="J34" s="172">
        <f t="shared" si="13"/>
        <v>85.8</v>
      </c>
      <c r="K34" s="173">
        <v>85</v>
      </c>
      <c r="L34" s="173">
        <v>0.8</v>
      </c>
      <c r="M34" s="172">
        <f t="shared" si="14"/>
        <v>7.7</v>
      </c>
      <c r="N34" s="173">
        <v>6.7</v>
      </c>
      <c r="O34" s="185">
        <v>1</v>
      </c>
      <c r="P34" s="172">
        <f t="shared" si="15"/>
        <v>36.6</v>
      </c>
      <c r="Q34" s="173">
        <v>35.6</v>
      </c>
      <c r="R34" s="173">
        <v>1</v>
      </c>
      <c r="S34" s="172">
        <f t="shared" si="16"/>
        <v>0</v>
      </c>
      <c r="T34" s="173">
        <v>0</v>
      </c>
      <c r="U34" s="173">
        <v>0</v>
      </c>
      <c r="V34" s="172">
        <f t="shared" si="17"/>
        <v>37.9</v>
      </c>
      <c r="W34" s="173">
        <v>37</v>
      </c>
      <c r="X34" s="173">
        <v>0.9</v>
      </c>
      <c r="Y34" s="174">
        <v>27.8</v>
      </c>
      <c r="Z34" s="175">
        <f t="shared" si="2"/>
        <v>195.8</v>
      </c>
      <c r="AA34" s="176">
        <f t="shared" si="3"/>
        <v>168</v>
      </c>
      <c r="AB34" s="177">
        <f t="shared" si="4"/>
        <v>131.4</v>
      </c>
      <c r="AC34" s="178">
        <f t="shared" si="5"/>
        <v>36.6</v>
      </c>
      <c r="AD34" s="179">
        <f t="shared" si="6"/>
        <v>546.6614603670441</v>
      </c>
      <c r="AE34" s="180">
        <f t="shared" si="7"/>
        <v>427.5673565013667</v>
      </c>
      <c r="AF34" s="181">
        <f t="shared" si="8"/>
        <v>119.09410386567747</v>
      </c>
      <c r="AG34" s="182">
        <f t="shared" si="9"/>
        <v>637.1209163087335</v>
      </c>
      <c r="AH34" s="183">
        <f t="shared" si="10"/>
        <v>90.45945594168946</v>
      </c>
      <c r="AI34" s="184">
        <f t="shared" si="11"/>
        <v>21.785714285714285</v>
      </c>
    </row>
    <row r="35" spans="1:35" s="168" customFormat="1" ht="19.5" customHeight="1">
      <c r="A35" s="170">
        <v>30</v>
      </c>
      <c r="B35" s="169" t="s">
        <v>48</v>
      </c>
      <c r="C35" s="167">
        <v>4576</v>
      </c>
      <c r="D35" s="171">
        <f>G35+J35+M35+P35+S35+V35</f>
        <v>78</v>
      </c>
      <c r="E35" s="151">
        <f>H35+K35+N35+Q35+T35+W35</f>
        <v>72.8</v>
      </c>
      <c r="F35" s="151">
        <f>I35+L35+O35+R35+U35+X35</f>
        <v>5.2</v>
      </c>
      <c r="G35" s="172">
        <f>SUM(H35:I35)</f>
        <v>0</v>
      </c>
      <c r="H35" s="185">
        <v>0</v>
      </c>
      <c r="I35" s="185">
        <v>0</v>
      </c>
      <c r="J35" s="172">
        <f>SUM(K35:L35)</f>
        <v>65.3</v>
      </c>
      <c r="K35" s="173">
        <v>60.9</v>
      </c>
      <c r="L35" s="173">
        <v>4.4</v>
      </c>
      <c r="M35" s="172">
        <f>SUM(N35:O35)</f>
        <v>4.8</v>
      </c>
      <c r="N35" s="173">
        <v>4.1</v>
      </c>
      <c r="O35" s="185">
        <v>0.7</v>
      </c>
      <c r="P35" s="172">
        <f>SUM(Q35:R35)</f>
        <v>7.8999999999999995</v>
      </c>
      <c r="Q35" s="173">
        <v>7.8</v>
      </c>
      <c r="R35" s="173">
        <v>0.1</v>
      </c>
      <c r="S35" s="172">
        <f>SUM(T35:U35)</f>
        <v>0</v>
      </c>
      <c r="T35" s="173">
        <v>0</v>
      </c>
      <c r="U35" s="173">
        <v>0</v>
      </c>
      <c r="V35" s="172">
        <f>SUM(W35:X35)</f>
        <v>0</v>
      </c>
      <c r="W35" s="173">
        <v>0</v>
      </c>
      <c r="X35" s="173">
        <v>0</v>
      </c>
      <c r="Y35" s="174">
        <v>53.8</v>
      </c>
      <c r="Z35" s="175">
        <f>D35+Y35</f>
        <v>131.8</v>
      </c>
      <c r="AA35" s="176">
        <f t="shared" si="3"/>
        <v>78</v>
      </c>
      <c r="AB35" s="177">
        <f>G35+J35+M35+S35+V35</f>
        <v>70.1</v>
      </c>
      <c r="AC35" s="178">
        <f>P35</f>
        <v>7.8999999999999995</v>
      </c>
      <c r="AD35" s="179">
        <f t="shared" si="6"/>
        <v>568.1818181818181</v>
      </c>
      <c r="AE35" s="180">
        <f t="shared" si="7"/>
        <v>510.6351981351981</v>
      </c>
      <c r="AF35" s="181">
        <f t="shared" si="8"/>
        <v>57.54662004662005</v>
      </c>
      <c r="AG35" s="182">
        <f t="shared" si="9"/>
        <v>960.0815850815852</v>
      </c>
      <c r="AH35" s="183">
        <f t="shared" si="10"/>
        <v>391.8997668997669</v>
      </c>
      <c r="AI35" s="184">
        <f>AC35*100/AA35</f>
        <v>10.128205128205128</v>
      </c>
    </row>
    <row r="36" spans="1:35" s="164" customFormat="1" ht="19.5" customHeight="1">
      <c r="A36" s="170">
        <v>31</v>
      </c>
      <c r="B36" s="169" t="s">
        <v>120</v>
      </c>
      <c r="C36" s="167">
        <v>6403</v>
      </c>
      <c r="D36" s="171">
        <f t="shared" si="12"/>
        <v>95.8</v>
      </c>
      <c r="E36" s="151">
        <f t="shared" si="12"/>
        <v>94.4</v>
      </c>
      <c r="F36" s="151">
        <f t="shared" si="12"/>
        <v>1.4</v>
      </c>
      <c r="G36" s="172">
        <f t="shared" si="1"/>
        <v>0</v>
      </c>
      <c r="H36" s="185">
        <v>0</v>
      </c>
      <c r="I36" s="173">
        <v>0</v>
      </c>
      <c r="J36" s="172">
        <f t="shared" si="13"/>
        <v>68.7</v>
      </c>
      <c r="K36" s="173">
        <v>68.4</v>
      </c>
      <c r="L36" s="173">
        <v>0.3</v>
      </c>
      <c r="M36" s="172">
        <f t="shared" si="14"/>
        <v>3.3000000000000003</v>
      </c>
      <c r="N36" s="173">
        <v>3.1</v>
      </c>
      <c r="O36" s="173">
        <v>0.2</v>
      </c>
      <c r="P36" s="172">
        <f t="shared" si="15"/>
        <v>11.299999999999999</v>
      </c>
      <c r="Q36" s="173">
        <v>11.2</v>
      </c>
      <c r="R36" s="173">
        <v>0.1</v>
      </c>
      <c r="S36" s="172">
        <f t="shared" si="16"/>
        <v>0</v>
      </c>
      <c r="T36" s="173">
        <v>0</v>
      </c>
      <c r="U36" s="173">
        <v>0</v>
      </c>
      <c r="V36" s="172">
        <f>SUM(W36:X36)</f>
        <v>12.5</v>
      </c>
      <c r="W36" s="173">
        <v>11.7</v>
      </c>
      <c r="X36" s="173">
        <v>0.8</v>
      </c>
      <c r="Y36" s="174">
        <v>26</v>
      </c>
      <c r="Z36" s="175">
        <f t="shared" si="2"/>
        <v>121.8</v>
      </c>
      <c r="AA36" s="176">
        <f t="shared" si="3"/>
        <v>95.8</v>
      </c>
      <c r="AB36" s="177">
        <f t="shared" si="4"/>
        <v>84.5</v>
      </c>
      <c r="AC36" s="178">
        <f t="shared" si="5"/>
        <v>11.299999999999999</v>
      </c>
      <c r="AD36" s="179">
        <f t="shared" si="6"/>
        <v>498.7245561976157</v>
      </c>
      <c r="AE36" s="180">
        <f t="shared" si="7"/>
        <v>439.8979644958093</v>
      </c>
      <c r="AF36" s="181">
        <f t="shared" si="8"/>
        <v>58.82659170180644</v>
      </c>
      <c r="AG36" s="182">
        <f t="shared" si="9"/>
        <v>634.0777760424801</v>
      </c>
      <c r="AH36" s="183">
        <f t="shared" si="10"/>
        <v>135.3532198448644</v>
      </c>
      <c r="AI36" s="184">
        <f t="shared" si="11"/>
        <v>11.795407098121085</v>
      </c>
    </row>
    <row r="37" spans="1:35" s="164" customFormat="1" ht="19.5" customHeight="1">
      <c r="A37" s="170">
        <v>32</v>
      </c>
      <c r="B37" s="169" t="s">
        <v>122</v>
      </c>
      <c r="C37" s="167">
        <v>18583</v>
      </c>
      <c r="D37" s="171">
        <f t="shared" si="12"/>
        <v>307.6</v>
      </c>
      <c r="E37" s="151">
        <f t="shared" si="12"/>
        <v>265.4</v>
      </c>
      <c r="F37" s="151">
        <f t="shared" si="12"/>
        <v>42.2</v>
      </c>
      <c r="G37" s="172">
        <f t="shared" si="1"/>
        <v>0</v>
      </c>
      <c r="H37" s="173">
        <v>0</v>
      </c>
      <c r="I37" s="173">
        <v>0</v>
      </c>
      <c r="J37" s="172">
        <f t="shared" si="13"/>
        <v>231.2</v>
      </c>
      <c r="K37" s="173">
        <v>205.1</v>
      </c>
      <c r="L37" s="173">
        <v>26.1</v>
      </c>
      <c r="M37" s="172">
        <f t="shared" si="14"/>
        <v>38.1</v>
      </c>
      <c r="N37" s="173">
        <v>25.3</v>
      </c>
      <c r="O37" s="173">
        <v>12.8</v>
      </c>
      <c r="P37" s="172">
        <f t="shared" si="15"/>
        <v>38.3</v>
      </c>
      <c r="Q37" s="173">
        <v>35</v>
      </c>
      <c r="R37" s="173">
        <v>3.3</v>
      </c>
      <c r="S37" s="172">
        <f t="shared" si="16"/>
        <v>0</v>
      </c>
      <c r="T37" s="173">
        <v>0</v>
      </c>
      <c r="U37" s="173">
        <v>0</v>
      </c>
      <c r="V37" s="172">
        <f t="shared" si="17"/>
        <v>0</v>
      </c>
      <c r="W37" s="173">
        <v>0</v>
      </c>
      <c r="X37" s="173">
        <v>0</v>
      </c>
      <c r="Y37" s="174">
        <v>61.1</v>
      </c>
      <c r="Z37" s="175">
        <f t="shared" si="2"/>
        <v>368.70000000000005</v>
      </c>
      <c r="AA37" s="176">
        <f t="shared" si="3"/>
        <v>307.6</v>
      </c>
      <c r="AB37" s="177">
        <f t="shared" si="4"/>
        <v>269.3</v>
      </c>
      <c r="AC37" s="178">
        <f t="shared" si="5"/>
        <v>38.3</v>
      </c>
      <c r="AD37" s="179">
        <f t="shared" si="6"/>
        <v>551.7587759421694</v>
      </c>
      <c r="AE37" s="180">
        <f t="shared" si="7"/>
        <v>483.0579920716067</v>
      </c>
      <c r="AF37" s="181">
        <f t="shared" si="8"/>
        <v>68.7007838705627</v>
      </c>
      <c r="AG37" s="182">
        <f t="shared" si="9"/>
        <v>661.3571543884195</v>
      </c>
      <c r="AH37" s="183">
        <f t="shared" si="10"/>
        <v>109.59837844625015</v>
      </c>
      <c r="AI37" s="184">
        <f t="shared" si="11"/>
        <v>12.451235370611181</v>
      </c>
    </row>
    <row r="38" spans="1:35" s="164" customFormat="1" ht="19.5" customHeight="1" thickBot="1">
      <c r="A38" s="191">
        <v>33</v>
      </c>
      <c r="B38" s="192" t="s">
        <v>51</v>
      </c>
      <c r="C38" s="193">
        <v>14051</v>
      </c>
      <c r="D38" s="194">
        <f t="shared" si="12"/>
        <v>213.2</v>
      </c>
      <c r="E38" s="195">
        <f t="shared" si="12"/>
        <v>205.8</v>
      </c>
      <c r="F38" s="195">
        <f t="shared" si="12"/>
        <v>7.4</v>
      </c>
      <c r="G38" s="196">
        <f t="shared" si="1"/>
        <v>0</v>
      </c>
      <c r="H38" s="195">
        <v>0</v>
      </c>
      <c r="I38" s="195">
        <v>0</v>
      </c>
      <c r="J38" s="196">
        <f t="shared" si="13"/>
        <v>150.4</v>
      </c>
      <c r="K38" s="195">
        <v>148.8</v>
      </c>
      <c r="L38" s="195">
        <v>1.6</v>
      </c>
      <c r="M38" s="196">
        <f t="shared" si="14"/>
        <v>6.5</v>
      </c>
      <c r="N38" s="195">
        <v>6.3</v>
      </c>
      <c r="O38" s="195">
        <v>0.2</v>
      </c>
      <c r="P38" s="196">
        <f t="shared" si="15"/>
        <v>37.8</v>
      </c>
      <c r="Q38" s="195">
        <v>37.5</v>
      </c>
      <c r="R38" s="195">
        <v>0.3</v>
      </c>
      <c r="S38" s="196">
        <f t="shared" si="16"/>
        <v>0</v>
      </c>
      <c r="T38" s="195">
        <v>0</v>
      </c>
      <c r="U38" s="195">
        <v>0</v>
      </c>
      <c r="V38" s="196">
        <f t="shared" si="17"/>
        <v>18.5</v>
      </c>
      <c r="W38" s="195">
        <v>13.2</v>
      </c>
      <c r="X38" s="195">
        <v>5.3</v>
      </c>
      <c r="Y38" s="197">
        <v>60.1</v>
      </c>
      <c r="Z38" s="198">
        <f t="shared" si="2"/>
        <v>273.3</v>
      </c>
      <c r="AA38" s="199">
        <f t="shared" si="3"/>
        <v>213.2</v>
      </c>
      <c r="AB38" s="200">
        <f t="shared" si="4"/>
        <v>175.4</v>
      </c>
      <c r="AC38" s="201">
        <f t="shared" si="5"/>
        <v>37.8</v>
      </c>
      <c r="AD38" s="202">
        <f t="shared" si="6"/>
        <v>505.77657580717863</v>
      </c>
      <c r="AE38" s="203">
        <f t="shared" si="7"/>
        <v>416.1032429483074</v>
      </c>
      <c r="AF38" s="204">
        <f t="shared" si="8"/>
        <v>89.67333285887125</v>
      </c>
      <c r="AG38" s="205">
        <f t="shared" si="9"/>
        <v>648.3524304319977</v>
      </c>
      <c r="AH38" s="206">
        <f t="shared" si="10"/>
        <v>142.5758546248191</v>
      </c>
      <c r="AI38" s="207">
        <f t="shared" si="11"/>
        <v>17.72983114446529</v>
      </c>
    </row>
    <row r="39" spans="1:34" s="164" customFormat="1" ht="15" customHeight="1">
      <c r="A39" s="208"/>
      <c r="C39" s="208"/>
      <c r="D39" s="19"/>
      <c r="E39" s="209"/>
      <c r="F39" s="209"/>
      <c r="AD39" s="210"/>
      <c r="AE39" s="210"/>
      <c r="AF39" s="210"/>
      <c r="AG39" s="210"/>
      <c r="AH39" s="210"/>
    </row>
    <row r="40" spans="1:34" s="164" customFormat="1" ht="15" customHeight="1">
      <c r="A40" s="208"/>
      <c r="C40" s="208"/>
      <c r="D40" s="19"/>
      <c r="E40" s="209"/>
      <c r="F40" s="209"/>
      <c r="AD40" s="210"/>
      <c r="AE40" s="210"/>
      <c r="AF40" s="210"/>
      <c r="AG40" s="210"/>
      <c r="AH40" s="210"/>
    </row>
    <row r="41" spans="1:34" s="164" customFormat="1" ht="15" customHeight="1">
      <c r="A41" s="208"/>
      <c r="C41" s="208"/>
      <c r="D41" s="211"/>
      <c r="E41" s="209"/>
      <c r="F41" s="209"/>
      <c r="AD41" s="210"/>
      <c r="AE41" s="210"/>
      <c r="AF41" s="210"/>
      <c r="AG41" s="210"/>
      <c r="AH41" s="210"/>
    </row>
    <row r="42" spans="1:34" s="164" customFormat="1" ht="15" customHeight="1">
      <c r="A42" s="208"/>
      <c r="C42" s="208"/>
      <c r="D42" s="211"/>
      <c r="E42" s="209"/>
      <c r="F42" s="209"/>
      <c r="AD42" s="210"/>
      <c r="AE42" s="210"/>
      <c r="AF42" s="210"/>
      <c r="AG42" s="210"/>
      <c r="AH42" s="210"/>
    </row>
    <row r="43" spans="1:34" s="164" customFormat="1" ht="15" customHeight="1">
      <c r="A43" s="208"/>
      <c r="C43" s="208"/>
      <c r="D43" s="211"/>
      <c r="E43" s="209"/>
      <c r="F43" s="209"/>
      <c r="AD43" s="210"/>
      <c r="AE43" s="210"/>
      <c r="AF43" s="210"/>
      <c r="AG43" s="210"/>
      <c r="AH43" s="210"/>
    </row>
    <row r="44" spans="1:34" s="164" customFormat="1" ht="15" customHeight="1">
      <c r="A44" s="208"/>
      <c r="C44" s="208"/>
      <c r="D44" s="211"/>
      <c r="E44" s="209"/>
      <c r="F44" s="209"/>
      <c r="AD44" s="210"/>
      <c r="AE44" s="210"/>
      <c r="AF44" s="210"/>
      <c r="AG44" s="210"/>
      <c r="AH44" s="210"/>
    </row>
    <row r="45" spans="1:34" s="164" customFormat="1" ht="15" customHeight="1">
      <c r="A45" s="208"/>
      <c r="C45" s="208"/>
      <c r="D45" s="211"/>
      <c r="E45" s="209"/>
      <c r="F45" s="209"/>
      <c r="AD45" s="210"/>
      <c r="AE45" s="210"/>
      <c r="AF45" s="210"/>
      <c r="AG45" s="210"/>
      <c r="AH45" s="210"/>
    </row>
    <row r="46" spans="1:34" s="164" customFormat="1" ht="15" customHeight="1">
      <c r="A46" s="208"/>
      <c r="C46" s="208"/>
      <c r="D46" s="211"/>
      <c r="E46" s="209"/>
      <c r="F46" s="209"/>
      <c r="AD46" s="210"/>
      <c r="AE46" s="210"/>
      <c r="AF46" s="210"/>
      <c r="AG46" s="210"/>
      <c r="AH46" s="210"/>
    </row>
    <row r="47" spans="1:34" s="164" customFormat="1" ht="15" customHeight="1">
      <c r="A47" s="208"/>
      <c r="C47" s="208"/>
      <c r="D47" s="211"/>
      <c r="E47" s="209"/>
      <c r="F47" s="209"/>
      <c r="AD47" s="210"/>
      <c r="AE47" s="210"/>
      <c r="AF47" s="210"/>
      <c r="AG47" s="210"/>
      <c r="AH47" s="210"/>
    </row>
    <row r="48" spans="1:34" s="164" customFormat="1" ht="15" customHeight="1">
      <c r="A48" s="208"/>
      <c r="C48" s="208"/>
      <c r="D48" s="211"/>
      <c r="E48" s="209"/>
      <c r="F48" s="209"/>
      <c r="AD48" s="210"/>
      <c r="AE48" s="210"/>
      <c r="AF48" s="210"/>
      <c r="AG48" s="210"/>
      <c r="AH48" s="210"/>
    </row>
    <row r="49" spans="1:34" s="164" customFormat="1" ht="15" customHeight="1">
      <c r="A49" s="208"/>
      <c r="C49" s="208"/>
      <c r="D49" s="211"/>
      <c r="E49" s="209"/>
      <c r="F49" s="209"/>
      <c r="AD49" s="210"/>
      <c r="AE49" s="210"/>
      <c r="AF49" s="210"/>
      <c r="AG49" s="210"/>
      <c r="AH49" s="210"/>
    </row>
    <row r="50" spans="1:34" s="164" customFormat="1" ht="15" customHeight="1">
      <c r="A50" s="208"/>
      <c r="C50" s="208"/>
      <c r="D50" s="211"/>
      <c r="E50" s="209"/>
      <c r="F50" s="209"/>
      <c r="AD50" s="210"/>
      <c r="AE50" s="210"/>
      <c r="AF50" s="210"/>
      <c r="AG50" s="210"/>
      <c r="AH50" s="210"/>
    </row>
    <row r="51" spans="1:34" s="164" customFormat="1" ht="15" customHeight="1">
      <c r="A51" s="208"/>
      <c r="C51" s="208"/>
      <c r="D51" s="211"/>
      <c r="E51" s="209"/>
      <c r="F51" s="209"/>
      <c r="AD51" s="210"/>
      <c r="AE51" s="210"/>
      <c r="AF51" s="210"/>
      <c r="AG51" s="210"/>
      <c r="AH51" s="210"/>
    </row>
    <row r="52" spans="1:34" s="164" customFormat="1" ht="15" customHeight="1">
      <c r="A52" s="208"/>
      <c r="C52" s="208"/>
      <c r="D52" s="211"/>
      <c r="E52" s="209"/>
      <c r="F52" s="209"/>
      <c r="AD52" s="210"/>
      <c r="AE52" s="210"/>
      <c r="AF52" s="210"/>
      <c r="AG52" s="210"/>
      <c r="AH52" s="210"/>
    </row>
    <row r="53" spans="1:34" s="164" customFormat="1" ht="15" customHeight="1">
      <c r="A53" s="208"/>
      <c r="C53" s="208"/>
      <c r="D53" s="211"/>
      <c r="E53" s="209"/>
      <c r="F53" s="209"/>
      <c r="AD53" s="210"/>
      <c r="AE53" s="210"/>
      <c r="AF53" s="210"/>
      <c r="AG53" s="210"/>
      <c r="AH53" s="210"/>
    </row>
    <row r="54" spans="1:34" s="164" customFormat="1" ht="15" customHeight="1">
      <c r="A54" s="208"/>
      <c r="C54" s="208"/>
      <c r="D54" s="211"/>
      <c r="E54" s="209"/>
      <c r="F54" s="209"/>
      <c r="AD54" s="210"/>
      <c r="AE54" s="210"/>
      <c r="AF54" s="210"/>
      <c r="AG54" s="210"/>
      <c r="AH54" s="210"/>
    </row>
    <row r="55" spans="1:34" s="164" customFormat="1" ht="15" customHeight="1">
      <c r="A55" s="208"/>
      <c r="C55" s="208"/>
      <c r="D55" s="211"/>
      <c r="E55" s="209"/>
      <c r="F55" s="209"/>
      <c r="AD55" s="210"/>
      <c r="AE55" s="210"/>
      <c r="AF55" s="210"/>
      <c r="AG55" s="210"/>
      <c r="AH55" s="210"/>
    </row>
    <row r="56" spans="1:34" s="164" customFormat="1" ht="15" customHeight="1">
      <c r="A56" s="208"/>
      <c r="C56" s="208"/>
      <c r="D56" s="211"/>
      <c r="E56" s="209"/>
      <c r="F56" s="209"/>
      <c r="AD56" s="210"/>
      <c r="AE56" s="210"/>
      <c r="AF56" s="210"/>
      <c r="AG56" s="210"/>
      <c r="AH56" s="210"/>
    </row>
    <row r="57" spans="1:34" s="164" customFormat="1" ht="15" customHeight="1">
      <c r="A57" s="208"/>
      <c r="C57" s="208"/>
      <c r="D57" s="211"/>
      <c r="E57" s="209"/>
      <c r="F57" s="209"/>
      <c r="AD57" s="210"/>
      <c r="AE57" s="210"/>
      <c r="AF57" s="210"/>
      <c r="AG57" s="210"/>
      <c r="AH57" s="210"/>
    </row>
    <row r="58" spans="1:34" s="164" customFormat="1" ht="15" customHeight="1">
      <c r="A58" s="208"/>
      <c r="C58" s="208"/>
      <c r="D58" s="211"/>
      <c r="E58" s="209"/>
      <c r="F58" s="209"/>
      <c r="AD58" s="210"/>
      <c r="AE58" s="210"/>
      <c r="AF58" s="210"/>
      <c r="AG58" s="210"/>
      <c r="AH58" s="210"/>
    </row>
    <row r="59" spans="1:34" s="164" customFormat="1" ht="15" customHeight="1">
      <c r="A59" s="208"/>
      <c r="C59" s="208"/>
      <c r="D59" s="211"/>
      <c r="E59" s="209"/>
      <c r="F59" s="209"/>
      <c r="AD59" s="210"/>
      <c r="AE59" s="210"/>
      <c r="AF59" s="210"/>
      <c r="AG59" s="210"/>
      <c r="AH59" s="210"/>
    </row>
    <row r="60" spans="1:34" s="164" customFormat="1" ht="15" customHeight="1">
      <c r="A60" s="208"/>
      <c r="C60" s="208"/>
      <c r="D60" s="211"/>
      <c r="E60" s="209"/>
      <c r="F60" s="209"/>
      <c r="AD60" s="210"/>
      <c r="AE60" s="210"/>
      <c r="AF60" s="210"/>
      <c r="AG60" s="210"/>
      <c r="AH60" s="210"/>
    </row>
  </sheetData>
  <sheetProtection/>
  <mergeCells count="18">
    <mergeCell ref="AD1:AF3"/>
    <mergeCell ref="P3:R3"/>
    <mergeCell ref="S3:U3"/>
    <mergeCell ref="V3:X3"/>
    <mergeCell ref="M3:O3"/>
    <mergeCell ref="A1:B4"/>
    <mergeCell ref="C1:C4"/>
    <mergeCell ref="AA1:AC3"/>
    <mergeCell ref="A5:B5"/>
    <mergeCell ref="AG1:AG4"/>
    <mergeCell ref="AH1:AH4"/>
    <mergeCell ref="AI1:AI4"/>
    <mergeCell ref="D2:F3"/>
    <mergeCell ref="G2:X2"/>
    <mergeCell ref="Y2:Y4"/>
    <mergeCell ref="Z2:Z4"/>
    <mergeCell ref="G3:I3"/>
    <mergeCell ref="J3:L3"/>
  </mergeCells>
  <printOptions horizontalCentered="1"/>
  <pageMargins left="0.3937007874015748" right="0.3937007874015748" top="0.5905511811023623" bottom="0.5905511811023623" header="0.5118110236220472" footer="0.5118110236220472"/>
  <pageSetup horizontalDpi="600" verticalDpi="600" orientation="landscape" paperSize="9" scale="68" r:id="rId3"/>
  <colBreaks count="1" manualBreakCount="1">
    <brk id="18" max="65535" man="1"/>
  </colBreaks>
  <legacyDrawing r:id="rId2"/>
</worksheet>
</file>

<file path=xl/worksheets/sheet5.xml><?xml version="1.0" encoding="utf-8"?>
<worksheet xmlns="http://schemas.openxmlformats.org/spreadsheetml/2006/main" xmlns:r="http://schemas.openxmlformats.org/officeDocument/2006/relationships">
  <dimension ref="A1:BI38"/>
  <sheetViews>
    <sheetView view="pageBreakPreview" zoomScale="75" zoomScaleSheetLayoutView="75" zoomScalePageLayoutView="0" workbookViewId="0" topLeftCell="A1">
      <selection activeCell="AH15" sqref="AH15:AH17"/>
    </sheetView>
  </sheetViews>
  <sheetFormatPr defaultColWidth="9.00390625" defaultRowHeight="15" customHeight="1"/>
  <cols>
    <col min="1" max="1" width="3.75390625" style="8" customWidth="1"/>
    <col min="2" max="2" width="11.625" style="1" customWidth="1"/>
    <col min="3" max="3" width="10.625" style="8" customWidth="1"/>
    <col min="4" max="4" width="10.625" style="11" customWidth="1"/>
    <col min="5" max="6" width="10.625" style="9" customWidth="1"/>
    <col min="7" max="20" width="10.625" style="1" customWidth="1"/>
    <col min="21" max="21" width="12.00390625" style="1" customWidth="1"/>
    <col min="22" max="29" width="10.625" style="1" customWidth="1"/>
    <col min="30" max="32" width="10.625" style="10" customWidth="1"/>
    <col min="33" max="34" width="9.00390625" style="10" customWidth="1"/>
    <col min="35" max="16384" width="9.00390625" style="1" customWidth="1"/>
  </cols>
  <sheetData>
    <row r="1" spans="1:35" ht="15" customHeight="1">
      <c r="A1" s="318" t="s">
        <v>106</v>
      </c>
      <c r="B1" s="319"/>
      <c r="C1" s="324" t="s">
        <v>0</v>
      </c>
      <c r="D1" s="75"/>
      <c r="E1" s="76"/>
      <c r="F1" s="76"/>
      <c r="G1" s="77"/>
      <c r="H1" s="77"/>
      <c r="I1" s="77"/>
      <c r="J1" s="77"/>
      <c r="K1" s="77"/>
      <c r="L1" s="77"/>
      <c r="M1" s="77"/>
      <c r="N1" s="77"/>
      <c r="O1" s="77"/>
      <c r="P1" s="77"/>
      <c r="Q1" s="77"/>
      <c r="R1" s="77"/>
      <c r="S1" s="77"/>
      <c r="T1" s="77"/>
      <c r="U1" s="77"/>
      <c r="V1" s="77"/>
      <c r="W1" s="77"/>
      <c r="X1" s="77"/>
      <c r="Y1" s="77"/>
      <c r="Z1" s="78"/>
      <c r="AA1" s="342" t="s">
        <v>1</v>
      </c>
      <c r="AB1" s="343"/>
      <c r="AC1" s="344"/>
      <c r="AD1" s="348" t="s">
        <v>2</v>
      </c>
      <c r="AE1" s="348"/>
      <c r="AF1" s="348"/>
      <c r="AG1" s="312" t="s">
        <v>3</v>
      </c>
      <c r="AH1" s="315" t="s">
        <v>4</v>
      </c>
      <c r="AI1" s="329" t="s">
        <v>5</v>
      </c>
    </row>
    <row r="2" spans="1:35" ht="19.5" customHeight="1">
      <c r="A2" s="320"/>
      <c r="B2" s="321"/>
      <c r="C2" s="325"/>
      <c r="D2" s="332" t="s">
        <v>1</v>
      </c>
      <c r="E2" s="333"/>
      <c r="F2" s="334"/>
      <c r="G2" s="336"/>
      <c r="H2" s="336"/>
      <c r="I2" s="336"/>
      <c r="J2" s="336"/>
      <c r="K2" s="336"/>
      <c r="L2" s="336"/>
      <c r="M2" s="336"/>
      <c r="N2" s="336"/>
      <c r="O2" s="336"/>
      <c r="P2" s="336"/>
      <c r="Q2" s="336"/>
      <c r="R2" s="336"/>
      <c r="S2" s="336"/>
      <c r="T2" s="336"/>
      <c r="U2" s="336"/>
      <c r="V2" s="336"/>
      <c r="W2" s="336"/>
      <c r="X2" s="337"/>
      <c r="Y2" s="338" t="s">
        <v>6</v>
      </c>
      <c r="Z2" s="340" t="s">
        <v>7</v>
      </c>
      <c r="AA2" s="345"/>
      <c r="AB2" s="346"/>
      <c r="AC2" s="347"/>
      <c r="AD2" s="349"/>
      <c r="AE2" s="349"/>
      <c r="AF2" s="349"/>
      <c r="AG2" s="313"/>
      <c r="AH2" s="316"/>
      <c r="AI2" s="330"/>
    </row>
    <row r="3" spans="1:35" ht="19.5" customHeight="1">
      <c r="A3" s="320"/>
      <c r="B3" s="321"/>
      <c r="C3" s="325"/>
      <c r="D3" s="335"/>
      <c r="E3" s="333"/>
      <c r="F3" s="333"/>
      <c r="G3" s="327" t="s">
        <v>8</v>
      </c>
      <c r="H3" s="328"/>
      <c r="I3" s="328"/>
      <c r="J3" s="327" t="s">
        <v>9</v>
      </c>
      <c r="K3" s="328"/>
      <c r="L3" s="328"/>
      <c r="M3" s="327" t="s">
        <v>10</v>
      </c>
      <c r="N3" s="328"/>
      <c r="O3" s="328"/>
      <c r="P3" s="327" t="s">
        <v>11</v>
      </c>
      <c r="Q3" s="328"/>
      <c r="R3" s="328"/>
      <c r="S3" s="327" t="s">
        <v>12</v>
      </c>
      <c r="T3" s="328"/>
      <c r="U3" s="328"/>
      <c r="V3" s="327" t="s">
        <v>13</v>
      </c>
      <c r="W3" s="328"/>
      <c r="X3" s="328"/>
      <c r="Y3" s="338"/>
      <c r="Z3" s="340"/>
      <c r="AA3" s="345"/>
      <c r="AB3" s="346"/>
      <c r="AC3" s="347"/>
      <c r="AD3" s="349"/>
      <c r="AE3" s="349"/>
      <c r="AF3" s="349"/>
      <c r="AG3" s="313"/>
      <c r="AH3" s="316"/>
      <c r="AI3" s="330"/>
    </row>
    <row r="4" spans="1:35" ht="19.5" customHeight="1" thickBot="1">
      <c r="A4" s="322"/>
      <c r="B4" s="323"/>
      <c r="C4" s="326"/>
      <c r="D4" s="79" t="s">
        <v>14</v>
      </c>
      <c r="E4" s="2" t="s">
        <v>15</v>
      </c>
      <c r="F4" s="2" t="s">
        <v>16</v>
      </c>
      <c r="G4" s="80" t="s">
        <v>14</v>
      </c>
      <c r="H4" s="2" t="s">
        <v>15</v>
      </c>
      <c r="I4" s="2" t="s">
        <v>16</v>
      </c>
      <c r="J4" s="80" t="s">
        <v>14</v>
      </c>
      <c r="K4" s="2" t="s">
        <v>15</v>
      </c>
      <c r="L4" s="2" t="s">
        <v>16</v>
      </c>
      <c r="M4" s="80" t="s">
        <v>14</v>
      </c>
      <c r="N4" s="2" t="s">
        <v>15</v>
      </c>
      <c r="O4" s="2" t="s">
        <v>16</v>
      </c>
      <c r="P4" s="80" t="s">
        <v>14</v>
      </c>
      <c r="Q4" s="2" t="s">
        <v>15</v>
      </c>
      <c r="R4" s="2" t="s">
        <v>16</v>
      </c>
      <c r="S4" s="80" t="s">
        <v>14</v>
      </c>
      <c r="T4" s="2" t="s">
        <v>15</v>
      </c>
      <c r="U4" s="2" t="s">
        <v>16</v>
      </c>
      <c r="V4" s="80" t="s">
        <v>14</v>
      </c>
      <c r="W4" s="2" t="s">
        <v>15</v>
      </c>
      <c r="X4" s="2" t="s">
        <v>16</v>
      </c>
      <c r="Y4" s="339"/>
      <c r="Z4" s="341"/>
      <c r="AA4" s="81" t="s">
        <v>14</v>
      </c>
      <c r="AB4" s="3" t="s">
        <v>17</v>
      </c>
      <c r="AC4" s="4" t="s">
        <v>18</v>
      </c>
      <c r="AD4" s="82"/>
      <c r="AE4" s="5" t="s">
        <v>17</v>
      </c>
      <c r="AF4" s="6" t="s">
        <v>18</v>
      </c>
      <c r="AG4" s="314"/>
      <c r="AH4" s="317"/>
      <c r="AI4" s="331"/>
    </row>
    <row r="5" spans="1:35" s="7" customFormat="1" ht="39.75" customHeight="1" thickBot="1">
      <c r="A5" s="310" t="s">
        <v>19</v>
      </c>
      <c r="B5" s="311"/>
      <c r="C5" s="83">
        <f>SUM(C6:C38)</f>
        <v>1313540</v>
      </c>
      <c r="D5" s="84">
        <f>SUM(E5:F5)</f>
        <v>25746.5</v>
      </c>
      <c r="E5" s="12">
        <f>SUM(E6:E38)</f>
        <v>24394.5</v>
      </c>
      <c r="F5" s="12">
        <f>SUM(F6:F38)</f>
        <v>1352</v>
      </c>
      <c r="G5" s="85">
        <f aca="true" t="shared" si="0" ref="G5:AC5">SUM(G6:G38)</f>
        <v>663.4</v>
      </c>
      <c r="H5" s="13">
        <f t="shared" si="0"/>
        <v>663.4</v>
      </c>
      <c r="I5" s="13">
        <f t="shared" si="0"/>
        <v>0</v>
      </c>
      <c r="J5" s="85">
        <f t="shared" si="0"/>
        <v>19736.600000000002</v>
      </c>
      <c r="K5" s="13">
        <f t="shared" si="0"/>
        <v>18883.299999999996</v>
      </c>
      <c r="L5" s="13">
        <f t="shared" si="0"/>
        <v>853.3000000000001</v>
      </c>
      <c r="M5" s="85">
        <f t="shared" si="0"/>
        <v>1117.4</v>
      </c>
      <c r="N5" s="13">
        <f t="shared" si="0"/>
        <v>934.5000000000001</v>
      </c>
      <c r="O5" s="13">
        <f t="shared" si="0"/>
        <v>182.90000000000006</v>
      </c>
      <c r="P5" s="85">
        <f t="shared" si="0"/>
        <v>3764.9</v>
      </c>
      <c r="Q5" s="13">
        <f t="shared" si="0"/>
        <v>3648.8</v>
      </c>
      <c r="R5" s="13">
        <f t="shared" si="0"/>
        <v>116.10000000000004</v>
      </c>
      <c r="S5" s="85">
        <f t="shared" si="0"/>
        <v>0</v>
      </c>
      <c r="T5" s="13">
        <f t="shared" si="0"/>
        <v>0</v>
      </c>
      <c r="U5" s="13">
        <f t="shared" si="0"/>
        <v>0</v>
      </c>
      <c r="V5" s="85">
        <f t="shared" si="0"/>
        <v>464.2</v>
      </c>
      <c r="W5" s="13">
        <f t="shared" si="0"/>
        <v>264.5</v>
      </c>
      <c r="X5" s="13">
        <f t="shared" si="0"/>
        <v>199.70000000000005</v>
      </c>
      <c r="Y5" s="86">
        <f t="shared" si="0"/>
        <v>12876.800000000001</v>
      </c>
      <c r="Z5" s="87">
        <f t="shared" si="0"/>
        <v>38623.299999999996</v>
      </c>
      <c r="AA5" s="88">
        <f t="shared" si="0"/>
        <v>25746.499999999996</v>
      </c>
      <c r="AB5" s="14">
        <f t="shared" si="0"/>
        <v>21981.600000000006</v>
      </c>
      <c r="AC5" s="15">
        <f t="shared" si="0"/>
        <v>3764.9</v>
      </c>
      <c r="AD5" s="89">
        <f>AA5/C5/31*1000000</f>
        <v>632.2854713708878</v>
      </c>
      <c r="AE5" s="16">
        <f>AB5/C5/31*1000000</f>
        <v>539.8266295413479</v>
      </c>
      <c r="AF5" s="17">
        <f>AC5/C5/31*1000000</f>
        <v>92.45884182954018</v>
      </c>
      <c r="AG5" s="90">
        <f>Z5/C5/31*1000000</f>
        <v>948.5153883595524</v>
      </c>
      <c r="AH5" s="91">
        <f>Y5/C5/31*1000000</f>
        <v>316.22991698866446</v>
      </c>
      <c r="AI5" s="18">
        <f aca="true" t="shared" si="1" ref="AI5:AI38">AC5*100/AA5</f>
        <v>14.622958460373257</v>
      </c>
    </row>
    <row r="6" spans="1:35" s="164" customFormat="1" ht="19.5" customHeight="1" thickTop="1">
      <c r="A6" s="147">
        <v>1</v>
      </c>
      <c r="B6" s="148" t="s">
        <v>20</v>
      </c>
      <c r="C6" s="149">
        <v>295533</v>
      </c>
      <c r="D6" s="150">
        <f>G6+J6+M6+P6+S6+V6</f>
        <v>6186.299999999999</v>
      </c>
      <c r="E6" s="151">
        <f>H6+K6+N6+Q6+T6+W6</f>
        <v>6140.4</v>
      </c>
      <c r="F6" s="151">
        <f>I6+L6+O6+R6+U6+X6</f>
        <v>45.89999999999999</v>
      </c>
      <c r="G6" s="152">
        <f aca="true" t="shared" si="2" ref="G6:G38">SUM(H6:I6)</f>
        <v>0</v>
      </c>
      <c r="H6" s="151">
        <v>0</v>
      </c>
      <c r="I6" s="151">
        <v>0</v>
      </c>
      <c r="J6" s="152">
        <f>SUM(K6:L6)</f>
        <v>4755.799999999999</v>
      </c>
      <c r="K6" s="151">
        <v>4723.9</v>
      </c>
      <c r="L6" s="151">
        <v>31.9</v>
      </c>
      <c r="M6" s="152">
        <f>SUM(N6:O6)</f>
        <v>352.5</v>
      </c>
      <c r="N6" s="151">
        <v>351.2</v>
      </c>
      <c r="O6" s="151">
        <v>1.3</v>
      </c>
      <c r="P6" s="152">
        <f>SUM(Q6:R6)</f>
        <v>990.5</v>
      </c>
      <c r="Q6" s="151">
        <v>989.6</v>
      </c>
      <c r="R6" s="151">
        <v>0.9</v>
      </c>
      <c r="S6" s="152">
        <f>SUM(T6:U6)</f>
        <v>0</v>
      </c>
      <c r="T6" s="151">
        <v>0</v>
      </c>
      <c r="U6" s="151">
        <v>0</v>
      </c>
      <c r="V6" s="152">
        <f>SUM(W6:X6)</f>
        <v>87.5</v>
      </c>
      <c r="W6" s="151">
        <v>75.7</v>
      </c>
      <c r="X6" s="151">
        <v>11.8</v>
      </c>
      <c r="Y6" s="153">
        <v>4117.8</v>
      </c>
      <c r="Z6" s="154">
        <f aca="true" t="shared" si="3" ref="Z6:Z38">D6+Y6</f>
        <v>10304.099999999999</v>
      </c>
      <c r="AA6" s="155">
        <f aca="true" t="shared" si="4" ref="AA6:AA38">SUM(AB6:AC6)</f>
        <v>6186.299999999999</v>
      </c>
      <c r="AB6" s="156">
        <f aca="true" t="shared" si="5" ref="AB6:AB38">G6+J6+M6+S6+V6</f>
        <v>5195.799999999999</v>
      </c>
      <c r="AC6" s="157">
        <f aca="true" t="shared" si="6" ref="AC6:AC38">P6</f>
        <v>990.5</v>
      </c>
      <c r="AD6" s="158">
        <f aca="true" t="shared" si="7" ref="AD6:AD38">AA6/C6/31*1000000</f>
        <v>675.2479909726799</v>
      </c>
      <c r="AE6" s="159">
        <f aca="true" t="shared" si="8" ref="AE6:AE38">AB6/C6/31*1000000</f>
        <v>567.1327791241695</v>
      </c>
      <c r="AF6" s="160">
        <f aca="true" t="shared" si="9" ref="AF6:AF38">AC6/C6/31*1000000</f>
        <v>108.11521184851034</v>
      </c>
      <c r="AG6" s="161">
        <f aca="true" t="shared" si="10" ref="AG6:AG38">Z6/C6/31*1000000</f>
        <v>1124.714744480803</v>
      </c>
      <c r="AH6" s="162">
        <f aca="true" t="shared" si="11" ref="AH6:AH38">Y6/C6/31*1000000</f>
        <v>449.4667535081231</v>
      </c>
      <c r="AI6" s="163">
        <f t="shared" si="1"/>
        <v>16.011186007791412</v>
      </c>
    </row>
    <row r="7" spans="1:35" s="168" customFormat="1" ht="19.5" customHeight="1">
      <c r="A7" s="165">
        <v>2</v>
      </c>
      <c r="B7" s="166" t="s">
        <v>21</v>
      </c>
      <c r="C7" s="167">
        <v>57622</v>
      </c>
      <c r="D7" s="150">
        <f aca="true" t="shared" si="12" ref="D7:F38">G7+J7+M7+P7+S7+V7</f>
        <v>1339.6000000000001</v>
      </c>
      <c r="E7" s="151">
        <f t="shared" si="12"/>
        <v>1131.9</v>
      </c>
      <c r="F7" s="151">
        <f t="shared" si="12"/>
        <v>207.7</v>
      </c>
      <c r="G7" s="152">
        <f>SUM(H7:I7)</f>
        <v>0</v>
      </c>
      <c r="H7" s="151">
        <v>0</v>
      </c>
      <c r="I7" s="151">
        <v>0</v>
      </c>
      <c r="J7" s="152">
        <f>SUM(K7:L7)</f>
        <v>1037</v>
      </c>
      <c r="K7" s="151">
        <v>938.3</v>
      </c>
      <c r="L7" s="151">
        <v>98.7</v>
      </c>
      <c r="M7" s="152">
        <f>SUM(N7:O7)</f>
        <v>58.7</v>
      </c>
      <c r="N7" s="151">
        <v>33.6</v>
      </c>
      <c r="O7" s="151">
        <v>25.1</v>
      </c>
      <c r="P7" s="152">
        <f>SUM(Q7:R7)</f>
        <v>194.5</v>
      </c>
      <c r="Q7" s="151">
        <v>149.3</v>
      </c>
      <c r="R7" s="151">
        <v>45.2</v>
      </c>
      <c r="S7" s="152">
        <f>SUM(T7:U7)</f>
        <v>0</v>
      </c>
      <c r="T7" s="151">
        <v>0</v>
      </c>
      <c r="U7" s="151">
        <v>0</v>
      </c>
      <c r="V7" s="152">
        <f>SUM(W7:X7)</f>
        <v>49.400000000000006</v>
      </c>
      <c r="W7" s="151">
        <v>10.7</v>
      </c>
      <c r="X7" s="151">
        <v>38.7</v>
      </c>
      <c r="Y7" s="153">
        <v>591</v>
      </c>
      <c r="Z7" s="154">
        <f>D7+Y7</f>
        <v>1930.6000000000001</v>
      </c>
      <c r="AA7" s="155">
        <f>SUM(AB7:AC7)</f>
        <v>1339.6000000000001</v>
      </c>
      <c r="AB7" s="156">
        <f>G7+J7+M7+S7+V7</f>
        <v>1145.1000000000001</v>
      </c>
      <c r="AC7" s="157">
        <f>P7</f>
        <v>194.5</v>
      </c>
      <c r="AD7" s="158">
        <f t="shared" si="7"/>
        <v>749.9375798446159</v>
      </c>
      <c r="AE7" s="159">
        <f t="shared" si="8"/>
        <v>641.0521966856297</v>
      </c>
      <c r="AF7" s="160">
        <f t="shared" si="9"/>
        <v>108.8853831589861</v>
      </c>
      <c r="AG7" s="161">
        <f t="shared" si="10"/>
        <v>1080.7923944819463</v>
      </c>
      <c r="AH7" s="162">
        <f t="shared" si="11"/>
        <v>330.8548146373305</v>
      </c>
      <c r="AI7" s="163">
        <f t="shared" si="1"/>
        <v>14.51925948044192</v>
      </c>
    </row>
    <row r="8" spans="1:35" s="168" customFormat="1" ht="19.5" customHeight="1">
      <c r="A8" s="165">
        <v>3</v>
      </c>
      <c r="B8" s="169" t="s">
        <v>22</v>
      </c>
      <c r="C8" s="167">
        <v>39135</v>
      </c>
      <c r="D8" s="150">
        <f t="shared" si="12"/>
        <v>833.0000000000001</v>
      </c>
      <c r="E8" s="151">
        <f t="shared" si="12"/>
        <v>757.6</v>
      </c>
      <c r="F8" s="151">
        <f t="shared" si="12"/>
        <v>75.39999999999999</v>
      </c>
      <c r="G8" s="152">
        <f>SUM(H8:I8)</f>
        <v>0</v>
      </c>
      <c r="H8" s="151">
        <v>0</v>
      </c>
      <c r="I8" s="151">
        <v>0</v>
      </c>
      <c r="J8" s="152">
        <f>SUM(K8:L8)</f>
        <v>734.4000000000001</v>
      </c>
      <c r="K8" s="151">
        <v>687.2</v>
      </c>
      <c r="L8" s="151">
        <v>47.2</v>
      </c>
      <c r="M8" s="152">
        <f>SUM(N8:O8)</f>
        <v>71</v>
      </c>
      <c r="N8" s="151">
        <v>51.6</v>
      </c>
      <c r="O8" s="151">
        <v>19.4</v>
      </c>
      <c r="P8" s="152">
        <f>SUM(Q8:R8)</f>
        <v>27.6</v>
      </c>
      <c r="Q8" s="151">
        <v>18.8</v>
      </c>
      <c r="R8" s="151">
        <v>8.8</v>
      </c>
      <c r="S8" s="152">
        <f>SUM(T8:U8)</f>
        <v>0</v>
      </c>
      <c r="T8" s="151">
        <v>0</v>
      </c>
      <c r="U8" s="151">
        <v>0</v>
      </c>
      <c r="V8" s="152">
        <f>SUM(W8:X8)</f>
        <v>0</v>
      </c>
      <c r="W8" s="151">
        <v>0</v>
      </c>
      <c r="X8" s="151">
        <v>0</v>
      </c>
      <c r="Y8" s="153">
        <v>81.6</v>
      </c>
      <c r="Z8" s="154">
        <f>D8+Y8</f>
        <v>914.6000000000001</v>
      </c>
      <c r="AA8" s="155">
        <f>SUM(AB8:AC8)</f>
        <v>833.0000000000001</v>
      </c>
      <c r="AB8" s="156">
        <f>G8+J8+M8+S8+V8</f>
        <v>805.4000000000001</v>
      </c>
      <c r="AC8" s="157">
        <f>P8</f>
        <v>27.6</v>
      </c>
      <c r="AD8" s="158">
        <f t="shared" si="7"/>
        <v>686.6224030135553</v>
      </c>
      <c r="AE8" s="159">
        <f t="shared" si="8"/>
        <v>663.8723690121459</v>
      </c>
      <c r="AF8" s="160">
        <f t="shared" si="9"/>
        <v>22.750034001409514</v>
      </c>
      <c r="AG8" s="161">
        <f t="shared" si="10"/>
        <v>753.8833731046791</v>
      </c>
      <c r="AH8" s="162">
        <f t="shared" si="11"/>
        <v>67.26097009112377</v>
      </c>
      <c r="AI8" s="163">
        <f t="shared" si="1"/>
        <v>3.313325330132052</v>
      </c>
    </row>
    <row r="9" spans="1:35" s="164" customFormat="1" ht="19.5" customHeight="1">
      <c r="A9" s="170">
        <v>4</v>
      </c>
      <c r="B9" s="169" t="s">
        <v>23</v>
      </c>
      <c r="C9" s="167">
        <v>100883</v>
      </c>
      <c r="D9" s="171">
        <f t="shared" si="12"/>
        <v>1659.8</v>
      </c>
      <c r="E9" s="151">
        <f t="shared" si="12"/>
        <v>1625.8</v>
      </c>
      <c r="F9" s="151">
        <f t="shared" si="12"/>
        <v>34</v>
      </c>
      <c r="G9" s="172">
        <f t="shared" si="2"/>
        <v>0</v>
      </c>
      <c r="H9" s="173">
        <v>0</v>
      </c>
      <c r="I9" s="173">
        <v>0</v>
      </c>
      <c r="J9" s="172">
        <f aca="true" t="shared" si="13" ref="J9:J38">SUM(K9:L9)</f>
        <v>1493.2</v>
      </c>
      <c r="K9" s="173">
        <v>1473.2</v>
      </c>
      <c r="L9" s="173">
        <v>20</v>
      </c>
      <c r="M9" s="172">
        <f aca="true" t="shared" si="14" ref="M9:M38">SUM(N9:O9)</f>
        <v>71.3</v>
      </c>
      <c r="N9" s="173">
        <v>69.1</v>
      </c>
      <c r="O9" s="173">
        <v>2.2</v>
      </c>
      <c r="P9" s="172">
        <f aca="true" t="shared" si="15" ref="P9:P38">SUM(Q9:R9)</f>
        <v>83.5</v>
      </c>
      <c r="Q9" s="173">
        <v>83.5</v>
      </c>
      <c r="R9" s="173">
        <v>0</v>
      </c>
      <c r="S9" s="172">
        <f aca="true" t="shared" si="16" ref="S9:S38">SUM(T9:U9)</f>
        <v>0</v>
      </c>
      <c r="T9" s="173">
        <v>0</v>
      </c>
      <c r="U9" s="173">
        <v>0</v>
      </c>
      <c r="V9" s="172">
        <f aca="true" t="shared" si="17" ref="V9:V38">SUM(W9:X9)</f>
        <v>11.8</v>
      </c>
      <c r="W9" s="173">
        <v>0</v>
      </c>
      <c r="X9" s="173">
        <v>11.8</v>
      </c>
      <c r="Y9" s="174">
        <v>1336.9</v>
      </c>
      <c r="Z9" s="175">
        <f t="shared" si="3"/>
        <v>2996.7</v>
      </c>
      <c r="AA9" s="176">
        <f t="shared" si="4"/>
        <v>1659.8</v>
      </c>
      <c r="AB9" s="177">
        <f t="shared" si="5"/>
        <v>1576.3</v>
      </c>
      <c r="AC9" s="178">
        <f t="shared" si="6"/>
        <v>83.5</v>
      </c>
      <c r="AD9" s="179">
        <f t="shared" si="7"/>
        <v>530.7329826023312</v>
      </c>
      <c r="AE9" s="180">
        <f t="shared" si="8"/>
        <v>504.0332573057324</v>
      </c>
      <c r="AF9" s="181">
        <f t="shared" si="9"/>
        <v>26.699725296598775</v>
      </c>
      <c r="AG9" s="182">
        <f t="shared" si="10"/>
        <v>958.2163688181743</v>
      </c>
      <c r="AH9" s="183">
        <f t="shared" si="11"/>
        <v>427.48338621584315</v>
      </c>
      <c r="AI9" s="184">
        <f t="shared" si="1"/>
        <v>5.03072659356549</v>
      </c>
    </row>
    <row r="10" spans="1:35" s="164" customFormat="1" ht="19.5" customHeight="1">
      <c r="A10" s="170">
        <v>5</v>
      </c>
      <c r="B10" s="169" t="s">
        <v>107</v>
      </c>
      <c r="C10" s="167">
        <v>93925</v>
      </c>
      <c r="D10" s="171">
        <f t="shared" si="12"/>
        <v>1470.5</v>
      </c>
      <c r="E10" s="151">
        <f t="shared" si="12"/>
        <v>1412.5</v>
      </c>
      <c r="F10" s="151">
        <f t="shared" si="12"/>
        <v>58</v>
      </c>
      <c r="G10" s="172">
        <f t="shared" si="2"/>
        <v>0</v>
      </c>
      <c r="H10" s="173">
        <v>0</v>
      </c>
      <c r="I10" s="173">
        <v>0</v>
      </c>
      <c r="J10" s="172">
        <f t="shared" si="13"/>
        <v>1073.8</v>
      </c>
      <c r="K10" s="173">
        <v>1032.8</v>
      </c>
      <c r="L10" s="173">
        <v>41</v>
      </c>
      <c r="M10" s="172">
        <f t="shared" si="14"/>
        <v>68.3</v>
      </c>
      <c r="N10" s="173">
        <v>51.3</v>
      </c>
      <c r="O10" s="173">
        <v>17</v>
      </c>
      <c r="P10" s="172">
        <f t="shared" si="15"/>
        <v>328.4</v>
      </c>
      <c r="Q10" s="173">
        <v>328.4</v>
      </c>
      <c r="R10" s="173">
        <v>0</v>
      </c>
      <c r="S10" s="172">
        <f t="shared" si="16"/>
        <v>0</v>
      </c>
      <c r="T10" s="173">
        <v>0</v>
      </c>
      <c r="U10" s="173">
        <v>0</v>
      </c>
      <c r="V10" s="172">
        <f t="shared" si="17"/>
        <v>0</v>
      </c>
      <c r="W10" s="173">
        <v>0</v>
      </c>
      <c r="X10" s="173">
        <v>0</v>
      </c>
      <c r="Y10" s="174">
        <v>802.3</v>
      </c>
      <c r="Z10" s="175">
        <f t="shared" si="3"/>
        <v>2272.8</v>
      </c>
      <c r="AA10" s="176">
        <f t="shared" si="4"/>
        <v>1470.5</v>
      </c>
      <c r="AB10" s="177">
        <f t="shared" si="5"/>
        <v>1142.1</v>
      </c>
      <c r="AC10" s="178">
        <f t="shared" si="6"/>
        <v>328.4</v>
      </c>
      <c r="AD10" s="179">
        <f t="shared" si="7"/>
        <v>505.0357612027441</v>
      </c>
      <c r="AE10" s="180">
        <f t="shared" si="8"/>
        <v>392.2484480582482</v>
      </c>
      <c r="AF10" s="181">
        <f t="shared" si="9"/>
        <v>112.78731314449587</v>
      </c>
      <c r="AG10" s="182">
        <f t="shared" si="10"/>
        <v>780.5816239793247</v>
      </c>
      <c r="AH10" s="183">
        <f t="shared" si="11"/>
        <v>275.54586277658046</v>
      </c>
      <c r="AI10" s="184">
        <f t="shared" si="1"/>
        <v>22.332539952397145</v>
      </c>
    </row>
    <row r="11" spans="1:35" s="164" customFormat="1" ht="19.5" customHeight="1">
      <c r="A11" s="170">
        <v>6</v>
      </c>
      <c r="B11" s="169" t="s">
        <v>108</v>
      </c>
      <c r="C11" s="167">
        <v>37534</v>
      </c>
      <c r="D11" s="171">
        <f t="shared" si="12"/>
        <v>885.2</v>
      </c>
      <c r="E11" s="151">
        <f t="shared" si="12"/>
        <v>764.0000000000001</v>
      </c>
      <c r="F11" s="151">
        <f t="shared" si="12"/>
        <v>121.2</v>
      </c>
      <c r="G11" s="172">
        <f>SUM(H11:I11)</f>
        <v>0</v>
      </c>
      <c r="H11" s="185">
        <v>0</v>
      </c>
      <c r="I11" s="173">
        <v>0</v>
      </c>
      <c r="J11" s="172">
        <f t="shared" si="13"/>
        <v>746.2</v>
      </c>
      <c r="K11" s="173">
        <v>661.1</v>
      </c>
      <c r="L11" s="173">
        <v>85.1</v>
      </c>
      <c r="M11" s="172">
        <f t="shared" si="14"/>
        <v>60.4</v>
      </c>
      <c r="N11" s="173">
        <v>31.2</v>
      </c>
      <c r="O11" s="173">
        <v>29.2</v>
      </c>
      <c r="P11" s="172">
        <f t="shared" si="15"/>
        <v>78.60000000000001</v>
      </c>
      <c r="Q11" s="173">
        <v>71.7</v>
      </c>
      <c r="R11" s="173">
        <v>6.9</v>
      </c>
      <c r="S11" s="172">
        <f t="shared" si="16"/>
        <v>0</v>
      </c>
      <c r="T11" s="173">
        <v>0</v>
      </c>
      <c r="U11" s="173">
        <v>0</v>
      </c>
      <c r="V11" s="172">
        <f t="shared" si="17"/>
        <v>0</v>
      </c>
      <c r="W11" s="173">
        <v>0</v>
      </c>
      <c r="X11" s="173">
        <v>0</v>
      </c>
      <c r="Y11" s="174">
        <v>354.7</v>
      </c>
      <c r="Z11" s="175">
        <f t="shared" si="3"/>
        <v>1239.9</v>
      </c>
      <c r="AA11" s="176">
        <f t="shared" si="4"/>
        <v>885.2</v>
      </c>
      <c r="AB11" s="177">
        <f t="shared" si="5"/>
        <v>806.6</v>
      </c>
      <c r="AC11" s="178">
        <f t="shared" si="6"/>
        <v>78.60000000000001</v>
      </c>
      <c r="AD11" s="179">
        <f t="shared" si="7"/>
        <v>760.772598435483</v>
      </c>
      <c r="AE11" s="180">
        <f t="shared" si="8"/>
        <v>693.2209420448041</v>
      </c>
      <c r="AF11" s="181">
        <f t="shared" si="9"/>
        <v>67.55165639067891</v>
      </c>
      <c r="AG11" s="182">
        <f t="shared" si="10"/>
        <v>1065.6144880254806</v>
      </c>
      <c r="AH11" s="183">
        <f t="shared" si="11"/>
        <v>304.8418895899975</v>
      </c>
      <c r="AI11" s="184">
        <f t="shared" si="1"/>
        <v>8.879349299593313</v>
      </c>
    </row>
    <row r="12" spans="1:35" s="164" customFormat="1" ht="19.5" customHeight="1">
      <c r="A12" s="170">
        <v>7</v>
      </c>
      <c r="B12" s="169" t="s">
        <v>26</v>
      </c>
      <c r="C12" s="167">
        <v>29499</v>
      </c>
      <c r="D12" s="171">
        <f>G12+J12+M12+P12+S12+V12</f>
        <v>586.8</v>
      </c>
      <c r="E12" s="151">
        <f>H12+K12+N12+Q12+T12+W12</f>
        <v>531.1999999999999</v>
      </c>
      <c r="F12" s="151">
        <f>I12+L12+O12+R12+U12+X12</f>
        <v>55.6</v>
      </c>
      <c r="G12" s="172">
        <f>SUM(H12:I12)</f>
        <v>0</v>
      </c>
      <c r="H12" s="185">
        <v>0</v>
      </c>
      <c r="I12" s="173">
        <v>0</v>
      </c>
      <c r="J12" s="172">
        <f>SUM(K12:L12)</f>
        <v>438.5</v>
      </c>
      <c r="K12" s="173">
        <v>408.4</v>
      </c>
      <c r="L12" s="173">
        <v>30.1</v>
      </c>
      <c r="M12" s="172">
        <f>SUM(N12:O12)</f>
        <v>31.5</v>
      </c>
      <c r="N12" s="173">
        <v>25.6</v>
      </c>
      <c r="O12" s="173">
        <v>5.9</v>
      </c>
      <c r="P12" s="172">
        <f>SUM(Q12:R12)</f>
        <v>102.39999999999999</v>
      </c>
      <c r="Q12" s="173">
        <v>91.8</v>
      </c>
      <c r="R12" s="173">
        <v>10.6</v>
      </c>
      <c r="S12" s="172">
        <f>SUM(T12:U12)</f>
        <v>0</v>
      </c>
      <c r="T12" s="173">
        <v>0</v>
      </c>
      <c r="U12" s="173">
        <v>0</v>
      </c>
      <c r="V12" s="172">
        <f>SUM(W12:X12)</f>
        <v>14.4</v>
      </c>
      <c r="W12" s="173">
        <v>5.4</v>
      </c>
      <c r="X12" s="173">
        <v>9</v>
      </c>
      <c r="Y12" s="174">
        <v>271.6</v>
      </c>
      <c r="Z12" s="175">
        <f>D12+Y12</f>
        <v>858.4</v>
      </c>
      <c r="AA12" s="176">
        <f>SUM(AB12:AC12)</f>
        <v>586.8</v>
      </c>
      <c r="AB12" s="177">
        <f>G12+J12+M12+S12+V12</f>
        <v>484.4</v>
      </c>
      <c r="AC12" s="178">
        <f>P12</f>
        <v>102.39999999999999</v>
      </c>
      <c r="AD12" s="179">
        <f t="shared" si="7"/>
        <v>641.6838624382018</v>
      </c>
      <c r="AE12" s="180">
        <f t="shared" si="8"/>
        <v>529.7063104380793</v>
      </c>
      <c r="AF12" s="181">
        <f t="shared" si="9"/>
        <v>111.97755200012247</v>
      </c>
      <c r="AG12" s="182">
        <f t="shared" si="10"/>
        <v>938.6868226260267</v>
      </c>
      <c r="AH12" s="183">
        <f t="shared" si="11"/>
        <v>297.00296018782484</v>
      </c>
      <c r="AI12" s="184">
        <f t="shared" si="1"/>
        <v>17.4505794137696</v>
      </c>
    </row>
    <row r="13" spans="1:35" s="164" customFormat="1" ht="19.5" customHeight="1">
      <c r="A13" s="170">
        <v>8</v>
      </c>
      <c r="B13" s="169" t="s">
        <v>109</v>
      </c>
      <c r="C13" s="167">
        <v>126326</v>
      </c>
      <c r="D13" s="171">
        <f t="shared" si="12"/>
        <v>2407.3</v>
      </c>
      <c r="E13" s="151">
        <f t="shared" si="12"/>
        <v>2305.7</v>
      </c>
      <c r="F13" s="151">
        <f t="shared" si="12"/>
        <v>101.6</v>
      </c>
      <c r="G13" s="172">
        <f t="shared" si="2"/>
        <v>0</v>
      </c>
      <c r="H13" s="173">
        <v>0</v>
      </c>
      <c r="I13" s="173">
        <v>0</v>
      </c>
      <c r="J13" s="172">
        <f t="shared" si="13"/>
        <v>2000.6</v>
      </c>
      <c r="K13" s="173">
        <v>1926.8</v>
      </c>
      <c r="L13" s="173">
        <v>73.8</v>
      </c>
      <c r="M13" s="172">
        <f t="shared" si="14"/>
        <v>114.9</v>
      </c>
      <c r="N13" s="173">
        <v>104.2</v>
      </c>
      <c r="O13" s="173">
        <v>10.7</v>
      </c>
      <c r="P13" s="172">
        <f t="shared" si="15"/>
        <v>275</v>
      </c>
      <c r="Q13" s="173">
        <v>274.7</v>
      </c>
      <c r="R13" s="173">
        <v>0.3</v>
      </c>
      <c r="S13" s="172">
        <f t="shared" si="16"/>
        <v>0</v>
      </c>
      <c r="T13" s="173">
        <v>0</v>
      </c>
      <c r="U13" s="173">
        <v>0</v>
      </c>
      <c r="V13" s="172">
        <f t="shared" si="17"/>
        <v>16.8</v>
      </c>
      <c r="W13" s="173">
        <v>0</v>
      </c>
      <c r="X13" s="173">
        <v>16.8</v>
      </c>
      <c r="Y13" s="174">
        <v>837.3</v>
      </c>
      <c r="Z13" s="175">
        <f t="shared" si="3"/>
        <v>3244.6000000000004</v>
      </c>
      <c r="AA13" s="176">
        <f t="shared" si="4"/>
        <v>2407.3</v>
      </c>
      <c r="AB13" s="177">
        <f t="shared" si="5"/>
        <v>2132.3</v>
      </c>
      <c r="AC13" s="178">
        <f t="shared" si="6"/>
        <v>275</v>
      </c>
      <c r="AD13" s="179">
        <f t="shared" si="7"/>
        <v>614.7177834307856</v>
      </c>
      <c r="AE13" s="180">
        <f t="shared" si="8"/>
        <v>544.4949651516073</v>
      </c>
      <c r="AF13" s="181">
        <f t="shared" si="9"/>
        <v>70.22281827917836</v>
      </c>
      <c r="AG13" s="182">
        <f t="shared" si="10"/>
        <v>828.5271134131713</v>
      </c>
      <c r="AH13" s="183">
        <f t="shared" si="11"/>
        <v>213.80932998238555</v>
      </c>
      <c r="AI13" s="184">
        <f t="shared" si="1"/>
        <v>11.423586590786357</v>
      </c>
    </row>
    <row r="14" spans="1:35" s="168" customFormat="1" ht="17.25" customHeight="1">
      <c r="A14" s="165">
        <v>9</v>
      </c>
      <c r="B14" s="169" t="s">
        <v>110</v>
      </c>
      <c r="C14" s="167">
        <v>20662</v>
      </c>
      <c r="D14" s="171">
        <f t="shared" si="12"/>
        <v>337.49999999999994</v>
      </c>
      <c r="E14" s="151">
        <f>H14+K14+N14+Q14+T14+W14</f>
        <v>281.59999999999997</v>
      </c>
      <c r="F14" s="151">
        <f t="shared" si="12"/>
        <v>55.900000000000006</v>
      </c>
      <c r="G14" s="172">
        <f t="shared" si="2"/>
        <v>0</v>
      </c>
      <c r="H14" s="185">
        <v>0</v>
      </c>
      <c r="I14" s="185">
        <v>0</v>
      </c>
      <c r="J14" s="172">
        <f t="shared" si="13"/>
        <v>274.9</v>
      </c>
      <c r="K14" s="185">
        <v>229.7</v>
      </c>
      <c r="L14" s="185">
        <v>45.2</v>
      </c>
      <c r="M14" s="172">
        <f t="shared" si="14"/>
        <v>4.2</v>
      </c>
      <c r="N14" s="185">
        <v>0</v>
      </c>
      <c r="O14" s="185">
        <v>4.2</v>
      </c>
      <c r="P14" s="172">
        <f t="shared" si="15"/>
        <v>58.4</v>
      </c>
      <c r="Q14" s="185">
        <v>51.9</v>
      </c>
      <c r="R14" s="185">
        <v>6.5</v>
      </c>
      <c r="S14" s="172">
        <v>0</v>
      </c>
      <c r="T14" s="185">
        <v>0</v>
      </c>
      <c r="U14" s="185">
        <v>0</v>
      </c>
      <c r="V14" s="172">
        <f t="shared" si="17"/>
        <v>0</v>
      </c>
      <c r="W14" s="185">
        <v>0</v>
      </c>
      <c r="X14" s="185">
        <v>0</v>
      </c>
      <c r="Y14" s="174">
        <v>75.1</v>
      </c>
      <c r="Z14" s="175">
        <f t="shared" si="3"/>
        <v>412.5999999999999</v>
      </c>
      <c r="AA14" s="176">
        <f t="shared" si="4"/>
        <v>337.49999999999994</v>
      </c>
      <c r="AB14" s="177">
        <f>G14+J14+M14+S14+V14</f>
        <v>279.09999999999997</v>
      </c>
      <c r="AC14" s="178">
        <f>P14</f>
        <v>58.4</v>
      </c>
      <c r="AD14" s="186">
        <f t="shared" si="7"/>
        <v>526.9139857803478</v>
      </c>
      <c r="AE14" s="180">
        <f t="shared" si="8"/>
        <v>435.73835090754096</v>
      </c>
      <c r="AF14" s="181">
        <f t="shared" si="9"/>
        <v>91.17563487280687</v>
      </c>
      <c r="AG14" s="182">
        <f t="shared" si="10"/>
        <v>644.1621052828785</v>
      </c>
      <c r="AH14" s="187">
        <f t="shared" si="11"/>
        <v>117.24811950253074</v>
      </c>
      <c r="AI14" s="184">
        <f t="shared" si="1"/>
        <v>17.303703703703707</v>
      </c>
    </row>
    <row r="15" spans="1:35" s="168" customFormat="1" ht="19.5" customHeight="1">
      <c r="A15" s="165">
        <v>10</v>
      </c>
      <c r="B15" s="169" t="s">
        <v>29</v>
      </c>
      <c r="C15" s="167">
        <v>37078</v>
      </c>
      <c r="D15" s="171">
        <f t="shared" si="12"/>
        <v>905.4</v>
      </c>
      <c r="E15" s="151">
        <f t="shared" si="12"/>
        <v>821.5999999999999</v>
      </c>
      <c r="F15" s="151">
        <f t="shared" si="12"/>
        <v>83.8</v>
      </c>
      <c r="G15" s="172">
        <f t="shared" si="2"/>
        <v>663.4</v>
      </c>
      <c r="H15" s="185">
        <v>663.4</v>
      </c>
      <c r="I15" s="185">
        <v>0</v>
      </c>
      <c r="J15" s="172">
        <f t="shared" si="13"/>
        <v>69.1</v>
      </c>
      <c r="K15" s="185">
        <v>0</v>
      </c>
      <c r="L15" s="185">
        <v>69.1</v>
      </c>
      <c r="M15" s="172">
        <f t="shared" si="14"/>
        <v>3.5</v>
      </c>
      <c r="N15" s="185">
        <v>0</v>
      </c>
      <c r="O15" s="185">
        <v>3.5</v>
      </c>
      <c r="P15" s="172">
        <f t="shared" si="15"/>
        <v>150.9</v>
      </c>
      <c r="Q15" s="185">
        <v>150.9</v>
      </c>
      <c r="R15" s="185">
        <v>0</v>
      </c>
      <c r="S15" s="172">
        <f t="shared" si="16"/>
        <v>0</v>
      </c>
      <c r="T15" s="185">
        <v>0</v>
      </c>
      <c r="U15" s="185">
        <v>0</v>
      </c>
      <c r="V15" s="172">
        <f t="shared" si="17"/>
        <v>18.5</v>
      </c>
      <c r="W15" s="185">
        <v>7.3</v>
      </c>
      <c r="X15" s="185">
        <v>11.2</v>
      </c>
      <c r="Y15" s="174">
        <v>453.2</v>
      </c>
      <c r="Z15" s="175">
        <f t="shared" si="3"/>
        <v>1358.6</v>
      </c>
      <c r="AA15" s="176">
        <f t="shared" si="4"/>
        <v>905.4</v>
      </c>
      <c r="AB15" s="177">
        <f>G15+J15+M15+S15+V15</f>
        <v>754.5</v>
      </c>
      <c r="AC15" s="178">
        <f>P15</f>
        <v>150.9</v>
      </c>
      <c r="AD15" s="179">
        <f t="shared" si="7"/>
        <v>787.7029940369822</v>
      </c>
      <c r="AE15" s="180">
        <f t="shared" si="8"/>
        <v>656.4191616974852</v>
      </c>
      <c r="AF15" s="181">
        <f t="shared" si="9"/>
        <v>131.28383233949705</v>
      </c>
      <c r="AG15" s="182">
        <f t="shared" si="10"/>
        <v>1181.9894938133907</v>
      </c>
      <c r="AH15" s="183">
        <f t="shared" si="11"/>
        <v>394.28649977640856</v>
      </c>
      <c r="AI15" s="184">
        <f t="shared" si="1"/>
        <v>16.666666666666668</v>
      </c>
    </row>
    <row r="16" spans="1:35" s="164" customFormat="1" ht="19.5" customHeight="1">
      <c r="A16" s="170">
        <v>11</v>
      </c>
      <c r="B16" s="169" t="s">
        <v>111</v>
      </c>
      <c r="C16" s="167">
        <v>29508</v>
      </c>
      <c r="D16" s="171">
        <f t="shared" si="12"/>
        <v>663.8000000000001</v>
      </c>
      <c r="E16" s="151">
        <f t="shared" si="12"/>
        <v>638.1</v>
      </c>
      <c r="F16" s="151">
        <f t="shared" si="12"/>
        <v>25.7</v>
      </c>
      <c r="G16" s="172">
        <f t="shared" si="2"/>
        <v>0</v>
      </c>
      <c r="H16" s="173">
        <v>0</v>
      </c>
      <c r="I16" s="173">
        <v>0</v>
      </c>
      <c r="J16" s="172">
        <f t="shared" si="13"/>
        <v>511.7</v>
      </c>
      <c r="K16" s="173">
        <v>503.7</v>
      </c>
      <c r="L16" s="173">
        <v>8</v>
      </c>
      <c r="M16" s="172">
        <f t="shared" si="14"/>
        <v>23</v>
      </c>
      <c r="N16" s="173">
        <v>18.8</v>
      </c>
      <c r="O16" s="173">
        <v>4.2</v>
      </c>
      <c r="P16" s="172">
        <f t="shared" si="15"/>
        <v>101.10000000000001</v>
      </c>
      <c r="Q16" s="173">
        <v>99.7</v>
      </c>
      <c r="R16" s="173">
        <v>1.4</v>
      </c>
      <c r="S16" s="172">
        <f t="shared" si="16"/>
        <v>0</v>
      </c>
      <c r="T16" s="173">
        <v>0</v>
      </c>
      <c r="U16" s="173">
        <v>0</v>
      </c>
      <c r="V16" s="172">
        <f t="shared" si="17"/>
        <v>28</v>
      </c>
      <c r="W16" s="173">
        <v>15.9</v>
      </c>
      <c r="X16" s="173">
        <v>12.1</v>
      </c>
      <c r="Y16" s="174">
        <v>226.3</v>
      </c>
      <c r="Z16" s="175">
        <f t="shared" si="3"/>
        <v>890.1000000000001</v>
      </c>
      <c r="AA16" s="176">
        <f t="shared" si="4"/>
        <v>663.8000000000001</v>
      </c>
      <c r="AB16" s="177">
        <f t="shared" si="5"/>
        <v>562.7</v>
      </c>
      <c r="AC16" s="178">
        <f t="shared" si="6"/>
        <v>101.10000000000001</v>
      </c>
      <c r="AD16" s="179">
        <f t="shared" si="7"/>
        <v>725.6643359701252</v>
      </c>
      <c r="AE16" s="180">
        <f t="shared" si="8"/>
        <v>615.1420937788332</v>
      </c>
      <c r="AF16" s="181">
        <f t="shared" si="9"/>
        <v>110.52224219129204</v>
      </c>
      <c r="AG16" s="182">
        <f t="shared" si="10"/>
        <v>973.0548741292686</v>
      </c>
      <c r="AH16" s="183">
        <f t="shared" si="11"/>
        <v>247.3905381591433</v>
      </c>
      <c r="AI16" s="184">
        <f t="shared" si="1"/>
        <v>15.230491111780655</v>
      </c>
    </row>
    <row r="17" spans="1:35" s="164" customFormat="1" ht="19.5" customHeight="1">
      <c r="A17" s="170">
        <v>12</v>
      </c>
      <c r="B17" s="169" t="s">
        <v>112</v>
      </c>
      <c r="C17" s="167">
        <v>28239</v>
      </c>
      <c r="D17" s="171">
        <f t="shared" si="12"/>
        <v>639.6</v>
      </c>
      <c r="E17" s="151">
        <f t="shared" si="12"/>
        <v>550.1</v>
      </c>
      <c r="F17" s="151">
        <f t="shared" si="12"/>
        <v>89.5</v>
      </c>
      <c r="G17" s="172">
        <f t="shared" si="2"/>
        <v>0</v>
      </c>
      <c r="H17" s="173">
        <v>0</v>
      </c>
      <c r="I17" s="173">
        <v>0</v>
      </c>
      <c r="J17" s="172">
        <f t="shared" si="13"/>
        <v>500.5</v>
      </c>
      <c r="K17" s="173">
        <v>438.3</v>
      </c>
      <c r="L17" s="173">
        <v>62.2</v>
      </c>
      <c r="M17" s="172">
        <f t="shared" si="14"/>
        <v>5.3</v>
      </c>
      <c r="N17" s="173">
        <v>0</v>
      </c>
      <c r="O17" s="173">
        <v>5.3</v>
      </c>
      <c r="P17" s="172">
        <f t="shared" si="15"/>
        <v>133.8</v>
      </c>
      <c r="Q17" s="173">
        <v>111.8</v>
      </c>
      <c r="R17" s="173">
        <v>22</v>
      </c>
      <c r="S17" s="172">
        <v>0</v>
      </c>
      <c r="T17" s="173">
        <v>0</v>
      </c>
      <c r="U17" s="173">
        <v>0</v>
      </c>
      <c r="V17" s="172">
        <f t="shared" si="17"/>
        <v>0</v>
      </c>
      <c r="W17" s="173">
        <v>0</v>
      </c>
      <c r="X17" s="173">
        <v>0</v>
      </c>
      <c r="Y17" s="174">
        <v>306.6</v>
      </c>
      <c r="Z17" s="175">
        <f t="shared" si="3"/>
        <v>946.2</v>
      </c>
      <c r="AA17" s="176">
        <f t="shared" si="4"/>
        <v>639.6</v>
      </c>
      <c r="AB17" s="177">
        <f t="shared" si="5"/>
        <v>505.8</v>
      </c>
      <c r="AC17" s="178">
        <f t="shared" si="6"/>
        <v>133.8</v>
      </c>
      <c r="AD17" s="179">
        <f t="shared" si="7"/>
        <v>730.6299112757581</v>
      </c>
      <c r="AE17" s="180">
        <f t="shared" si="8"/>
        <v>577.7870686730431</v>
      </c>
      <c r="AF17" s="181">
        <f t="shared" si="9"/>
        <v>152.84284260271488</v>
      </c>
      <c r="AG17" s="182">
        <f t="shared" si="10"/>
        <v>1080.8662008272706</v>
      </c>
      <c r="AH17" s="183">
        <f t="shared" si="11"/>
        <v>350.2362895515126</v>
      </c>
      <c r="AI17" s="184">
        <f t="shared" si="1"/>
        <v>20.919324577861165</v>
      </c>
    </row>
    <row r="18" spans="1:35" s="164" customFormat="1" ht="19.5" customHeight="1">
      <c r="A18" s="170">
        <v>13</v>
      </c>
      <c r="B18" s="169" t="s">
        <v>113</v>
      </c>
      <c r="C18" s="167">
        <v>123974</v>
      </c>
      <c r="D18" s="171">
        <f t="shared" si="12"/>
        <v>2242.3999999999996</v>
      </c>
      <c r="E18" s="151">
        <f t="shared" si="12"/>
        <v>2150</v>
      </c>
      <c r="F18" s="151">
        <f t="shared" si="12"/>
        <v>92.39999999999999</v>
      </c>
      <c r="G18" s="172">
        <f t="shared" si="2"/>
        <v>0</v>
      </c>
      <c r="H18" s="173">
        <v>0</v>
      </c>
      <c r="I18" s="173">
        <v>0</v>
      </c>
      <c r="J18" s="172">
        <f t="shared" si="13"/>
        <v>1862.6</v>
      </c>
      <c r="K18" s="173">
        <v>1795</v>
      </c>
      <c r="L18" s="173">
        <v>67.6</v>
      </c>
      <c r="M18" s="172">
        <f t="shared" si="14"/>
        <v>106.6</v>
      </c>
      <c r="N18" s="173">
        <v>81.8</v>
      </c>
      <c r="O18" s="173">
        <v>24.8</v>
      </c>
      <c r="P18" s="172">
        <f t="shared" si="15"/>
        <v>273.2</v>
      </c>
      <c r="Q18" s="173">
        <v>273.2</v>
      </c>
      <c r="R18" s="173">
        <v>0</v>
      </c>
      <c r="S18" s="172">
        <f t="shared" si="16"/>
        <v>0</v>
      </c>
      <c r="T18" s="173">
        <v>0</v>
      </c>
      <c r="U18" s="173">
        <v>0</v>
      </c>
      <c r="V18" s="172">
        <f t="shared" si="17"/>
        <v>0</v>
      </c>
      <c r="W18" s="173">
        <v>0</v>
      </c>
      <c r="X18" s="173">
        <v>0</v>
      </c>
      <c r="Y18" s="174">
        <v>1195.9</v>
      </c>
      <c r="Z18" s="175">
        <f t="shared" si="3"/>
        <v>3438.2999999999997</v>
      </c>
      <c r="AA18" s="176">
        <f t="shared" si="4"/>
        <v>2242.3999999999996</v>
      </c>
      <c r="AB18" s="177">
        <f t="shared" si="5"/>
        <v>1969.1999999999998</v>
      </c>
      <c r="AC18" s="178">
        <f t="shared" si="6"/>
        <v>273.2</v>
      </c>
      <c r="AD18" s="179">
        <f t="shared" si="7"/>
        <v>583.4730174953437</v>
      </c>
      <c r="AE18" s="180">
        <f t="shared" si="8"/>
        <v>512.3863120102706</v>
      </c>
      <c r="AF18" s="181">
        <f t="shared" si="9"/>
        <v>71.0867054850731</v>
      </c>
      <c r="AG18" s="161">
        <f t="shared" si="10"/>
        <v>894.6464841483411</v>
      </c>
      <c r="AH18" s="183">
        <f t="shared" si="11"/>
        <v>311.1734666529975</v>
      </c>
      <c r="AI18" s="184">
        <f t="shared" si="1"/>
        <v>12.183374955404926</v>
      </c>
    </row>
    <row r="19" spans="1:35" s="164" customFormat="1" ht="19.5" customHeight="1">
      <c r="A19" s="170">
        <v>14</v>
      </c>
      <c r="B19" s="169" t="s">
        <v>33</v>
      </c>
      <c r="C19" s="167">
        <v>17830</v>
      </c>
      <c r="D19" s="171">
        <f t="shared" si="12"/>
        <v>413.3</v>
      </c>
      <c r="E19" s="151">
        <f t="shared" si="12"/>
        <v>399.70000000000005</v>
      </c>
      <c r="F19" s="151">
        <f t="shared" si="12"/>
        <v>13.6</v>
      </c>
      <c r="G19" s="172">
        <f t="shared" si="2"/>
        <v>0</v>
      </c>
      <c r="H19" s="173">
        <v>0</v>
      </c>
      <c r="I19" s="173">
        <v>0</v>
      </c>
      <c r="J19" s="172">
        <f t="shared" si="13"/>
        <v>321.2</v>
      </c>
      <c r="K19" s="173">
        <v>317.3</v>
      </c>
      <c r="L19" s="173">
        <v>3.9</v>
      </c>
      <c r="M19" s="172">
        <f t="shared" si="14"/>
        <v>0</v>
      </c>
      <c r="N19" s="173">
        <v>0</v>
      </c>
      <c r="O19" s="173">
        <v>0</v>
      </c>
      <c r="P19" s="172">
        <f t="shared" si="15"/>
        <v>72.3</v>
      </c>
      <c r="Q19" s="173">
        <v>72.3</v>
      </c>
      <c r="R19" s="173">
        <v>0</v>
      </c>
      <c r="S19" s="172">
        <f t="shared" si="16"/>
        <v>0</v>
      </c>
      <c r="T19" s="173">
        <v>0</v>
      </c>
      <c r="U19" s="173">
        <v>0</v>
      </c>
      <c r="V19" s="172">
        <f t="shared" si="17"/>
        <v>19.799999999999997</v>
      </c>
      <c r="W19" s="173">
        <v>10.1</v>
      </c>
      <c r="X19" s="173">
        <v>9.7</v>
      </c>
      <c r="Y19" s="174">
        <v>139.2</v>
      </c>
      <c r="Z19" s="175">
        <f t="shared" si="3"/>
        <v>552.5</v>
      </c>
      <c r="AA19" s="176">
        <f t="shared" si="4"/>
        <v>413.3</v>
      </c>
      <c r="AB19" s="177">
        <f t="shared" si="5"/>
        <v>341</v>
      </c>
      <c r="AC19" s="178">
        <f t="shared" si="6"/>
        <v>72.3</v>
      </c>
      <c r="AD19" s="179">
        <f t="shared" si="7"/>
        <v>747.7430210048307</v>
      </c>
      <c r="AE19" s="180">
        <f t="shared" si="8"/>
        <v>616.9377453729669</v>
      </c>
      <c r="AF19" s="181">
        <f t="shared" si="9"/>
        <v>130.80527563186368</v>
      </c>
      <c r="AG19" s="161">
        <f t="shared" si="10"/>
        <v>999.5838836321532</v>
      </c>
      <c r="AH19" s="183">
        <f t="shared" si="11"/>
        <v>251.8408626273225</v>
      </c>
      <c r="AI19" s="184">
        <f t="shared" si="1"/>
        <v>17.493346237599805</v>
      </c>
    </row>
    <row r="20" spans="1:35" s="164" customFormat="1" ht="19.5" customHeight="1">
      <c r="A20" s="170">
        <v>15</v>
      </c>
      <c r="B20" s="169" t="s">
        <v>34</v>
      </c>
      <c r="C20" s="167">
        <v>7099</v>
      </c>
      <c r="D20" s="171">
        <f t="shared" si="12"/>
        <v>109.1</v>
      </c>
      <c r="E20" s="151">
        <f t="shared" si="12"/>
        <v>107</v>
      </c>
      <c r="F20" s="151">
        <f t="shared" si="12"/>
        <v>2.1</v>
      </c>
      <c r="G20" s="172">
        <f>SUM(H20:I20)</f>
        <v>0</v>
      </c>
      <c r="H20" s="173">
        <v>0</v>
      </c>
      <c r="I20" s="173">
        <v>0</v>
      </c>
      <c r="J20" s="172">
        <f>SUM(K20:L20)</f>
        <v>58.699999999999996</v>
      </c>
      <c r="K20" s="173">
        <v>57.8</v>
      </c>
      <c r="L20" s="173">
        <v>0.9</v>
      </c>
      <c r="M20" s="172">
        <f>SUM(N20:O20)</f>
        <v>9</v>
      </c>
      <c r="N20" s="173">
        <v>7.8</v>
      </c>
      <c r="O20" s="173">
        <v>1.2</v>
      </c>
      <c r="P20" s="172">
        <f>SUM(Q20:R20)</f>
        <v>41.4</v>
      </c>
      <c r="Q20" s="173">
        <v>41.4</v>
      </c>
      <c r="R20" s="173">
        <v>0</v>
      </c>
      <c r="S20" s="172">
        <f>SUM(T20:U20)</f>
        <v>0</v>
      </c>
      <c r="T20" s="173">
        <v>0</v>
      </c>
      <c r="U20" s="173">
        <v>0</v>
      </c>
      <c r="V20" s="172">
        <v>0</v>
      </c>
      <c r="W20" s="173">
        <v>0</v>
      </c>
      <c r="X20" s="173">
        <v>0</v>
      </c>
      <c r="Y20" s="174">
        <v>41.5</v>
      </c>
      <c r="Z20" s="175">
        <f>D20+Y20</f>
        <v>150.6</v>
      </c>
      <c r="AA20" s="176">
        <f>SUM(AB20:AC20)</f>
        <v>109.1</v>
      </c>
      <c r="AB20" s="177">
        <f>G20+J20+M20+S20+V20</f>
        <v>67.69999999999999</v>
      </c>
      <c r="AC20" s="178">
        <f>P20</f>
        <v>41.4</v>
      </c>
      <c r="AD20" s="179">
        <f t="shared" si="7"/>
        <v>495.7536045512998</v>
      </c>
      <c r="AE20" s="180">
        <f t="shared" si="8"/>
        <v>307.63078852541696</v>
      </c>
      <c r="AF20" s="181">
        <f t="shared" si="9"/>
        <v>188.12281602588277</v>
      </c>
      <c r="AG20" s="182">
        <f t="shared" si="10"/>
        <v>684.3308235144432</v>
      </c>
      <c r="AH20" s="183">
        <f t="shared" si="11"/>
        <v>188.57721896314337</v>
      </c>
      <c r="AI20" s="184">
        <f t="shared" si="1"/>
        <v>37.94683776351971</v>
      </c>
    </row>
    <row r="21" spans="1:35" s="164" customFormat="1" ht="19.5" customHeight="1">
      <c r="A21" s="170">
        <v>16</v>
      </c>
      <c r="B21" s="169" t="s">
        <v>114</v>
      </c>
      <c r="C21" s="167">
        <v>14961</v>
      </c>
      <c r="D21" s="171">
        <f t="shared" si="12"/>
        <v>295</v>
      </c>
      <c r="E21" s="151">
        <f t="shared" si="12"/>
        <v>281.4</v>
      </c>
      <c r="F21" s="151">
        <f t="shared" si="12"/>
        <v>13.600000000000001</v>
      </c>
      <c r="G21" s="172">
        <f>SUM(H21:I21)</f>
        <v>0</v>
      </c>
      <c r="H21" s="173">
        <v>0</v>
      </c>
      <c r="I21" s="173">
        <v>0</v>
      </c>
      <c r="J21" s="172">
        <f>SUM(K21:L21)</f>
        <v>239.6</v>
      </c>
      <c r="K21" s="173">
        <v>229.6</v>
      </c>
      <c r="L21" s="173">
        <v>10</v>
      </c>
      <c r="M21" s="172">
        <f>SUM(N21:O21)</f>
        <v>10.4</v>
      </c>
      <c r="N21" s="173">
        <v>8.6</v>
      </c>
      <c r="O21" s="173">
        <v>1.8</v>
      </c>
      <c r="P21" s="172">
        <f>SUM(Q21:R21)</f>
        <v>38.6</v>
      </c>
      <c r="Q21" s="173">
        <v>37.7</v>
      </c>
      <c r="R21" s="173">
        <v>0.9</v>
      </c>
      <c r="S21" s="172">
        <f>SUM(T21:U21)</f>
        <v>0</v>
      </c>
      <c r="T21" s="173">
        <v>0</v>
      </c>
      <c r="U21" s="173">
        <v>0</v>
      </c>
      <c r="V21" s="172">
        <f>SUM(W21:X21)</f>
        <v>6.4</v>
      </c>
      <c r="W21" s="173">
        <v>5.5</v>
      </c>
      <c r="X21" s="173">
        <v>0.9</v>
      </c>
      <c r="Y21" s="174">
        <v>71.5</v>
      </c>
      <c r="Z21" s="175">
        <f t="shared" si="3"/>
        <v>366.5</v>
      </c>
      <c r="AA21" s="176">
        <f t="shared" si="4"/>
        <v>295</v>
      </c>
      <c r="AB21" s="177">
        <f t="shared" si="5"/>
        <v>256.4</v>
      </c>
      <c r="AC21" s="178">
        <f t="shared" si="6"/>
        <v>38.6</v>
      </c>
      <c r="AD21" s="179">
        <f t="shared" si="7"/>
        <v>636.0623642977117</v>
      </c>
      <c r="AE21" s="180">
        <f t="shared" si="8"/>
        <v>552.835221037062</v>
      </c>
      <c r="AF21" s="181">
        <f t="shared" si="9"/>
        <v>83.22714326064974</v>
      </c>
      <c r="AG21" s="182">
        <f t="shared" si="10"/>
        <v>790.2266322546146</v>
      </c>
      <c r="AH21" s="183">
        <f t="shared" si="11"/>
        <v>154.16426795690302</v>
      </c>
      <c r="AI21" s="184">
        <f t="shared" si="1"/>
        <v>13.084745762711865</v>
      </c>
    </row>
    <row r="22" spans="1:35" s="164" customFormat="1" ht="19.5" customHeight="1">
      <c r="A22" s="170">
        <v>17</v>
      </c>
      <c r="B22" s="169" t="s">
        <v>115</v>
      </c>
      <c r="C22" s="167">
        <v>54953</v>
      </c>
      <c r="D22" s="171">
        <f t="shared" si="12"/>
        <v>1259.1999999999998</v>
      </c>
      <c r="E22" s="151">
        <f t="shared" si="12"/>
        <v>1188.8000000000002</v>
      </c>
      <c r="F22" s="151">
        <f t="shared" si="12"/>
        <v>70.4</v>
      </c>
      <c r="G22" s="172">
        <f t="shared" si="2"/>
        <v>0</v>
      </c>
      <c r="H22" s="173">
        <v>0</v>
      </c>
      <c r="I22" s="173">
        <v>0</v>
      </c>
      <c r="J22" s="172">
        <f t="shared" si="13"/>
        <v>1003.6999999999999</v>
      </c>
      <c r="K22" s="173">
        <v>978.4</v>
      </c>
      <c r="L22" s="173">
        <v>25.3</v>
      </c>
      <c r="M22" s="172">
        <v>0</v>
      </c>
      <c r="N22" s="173">
        <v>0</v>
      </c>
      <c r="O22" s="173">
        <v>0</v>
      </c>
      <c r="P22" s="172">
        <f t="shared" si="15"/>
        <v>168.7</v>
      </c>
      <c r="Q22" s="173">
        <v>165.5</v>
      </c>
      <c r="R22" s="173">
        <v>3.2</v>
      </c>
      <c r="S22" s="172">
        <f t="shared" si="16"/>
        <v>0</v>
      </c>
      <c r="T22" s="173">
        <v>0</v>
      </c>
      <c r="U22" s="173">
        <v>0</v>
      </c>
      <c r="V22" s="172">
        <f t="shared" si="17"/>
        <v>86.8</v>
      </c>
      <c r="W22" s="173">
        <v>44.9</v>
      </c>
      <c r="X22" s="173">
        <v>41.9</v>
      </c>
      <c r="Y22" s="174">
        <v>368.8</v>
      </c>
      <c r="Z22" s="175">
        <f t="shared" si="3"/>
        <v>1627.9999999999998</v>
      </c>
      <c r="AA22" s="176">
        <f t="shared" si="4"/>
        <v>1259.2</v>
      </c>
      <c r="AB22" s="177">
        <f t="shared" si="5"/>
        <v>1090.5</v>
      </c>
      <c r="AC22" s="178">
        <f t="shared" si="6"/>
        <v>168.7</v>
      </c>
      <c r="AD22" s="179">
        <f t="shared" si="7"/>
        <v>739.1653747513271</v>
      </c>
      <c r="AE22" s="180">
        <f t="shared" si="8"/>
        <v>640.1364685247158</v>
      </c>
      <c r="AF22" s="181">
        <f t="shared" si="9"/>
        <v>99.02890622661124</v>
      </c>
      <c r="AG22" s="182">
        <f t="shared" si="10"/>
        <v>955.6553606219508</v>
      </c>
      <c r="AH22" s="183">
        <f t="shared" si="11"/>
        <v>216.48998587062377</v>
      </c>
      <c r="AI22" s="184">
        <f t="shared" si="1"/>
        <v>13.397395171537484</v>
      </c>
    </row>
    <row r="23" spans="1:35" s="164" customFormat="1" ht="19.5" customHeight="1">
      <c r="A23" s="170">
        <v>18</v>
      </c>
      <c r="B23" s="169" t="s">
        <v>116</v>
      </c>
      <c r="C23" s="167">
        <v>33925</v>
      </c>
      <c r="D23" s="171">
        <f t="shared" si="12"/>
        <v>583.2</v>
      </c>
      <c r="E23" s="151">
        <f t="shared" si="12"/>
        <v>544.9</v>
      </c>
      <c r="F23" s="151">
        <f t="shared" si="12"/>
        <v>38.3</v>
      </c>
      <c r="G23" s="172">
        <v>0</v>
      </c>
      <c r="H23" s="173">
        <v>0</v>
      </c>
      <c r="I23" s="188">
        <v>0</v>
      </c>
      <c r="J23" s="172">
        <f t="shared" si="13"/>
        <v>387.8</v>
      </c>
      <c r="K23" s="173">
        <v>358.8</v>
      </c>
      <c r="L23" s="173">
        <v>29</v>
      </c>
      <c r="M23" s="172">
        <f t="shared" si="14"/>
        <v>0</v>
      </c>
      <c r="N23" s="173">
        <v>0</v>
      </c>
      <c r="O23" s="173">
        <v>0</v>
      </c>
      <c r="P23" s="172">
        <f t="shared" si="15"/>
        <v>153.8</v>
      </c>
      <c r="Q23" s="173">
        <v>152.8</v>
      </c>
      <c r="R23" s="173">
        <v>1</v>
      </c>
      <c r="S23" s="172">
        <v>0</v>
      </c>
      <c r="T23" s="173">
        <v>0</v>
      </c>
      <c r="U23" s="173">
        <v>0</v>
      </c>
      <c r="V23" s="172">
        <f t="shared" si="17"/>
        <v>41.599999999999994</v>
      </c>
      <c r="W23" s="173">
        <v>33.3</v>
      </c>
      <c r="X23" s="173">
        <v>8.3</v>
      </c>
      <c r="Y23" s="174">
        <v>385.3</v>
      </c>
      <c r="Z23" s="175">
        <f t="shared" si="3"/>
        <v>968.5</v>
      </c>
      <c r="AA23" s="176">
        <f t="shared" si="4"/>
        <v>583.2</v>
      </c>
      <c r="AB23" s="177">
        <f t="shared" si="5"/>
        <v>429.4</v>
      </c>
      <c r="AC23" s="178">
        <f t="shared" si="6"/>
        <v>153.8</v>
      </c>
      <c r="AD23" s="179">
        <f t="shared" si="7"/>
        <v>554.5439418071172</v>
      </c>
      <c r="AE23" s="180">
        <f t="shared" si="8"/>
        <v>408.3010435733473</v>
      </c>
      <c r="AF23" s="181">
        <f t="shared" si="9"/>
        <v>146.24289823376995</v>
      </c>
      <c r="AG23" s="182">
        <f t="shared" si="10"/>
        <v>920.9118786697411</v>
      </c>
      <c r="AH23" s="183">
        <f t="shared" si="11"/>
        <v>366.36793686262394</v>
      </c>
      <c r="AI23" s="184">
        <f t="shared" si="1"/>
        <v>26.371742112482853</v>
      </c>
    </row>
    <row r="24" spans="1:35" s="164" customFormat="1" ht="19.5" customHeight="1">
      <c r="A24" s="170">
        <v>19</v>
      </c>
      <c r="B24" s="169" t="s">
        <v>117</v>
      </c>
      <c r="C24" s="167">
        <v>26711</v>
      </c>
      <c r="D24" s="171">
        <f t="shared" si="12"/>
        <v>513.5</v>
      </c>
      <c r="E24" s="151">
        <f t="shared" si="12"/>
        <v>471.8</v>
      </c>
      <c r="F24" s="151">
        <f t="shared" si="12"/>
        <v>41.7</v>
      </c>
      <c r="G24" s="172">
        <v>0</v>
      </c>
      <c r="H24" s="173">
        <v>0</v>
      </c>
      <c r="I24" s="173">
        <v>0</v>
      </c>
      <c r="J24" s="172">
        <f t="shared" si="13"/>
        <v>344.8</v>
      </c>
      <c r="K24" s="173">
        <v>313.7</v>
      </c>
      <c r="L24" s="173">
        <v>31.1</v>
      </c>
      <c r="M24" s="172">
        <f t="shared" si="14"/>
        <v>0</v>
      </c>
      <c r="N24" s="173">
        <v>0</v>
      </c>
      <c r="O24" s="173">
        <v>0</v>
      </c>
      <c r="P24" s="172">
        <f t="shared" si="15"/>
        <v>134.3</v>
      </c>
      <c r="Q24" s="173">
        <v>133.9</v>
      </c>
      <c r="R24" s="173">
        <v>0.4</v>
      </c>
      <c r="S24" s="172">
        <v>0</v>
      </c>
      <c r="T24" s="173">
        <v>0</v>
      </c>
      <c r="U24" s="173">
        <v>0</v>
      </c>
      <c r="V24" s="172">
        <f t="shared" si="17"/>
        <v>34.4</v>
      </c>
      <c r="W24" s="173">
        <v>24.2</v>
      </c>
      <c r="X24" s="173">
        <v>10.2</v>
      </c>
      <c r="Y24" s="174">
        <v>473.2</v>
      </c>
      <c r="Z24" s="175">
        <f t="shared" si="3"/>
        <v>986.7</v>
      </c>
      <c r="AA24" s="176">
        <f t="shared" si="4"/>
        <v>513.5</v>
      </c>
      <c r="AB24" s="177">
        <f t="shared" si="5"/>
        <v>379.2</v>
      </c>
      <c r="AC24" s="178">
        <f t="shared" si="6"/>
        <v>134.3</v>
      </c>
      <c r="AD24" s="179">
        <f t="shared" si="7"/>
        <v>620.1383747906203</v>
      </c>
      <c r="AE24" s="180">
        <f t="shared" si="8"/>
        <v>457.9483383069196</v>
      </c>
      <c r="AF24" s="181">
        <f t="shared" si="9"/>
        <v>162.1900364837007</v>
      </c>
      <c r="AG24" s="182">
        <f t="shared" si="10"/>
        <v>1191.607661939445</v>
      </c>
      <c r="AH24" s="183">
        <f t="shared" si="11"/>
        <v>571.4692871488247</v>
      </c>
      <c r="AI24" s="184">
        <f t="shared" si="1"/>
        <v>26.153846153846157</v>
      </c>
    </row>
    <row r="25" spans="1:35" s="164" customFormat="1" ht="19.5" customHeight="1">
      <c r="A25" s="170">
        <v>20</v>
      </c>
      <c r="B25" s="169" t="s">
        <v>38</v>
      </c>
      <c r="C25" s="167">
        <v>6484</v>
      </c>
      <c r="D25" s="171">
        <f t="shared" si="12"/>
        <v>98.9</v>
      </c>
      <c r="E25" s="151">
        <f t="shared" si="12"/>
        <v>96.80000000000001</v>
      </c>
      <c r="F25" s="151">
        <f t="shared" si="12"/>
        <v>2.1</v>
      </c>
      <c r="G25" s="172">
        <f t="shared" si="2"/>
        <v>0</v>
      </c>
      <c r="H25" s="173">
        <v>0</v>
      </c>
      <c r="I25" s="173">
        <v>0</v>
      </c>
      <c r="J25" s="172">
        <f t="shared" si="13"/>
        <v>70.3</v>
      </c>
      <c r="K25" s="173">
        <v>70.3</v>
      </c>
      <c r="L25" s="173">
        <v>0</v>
      </c>
      <c r="M25" s="172">
        <f t="shared" si="14"/>
        <v>9.5</v>
      </c>
      <c r="N25" s="173">
        <v>8.4</v>
      </c>
      <c r="O25" s="173">
        <v>1.1</v>
      </c>
      <c r="P25" s="172">
        <f t="shared" si="15"/>
        <v>16.1</v>
      </c>
      <c r="Q25" s="173">
        <v>16.1</v>
      </c>
      <c r="R25" s="173">
        <v>0</v>
      </c>
      <c r="S25" s="172">
        <f t="shared" si="16"/>
        <v>0</v>
      </c>
      <c r="T25" s="173">
        <v>0</v>
      </c>
      <c r="U25" s="173">
        <v>0</v>
      </c>
      <c r="V25" s="172">
        <f t="shared" si="17"/>
        <v>3</v>
      </c>
      <c r="W25" s="173">
        <v>2</v>
      </c>
      <c r="X25" s="173">
        <v>1</v>
      </c>
      <c r="Y25" s="174">
        <v>57</v>
      </c>
      <c r="Z25" s="175">
        <f t="shared" si="3"/>
        <v>155.9</v>
      </c>
      <c r="AA25" s="176">
        <f t="shared" si="4"/>
        <v>98.9</v>
      </c>
      <c r="AB25" s="177">
        <f t="shared" si="5"/>
        <v>82.8</v>
      </c>
      <c r="AC25" s="178">
        <f t="shared" si="6"/>
        <v>16.1</v>
      </c>
      <c r="AD25" s="179">
        <f t="shared" si="7"/>
        <v>492.0300093530477</v>
      </c>
      <c r="AE25" s="180">
        <f t="shared" si="8"/>
        <v>411.9321008537143</v>
      </c>
      <c r="AF25" s="181">
        <f t="shared" si="9"/>
        <v>80.09790849933336</v>
      </c>
      <c r="AG25" s="182">
        <f t="shared" si="10"/>
        <v>775.6064555929235</v>
      </c>
      <c r="AH25" s="183">
        <f t="shared" si="11"/>
        <v>283.5764462398758</v>
      </c>
      <c r="AI25" s="184">
        <f t="shared" si="1"/>
        <v>16.27906976744186</v>
      </c>
    </row>
    <row r="26" spans="1:35" s="164" customFormat="1" ht="19.5" customHeight="1">
      <c r="A26" s="170">
        <v>21</v>
      </c>
      <c r="B26" s="169" t="s">
        <v>39</v>
      </c>
      <c r="C26" s="167">
        <v>16254</v>
      </c>
      <c r="D26" s="171">
        <f t="shared" si="12"/>
        <v>226.60000000000002</v>
      </c>
      <c r="E26" s="151">
        <f t="shared" si="12"/>
        <v>203.60000000000002</v>
      </c>
      <c r="F26" s="151">
        <f t="shared" si="12"/>
        <v>23</v>
      </c>
      <c r="G26" s="172">
        <f t="shared" si="2"/>
        <v>0</v>
      </c>
      <c r="H26" s="173">
        <v>0</v>
      </c>
      <c r="I26" s="173">
        <v>0</v>
      </c>
      <c r="J26" s="172">
        <f t="shared" si="13"/>
        <v>176.20000000000002</v>
      </c>
      <c r="K26" s="173">
        <v>157.8</v>
      </c>
      <c r="L26" s="173">
        <v>18.4</v>
      </c>
      <c r="M26" s="172">
        <f t="shared" si="14"/>
        <v>8.2</v>
      </c>
      <c r="N26" s="173">
        <v>3.6</v>
      </c>
      <c r="O26" s="173">
        <v>4.6</v>
      </c>
      <c r="P26" s="172">
        <f t="shared" si="15"/>
        <v>42.2</v>
      </c>
      <c r="Q26" s="173">
        <v>42.2</v>
      </c>
      <c r="R26" s="173">
        <v>0</v>
      </c>
      <c r="S26" s="172">
        <f t="shared" si="16"/>
        <v>0</v>
      </c>
      <c r="T26" s="173">
        <v>0</v>
      </c>
      <c r="U26" s="173">
        <v>0</v>
      </c>
      <c r="V26" s="172">
        <f t="shared" si="17"/>
        <v>0</v>
      </c>
      <c r="W26" s="173">
        <v>0</v>
      </c>
      <c r="X26" s="173">
        <v>0</v>
      </c>
      <c r="Y26" s="174">
        <v>139.8</v>
      </c>
      <c r="Z26" s="175">
        <f t="shared" si="3"/>
        <v>366.40000000000003</v>
      </c>
      <c r="AA26" s="176">
        <f t="shared" si="4"/>
        <v>226.60000000000002</v>
      </c>
      <c r="AB26" s="177">
        <f t="shared" si="5"/>
        <v>184.4</v>
      </c>
      <c r="AC26" s="178">
        <f t="shared" si="6"/>
        <v>42.2</v>
      </c>
      <c r="AD26" s="179">
        <f t="shared" si="7"/>
        <v>449.71560350405065</v>
      </c>
      <c r="AE26" s="180">
        <f t="shared" si="8"/>
        <v>365.9645069997658</v>
      </c>
      <c r="AF26" s="181">
        <f t="shared" si="9"/>
        <v>83.7510965042848</v>
      </c>
      <c r="AG26" s="182">
        <f t="shared" si="10"/>
        <v>727.165918463743</v>
      </c>
      <c r="AH26" s="183">
        <f t="shared" si="11"/>
        <v>277.4503149596923</v>
      </c>
      <c r="AI26" s="184">
        <f t="shared" si="1"/>
        <v>18.623124448367165</v>
      </c>
    </row>
    <row r="27" spans="1:35" s="164" customFormat="1" ht="19.5" customHeight="1">
      <c r="A27" s="165">
        <v>22</v>
      </c>
      <c r="B27" s="169" t="s">
        <v>40</v>
      </c>
      <c r="C27" s="167">
        <v>8233</v>
      </c>
      <c r="D27" s="171">
        <f t="shared" si="12"/>
        <v>149.3</v>
      </c>
      <c r="E27" s="151">
        <f t="shared" si="12"/>
        <v>144.9</v>
      </c>
      <c r="F27" s="151">
        <f t="shared" si="12"/>
        <v>4.4</v>
      </c>
      <c r="G27" s="172">
        <f t="shared" si="2"/>
        <v>0</v>
      </c>
      <c r="H27" s="173">
        <v>0</v>
      </c>
      <c r="I27" s="173">
        <v>0</v>
      </c>
      <c r="J27" s="172">
        <f t="shared" si="13"/>
        <v>123</v>
      </c>
      <c r="K27" s="173">
        <v>119.4</v>
      </c>
      <c r="L27" s="173">
        <v>3.6</v>
      </c>
      <c r="M27" s="172">
        <f t="shared" si="14"/>
        <v>6.6000000000000005</v>
      </c>
      <c r="N27" s="173">
        <v>6.2</v>
      </c>
      <c r="O27" s="173">
        <v>0.4</v>
      </c>
      <c r="P27" s="172">
        <f t="shared" si="15"/>
        <v>19.3</v>
      </c>
      <c r="Q27" s="173">
        <v>19.3</v>
      </c>
      <c r="R27" s="173">
        <v>0</v>
      </c>
      <c r="S27" s="172">
        <f t="shared" si="16"/>
        <v>0</v>
      </c>
      <c r="T27" s="173">
        <v>0</v>
      </c>
      <c r="U27" s="173">
        <v>0</v>
      </c>
      <c r="V27" s="172">
        <f t="shared" si="17"/>
        <v>0.4</v>
      </c>
      <c r="W27" s="173">
        <v>0</v>
      </c>
      <c r="X27" s="173">
        <v>0.4</v>
      </c>
      <c r="Y27" s="174">
        <v>50.6</v>
      </c>
      <c r="Z27" s="175">
        <f t="shared" si="3"/>
        <v>199.9</v>
      </c>
      <c r="AA27" s="176">
        <f t="shared" si="4"/>
        <v>149.3</v>
      </c>
      <c r="AB27" s="177">
        <f t="shared" si="5"/>
        <v>130</v>
      </c>
      <c r="AC27" s="178">
        <f t="shared" si="6"/>
        <v>19.3</v>
      </c>
      <c r="AD27" s="179">
        <f t="shared" si="7"/>
        <v>584.9786265344425</v>
      </c>
      <c r="AE27" s="180">
        <f t="shared" si="8"/>
        <v>509.35848258189895</v>
      </c>
      <c r="AF27" s="181">
        <f t="shared" si="9"/>
        <v>75.62014395254347</v>
      </c>
      <c r="AG27" s="182">
        <f t="shared" si="10"/>
        <v>783.2366205240123</v>
      </c>
      <c r="AH27" s="183">
        <f t="shared" si="11"/>
        <v>198.2579939895699</v>
      </c>
      <c r="AI27" s="184">
        <f t="shared" si="1"/>
        <v>12.92699263228399</v>
      </c>
    </row>
    <row r="28" spans="1:61" s="168" customFormat="1" ht="19.5" customHeight="1">
      <c r="A28" s="170">
        <v>23</v>
      </c>
      <c r="B28" s="169" t="s">
        <v>41</v>
      </c>
      <c r="C28" s="167">
        <v>6147</v>
      </c>
      <c r="D28" s="171">
        <f t="shared" si="12"/>
        <v>111.39999999999999</v>
      </c>
      <c r="E28" s="151">
        <f t="shared" si="12"/>
        <v>107.9</v>
      </c>
      <c r="F28" s="151">
        <f t="shared" si="12"/>
        <v>3.5</v>
      </c>
      <c r="G28" s="172">
        <f t="shared" si="2"/>
        <v>0</v>
      </c>
      <c r="H28" s="185">
        <v>0</v>
      </c>
      <c r="I28" s="185">
        <v>0</v>
      </c>
      <c r="J28" s="172">
        <f t="shared" si="13"/>
        <v>94.2</v>
      </c>
      <c r="K28" s="185">
        <v>92</v>
      </c>
      <c r="L28" s="185">
        <v>2.2</v>
      </c>
      <c r="M28" s="172">
        <f t="shared" si="14"/>
        <v>11.6</v>
      </c>
      <c r="N28" s="185">
        <v>10.7</v>
      </c>
      <c r="O28" s="185">
        <v>0.9</v>
      </c>
      <c r="P28" s="172">
        <f t="shared" si="15"/>
        <v>5.6000000000000005</v>
      </c>
      <c r="Q28" s="185">
        <v>5.2</v>
      </c>
      <c r="R28" s="185">
        <v>0.4</v>
      </c>
      <c r="S28" s="172">
        <f t="shared" si="16"/>
        <v>0</v>
      </c>
      <c r="T28" s="185">
        <v>0</v>
      </c>
      <c r="U28" s="185">
        <v>0</v>
      </c>
      <c r="V28" s="172">
        <f t="shared" si="17"/>
        <v>0</v>
      </c>
      <c r="W28" s="185">
        <v>0</v>
      </c>
      <c r="X28" s="185">
        <v>0</v>
      </c>
      <c r="Y28" s="174">
        <v>0</v>
      </c>
      <c r="Z28" s="175">
        <f t="shared" si="3"/>
        <v>111.39999999999999</v>
      </c>
      <c r="AA28" s="176">
        <f t="shared" si="4"/>
        <v>111.39999999999999</v>
      </c>
      <c r="AB28" s="212">
        <f t="shared" si="5"/>
        <v>105.8</v>
      </c>
      <c r="AC28" s="178">
        <f t="shared" si="6"/>
        <v>5.6000000000000005</v>
      </c>
      <c r="AD28" s="179">
        <f t="shared" si="7"/>
        <v>584.6019826088781</v>
      </c>
      <c r="AE28" s="180">
        <f t="shared" si="8"/>
        <v>555.2144502694731</v>
      </c>
      <c r="AF28" s="181">
        <f t="shared" si="9"/>
        <v>29.387532339405013</v>
      </c>
      <c r="AG28" s="182">
        <f t="shared" si="10"/>
        <v>584.6019826088781</v>
      </c>
      <c r="AH28" s="183">
        <f t="shared" si="11"/>
        <v>0</v>
      </c>
      <c r="AI28" s="184">
        <f t="shared" si="1"/>
        <v>5.026929982046679</v>
      </c>
      <c r="BE28" s="213"/>
      <c r="BH28" s="213"/>
      <c r="BI28" s="213"/>
    </row>
    <row r="29" spans="1:35" s="168" customFormat="1" ht="19.5" customHeight="1">
      <c r="A29" s="170">
        <v>24</v>
      </c>
      <c r="B29" s="169" t="s">
        <v>42</v>
      </c>
      <c r="C29" s="167">
        <v>12849</v>
      </c>
      <c r="D29" s="171">
        <f>G29+J29+M29+P29+S29+V29</f>
        <v>273.8</v>
      </c>
      <c r="E29" s="151">
        <f>H29+K29+N29+Q29+T29+W29</f>
        <v>260</v>
      </c>
      <c r="F29" s="151">
        <f>L29+I29+O29+R29+U29+X29</f>
        <v>13.8</v>
      </c>
      <c r="G29" s="172">
        <f>SUM(H29:I29)</f>
        <v>0</v>
      </c>
      <c r="H29" s="185">
        <v>0</v>
      </c>
      <c r="I29" s="185">
        <v>0</v>
      </c>
      <c r="J29" s="172">
        <f>SUM(K29:L29)</f>
        <v>185.4</v>
      </c>
      <c r="K29" s="185">
        <v>175.6</v>
      </c>
      <c r="L29" s="185">
        <v>9.8</v>
      </c>
      <c r="M29" s="172">
        <f>SUM(N29:O29)</f>
        <v>6.6</v>
      </c>
      <c r="N29" s="185">
        <v>5</v>
      </c>
      <c r="O29" s="185">
        <v>1.6</v>
      </c>
      <c r="P29" s="172">
        <f>SUM(Q29:R29)</f>
        <v>77.7</v>
      </c>
      <c r="Q29" s="185">
        <v>75.3</v>
      </c>
      <c r="R29" s="185">
        <v>2.4</v>
      </c>
      <c r="S29" s="172">
        <f>SUM(T29:U29)</f>
        <v>0</v>
      </c>
      <c r="T29" s="185">
        <v>0</v>
      </c>
      <c r="U29" s="185">
        <v>0</v>
      </c>
      <c r="V29" s="172">
        <f>SUM(W29:X29)</f>
        <v>4.1</v>
      </c>
      <c r="W29" s="185">
        <v>4.1</v>
      </c>
      <c r="X29" s="185">
        <v>0</v>
      </c>
      <c r="Y29" s="174">
        <v>81.3</v>
      </c>
      <c r="Z29" s="175">
        <f>D29+Y29</f>
        <v>355.1</v>
      </c>
      <c r="AA29" s="189">
        <f t="shared" si="4"/>
        <v>273.8</v>
      </c>
      <c r="AB29" s="173">
        <f t="shared" si="5"/>
        <v>196.1</v>
      </c>
      <c r="AC29" s="190">
        <f t="shared" si="6"/>
        <v>77.7</v>
      </c>
      <c r="AD29" s="179">
        <f t="shared" si="7"/>
        <v>687.3887512270317</v>
      </c>
      <c r="AE29" s="180">
        <f t="shared" si="8"/>
        <v>492.3189704734145</v>
      </c>
      <c r="AF29" s="181">
        <f t="shared" si="9"/>
        <v>195.0697807536171</v>
      </c>
      <c r="AG29" s="182">
        <f t="shared" si="10"/>
        <v>891.4965141005075</v>
      </c>
      <c r="AH29" s="183">
        <f t="shared" si="11"/>
        <v>204.10776287347576</v>
      </c>
      <c r="AI29" s="184">
        <f t="shared" si="1"/>
        <v>28.37837837837838</v>
      </c>
    </row>
    <row r="30" spans="1:35" s="168" customFormat="1" ht="19.5" customHeight="1">
      <c r="A30" s="170">
        <v>25</v>
      </c>
      <c r="B30" s="169" t="s">
        <v>43</v>
      </c>
      <c r="C30" s="167">
        <v>17014</v>
      </c>
      <c r="D30" s="171">
        <f t="shared" si="12"/>
        <v>348.2</v>
      </c>
      <c r="E30" s="151">
        <f t="shared" si="12"/>
        <v>331.09999999999997</v>
      </c>
      <c r="F30" s="151">
        <f t="shared" si="12"/>
        <v>17.1</v>
      </c>
      <c r="G30" s="172">
        <f t="shared" si="2"/>
        <v>0</v>
      </c>
      <c r="H30" s="185">
        <v>0</v>
      </c>
      <c r="I30" s="185">
        <v>0</v>
      </c>
      <c r="J30" s="172">
        <f t="shared" si="13"/>
        <v>303.3</v>
      </c>
      <c r="K30" s="185">
        <v>294.5</v>
      </c>
      <c r="L30" s="185">
        <v>8.8</v>
      </c>
      <c r="M30" s="172">
        <f t="shared" si="14"/>
        <v>13.4</v>
      </c>
      <c r="N30" s="185">
        <v>10.4</v>
      </c>
      <c r="O30" s="185">
        <v>3</v>
      </c>
      <c r="P30" s="172">
        <f t="shared" si="15"/>
        <v>25.7</v>
      </c>
      <c r="Q30" s="185">
        <v>25.7</v>
      </c>
      <c r="R30" s="185">
        <v>0</v>
      </c>
      <c r="S30" s="172">
        <f t="shared" si="16"/>
        <v>0</v>
      </c>
      <c r="T30" s="185">
        <v>0</v>
      </c>
      <c r="U30" s="185">
        <v>0</v>
      </c>
      <c r="V30" s="172">
        <f t="shared" si="17"/>
        <v>5.8</v>
      </c>
      <c r="W30" s="185">
        <v>0.5</v>
      </c>
      <c r="X30" s="185">
        <v>5.3</v>
      </c>
      <c r="Y30" s="174">
        <v>88.9</v>
      </c>
      <c r="Z30" s="175">
        <f t="shared" si="3"/>
        <v>437.1</v>
      </c>
      <c r="AA30" s="176">
        <f t="shared" si="4"/>
        <v>348.2</v>
      </c>
      <c r="AB30" s="177">
        <f t="shared" si="5"/>
        <v>322.5</v>
      </c>
      <c r="AC30" s="178">
        <f t="shared" si="6"/>
        <v>25.7</v>
      </c>
      <c r="AD30" s="179">
        <f t="shared" si="7"/>
        <v>660.1773871233178</v>
      </c>
      <c r="AE30" s="180">
        <f t="shared" si="8"/>
        <v>611.4509113936531</v>
      </c>
      <c r="AF30" s="181">
        <f t="shared" si="9"/>
        <v>48.72647572966475</v>
      </c>
      <c r="AG30" s="182">
        <f t="shared" si="10"/>
        <v>828.7292817679559</v>
      </c>
      <c r="AH30" s="183">
        <f t="shared" si="11"/>
        <v>168.55189464463803</v>
      </c>
      <c r="AI30" s="184">
        <f t="shared" si="1"/>
        <v>7.380815623205055</v>
      </c>
    </row>
    <row r="31" spans="1:35" s="168" customFormat="1" ht="19.5" customHeight="1">
      <c r="A31" s="170">
        <v>26</v>
      </c>
      <c r="B31" s="169" t="s">
        <v>118</v>
      </c>
      <c r="C31" s="167">
        <v>10614</v>
      </c>
      <c r="D31" s="171">
        <f t="shared" si="12"/>
        <v>181.2</v>
      </c>
      <c r="E31" s="151">
        <f t="shared" si="12"/>
        <v>177.7</v>
      </c>
      <c r="F31" s="151">
        <f t="shared" si="12"/>
        <v>3.5</v>
      </c>
      <c r="G31" s="172">
        <f t="shared" si="2"/>
        <v>0</v>
      </c>
      <c r="H31" s="185">
        <v>0</v>
      </c>
      <c r="I31" s="185">
        <v>0</v>
      </c>
      <c r="J31" s="172">
        <f t="shared" si="13"/>
        <v>137.5</v>
      </c>
      <c r="K31" s="185">
        <v>136.1</v>
      </c>
      <c r="L31" s="185">
        <v>1.4</v>
      </c>
      <c r="M31" s="172">
        <f t="shared" si="14"/>
        <v>8.9</v>
      </c>
      <c r="N31" s="185">
        <v>8.1</v>
      </c>
      <c r="O31" s="185">
        <v>0.8</v>
      </c>
      <c r="P31" s="172">
        <f t="shared" si="15"/>
        <v>30.2</v>
      </c>
      <c r="Q31" s="185">
        <v>30.2</v>
      </c>
      <c r="R31" s="185">
        <v>0</v>
      </c>
      <c r="S31" s="172">
        <f t="shared" si="16"/>
        <v>0</v>
      </c>
      <c r="T31" s="185">
        <v>0</v>
      </c>
      <c r="U31" s="185">
        <v>0</v>
      </c>
      <c r="V31" s="172">
        <f t="shared" si="17"/>
        <v>4.6</v>
      </c>
      <c r="W31" s="185">
        <v>3.3</v>
      </c>
      <c r="X31" s="185">
        <v>1.3</v>
      </c>
      <c r="Y31" s="174">
        <v>66.6</v>
      </c>
      <c r="Z31" s="175">
        <f t="shared" si="3"/>
        <v>247.79999999999998</v>
      </c>
      <c r="AA31" s="176">
        <f t="shared" si="4"/>
        <v>181.2</v>
      </c>
      <c r="AB31" s="177">
        <f t="shared" si="5"/>
        <v>151</v>
      </c>
      <c r="AC31" s="178">
        <f t="shared" si="6"/>
        <v>30.2</v>
      </c>
      <c r="AD31" s="179">
        <f t="shared" si="7"/>
        <v>550.702966866646</v>
      </c>
      <c r="AE31" s="180">
        <f t="shared" si="8"/>
        <v>458.9191390555383</v>
      </c>
      <c r="AF31" s="181">
        <f t="shared" si="9"/>
        <v>91.78382781110767</v>
      </c>
      <c r="AG31" s="182">
        <f t="shared" si="10"/>
        <v>753.1136599865059</v>
      </c>
      <c r="AH31" s="183">
        <f t="shared" si="11"/>
        <v>202.41069311985993</v>
      </c>
      <c r="AI31" s="184">
        <f t="shared" si="1"/>
        <v>16.666666666666668</v>
      </c>
    </row>
    <row r="32" spans="1:35" s="168" customFormat="1" ht="19.5" customHeight="1">
      <c r="A32" s="170">
        <v>27</v>
      </c>
      <c r="B32" s="169" t="s">
        <v>45</v>
      </c>
      <c r="C32" s="167">
        <v>3769</v>
      </c>
      <c r="D32" s="171">
        <f t="shared" si="12"/>
        <v>63</v>
      </c>
      <c r="E32" s="151">
        <f t="shared" si="12"/>
        <v>62.3</v>
      </c>
      <c r="F32" s="151">
        <f t="shared" si="12"/>
        <v>0.7</v>
      </c>
      <c r="G32" s="172">
        <f>SUM(H32:I32)</f>
        <v>0</v>
      </c>
      <c r="H32" s="185">
        <v>0</v>
      </c>
      <c r="I32" s="185">
        <v>0</v>
      </c>
      <c r="J32" s="172">
        <f>SUM(K32:L32)</f>
        <v>49</v>
      </c>
      <c r="K32" s="185">
        <v>48.8</v>
      </c>
      <c r="L32" s="185">
        <v>0.2</v>
      </c>
      <c r="M32" s="172">
        <f>SUM(N32:O32)</f>
        <v>2.8</v>
      </c>
      <c r="N32" s="185">
        <v>2.5</v>
      </c>
      <c r="O32" s="185">
        <v>0.3</v>
      </c>
      <c r="P32" s="172">
        <f>SUM(Q32:R32)</f>
        <v>9.5</v>
      </c>
      <c r="Q32" s="185">
        <v>9.5</v>
      </c>
      <c r="R32" s="185">
        <v>0</v>
      </c>
      <c r="S32" s="172">
        <f>SUM(T32:U32)</f>
        <v>0</v>
      </c>
      <c r="T32" s="185">
        <v>0</v>
      </c>
      <c r="U32" s="185">
        <v>0</v>
      </c>
      <c r="V32" s="172">
        <f>SUM(W32:X32)</f>
        <v>1.7</v>
      </c>
      <c r="W32" s="185">
        <v>1.5</v>
      </c>
      <c r="X32" s="185">
        <v>0.2</v>
      </c>
      <c r="Y32" s="174">
        <v>21.7</v>
      </c>
      <c r="Z32" s="175">
        <f>D32+Y32</f>
        <v>84.7</v>
      </c>
      <c r="AA32" s="176">
        <f t="shared" si="4"/>
        <v>63</v>
      </c>
      <c r="AB32" s="177">
        <f t="shared" si="5"/>
        <v>53.5</v>
      </c>
      <c r="AC32" s="178">
        <f t="shared" si="6"/>
        <v>9.5</v>
      </c>
      <c r="AD32" s="179">
        <f t="shared" si="7"/>
        <v>539.2035193728121</v>
      </c>
      <c r="AE32" s="180">
        <f t="shared" si="8"/>
        <v>457.8950521658008</v>
      </c>
      <c r="AF32" s="181">
        <f t="shared" si="9"/>
        <v>81.30846720701136</v>
      </c>
      <c r="AG32" s="182">
        <f t="shared" si="10"/>
        <v>724.9291760456697</v>
      </c>
      <c r="AH32" s="183">
        <f t="shared" si="11"/>
        <v>185.72565667285753</v>
      </c>
      <c r="AI32" s="184">
        <f t="shared" si="1"/>
        <v>15.079365079365079</v>
      </c>
    </row>
    <row r="33" spans="1:35" s="164" customFormat="1" ht="19.5" customHeight="1">
      <c r="A33" s="165">
        <v>28</v>
      </c>
      <c r="B33" s="169" t="s">
        <v>119</v>
      </c>
      <c r="C33" s="167">
        <v>2955</v>
      </c>
      <c r="D33" s="171">
        <f t="shared" si="12"/>
        <v>70.19999999999999</v>
      </c>
      <c r="E33" s="151">
        <f t="shared" si="12"/>
        <v>67.4</v>
      </c>
      <c r="F33" s="151">
        <f t="shared" si="12"/>
        <v>2.8</v>
      </c>
      <c r="G33" s="172">
        <f t="shared" si="2"/>
        <v>0</v>
      </c>
      <c r="H33" s="185">
        <v>0</v>
      </c>
      <c r="I33" s="185">
        <v>0</v>
      </c>
      <c r="J33" s="172">
        <f t="shared" si="13"/>
        <v>60.3</v>
      </c>
      <c r="K33" s="173">
        <v>58.5</v>
      </c>
      <c r="L33" s="173">
        <v>1.8</v>
      </c>
      <c r="M33" s="172">
        <f t="shared" si="14"/>
        <v>6.1</v>
      </c>
      <c r="N33" s="173">
        <v>5.5</v>
      </c>
      <c r="O33" s="173">
        <v>0.6</v>
      </c>
      <c r="P33" s="172">
        <f t="shared" si="15"/>
        <v>3.8</v>
      </c>
      <c r="Q33" s="173">
        <v>3.4</v>
      </c>
      <c r="R33" s="173">
        <v>0.4</v>
      </c>
      <c r="S33" s="172">
        <f t="shared" si="16"/>
        <v>0</v>
      </c>
      <c r="T33" s="173">
        <v>0</v>
      </c>
      <c r="U33" s="173">
        <v>0</v>
      </c>
      <c r="V33" s="172">
        <f t="shared" si="17"/>
        <v>0</v>
      </c>
      <c r="W33" s="173">
        <v>0</v>
      </c>
      <c r="X33" s="173">
        <v>0</v>
      </c>
      <c r="Y33" s="174">
        <v>13.9</v>
      </c>
      <c r="Z33" s="175">
        <f>D33+Y33</f>
        <v>84.1</v>
      </c>
      <c r="AA33" s="176">
        <f t="shared" si="4"/>
        <v>70.19999999999999</v>
      </c>
      <c r="AB33" s="177">
        <f t="shared" si="5"/>
        <v>66.39999999999999</v>
      </c>
      <c r="AC33" s="178">
        <f t="shared" si="6"/>
        <v>3.8</v>
      </c>
      <c r="AD33" s="179">
        <f t="shared" si="7"/>
        <v>766.3337154085474</v>
      </c>
      <c r="AE33" s="180">
        <f t="shared" si="8"/>
        <v>724.8512635773155</v>
      </c>
      <c r="AF33" s="181">
        <f t="shared" si="9"/>
        <v>41.48245183123192</v>
      </c>
      <c r="AG33" s="182">
        <f t="shared" si="10"/>
        <v>918.0721576333169</v>
      </c>
      <c r="AH33" s="183">
        <f t="shared" si="11"/>
        <v>151.7384422247694</v>
      </c>
      <c r="AI33" s="184">
        <f t="shared" si="1"/>
        <v>5.413105413105414</v>
      </c>
    </row>
    <row r="34" spans="1:35" s="164" customFormat="1" ht="19.5" customHeight="1">
      <c r="A34" s="170">
        <v>29</v>
      </c>
      <c r="B34" s="169" t="s">
        <v>47</v>
      </c>
      <c r="C34" s="167">
        <v>10238</v>
      </c>
      <c r="D34" s="171">
        <f t="shared" si="12"/>
        <v>140.8</v>
      </c>
      <c r="E34" s="151">
        <f t="shared" si="12"/>
        <v>138.1</v>
      </c>
      <c r="F34" s="151">
        <f t="shared" si="12"/>
        <v>2.6999999999999997</v>
      </c>
      <c r="G34" s="172">
        <f t="shared" si="2"/>
        <v>0</v>
      </c>
      <c r="H34" s="185">
        <v>0</v>
      </c>
      <c r="I34" s="185">
        <v>0</v>
      </c>
      <c r="J34" s="172">
        <f t="shared" si="13"/>
        <v>98.1</v>
      </c>
      <c r="K34" s="173">
        <v>97.5</v>
      </c>
      <c r="L34" s="173">
        <v>0.6</v>
      </c>
      <c r="M34" s="172">
        <f t="shared" si="14"/>
        <v>6</v>
      </c>
      <c r="N34" s="173">
        <v>5.7</v>
      </c>
      <c r="O34" s="185">
        <v>0.3</v>
      </c>
      <c r="P34" s="172">
        <f t="shared" si="15"/>
        <v>33.4</v>
      </c>
      <c r="Q34" s="173">
        <v>31.9</v>
      </c>
      <c r="R34" s="173">
        <v>1.5</v>
      </c>
      <c r="S34" s="172">
        <f t="shared" si="16"/>
        <v>0</v>
      </c>
      <c r="T34" s="173">
        <v>0</v>
      </c>
      <c r="U34" s="173">
        <v>0</v>
      </c>
      <c r="V34" s="172">
        <f t="shared" si="17"/>
        <v>3.3</v>
      </c>
      <c r="W34" s="173">
        <v>3</v>
      </c>
      <c r="X34" s="173">
        <v>0.3</v>
      </c>
      <c r="Y34" s="174">
        <v>29.6</v>
      </c>
      <c r="Z34" s="175">
        <f t="shared" si="3"/>
        <v>170.4</v>
      </c>
      <c r="AA34" s="176">
        <f t="shared" si="4"/>
        <v>140.79999999999998</v>
      </c>
      <c r="AB34" s="177">
        <f t="shared" si="5"/>
        <v>107.39999999999999</v>
      </c>
      <c r="AC34" s="178">
        <f t="shared" si="6"/>
        <v>33.4</v>
      </c>
      <c r="AD34" s="179">
        <f t="shared" si="7"/>
        <v>443.6350345644625</v>
      </c>
      <c r="AE34" s="180">
        <f t="shared" si="8"/>
        <v>338.3977465356766</v>
      </c>
      <c r="AF34" s="181">
        <f t="shared" si="9"/>
        <v>105.23728802878587</v>
      </c>
      <c r="AG34" s="182">
        <f t="shared" si="10"/>
        <v>536.8992179672189</v>
      </c>
      <c r="AH34" s="183">
        <f t="shared" si="11"/>
        <v>93.26418340275634</v>
      </c>
      <c r="AI34" s="184">
        <f t="shared" si="1"/>
        <v>23.721590909090914</v>
      </c>
    </row>
    <row r="35" spans="1:35" s="168" customFormat="1" ht="19.5" customHeight="1">
      <c r="A35" s="170">
        <v>30</v>
      </c>
      <c r="B35" s="169" t="s">
        <v>48</v>
      </c>
      <c r="C35" s="167">
        <v>4591</v>
      </c>
      <c r="D35" s="171">
        <f>G35+J35+M35+P35+S35+V35</f>
        <v>87.10000000000001</v>
      </c>
      <c r="E35" s="151">
        <f>H35+K35+N35+Q35+T35+W35</f>
        <v>82.9</v>
      </c>
      <c r="F35" s="151">
        <f>I35+L35+O35+R35+U35+X35</f>
        <v>4.199999999999999</v>
      </c>
      <c r="G35" s="172">
        <f>SUM(H35:I35)</f>
        <v>0</v>
      </c>
      <c r="H35" s="185">
        <v>0</v>
      </c>
      <c r="I35" s="185">
        <v>0</v>
      </c>
      <c r="J35" s="172">
        <f>SUM(K35:L35)</f>
        <v>74.8</v>
      </c>
      <c r="K35" s="173">
        <v>71.7</v>
      </c>
      <c r="L35" s="173">
        <v>3.1</v>
      </c>
      <c r="M35" s="172">
        <f>SUM(N35:O35)</f>
        <v>4.9</v>
      </c>
      <c r="N35" s="173">
        <v>3.9</v>
      </c>
      <c r="O35" s="185">
        <v>1</v>
      </c>
      <c r="P35" s="172">
        <f>SUM(Q35:R35)</f>
        <v>7.3999999999999995</v>
      </c>
      <c r="Q35" s="173">
        <v>7.3</v>
      </c>
      <c r="R35" s="173">
        <v>0.1</v>
      </c>
      <c r="S35" s="172">
        <f>SUM(T35:U35)</f>
        <v>0</v>
      </c>
      <c r="T35" s="173">
        <v>0</v>
      </c>
      <c r="U35" s="173">
        <v>0</v>
      </c>
      <c r="V35" s="172">
        <f>SUM(W35:X35)</f>
        <v>0</v>
      </c>
      <c r="W35" s="173">
        <v>0</v>
      </c>
      <c r="X35" s="173">
        <v>0</v>
      </c>
      <c r="Y35" s="174">
        <v>36.9</v>
      </c>
      <c r="Z35" s="175">
        <f>D35+Y35</f>
        <v>124</v>
      </c>
      <c r="AA35" s="176">
        <f t="shared" si="4"/>
        <v>87.10000000000001</v>
      </c>
      <c r="AB35" s="177">
        <f t="shared" si="5"/>
        <v>79.7</v>
      </c>
      <c r="AC35" s="178">
        <f t="shared" si="6"/>
        <v>7.3999999999999995</v>
      </c>
      <c r="AD35" s="179">
        <f t="shared" si="7"/>
        <v>611.9968240807752</v>
      </c>
      <c r="AE35" s="180">
        <f t="shared" si="8"/>
        <v>560.0016863287921</v>
      </c>
      <c r="AF35" s="181">
        <f t="shared" si="9"/>
        <v>51.99513775198319</v>
      </c>
      <c r="AG35" s="182">
        <f t="shared" si="10"/>
        <v>871.2698758440428</v>
      </c>
      <c r="AH35" s="183">
        <f t="shared" si="11"/>
        <v>259.2730517632676</v>
      </c>
      <c r="AI35" s="184">
        <f t="shared" si="1"/>
        <v>8.495981630309988</v>
      </c>
    </row>
    <row r="36" spans="1:35" s="164" customFormat="1" ht="19.5" customHeight="1">
      <c r="A36" s="170">
        <v>31</v>
      </c>
      <c r="B36" s="169" t="s">
        <v>120</v>
      </c>
      <c r="C36" s="167">
        <v>6391</v>
      </c>
      <c r="D36" s="171">
        <f t="shared" si="12"/>
        <v>101.9</v>
      </c>
      <c r="E36" s="151">
        <f t="shared" si="12"/>
        <v>100.2</v>
      </c>
      <c r="F36" s="151">
        <f t="shared" si="12"/>
        <v>1.7</v>
      </c>
      <c r="G36" s="172">
        <f t="shared" si="2"/>
        <v>0</v>
      </c>
      <c r="H36" s="185">
        <v>0</v>
      </c>
      <c r="I36" s="173">
        <v>0</v>
      </c>
      <c r="J36" s="172">
        <f t="shared" si="13"/>
        <v>75.7</v>
      </c>
      <c r="K36" s="173">
        <v>75.5</v>
      </c>
      <c r="L36" s="173">
        <v>0.2</v>
      </c>
      <c r="M36" s="172">
        <f t="shared" si="14"/>
        <v>3.5</v>
      </c>
      <c r="N36" s="173">
        <v>3.2</v>
      </c>
      <c r="O36" s="173">
        <v>0.3</v>
      </c>
      <c r="P36" s="172">
        <f t="shared" si="15"/>
        <v>11.5</v>
      </c>
      <c r="Q36" s="173">
        <v>11.3</v>
      </c>
      <c r="R36" s="173">
        <v>0.2</v>
      </c>
      <c r="S36" s="172">
        <f t="shared" si="16"/>
        <v>0</v>
      </c>
      <c r="T36" s="173">
        <v>0</v>
      </c>
      <c r="U36" s="173">
        <v>0</v>
      </c>
      <c r="V36" s="172">
        <f>SUM(W36:X36)</f>
        <v>11.2</v>
      </c>
      <c r="W36" s="173">
        <v>10.2</v>
      </c>
      <c r="X36" s="173">
        <v>1</v>
      </c>
      <c r="Y36" s="174">
        <v>28.6</v>
      </c>
      <c r="Z36" s="175">
        <f t="shared" si="3"/>
        <v>130.5</v>
      </c>
      <c r="AA36" s="176">
        <f t="shared" si="4"/>
        <v>101.9</v>
      </c>
      <c r="AB36" s="177">
        <f t="shared" si="5"/>
        <v>90.4</v>
      </c>
      <c r="AC36" s="178">
        <f t="shared" si="6"/>
        <v>11.5</v>
      </c>
      <c r="AD36" s="179">
        <f t="shared" si="7"/>
        <v>514.3321505544593</v>
      </c>
      <c r="AE36" s="180">
        <f t="shared" si="8"/>
        <v>456.28681462338676</v>
      </c>
      <c r="AF36" s="181">
        <f t="shared" si="9"/>
        <v>58.04533593107243</v>
      </c>
      <c r="AG36" s="182">
        <f t="shared" si="10"/>
        <v>658.6883773047784</v>
      </c>
      <c r="AH36" s="183">
        <f t="shared" si="11"/>
        <v>144.35622675031925</v>
      </c>
      <c r="AI36" s="184">
        <f t="shared" si="1"/>
        <v>11.2855740922473</v>
      </c>
    </row>
    <row r="37" spans="1:35" s="164" customFormat="1" ht="19.5" customHeight="1">
      <c r="A37" s="170">
        <v>32</v>
      </c>
      <c r="B37" s="169" t="s">
        <v>121</v>
      </c>
      <c r="C37" s="167">
        <v>18582</v>
      </c>
      <c r="D37" s="171">
        <f t="shared" si="12"/>
        <v>326.5</v>
      </c>
      <c r="E37" s="151">
        <f t="shared" si="12"/>
        <v>291.09999999999997</v>
      </c>
      <c r="F37" s="151">
        <f t="shared" si="12"/>
        <v>35.4</v>
      </c>
      <c r="G37" s="172">
        <f t="shared" si="2"/>
        <v>0</v>
      </c>
      <c r="H37" s="173">
        <v>0</v>
      </c>
      <c r="I37" s="173">
        <v>0</v>
      </c>
      <c r="J37" s="172">
        <f t="shared" si="13"/>
        <v>265.5</v>
      </c>
      <c r="K37" s="173">
        <v>244.1</v>
      </c>
      <c r="L37" s="173">
        <v>21.4</v>
      </c>
      <c r="M37" s="172">
        <f t="shared" si="14"/>
        <v>30.3</v>
      </c>
      <c r="N37" s="173">
        <v>18.8</v>
      </c>
      <c r="O37" s="173">
        <v>11.5</v>
      </c>
      <c r="P37" s="172">
        <f t="shared" si="15"/>
        <v>30.7</v>
      </c>
      <c r="Q37" s="173">
        <v>28.2</v>
      </c>
      <c r="R37" s="173">
        <v>2.5</v>
      </c>
      <c r="S37" s="172">
        <f t="shared" si="16"/>
        <v>0</v>
      </c>
      <c r="T37" s="173">
        <v>0</v>
      </c>
      <c r="U37" s="173">
        <v>0</v>
      </c>
      <c r="V37" s="172">
        <f t="shared" si="17"/>
        <v>0</v>
      </c>
      <c r="W37" s="173">
        <v>0</v>
      </c>
      <c r="X37" s="173">
        <v>0</v>
      </c>
      <c r="Y37" s="174">
        <v>69.6</v>
      </c>
      <c r="Z37" s="175">
        <f t="shared" si="3"/>
        <v>396.1</v>
      </c>
      <c r="AA37" s="176">
        <f t="shared" si="4"/>
        <v>326.5</v>
      </c>
      <c r="AB37" s="177">
        <f t="shared" si="5"/>
        <v>295.8</v>
      </c>
      <c r="AC37" s="178">
        <f t="shared" si="6"/>
        <v>30.7</v>
      </c>
      <c r="AD37" s="179">
        <f t="shared" si="7"/>
        <v>566.7989486877693</v>
      </c>
      <c r="AE37" s="180">
        <f t="shared" si="8"/>
        <v>513.5042236503589</v>
      </c>
      <c r="AF37" s="181">
        <f t="shared" si="9"/>
        <v>53.294725037410466</v>
      </c>
      <c r="AG37" s="182">
        <f t="shared" si="10"/>
        <v>687.6234718996185</v>
      </c>
      <c r="AH37" s="183">
        <f t="shared" si="11"/>
        <v>120.82452321184913</v>
      </c>
      <c r="AI37" s="184">
        <f t="shared" si="1"/>
        <v>9.402756508422664</v>
      </c>
    </row>
    <row r="38" spans="1:35" s="164" customFormat="1" ht="19.5" customHeight="1" thickBot="1">
      <c r="A38" s="191">
        <v>33</v>
      </c>
      <c r="B38" s="192" t="s">
        <v>51</v>
      </c>
      <c r="C38" s="193">
        <v>14022</v>
      </c>
      <c r="D38" s="194">
        <f t="shared" si="12"/>
        <v>237.09999999999997</v>
      </c>
      <c r="E38" s="195">
        <f t="shared" si="12"/>
        <v>226.4</v>
      </c>
      <c r="F38" s="195">
        <f t="shared" si="12"/>
        <v>10.7</v>
      </c>
      <c r="G38" s="196">
        <f t="shared" si="2"/>
        <v>0</v>
      </c>
      <c r="H38" s="195">
        <v>0</v>
      </c>
      <c r="I38" s="195">
        <v>0</v>
      </c>
      <c r="J38" s="196">
        <f t="shared" si="13"/>
        <v>169.2</v>
      </c>
      <c r="K38" s="195">
        <v>167.5</v>
      </c>
      <c r="L38" s="195">
        <v>1.7</v>
      </c>
      <c r="M38" s="196">
        <f t="shared" si="14"/>
        <v>8.4</v>
      </c>
      <c r="N38" s="195">
        <v>7.7</v>
      </c>
      <c r="O38" s="195">
        <v>0.7</v>
      </c>
      <c r="P38" s="196">
        <f t="shared" si="15"/>
        <v>44.8</v>
      </c>
      <c r="Q38" s="195">
        <v>44.3</v>
      </c>
      <c r="R38" s="195">
        <v>0.5</v>
      </c>
      <c r="S38" s="196">
        <f t="shared" si="16"/>
        <v>0</v>
      </c>
      <c r="T38" s="195">
        <v>0</v>
      </c>
      <c r="U38" s="195">
        <v>0</v>
      </c>
      <c r="V38" s="196">
        <f t="shared" si="17"/>
        <v>14.7</v>
      </c>
      <c r="W38" s="195">
        <v>6.9</v>
      </c>
      <c r="X38" s="195">
        <v>7.8</v>
      </c>
      <c r="Y38" s="197">
        <v>62.5</v>
      </c>
      <c r="Z38" s="198">
        <f t="shared" si="3"/>
        <v>299.59999999999997</v>
      </c>
      <c r="AA38" s="199">
        <f t="shared" si="4"/>
        <v>237.09999999999997</v>
      </c>
      <c r="AB38" s="200">
        <f t="shared" si="5"/>
        <v>192.29999999999998</v>
      </c>
      <c r="AC38" s="201">
        <f t="shared" si="6"/>
        <v>44.8</v>
      </c>
      <c r="AD38" s="202">
        <f t="shared" si="7"/>
        <v>545.4562185689767</v>
      </c>
      <c r="AE38" s="203">
        <f t="shared" si="8"/>
        <v>442.39236959432407</v>
      </c>
      <c r="AF38" s="204">
        <f t="shared" si="9"/>
        <v>103.06384897465273</v>
      </c>
      <c r="AG38" s="205">
        <f t="shared" si="10"/>
        <v>689.2394900179901</v>
      </c>
      <c r="AH38" s="206">
        <f t="shared" si="11"/>
        <v>143.7832714490133</v>
      </c>
      <c r="AI38" s="207">
        <f t="shared" si="1"/>
        <v>18.89498102066639</v>
      </c>
    </row>
  </sheetData>
  <sheetProtection/>
  <mergeCells count="18">
    <mergeCell ref="AD1:AF3"/>
    <mergeCell ref="P3:R3"/>
    <mergeCell ref="S3:U3"/>
    <mergeCell ref="V3:X3"/>
    <mergeCell ref="M3:O3"/>
    <mergeCell ref="A1:B4"/>
    <mergeCell ref="C1:C4"/>
    <mergeCell ref="AA1:AC3"/>
    <mergeCell ref="A5:B5"/>
    <mergeCell ref="AG1:AG4"/>
    <mergeCell ref="AH1:AH4"/>
    <mergeCell ref="AI1:AI4"/>
    <mergeCell ref="D2:F3"/>
    <mergeCell ref="G2:X2"/>
    <mergeCell ref="Y2:Y4"/>
    <mergeCell ref="Z2:Z4"/>
    <mergeCell ref="G3:I3"/>
    <mergeCell ref="J3:L3"/>
  </mergeCells>
  <printOptions horizontalCentered="1"/>
  <pageMargins left="0.3937007874015748" right="0.3937007874015748" top="0.5905511811023623" bottom="0.5905511811023623" header="0.5118110236220472" footer="0.5118110236220472"/>
  <pageSetup horizontalDpi="600" verticalDpi="600" orientation="landscape" paperSize="9" scale="68" r:id="rId3"/>
  <rowBreaks count="1" manualBreakCount="1">
    <brk id="38" max="255" man="1"/>
  </rowBreaks>
  <colBreaks count="1" manualBreakCount="1">
    <brk id="18" max="65535" man="1"/>
  </colBreaks>
  <legacyDrawing r:id="rId2"/>
</worksheet>
</file>

<file path=xl/worksheets/sheet6.xml><?xml version="1.0" encoding="utf-8"?>
<worksheet xmlns="http://schemas.openxmlformats.org/spreadsheetml/2006/main" xmlns:r="http://schemas.openxmlformats.org/officeDocument/2006/relationships">
  <dimension ref="A1:BI39"/>
  <sheetViews>
    <sheetView view="pageBreakPreview" zoomScale="75" zoomScaleSheetLayoutView="75" zoomScalePageLayoutView="0" workbookViewId="0" topLeftCell="A1">
      <selection activeCell="AH15" sqref="AH15:AH17"/>
    </sheetView>
  </sheetViews>
  <sheetFormatPr defaultColWidth="9.00390625" defaultRowHeight="15" customHeight="1"/>
  <cols>
    <col min="1" max="1" width="3.75390625" style="8" customWidth="1"/>
    <col min="2" max="2" width="11.625" style="1" customWidth="1"/>
    <col min="3" max="3" width="10.625" style="8" customWidth="1"/>
    <col min="4" max="4" width="10.625" style="11" customWidth="1"/>
    <col min="5" max="5" width="10.625" style="9" customWidth="1"/>
    <col min="6" max="6" width="10.75390625" style="9" customWidth="1"/>
    <col min="7" max="20" width="10.625" style="1" customWidth="1"/>
    <col min="21" max="21" width="12.00390625" style="1" customWidth="1"/>
    <col min="22" max="29" width="10.625" style="1" customWidth="1"/>
    <col min="30" max="32" width="10.625" style="10" customWidth="1"/>
    <col min="33" max="34" width="9.00390625" style="10" customWidth="1"/>
    <col min="35" max="16384" width="9.00390625" style="1" customWidth="1"/>
  </cols>
  <sheetData>
    <row r="1" spans="1:35" ht="15" customHeight="1">
      <c r="A1" s="318" t="s">
        <v>123</v>
      </c>
      <c r="B1" s="319"/>
      <c r="C1" s="324" t="s">
        <v>0</v>
      </c>
      <c r="D1" s="75"/>
      <c r="E1" s="76"/>
      <c r="F1" s="76"/>
      <c r="G1" s="77"/>
      <c r="H1" s="77"/>
      <c r="I1" s="77"/>
      <c r="J1" s="77"/>
      <c r="K1" s="77"/>
      <c r="L1" s="77"/>
      <c r="M1" s="77"/>
      <c r="N1" s="77"/>
      <c r="O1" s="77"/>
      <c r="P1" s="77"/>
      <c r="Q1" s="77"/>
      <c r="R1" s="77"/>
      <c r="S1" s="77"/>
      <c r="T1" s="77"/>
      <c r="U1" s="77"/>
      <c r="V1" s="77"/>
      <c r="W1" s="77"/>
      <c r="X1" s="77"/>
      <c r="Y1" s="77"/>
      <c r="Z1" s="78"/>
      <c r="AA1" s="342" t="s">
        <v>1</v>
      </c>
      <c r="AB1" s="343"/>
      <c r="AC1" s="344"/>
      <c r="AD1" s="348" t="s">
        <v>2</v>
      </c>
      <c r="AE1" s="348"/>
      <c r="AF1" s="348"/>
      <c r="AG1" s="312" t="s">
        <v>3</v>
      </c>
      <c r="AH1" s="315" t="s">
        <v>4</v>
      </c>
      <c r="AI1" s="329" t="s">
        <v>5</v>
      </c>
    </row>
    <row r="2" spans="1:35" ht="19.5" customHeight="1">
      <c r="A2" s="320"/>
      <c r="B2" s="321"/>
      <c r="C2" s="325"/>
      <c r="D2" s="332" t="s">
        <v>1</v>
      </c>
      <c r="E2" s="333"/>
      <c r="F2" s="334"/>
      <c r="G2" s="336"/>
      <c r="H2" s="336"/>
      <c r="I2" s="336"/>
      <c r="J2" s="336"/>
      <c r="K2" s="336"/>
      <c r="L2" s="336"/>
      <c r="M2" s="336"/>
      <c r="N2" s="336"/>
      <c r="O2" s="336"/>
      <c r="P2" s="336"/>
      <c r="Q2" s="336"/>
      <c r="R2" s="336"/>
      <c r="S2" s="336"/>
      <c r="T2" s="336"/>
      <c r="U2" s="336"/>
      <c r="V2" s="336"/>
      <c r="W2" s="336"/>
      <c r="X2" s="337"/>
      <c r="Y2" s="338" t="s">
        <v>6</v>
      </c>
      <c r="Z2" s="340" t="s">
        <v>7</v>
      </c>
      <c r="AA2" s="345"/>
      <c r="AB2" s="346"/>
      <c r="AC2" s="347"/>
      <c r="AD2" s="349"/>
      <c r="AE2" s="349"/>
      <c r="AF2" s="349"/>
      <c r="AG2" s="313"/>
      <c r="AH2" s="316"/>
      <c r="AI2" s="330"/>
    </row>
    <row r="3" spans="1:35" ht="19.5" customHeight="1">
      <c r="A3" s="320"/>
      <c r="B3" s="321"/>
      <c r="C3" s="325"/>
      <c r="D3" s="335"/>
      <c r="E3" s="333"/>
      <c r="F3" s="333"/>
      <c r="G3" s="327" t="s">
        <v>8</v>
      </c>
      <c r="H3" s="328"/>
      <c r="I3" s="328"/>
      <c r="J3" s="327" t="s">
        <v>9</v>
      </c>
      <c r="K3" s="328"/>
      <c r="L3" s="328"/>
      <c r="M3" s="327" t="s">
        <v>10</v>
      </c>
      <c r="N3" s="328"/>
      <c r="O3" s="328"/>
      <c r="P3" s="327" t="s">
        <v>11</v>
      </c>
      <c r="Q3" s="328"/>
      <c r="R3" s="328"/>
      <c r="S3" s="327" t="s">
        <v>12</v>
      </c>
      <c r="T3" s="328"/>
      <c r="U3" s="328"/>
      <c r="V3" s="327" t="s">
        <v>13</v>
      </c>
      <c r="W3" s="328"/>
      <c r="X3" s="328"/>
      <c r="Y3" s="338"/>
      <c r="Z3" s="340"/>
      <c r="AA3" s="345"/>
      <c r="AB3" s="346"/>
      <c r="AC3" s="347"/>
      <c r="AD3" s="349"/>
      <c r="AE3" s="349"/>
      <c r="AF3" s="349"/>
      <c r="AG3" s="313"/>
      <c r="AH3" s="316"/>
      <c r="AI3" s="330"/>
    </row>
    <row r="4" spans="1:35" ht="19.5" customHeight="1" thickBot="1">
      <c r="A4" s="322"/>
      <c r="B4" s="323"/>
      <c r="C4" s="326"/>
      <c r="D4" s="79" t="s">
        <v>14</v>
      </c>
      <c r="E4" s="2" t="s">
        <v>15</v>
      </c>
      <c r="F4" s="2" t="s">
        <v>16</v>
      </c>
      <c r="G4" s="80" t="s">
        <v>14</v>
      </c>
      <c r="H4" s="2" t="s">
        <v>15</v>
      </c>
      <c r="I4" s="2" t="s">
        <v>16</v>
      </c>
      <c r="J4" s="80" t="s">
        <v>14</v>
      </c>
      <c r="K4" s="2" t="s">
        <v>15</v>
      </c>
      <c r="L4" s="2" t="s">
        <v>16</v>
      </c>
      <c r="M4" s="80" t="s">
        <v>14</v>
      </c>
      <c r="N4" s="2" t="s">
        <v>15</v>
      </c>
      <c r="O4" s="2" t="s">
        <v>16</v>
      </c>
      <c r="P4" s="80" t="s">
        <v>14</v>
      </c>
      <c r="Q4" s="2" t="s">
        <v>15</v>
      </c>
      <c r="R4" s="2" t="s">
        <v>16</v>
      </c>
      <c r="S4" s="80" t="s">
        <v>14</v>
      </c>
      <c r="T4" s="2" t="s">
        <v>15</v>
      </c>
      <c r="U4" s="2" t="s">
        <v>16</v>
      </c>
      <c r="V4" s="80" t="s">
        <v>14</v>
      </c>
      <c r="W4" s="2" t="s">
        <v>15</v>
      </c>
      <c r="X4" s="2" t="s">
        <v>16</v>
      </c>
      <c r="Y4" s="339"/>
      <c r="Z4" s="341"/>
      <c r="AA4" s="81" t="s">
        <v>14</v>
      </c>
      <c r="AB4" s="3" t="s">
        <v>17</v>
      </c>
      <c r="AC4" s="4" t="s">
        <v>18</v>
      </c>
      <c r="AD4" s="82"/>
      <c r="AE4" s="5" t="s">
        <v>17</v>
      </c>
      <c r="AF4" s="6" t="s">
        <v>18</v>
      </c>
      <c r="AG4" s="314"/>
      <c r="AH4" s="317"/>
      <c r="AI4" s="331"/>
    </row>
    <row r="5" spans="1:35" s="7" customFormat="1" ht="39.75" customHeight="1" thickBot="1">
      <c r="A5" s="310" t="s">
        <v>19</v>
      </c>
      <c r="B5" s="311"/>
      <c r="C5" s="83">
        <f>SUM(C6:C38)</f>
        <v>1313372</v>
      </c>
      <c r="D5" s="84">
        <f>SUM(E5:F5)</f>
        <v>29294.5</v>
      </c>
      <c r="E5" s="12">
        <f>SUM(E6:E38)</f>
        <v>27028.7</v>
      </c>
      <c r="F5" s="12">
        <f>SUM(F6:F38)</f>
        <v>2265.8</v>
      </c>
      <c r="G5" s="85">
        <f aca="true" t="shared" si="0" ref="G5:AC5">SUM(G6:G38)</f>
        <v>766.9</v>
      </c>
      <c r="H5" s="13">
        <f t="shared" si="0"/>
        <v>766.9</v>
      </c>
      <c r="I5" s="13">
        <f t="shared" si="0"/>
        <v>0</v>
      </c>
      <c r="J5" s="85">
        <f t="shared" si="0"/>
        <v>22035.09999999999</v>
      </c>
      <c r="K5" s="13">
        <f t="shared" si="0"/>
        <v>20834.8</v>
      </c>
      <c r="L5" s="13">
        <f t="shared" si="0"/>
        <v>1200.3000000000004</v>
      </c>
      <c r="M5" s="85">
        <f t="shared" si="0"/>
        <v>1243.9999999999998</v>
      </c>
      <c r="N5" s="13">
        <f t="shared" si="0"/>
        <v>1015.1</v>
      </c>
      <c r="O5" s="13">
        <f t="shared" si="0"/>
        <v>228.9</v>
      </c>
      <c r="P5" s="85">
        <f t="shared" si="0"/>
        <v>4297.199999999999</v>
      </c>
      <c r="Q5" s="13">
        <f t="shared" si="0"/>
        <v>4146.299999999999</v>
      </c>
      <c r="R5" s="13">
        <f t="shared" si="0"/>
        <v>150.89999999999998</v>
      </c>
      <c r="S5" s="85">
        <f t="shared" si="0"/>
        <v>0</v>
      </c>
      <c r="T5" s="13">
        <f t="shared" si="0"/>
        <v>0</v>
      </c>
      <c r="U5" s="13">
        <f t="shared" si="0"/>
        <v>0</v>
      </c>
      <c r="V5" s="85">
        <f t="shared" si="0"/>
        <v>951.3000000000001</v>
      </c>
      <c r="W5" s="13">
        <f t="shared" si="0"/>
        <v>265.59999999999997</v>
      </c>
      <c r="X5" s="13">
        <f t="shared" si="0"/>
        <v>685.7</v>
      </c>
      <c r="Y5" s="86">
        <f t="shared" si="0"/>
        <v>12642.500000000007</v>
      </c>
      <c r="Z5" s="87">
        <f t="shared" si="0"/>
        <v>41937</v>
      </c>
      <c r="AA5" s="88">
        <f t="shared" si="0"/>
        <v>29294.500000000004</v>
      </c>
      <c r="AB5" s="14">
        <f t="shared" si="0"/>
        <v>24997.300000000003</v>
      </c>
      <c r="AC5" s="15">
        <f t="shared" si="0"/>
        <v>4297.199999999999</v>
      </c>
      <c r="AD5" s="89">
        <f>AA5/C5/31*1000000</f>
        <v>719.509682685288</v>
      </c>
      <c r="AE5" s="16">
        <f>AB5/C5/31*1000000</f>
        <v>613.9650579797897</v>
      </c>
      <c r="AF5" s="17">
        <f>AC5/C5/31*1000000</f>
        <v>105.54462470549825</v>
      </c>
      <c r="AG5" s="90">
        <f>Z5/C5/31*1000000</f>
        <v>1030.0253481975428</v>
      </c>
      <c r="AH5" s="91">
        <f>Y5/C5/31*1000000</f>
        <v>310.51566551225517</v>
      </c>
      <c r="AI5" s="18">
        <f aca="true" t="shared" si="1" ref="AI5:AI38">AC5*100/AA5</f>
        <v>14.668965164109299</v>
      </c>
    </row>
    <row r="6" spans="1:35" s="164" customFormat="1" ht="19.5" customHeight="1" thickTop="1">
      <c r="A6" s="147">
        <v>1</v>
      </c>
      <c r="B6" s="148" t="s">
        <v>20</v>
      </c>
      <c r="C6" s="149">
        <v>295697</v>
      </c>
      <c r="D6" s="150">
        <f>G6+J6+M6+P6+S6+V6</f>
        <v>6493.7</v>
      </c>
      <c r="E6" s="151">
        <f>H6+K6+N6+Q6+T6+W6</f>
        <v>6437.300000000001</v>
      </c>
      <c r="F6" s="151">
        <f>I6+L6+O6+R6+U6+X6</f>
        <v>56.4</v>
      </c>
      <c r="G6" s="152">
        <f aca="true" t="shared" si="2" ref="G6:G38">SUM(H6:I6)</f>
        <v>0</v>
      </c>
      <c r="H6" s="151">
        <v>0</v>
      </c>
      <c r="I6" s="151">
        <v>0</v>
      </c>
      <c r="J6" s="152">
        <f>SUM(K6:L6)</f>
        <v>5026.400000000001</v>
      </c>
      <c r="K6" s="151">
        <v>4985.6</v>
      </c>
      <c r="L6" s="151">
        <v>40.8</v>
      </c>
      <c r="M6" s="152">
        <f>SUM(N6:O6)</f>
        <v>373.90000000000003</v>
      </c>
      <c r="N6" s="151">
        <v>371.6</v>
      </c>
      <c r="O6" s="151">
        <v>2.3</v>
      </c>
      <c r="P6" s="152">
        <f>SUM(Q6:R6)</f>
        <v>1002</v>
      </c>
      <c r="Q6" s="151">
        <v>1000.8</v>
      </c>
      <c r="R6" s="151">
        <v>1.2</v>
      </c>
      <c r="S6" s="152">
        <f>SUM(T6:U6)</f>
        <v>0</v>
      </c>
      <c r="T6" s="151">
        <v>0</v>
      </c>
      <c r="U6" s="151">
        <v>0</v>
      </c>
      <c r="V6" s="152">
        <f>SUM(W6:X6)</f>
        <v>91.39999999999999</v>
      </c>
      <c r="W6" s="151">
        <v>79.3</v>
      </c>
      <c r="X6" s="151">
        <v>12.1</v>
      </c>
      <c r="Y6" s="153">
        <v>4022.9</v>
      </c>
      <c r="Z6" s="154">
        <f aca="true" t="shared" si="3" ref="Z6:Z38">D6+Y6</f>
        <v>10516.6</v>
      </c>
      <c r="AA6" s="155">
        <f aca="true" t="shared" si="4" ref="AA6:AA38">SUM(AB6:AC6)</f>
        <v>6493.7</v>
      </c>
      <c r="AB6" s="156">
        <f aca="true" t="shared" si="5" ref="AB6:AB38">G6+J6+M6+S6+V6</f>
        <v>5491.7</v>
      </c>
      <c r="AC6" s="157">
        <f aca="true" t="shared" si="6" ref="AC6:AC38">P6</f>
        <v>1002</v>
      </c>
      <c r="AD6" s="158">
        <f aca="true" t="shared" si="7" ref="AD6:AD38">AA6/C6/31*1000000</f>
        <v>708.4082474573198</v>
      </c>
      <c r="AE6" s="159">
        <f aca="true" t="shared" si="8" ref="AE6:AE38">AB6/C6/31*1000000</f>
        <v>599.0984450407877</v>
      </c>
      <c r="AF6" s="160">
        <f aca="true" t="shared" si="9" ref="AF6:AF38">AC6/C6/31*1000000</f>
        <v>109.3098024165321</v>
      </c>
      <c r="AG6" s="161">
        <f aca="true" t="shared" si="10" ref="AG6:AG38">Z6/C6/31*1000000</f>
        <v>1147.2729222492032</v>
      </c>
      <c r="AH6" s="162">
        <f aca="true" t="shared" si="11" ref="AH6:AH38">Y6/C6/31*1000000</f>
        <v>438.8646747918832</v>
      </c>
      <c r="AI6" s="163">
        <f t="shared" si="1"/>
        <v>15.43034017586276</v>
      </c>
    </row>
    <row r="7" spans="1:35" s="168" customFormat="1" ht="19.5" customHeight="1">
      <c r="A7" s="165">
        <v>2</v>
      </c>
      <c r="B7" s="166" t="s">
        <v>21</v>
      </c>
      <c r="C7" s="167">
        <v>57597</v>
      </c>
      <c r="D7" s="150">
        <f aca="true" t="shared" si="12" ref="D7:F38">G7+J7+M7+P7+S7+V7</f>
        <v>1560.3</v>
      </c>
      <c r="E7" s="151">
        <f t="shared" si="12"/>
        <v>1297.1</v>
      </c>
      <c r="F7" s="151">
        <f t="shared" si="12"/>
        <v>263.2</v>
      </c>
      <c r="G7" s="152">
        <f>SUM(H7:I7)</f>
        <v>0</v>
      </c>
      <c r="H7" s="151">
        <v>0</v>
      </c>
      <c r="I7" s="151">
        <v>0</v>
      </c>
      <c r="J7" s="152">
        <f>SUM(K7:L7)</f>
        <v>1188.4</v>
      </c>
      <c r="K7" s="151">
        <v>1063.4</v>
      </c>
      <c r="L7" s="151">
        <v>125</v>
      </c>
      <c r="M7" s="152">
        <f>SUM(N7:O7)</f>
        <v>65.30000000000001</v>
      </c>
      <c r="N7" s="151">
        <v>33.1</v>
      </c>
      <c r="O7" s="151">
        <v>32.2</v>
      </c>
      <c r="P7" s="152">
        <f>SUM(Q7:R7)</f>
        <v>257.3</v>
      </c>
      <c r="Q7" s="151">
        <v>195.8</v>
      </c>
      <c r="R7" s="151">
        <v>61.5</v>
      </c>
      <c r="S7" s="152">
        <f>SUM(T7:U7)</f>
        <v>0</v>
      </c>
      <c r="T7" s="151">
        <v>0</v>
      </c>
      <c r="U7" s="151">
        <v>0</v>
      </c>
      <c r="V7" s="152">
        <f>SUM(W7:X7)</f>
        <v>49.3</v>
      </c>
      <c r="W7" s="151">
        <v>4.8</v>
      </c>
      <c r="X7" s="151">
        <v>44.5</v>
      </c>
      <c r="Y7" s="153">
        <v>561.4</v>
      </c>
      <c r="Z7" s="154">
        <f>D7+Y7</f>
        <v>2121.7</v>
      </c>
      <c r="AA7" s="155">
        <f>SUM(AB7:AC7)</f>
        <v>1560.3</v>
      </c>
      <c r="AB7" s="156">
        <f>G7+J7+M7+S7+V7</f>
        <v>1303</v>
      </c>
      <c r="AC7" s="157">
        <f>P7</f>
        <v>257.3</v>
      </c>
      <c r="AD7" s="158">
        <f t="shared" si="7"/>
        <v>873.8694387644517</v>
      </c>
      <c r="AE7" s="159">
        <f t="shared" si="8"/>
        <v>729.7647110876629</v>
      </c>
      <c r="AF7" s="160">
        <f t="shared" si="9"/>
        <v>144.1047276767887</v>
      </c>
      <c r="AG7" s="161">
        <f t="shared" si="10"/>
        <v>1188.2899366958516</v>
      </c>
      <c r="AH7" s="162">
        <f t="shared" si="11"/>
        <v>314.4204979313999</v>
      </c>
      <c r="AI7" s="163">
        <f t="shared" si="1"/>
        <v>16.49041850926104</v>
      </c>
    </row>
    <row r="8" spans="1:35" s="168" customFormat="1" ht="19.5" customHeight="1">
      <c r="A8" s="165">
        <v>3</v>
      </c>
      <c r="B8" s="169" t="s">
        <v>22</v>
      </c>
      <c r="C8" s="167">
        <v>39185</v>
      </c>
      <c r="D8" s="150">
        <f t="shared" si="12"/>
        <v>907.1999999999999</v>
      </c>
      <c r="E8" s="151">
        <f t="shared" si="12"/>
        <v>814.4</v>
      </c>
      <c r="F8" s="151">
        <f t="shared" si="12"/>
        <v>92.8</v>
      </c>
      <c r="G8" s="152">
        <f>SUM(H8:I8)</f>
        <v>0</v>
      </c>
      <c r="H8" s="151">
        <v>0</v>
      </c>
      <c r="I8" s="151">
        <v>0</v>
      </c>
      <c r="J8" s="152">
        <f>SUM(K8:L8)</f>
        <v>794.4</v>
      </c>
      <c r="K8" s="151">
        <v>740.9</v>
      </c>
      <c r="L8" s="151">
        <v>53.5</v>
      </c>
      <c r="M8" s="152">
        <f>SUM(N8:O8)</f>
        <v>89.5</v>
      </c>
      <c r="N8" s="151">
        <v>62.2</v>
      </c>
      <c r="O8" s="151">
        <v>27.3</v>
      </c>
      <c r="P8" s="152">
        <f>SUM(Q8:R8)</f>
        <v>23.3</v>
      </c>
      <c r="Q8" s="151">
        <v>11.3</v>
      </c>
      <c r="R8" s="151">
        <v>12</v>
      </c>
      <c r="S8" s="152">
        <f>SUM(T8:U8)</f>
        <v>0</v>
      </c>
      <c r="T8" s="151">
        <v>0</v>
      </c>
      <c r="U8" s="151">
        <v>0</v>
      </c>
      <c r="V8" s="152">
        <f>SUM(W8:X8)</f>
        <v>0</v>
      </c>
      <c r="W8" s="151">
        <v>0</v>
      </c>
      <c r="X8" s="151">
        <v>0</v>
      </c>
      <c r="Y8" s="153">
        <v>80.1</v>
      </c>
      <c r="Z8" s="154">
        <f>D8+Y8</f>
        <v>987.3</v>
      </c>
      <c r="AA8" s="155">
        <f>SUM(AB8:AC8)</f>
        <v>907.1999999999999</v>
      </c>
      <c r="AB8" s="156">
        <f>G8+J8+M8+S8+V8</f>
        <v>883.9</v>
      </c>
      <c r="AC8" s="157">
        <f>P8</f>
        <v>23.3</v>
      </c>
      <c r="AD8" s="158">
        <f t="shared" si="7"/>
        <v>746.8295554174366</v>
      </c>
      <c r="AE8" s="159">
        <f t="shared" si="8"/>
        <v>727.6484171444799</v>
      </c>
      <c r="AF8" s="160">
        <f t="shared" si="9"/>
        <v>19.181138272956655</v>
      </c>
      <c r="AG8" s="161">
        <f t="shared" si="10"/>
        <v>812.7698633858413</v>
      </c>
      <c r="AH8" s="162">
        <f t="shared" si="11"/>
        <v>65.94030796840462</v>
      </c>
      <c r="AI8" s="163">
        <f t="shared" si="1"/>
        <v>2.5683421516754854</v>
      </c>
    </row>
    <row r="9" spans="1:35" s="164" customFormat="1" ht="19.5" customHeight="1">
      <c r="A9" s="170">
        <v>4</v>
      </c>
      <c r="B9" s="169" t="s">
        <v>23</v>
      </c>
      <c r="C9" s="167">
        <v>100883</v>
      </c>
      <c r="D9" s="171">
        <f>G9+J9+M9+P9+S9+V9</f>
        <v>1856.3999999999999</v>
      </c>
      <c r="E9" s="151">
        <f>H9+K9+N9+Q9+T9+W9</f>
        <v>1810.9</v>
      </c>
      <c r="F9" s="151">
        <f>I9+L9+O9+R9+U9+X9</f>
        <v>45.5</v>
      </c>
      <c r="G9" s="172">
        <f>SUM(H9:I9)</f>
        <v>0</v>
      </c>
      <c r="H9" s="185">
        <v>0</v>
      </c>
      <c r="I9" s="173">
        <v>0</v>
      </c>
      <c r="J9" s="172">
        <f>SUM(K9:L9)</f>
        <v>1616.6000000000001</v>
      </c>
      <c r="K9" s="173">
        <v>1593.9</v>
      </c>
      <c r="L9" s="173">
        <v>22.7</v>
      </c>
      <c r="M9" s="172">
        <f>SUM(N9:O9)</f>
        <v>83.10000000000001</v>
      </c>
      <c r="N9" s="173">
        <v>79.4</v>
      </c>
      <c r="O9" s="173">
        <v>3.7</v>
      </c>
      <c r="P9" s="172">
        <f>SUM(Q9:R9)</f>
        <v>137.6</v>
      </c>
      <c r="Q9" s="173">
        <v>137.6</v>
      </c>
      <c r="R9" s="173">
        <v>0</v>
      </c>
      <c r="S9" s="172">
        <f>SUM(T9:U9)</f>
        <v>0</v>
      </c>
      <c r="T9" s="173">
        <v>0</v>
      </c>
      <c r="U9" s="173">
        <v>0</v>
      </c>
      <c r="V9" s="172">
        <f>SUM(W9:X9)</f>
        <v>19.1</v>
      </c>
      <c r="W9" s="185">
        <v>0</v>
      </c>
      <c r="X9" s="185">
        <v>19.1</v>
      </c>
      <c r="Y9" s="174">
        <v>1189.7</v>
      </c>
      <c r="Z9" s="175">
        <f>D9+Y9</f>
        <v>3046.1</v>
      </c>
      <c r="AA9" s="176">
        <f>SUM(AB9:AC9)</f>
        <v>1856.3999999999999</v>
      </c>
      <c r="AB9" s="177">
        <f>G9+J9+M9+S9+V9</f>
        <v>1718.8</v>
      </c>
      <c r="AC9" s="178">
        <f>P9</f>
        <v>137.6</v>
      </c>
      <c r="AD9" s="179">
        <f>AA9/C9/31*1000000</f>
        <v>593.597245995281</v>
      </c>
      <c r="AE9" s="180">
        <f>AB9/C9/31*1000000</f>
        <v>549.5986567639997</v>
      </c>
      <c r="AF9" s="181">
        <f>AC9/C9/31*1000000</f>
        <v>43.998589231281336</v>
      </c>
      <c r="AG9" s="182">
        <f>Z9/C9/31*1000000</f>
        <v>974.0123739637069</v>
      </c>
      <c r="AH9" s="183">
        <f>Y9/C9/31*1000000</f>
        <v>380.4151279684259</v>
      </c>
      <c r="AI9" s="184">
        <f>AC9*100/AA9</f>
        <v>7.4121956474897654</v>
      </c>
    </row>
    <row r="10" spans="1:35" s="164" customFormat="1" ht="19.5" customHeight="1">
      <c r="A10" s="170">
        <v>5</v>
      </c>
      <c r="B10" s="169" t="s">
        <v>107</v>
      </c>
      <c r="C10" s="167">
        <v>93878</v>
      </c>
      <c r="D10" s="171">
        <f t="shared" si="12"/>
        <v>1626.4</v>
      </c>
      <c r="E10" s="151">
        <f t="shared" si="12"/>
        <v>1549.4</v>
      </c>
      <c r="F10" s="151">
        <f t="shared" si="12"/>
        <v>77</v>
      </c>
      <c r="G10" s="172">
        <f t="shared" si="2"/>
        <v>0</v>
      </c>
      <c r="H10" s="173">
        <v>0</v>
      </c>
      <c r="I10" s="173">
        <v>0</v>
      </c>
      <c r="J10" s="172">
        <f aca="true" t="shared" si="13" ref="J10:J38">SUM(K10:L10)</f>
        <v>1165.8</v>
      </c>
      <c r="K10" s="173">
        <v>1110.8</v>
      </c>
      <c r="L10" s="173">
        <v>55</v>
      </c>
      <c r="M10" s="172">
        <f aca="true" t="shared" si="14" ref="M10:M38">SUM(N10:O10)</f>
        <v>72</v>
      </c>
      <c r="N10" s="173">
        <v>50</v>
      </c>
      <c r="O10" s="173">
        <v>22</v>
      </c>
      <c r="P10" s="172">
        <f aca="true" t="shared" si="15" ref="P10:P38">SUM(Q10:R10)</f>
        <v>388.6</v>
      </c>
      <c r="Q10" s="173">
        <v>388.6</v>
      </c>
      <c r="R10" s="173">
        <v>0</v>
      </c>
      <c r="S10" s="172">
        <f aca="true" t="shared" si="16" ref="S10:S38">SUM(T10:U10)</f>
        <v>0</v>
      </c>
      <c r="T10" s="173">
        <v>0</v>
      </c>
      <c r="U10" s="173">
        <v>0</v>
      </c>
      <c r="V10" s="172">
        <f aca="true" t="shared" si="17" ref="V10:V38">SUM(W10:X10)</f>
        <v>0</v>
      </c>
      <c r="W10" s="173">
        <v>0</v>
      </c>
      <c r="X10" s="173">
        <v>0</v>
      </c>
      <c r="Y10" s="174">
        <v>822.5</v>
      </c>
      <c r="Z10" s="175">
        <f t="shared" si="3"/>
        <v>2448.9</v>
      </c>
      <c r="AA10" s="176">
        <f t="shared" si="4"/>
        <v>1626.4</v>
      </c>
      <c r="AB10" s="177">
        <f t="shared" si="5"/>
        <v>1237.8</v>
      </c>
      <c r="AC10" s="178">
        <f t="shared" si="6"/>
        <v>388.6</v>
      </c>
      <c r="AD10" s="179">
        <f t="shared" si="7"/>
        <v>558.8584772687133</v>
      </c>
      <c r="AE10" s="180">
        <f t="shared" si="8"/>
        <v>425.32896161043607</v>
      </c>
      <c r="AF10" s="181">
        <f t="shared" si="9"/>
        <v>133.52951565827712</v>
      </c>
      <c r="AG10" s="182">
        <f t="shared" si="10"/>
        <v>841.4833527935021</v>
      </c>
      <c r="AH10" s="183">
        <f>Y10/C10/31*1000000</f>
        <v>282.6248755247888</v>
      </c>
      <c r="AI10" s="184">
        <f t="shared" si="1"/>
        <v>23.893261190359073</v>
      </c>
    </row>
    <row r="11" spans="1:35" s="164" customFormat="1" ht="19.5" customHeight="1">
      <c r="A11" s="170">
        <v>6</v>
      </c>
      <c r="B11" s="169" t="s">
        <v>108</v>
      </c>
      <c r="C11" s="167">
        <v>37540</v>
      </c>
      <c r="D11" s="171">
        <f t="shared" si="12"/>
        <v>1016</v>
      </c>
      <c r="E11" s="151">
        <f t="shared" si="12"/>
        <v>880.2</v>
      </c>
      <c r="F11" s="151">
        <f t="shared" si="12"/>
        <v>135.8</v>
      </c>
      <c r="G11" s="172">
        <f>SUM(H11:I11)</f>
        <v>0</v>
      </c>
      <c r="H11" s="185">
        <v>0</v>
      </c>
      <c r="I11" s="173">
        <v>0</v>
      </c>
      <c r="J11" s="172">
        <f t="shared" si="13"/>
        <v>851.1999999999999</v>
      </c>
      <c r="K11" s="173">
        <v>759.4</v>
      </c>
      <c r="L11" s="173">
        <v>91.8</v>
      </c>
      <c r="M11" s="172">
        <f t="shared" si="14"/>
        <v>65.80000000000001</v>
      </c>
      <c r="N11" s="173">
        <v>32.2</v>
      </c>
      <c r="O11" s="173">
        <v>33.6</v>
      </c>
      <c r="P11" s="172">
        <f t="shared" si="15"/>
        <v>99</v>
      </c>
      <c r="Q11" s="173">
        <v>88.6</v>
      </c>
      <c r="R11" s="173">
        <v>10.4</v>
      </c>
      <c r="S11" s="172">
        <f t="shared" si="16"/>
        <v>0</v>
      </c>
      <c r="T11" s="173">
        <v>0</v>
      </c>
      <c r="U11" s="173">
        <v>0</v>
      </c>
      <c r="V11" s="172">
        <f t="shared" si="17"/>
        <v>0</v>
      </c>
      <c r="W11" s="185">
        <v>0</v>
      </c>
      <c r="X11" s="185">
        <v>0</v>
      </c>
      <c r="Y11" s="174">
        <v>373.6</v>
      </c>
      <c r="Z11" s="175">
        <f t="shared" si="3"/>
        <v>1389.6</v>
      </c>
      <c r="AA11" s="176">
        <f t="shared" si="4"/>
        <v>1016</v>
      </c>
      <c r="AB11" s="177">
        <f t="shared" si="5"/>
        <v>917</v>
      </c>
      <c r="AC11" s="178">
        <f t="shared" si="6"/>
        <v>99</v>
      </c>
      <c r="AD11" s="179">
        <f t="shared" si="7"/>
        <v>873.0472442298108</v>
      </c>
      <c r="AE11" s="180">
        <f t="shared" si="8"/>
        <v>787.976695825528</v>
      </c>
      <c r="AF11" s="181">
        <f t="shared" si="9"/>
        <v>85.07054840428275</v>
      </c>
      <c r="AG11" s="182">
        <f t="shared" si="10"/>
        <v>1194.0811521473868</v>
      </c>
      <c r="AH11" s="183">
        <f t="shared" si="11"/>
        <v>321.03390791757613</v>
      </c>
      <c r="AI11" s="184">
        <f t="shared" si="1"/>
        <v>9.744094488188976</v>
      </c>
    </row>
    <row r="12" spans="1:35" s="164" customFormat="1" ht="19.5" customHeight="1">
      <c r="A12" s="170">
        <v>7</v>
      </c>
      <c r="B12" s="169" t="s">
        <v>26</v>
      </c>
      <c r="C12" s="167">
        <v>29488</v>
      </c>
      <c r="D12" s="171">
        <f>G12+J12+M12+P12+S12+V12</f>
        <v>648.4000000000001</v>
      </c>
      <c r="E12" s="151">
        <f>H12+K12+N12+Q12+T12+W12</f>
        <v>587.7</v>
      </c>
      <c r="F12" s="151">
        <f>I12+L12+O12+R12+U12+X12</f>
        <v>60.7</v>
      </c>
      <c r="G12" s="172">
        <f>SUM(H12:I12)</f>
        <v>0</v>
      </c>
      <c r="H12" s="185">
        <v>0</v>
      </c>
      <c r="I12" s="173">
        <v>0</v>
      </c>
      <c r="J12" s="172">
        <f>SUM(K12:L12)</f>
        <v>479.2</v>
      </c>
      <c r="K12" s="173">
        <v>444</v>
      </c>
      <c r="L12" s="173">
        <v>35.2</v>
      </c>
      <c r="M12" s="172">
        <f>SUM(N12:O12)</f>
        <v>26.1</v>
      </c>
      <c r="N12" s="173">
        <v>22.6</v>
      </c>
      <c r="O12" s="173">
        <v>3.5</v>
      </c>
      <c r="P12" s="172">
        <f>SUM(Q12:R12)</f>
        <v>127.4</v>
      </c>
      <c r="Q12" s="173">
        <v>113.4</v>
      </c>
      <c r="R12" s="173">
        <v>14</v>
      </c>
      <c r="S12" s="172">
        <f>SUM(T12:U12)</f>
        <v>0</v>
      </c>
      <c r="T12" s="173">
        <v>0</v>
      </c>
      <c r="U12" s="173">
        <v>0</v>
      </c>
      <c r="V12" s="172">
        <f>SUM(W12:X12)</f>
        <v>15.7</v>
      </c>
      <c r="W12" s="173">
        <v>7.7</v>
      </c>
      <c r="X12" s="173">
        <v>8</v>
      </c>
      <c r="Y12" s="174">
        <v>274.5</v>
      </c>
      <c r="Z12" s="175">
        <f>D12+Y12</f>
        <v>922.9000000000001</v>
      </c>
      <c r="AA12" s="176">
        <f>SUM(AB12:AC12)</f>
        <v>648.4</v>
      </c>
      <c r="AB12" s="177">
        <f>G12+J12+M12+S12+V12</f>
        <v>521</v>
      </c>
      <c r="AC12" s="178">
        <f>P12</f>
        <v>127.4</v>
      </c>
      <c r="AD12" s="179">
        <f t="shared" si="7"/>
        <v>709.3098559501515</v>
      </c>
      <c r="AE12" s="180">
        <f t="shared" si="8"/>
        <v>569.9420650062135</v>
      </c>
      <c r="AF12" s="181">
        <f t="shared" si="9"/>
        <v>139.36779094393785</v>
      </c>
      <c r="AG12" s="182">
        <f t="shared" si="10"/>
        <v>1009.5960303152294</v>
      </c>
      <c r="AH12" s="183">
        <f t="shared" si="11"/>
        <v>300.28617436507795</v>
      </c>
      <c r="AI12" s="184">
        <f t="shared" si="1"/>
        <v>19.648365206662554</v>
      </c>
    </row>
    <row r="13" spans="1:35" s="164" customFormat="1" ht="19.5" customHeight="1">
      <c r="A13" s="170">
        <v>8</v>
      </c>
      <c r="B13" s="169" t="s">
        <v>109</v>
      </c>
      <c r="C13" s="167">
        <v>126266</v>
      </c>
      <c r="D13" s="171">
        <f t="shared" si="12"/>
        <v>2650.8</v>
      </c>
      <c r="E13" s="151">
        <f t="shared" si="12"/>
        <v>2519.9</v>
      </c>
      <c r="F13" s="151">
        <f t="shared" si="12"/>
        <v>130.9</v>
      </c>
      <c r="G13" s="172">
        <f t="shared" si="2"/>
        <v>0</v>
      </c>
      <c r="H13" s="173">
        <v>0</v>
      </c>
      <c r="I13" s="173">
        <v>0</v>
      </c>
      <c r="J13" s="172">
        <f t="shared" si="13"/>
        <v>2149.3</v>
      </c>
      <c r="K13" s="173">
        <v>2054.3</v>
      </c>
      <c r="L13" s="173">
        <v>95</v>
      </c>
      <c r="M13" s="172">
        <f t="shared" si="14"/>
        <v>142.7</v>
      </c>
      <c r="N13" s="173">
        <v>127.2</v>
      </c>
      <c r="O13" s="173">
        <v>15.5</v>
      </c>
      <c r="P13" s="172">
        <f t="shared" si="15"/>
        <v>333.40000000000003</v>
      </c>
      <c r="Q13" s="173">
        <v>333.1</v>
      </c>
      <c r="R13" s="173">
        <v>0.3</v>
      </c>
      <c r="S13" s="172">
        <f t="shared" si="16"/>
        <v>0</v>
      </c>
      <c r="T13" s="173">
        <v>0</v>
      </c>
      <c r="U13" s="173">
        <v>0</v>
      </c>
      <c r="V13" s="172">
        <f t="shared" si="17"/>
        <v>25.400000000000002</v>
      </c>
      <c r="W13" s="173">
        <v>5.3</v>
      </c>
      <c r="X13" s="173">
        <v>20.1</v>
      </c>
      <c r="Y13" s="174">
        <v>846.2</v>
      </c>
      <c r="Z13" s="175">
        <f t="shared" si="3"/>
        <v>3497</v>
      </c>
      <c r="AA13" s="176">
        <f t="shared" si="4"/>
        <v>2650.8</v>
      </c>
      <c r="AB13" s="177">
        <f t="shared" si="5"/>
        <v>2317.4</v>
      </c>
      <c r="AC13" s="178">
        <f t="shared" si="6"/>
        <v>333.40000000000003</v>
      </c>
      <c r="AD13" s="179">
        <f t="shared" si="7"/>
        <v>677.2185498816376</v>
      </c>
      <c r="AE13" s="180">
        <f t="shared" si="8"/>
        <v>592.0425032049594</v>
      </c>
      <c r="AF13" s="181">
        <f t="shared" si="9"/>
        <v>85.17604667667797</v>
      </c>
      <c r="AG13" s="182">
        <f t="shared" si="10"/>
        <v>893.4032250400204</v>
      </c>
      <c r="AH13" s="183">
        <f t="shared" si="11"/>
        <v>216.184675158383</v>
      </c>
      <c r="AI13" s="184">
        <f t="shared" si="1"/>
        <v>12.577335144107439</v>
      </c>
    </row>
    <row r="14" spans="1:35" s="168" customFormat="1" ht="17.25" customHeight="1">
      <c r="A14" s="165">
        <v>9</v>
      </c>
      <c r="B14" s="169" t="s">
        <v>110</v>
      </c>
      <c r="C14" s="167">
        <v>20620</v>
      </c>
      <c r="D14" s="171">
        <f t="shared" si="12"/>
        <v>411.6</v>
      </c>
      <c r="E14" s="151">
        <f>H14+K14+N14+Q14+T14+W14</f>
        <v>325.1</v>
      </c>
      <c r="F14" s="151">
        <f t="shared" si="12"/>
        <v>86.5</v>
      </c>
      <c r="G14" s="172">
        <f t="shared" si="2"/>
        <v>0</v>
      </c>
      <c r="H14" s="185">
        <v>0</v>
      </c>
      <c r="I14" s="185">
        <v>0</v>
      </c>
      <c r="J14" s="172">
        <f t="shared" si="13"/>
        <v>333.8</v>
      </c>
      <c r="K14" s="185">
        <v>266.1</v>
      </c>
      <c r="L14" s="185">
        <v>67.7</v>
      </c>
      <c r="M14" s="172">
        <f t="shared" si="14"/>
        <v>5.5</v>
      </c>
      <c r="N14" s="185">
        <v>0</v>
      </c>
      <c r="O14" s="185">
        <v>5.5</v>
      </c>
      <c r="P14" s="172">
        <f t="shared" si="15"/>
        <v>72.3</v>
      </c>
      <c r="Q14" s="185">
        <v>59</v>
      </c>
      <c r="R14" s="185">
        <v>13.3</v>
      </c>
      <c r="S14" s="172">
        <v>0</v>
      </c>
      <c r="T14" s="185">
        <v>0</v>
      </c>
      <c r="U14" s="185">
        <v>0</v>
      </c>
      <c r="V14" s="172">
        <f t="shared" si="17"/>
        <v>0</v>
      </c>
      <c r="W14" s="185">
        <v>0</v>
      </c>
      <c r="X14" s="185">
        <v>0</v>
      </c>
      <c r="Y14" s="174">
        <v>86</v>
      </c>
      <c r="Z14" s="175">
        <f t="shared" si="3"/>
        <v>497.6</v>
      </c>
      <c r="AA14" s="176">
        <f t="shared" si="4"/>
        <v>411.6</v>
      </c>
      <c r="AB14" s="177">
        <f>G14+J14+M14+S14+V14</f>
        <v>339.3</v>
      </c>
      <c r="AC14" s="178">
        <f>P14</f>
        <v>72.3</v>
      </c>
      <c r="AD14" s="186">
        <f t="shared" si="7"/>
        <v>643.9097650261257</v>
      </c>
      <c r="AE14" s="180">
        <f t="shared" si="8"/>
        <v>530.803166359</v>
      </c>
      <c r="AF14" s="181">
        <f t="shared" si="9"/>
        <v>113.10659866712555</v>
      </c>
      <c r="AG14" s="182">
        <f t="shared" si="10"/>
        <v>778.448734395044</v>
      </c>
      <c r="AH14" s="187">
        <f t="shared" si="11"/>
        <v>134.53896936891837</v>
      </c>
      <c r="AI14" s="184">
        <f t="shared" si="1"/>
        <v>17.56559766763848</v>
      </c>
    </row>
    <row r="15" spans="1:35" s="168" customFormat="1" ht="19.5" customHeight="1">
      <c r="A15" s="165">
        <v>10</v>
      </c>
      <c r="B15" s="169" t="s">
        <v>29</v>
      </c>
      <c r="C15" s="167">
        <v>37048</v>
      </c>
      <c r="D15" s="171">
        <f t="shared" si="12"/>
        <v>1025.1</v>
      </c>
      <c r="E15" s="151">
        <f t="shared" si="12"/>
        <v>937.0999999999999</v>
      </c>
      <c r="F15" s="151">
        <f t="shared" si="12"/>
        <v>88</v>
      </c>
      <c r="G15" s="172">
        <f t="shared" si="2"/>
        <v>766.9</v>
      </c>
      <c r="H15" s="185">
        <v>766.9</v>
      </c>
      <c r="I15" s="185">
        <v>0</v>
      </c>
      <c r="J15" s="172">
        <f t="shared" si="13"/>
        <v>79.7</v>
      </c>
      <c r="K15" s="185">
        <v>0</v>
      </c>
      <c r="L15" s="185">
        <v>79.7</v>
      </c>
      <c r="M15" s="172">
        <f t="shared" si="14"/>
        <v>2.8</v>
      </c>
      <c r="N15" s="185">
        <v>0</v>
      </c>
      <c r="O15" s="185">
        <v>2.8</v>
      </c>
      <c r="P15" s="172">
        <f t="shared" si="15"/>
        <v>163.4</v>
      </c>
      <c r="Q15" s="185">
        <v>163.4</v>
      </c>
      <c r="R15" s="185">
        <v>0</v>
      </c>
      <c r="S15" s="172">
        <f t="shared" si="16"/>
        <v>0</v>
      </c>
      <c r="T15" s="185">
        <v>0</v>
      </c>
      <c r="U15" s="185">
        <v>0</v>
      </c>
      <c r="V15" s="172">
        <f t="shared" si="17"/>
        <v>12.3</v>
      </c>
      <c r="W15" s="185">
        <v>6.8</v>
      </c>
      <c r="X15" s="185">
        <v>5.5</v>
      </c>
      <c r="Y15" s="174">
        <v>474.3</v>
      </c>
      <c r="Z15" s="175">
        <f t="shared" si="3"/>
        <v>1499.3999999999999</v>
      </c>
      <c r="AA15" s="176">
        <f t="shared" si="4"/>
        <v>1025.1</v>
      </c>
      <c r="AB15" s="177">
        <f>G15+J15+M15+S15+V15</f>
        <v>861.6999999999999</v>
      </c>
      <c r="AC15" s="178">
        <f>P15</f>
        <v>163.4</v>
      </c>
      <c r="AD15" s="179">
        <f t="shared" si="7"/>
        <v>892.5648330674766</v>
      </c>
      <c r="AE15" s="180">
        <f t="shared" si="8"/>
        <v>750.2908171439319</v>
      </c>
      <c r="AF15" s="181">
        <f t="shared" si="9"/>
        <v>142.2740159235447</v>
      </c>
      <c r="AG15" s="182">
        <f t="shared" si="10"/>
        <v>1305.5425916509357</v>
      </c>
      <c r="AH15" s="183">
        <f t="shared" si="11"/>
        <v>412.9777585834593</v>
      </c>
      <c r="AI15" s="184">
        <f t="shared" si="1"/>
        <v>15.93990830162911</v>
      </c>
    </row>
    <row r="16" spans="1:35" s="164" customFormat="1" ht="19.5" customHeight="1">
      <c r="A16" s="170">
        <v>11</v>
      </c>
      <c r="B16" s="169" t="s">
        <v>111</v>
      </c>
      <c r="C16" s="167">
        <v>29480</v>
      </c>
      <c r="D16" s="171">
        <f t="shared" si="12"/>
        <v>786.0000000000001</v>
      </c>
      <c r="E16" s="151">
        <f t="shared" si="12"/>
        <v>761.8000000000002</v>
      </c>
      <c r="F16" s="151">
        <f t="shared" si="12"/>
        <v>24.2</v>
      </c>
      <c r="G16" s="172">
        <f t="shared" si="2"/>
        <v>0</v>
      </c>
      <c r="H16" s="173">
        <v>0</v>
      </c>
      <c r="I16" s="173">
        <v>0</v>
      </c>
      <c r="J16" s="172">
        <f t="shared" si="13"/>
        <v>624.3000000000001</v>
      </c>
      <c r="K16" s="173">
        <v>614.2</v>
      </c>
      <c r="L16" s="173">
        <v>10.1</v>
      </c>
      <c r="M16" s="172">
        <f t="shared" si="14"/>
        <v>21.7</v>
      </c>
      <c r="N16" s="173">
        <v>18.2</v>
      </c>
      <c r="O16" s="173">
        <v>3.5</v>
      </c>
      <c r="P16" s="172">
        <f t="shared" si="15"/>
        <v>110.10000000000001</v>
      </c>
      <c r="Q16" s="173">
        <v>109.7</v>
      </c>
      <c r="R16" s="173">
        <v>0.4</v>
      </c>
      <c r="S16" s="172">
        <f t="shared" si="16"/>
        <v>0</v>
      </c>
      <c r="T16" s="173">
        <v>0</v>
      </c>
      <c r="U16" s="173">
        <v>0</v>
      </c>
      <c r="V16" s="172">
        <f t="shared" si="17"/>
        <v>29.9</v>
      </c>
      <c r="W16" s="173">
        <v>19.7</v>
      </c>
      <c r="X16" s="173">
        <v>10.2</v>
      </c>
      <c r="Y16" s="174">
        <v>213.8</v>
      </c>
      <c r="Z16" s="175">
        <f t="shared" si="3"/>
        <v>999.8000000000002</v>
      </c>
      <c r="AA16" s="176">
        <f t="shared" si="4"/>
        <v>786.0000000000001</v>
      </c>
      <c r="AB16" s="177">
        <f t="shared" si="5"/>
        <v>675.9000000000001</v>
      </c>
      <c r="AC16" s="178">
        <f t="shared" si="6"/>
        <v>110.10000000000001</v>
      </c>
      <c r="AD16" s="179">
        <f t="shared" si="7"/>
        <v>860.0691556878365</v>
      </c>
      <c r="AE16" s="180">
        <f t="shared" si="8"/>
        <v>739.5938197575176</v>
      </c>
      <c r="AF16" s="181">
        <f t="shared" si="9"/>
        <v>120.4753359303191</v>
      </c>
      <c r="AG16" s="182">
        <f t="shared" si="10"/>
        <v>1094.0167199194645</v>
      </c>
      <c r="AH16" s="183">
        <f t="shared" si="11"/>
        <v>233.94756423162778</v>
      </c>
      <c r="AI16" s="184">
        <f t="shared" si="1"/>
        <v>14.007633587786257</v>
      </c>
    </row>
    <row r="17" spans="1:35" s="164" customFormat="1" ht="19.5" customHeight="1">
      <c r="A17" s="170">
        <v>12</v>
      </c>
      <c r="B17" s="169" t="s">
        <v>112</v>
      </c>
      <c r="C17" s="167">
        <v>28191</v>
      </c>
      <c r="D17" s="171">
        <f t="shared" si="12"/>
        <v>740.1</v>
      </c>
      <c r="E17" s="151">
        <f t="shared" si="12"/>
        <v>642</v>
      </c>
      <c r="F17" s="151">
        <f>I17+L17+O17+R17+U17+X17</f>
        <v>98.1</v>
      </c>
      <c r="G17" s="172">
        <f t="shared" si="2"/>
        <v>0</v>
      </c>
      <c r="H17" s="173">
        <v>0</v>
      </c>
      <c r="I17" s="173">
        <v>0</v>
      </c>
      <c r="J17" s="172">
        <f t="shared" si="13"/>
        <v>621.6</v>
      </c>
      <c r="K17" s="173">
        <v>547</v>
      </c>
      <c r="L17" s="173">
        <v>74.6</v>
      </c>
      <c r="M17" s="172">
        <f t="shared" si="14"/>
        <v>0.3</v>
      </c>
      <c r="N17" s="173">
        <v>0</v>
      </c>
      <c r="O17" s="173">
        <v>0.3</v>
      </c>
      <c r="P17" s="172">
        <f t="shared" si="15"/>
        <v>118.2</v>
      </c>
      <c r="Q17" s="173">
        <v>95</v>
      </c>
      <c r="R17" s="173">
        <v>23.2</v>
      </c>
      <c r="S17" s="172">
        <v>0</v>
      </c>
      <c r="T17" s="173">
        <v>0</v>
      </c>
      <c r="U17" s="173">
        <v>0</v>
      </c>
      <c r="V17" s="172">
        <f t="shared" si="17"/>
        <v>0</v>
      </c>
      <c r="W17" s="173">
        <v>0</v>
      </c>
      <c r="X17" s="173">
        <v>0</v>
      </c>
      <c r="Y17" s="174">
        <v>322.2</v>
      </c>
      <c r="Z17" s="175">
        <f t="shared" si="3"/>
        <v>1062.3</v>
      </c>
      <c r="AA17" s="176">
        <f t="shared" si="4"/>
        <v>740.1</v>
      </c>
      <c r="AB17" s="177">
        <f t="shared" si="5"/>
        <v>621.9</v>
      </c>
      <c r="AC17" s="178">
        <f t="shared" si="6"/>
        <v>118.2</v>
      </c>
      <c r="AD17" s="179">
        <f t="shared" si="7"/>
        <v>846.8728866796885</v>
      </c>
      <c r="AE17" s="180">
        <f t="shared" si="8"/>
        <v>711.6203867397625</v>
      </c>
      <c r="AF17" s="181">
        <f t="shared" si="9"/>
        <v>135.2524999399259</v>
      </c>
      <c r="AG17" s="182">
        <f t="shared" si="10"/>
        <v>1215.5560971758316</v>
      </c>
      <c r="AH17" s="183">
        <f t="shared" si="11"/>
        <v>368.6832104961432</v>
      </c>
      <c r="AI17" s="184">
        <f t="shared" si="1"/>
        <v>15.97081475476287</v>
      </c>
    </row>
    <row r="18" spans="1:35" s="164" customFormat="1" ht="19.5" customHeight="1">
      <c r="A18" s="170">
        <v>13</v>
      </c>
      <c r="B18" s="169" t="s">
        <v>113</v>
      </c>
      <c r="C18" s="167">
        <v>123934</v>
      </c>
      <c r="D18" s="171">
        <f t="shared" si="12"/>
        <v>2500.4</v>
      </c>
      <c r="E18" s="151">
        <f t="shared" si="12"/>
        <v>2373.7000000000003</v>
      </c>
      <c r="F18" s="151">
        <f t="shared" si="12"/>
        <v>126.7</v>
      </c>
      <c r="G18" s="172">
        <f t="shared" si="2"/>
        <v>0</v>
      </c>
      <c r="H18" s="173">
        <v>0</v>
      </c>
      <c r="I18" s="173">
        <v>0</v>
      </c>
      <c r="J18" s="172">
        <f t="shared" si="13"/>
        <v>2054.9</v>
      </c>
      <c r="K18" s="173">
        <v>1964.4</v>
      </c>
      <c r="L18" s="173">
        <v>90.5</v>
      </c>
      <c r="M18" s="172">
        <f t="shared" si="14"/>
        <v>131</v>
      </c>
      <c r="N18" s="173">
        <v>94.8</v>
      </c>
      <c r="O18" s="173">
        <v>36.2</v>
      </c>
      <c r="P18" s="172">
        <f t="shared" si="15"/>
        <v>314.5</v>
      </c>
      <c r="Q18" s="173">
        <v>314.5</v>
      </c>
      <c r="R18" s="173">
        <v>0</v>
      </c>
      <c r="S18" s="172">
        <f t="shared" si="16"/>
        <v>0</v>
      </c>
      <c r="T18" s="173">
        <v>0</v>
      </c>
      <c r="U18" s="173">
        <v>0</v>
      </c>
      <c r="V18" s="172">
        <f t="shared" si="17"/>
        <v>0</v>
      </c>
      <c r="W18" s="173">
        <v>0</v>
      </c>
      <c r="X18" s="173">
        <v>0</v>
      </c>
      <c r="Y18" s="174">
        <v>1164.6</v>
      </c>
      <c r="Z18" s="175">
        <f t="shared" si="3"/>
        <v>3665</v>
      </c>
      <c r="AA18" s="176">
        <f t="shared" si="4"/>
        <v>2500.4</v>
      </c>
      <c r="AB18" s="177">
        <f t="shared" si="5"/>
        <v>2185.9</v>
      </c>
      <c r="AC18" s="178">
        <f t="shared" si="6"/>
        <v>314.5</v>
      </c>
      <c r="AD18" s="179">
        <f t="shared" si="7"/>
        <v>650.8146635800427</v>
      </c>
      <c r="AE18" s="180">
        <f t="shared" si="8"/>
        <v>568.9552764036217</v>
      </c>
      <c r="AF18" s="181">
        <f t="shared" si="9"/>
        <v>81.85938717642117</v>
      </c>
      <c r="AG18" s="161">
        <f t="shared" si="10"/>
        <v>953.9416661417602</v>
      </c>
      <c r="AH18" s="183">
        <f t="shared" si="11"/>
        <v>303.1270025617173</v>
      </c>
      <c r="AI18" s="184">
        <f t="shared" si="1"/>
        <v>12.57798752199648</v>
      </c>
    </row>
    <row r="19" spans="1:35" s="164" customFormat="1" ht="19.5" customHeight="1">
      <c r="A19" s="170">
        <v>14</v>
      </c>
      <c r="B19" s="169" t="s">
        <v>33</v>
      </c>
      <c r="C19" s="167">
        <v>17818</v>
      </c>
      <c r="D19" s="171">
        <f t="shared" si="12"/>
        <v>488.9</v>
      </c>
      <c r="E19" s="151">
        <f t="shared" si="12"/>
        <v>482.8</v>
      </c>
      <c r="F19" s="151">
        <f t="shared" si="12"/>
        <v>6.1</v>
      </c>
      <c r="G19" s="172">
        <f t="shared" si="2"/>
        <v>0</v>
      </c>
      <c r="H19" s="173">
        <v>0</v>
      </c>
      <c r="I19" s="173">
        <v>0</v>
      </c>
      <c r="J19" s="172">
        <f t="shared" si="13"/>
        <v>397.2</v>
      </c>
      <c r="K19" s="173">
        <v>394.2</v>
      </c>
      <c r="L19" s="173">
        <v>3</v>
      </c>
      <c r="M19" s="172">
        <f t="shared" si="14"/>
        <v>0</v>
      </c>
      <c r="N19" s="173">
        <v>0</v>
      </c>
      <c r="O19" s="173">
        <v>0</v>
      </c>
      <c r="P19" s="172">
        <f t="shared" si="15"/>
        <v>79.3</v>
      </c>
      <c r="Q19" s="173">
        <v>79.3</v>
      </c>
      <c r="R19" s="173">
        <v>0</v>
      </c>
      <c r="S19" s="172">
        <f t="shared" si="16"/>
        <v>0</v>
      </c>
      <c r="T19" s="173">
        <v>0</v>
      </c>
      <c r="U19" s="173">
        <v>0</v>
      </c>
      <c r="V19" s="172">
        <f t="shared" si="17"/>
        <v>12.4</v>
      </c>
      <c r="W19" s="173">
        <v>9.3</v>
      </c>
      <c r="X19" s="173">
        <v>3.1</v>
      </c>
      <c r="Y19" s="174">
        <v>168.6</v>
      </c>
      <c r="Z19" s="175">
        <f t="shared" si="3"/>
        <v>657.5</v>
      </c>
      <c r="AA19" s="176">
        <f t="shared" si="4"/>
        <v>488.9</v>
      </c>
      <c r="AB19" s="177">
        <f t="shared" si="5"/>
        <v>409.59999999999997</v>
      </c>
      <c r="AC19" s="178">
        <f t="shared" si="6"/>
        <v>79.3</v>
      </c>
      <c r="AD19" s="179">
        <f t="shared" si="7"/>
        <v>885.1143642347898</v>
      </c>
      <c r="AE19" s="180">
        <f t="shared" si="8"/>
        <v>741.5480539794843</v>
      </c>
      <c r="AF19" s="181">
        <f t="shared" si="9"/>
        <v>143.5663102553054</v>
      </c>
      <c r="AG19" s="161">
        <f t="shared" si="10"/>
        <v>1190.3511852820093</v>
      </c>
      <c r="AH19" s="183">
        <f t="shared" si="11"/>
        <v>305.2368210472194</v>
      </c>
      <c r="AI19" s="184">
        <f t="shared" si="1"/>
        <v>16.220085907138476</v>
      </c>
    </row>
    <row r="20" spans="1:35" s="164" customFormat="1" ht="19.5" customHeight="1">
      <c r="A20" s="170">
        <v>15</v>
      </c>
      <c r="B20" s="169" t="s">
        <v>34</v>
      </c>
      <c r="C20" s="167">
        <v>7097</v>
      </c>
      <c r="D20" s="171">
        <f t="shared" si="12"/>
        <v>114.4</v>
      </c>
      <c r="E20" s="151">
        <f t="shared" si="12"/>
        <v>113.2</v>
      </c>
      <c r="F20" s="151">
        <f t="shared" si="12"/>
        <v>1.2000000000000002</v>
      </c>
      <c r="G20" s="172">
        <f>SUM(H20:I20)</f>
        <v>0</v>
      </c>
      <c r="H20" s="173">
        <v>0</v>
      </c>
      <c r="I20" s="173">
        <v>0</v>
      </c>
      <c r="J20" s="172">
        <f>SUM(K20:L20)</f>
        <v>65.10000000000001</v>
      </c>
      <c r="K20" s="173">
        <v>64.7</v>
      </c>
      <c r="L20" s="173">
        <v>0.4</v>
      </c>
      <c r="M20" s="172">
        <f>SUM(N20:O20)</f>
        <v>5.6</v>
      </c>
      <c r="N20" s="173">
        <v>4.8</v>
      </c>
      <c r="O20" s="173">
        <v>0.8</v>
      </c>
      <c r="P20" s="172">
        <f>SUM(Q20:R20)</f>
        <v>43.7</v>
      </c>
      <c r="Q20" s="173">
        <v>43.7</v>
      </c>
      <c r="R20" s="173">
        <v>0</v>
      </c>
      <c r="S20" s="172">
        <f>SUM(T20:U20)</f>
        <v>0</v>
      </c>
      <c r="T20" s="173">
        <v>0</v>
      </c>
      <c r="U20" s="173">
        <v>0</v>
      </c>
      <c r="V20" s="172">
        <v>0</v>
      </c>
      <c r="W20" s="173">
        <v>0</v>
      </c>
      <c r="X20" s="173">
        <v>0</v>
      </c>
      <c r="Y20" s="174">
        <v>44.7</v>
      </c>
      <c r="Z20" s="175">
        <f>D20+Y20</f>
        <v>159.10000000000002</v>
      </c>
      <c r="AA20" s="176">
        <f>SUM(AB20:AC20)</f>
        <v>114.4</v>
      </c>
      <c r="AB20" s="177">
        <f>G20+J20+M20+S20+V20</f>
        <v>70.7</v>
      </c>
      <c r="AC20" s="178">
        <f>P20</f>
        <v>43.7</v>
      </c>
      <c r="AD20" s="179">
        <f t="shared" si="7"/>
        <v>519.9834550718841</v>
      </c>
      <c r="AE20" s="180">
        <f t="shared" si="8"/>
        <v>321.35341148236193</v>
      </c>
      <c r="AF20" s="181">
        <f t="shared" si="9"/>
        <v>198.63004358952213</v>
      </c>
      <c r="AG20" s="182">
        <f t="shared" si="10"/>
        <v>723.1588085833635</v>
      </c>
      <c r="AH20" s="183">
        <f t="shared" si="11"/>
        <v>203.1753535114792</v>
      </c>
      <c r="AI20" s="184">
        <f t="shared" si="1"/>
        <v>38.1993006993007</v>
      </c>
    </row>
    <row r="21" spans="1:35" s="164" customFormat="1" ht="19.5" customHeight="1">
      <c r="A21" s="170">
        <v>16</v>
      </c>
      <c r="B21" s="169" t="s">
        <v>114</v>
      </c>
      <c r="C21" s="167">
        <v>14923</v>
      </c>
      <c r="D21" s="171">
        <f t="shared" si="12"/>
        <v>355.8</v>
      </c>
      <c r="E21" s="151">
        <f t="shared" si="12"/>
        <v>342.40000000000003</v>
      </c>
      <c r="F21" s="151">
        <f t="shared" si="12"/>
        <v>13.399999999999999</v>
      </c>
      <c r="G21" s="172">
        <f>SUM(H21:I21)</f>
        <v>0</v>
      </c>
      <c r="H21" s="173">
        <v>0</v>
      </c>
      <c r="I21" s="173">
        <v>0</v>
      </c>
      <c r="J21" s="172">
        <f>SUM(K21:L21)</f>
        <v>288.6</v>
      </c>
      <c r="K21" s="173">
        <v>279.5</v>
      </c>
      <c r="L21" s="173">
        <v>9.1</v>
      </c>
      <c r="M21" s="172">
        <f>SUM(N21:O21)</f>
        <v>10.7</v>
      </c>
      <c r="N21" s="173">
        <v>7.7</v>
      </c>
      <c r="O21" s="173">
        <v>3</v>
      </c>
      <c r="P21" s="172">
        <f>SUM(Q21:R21)</f>
        <v>54.2</v>
      </c>
      <c r="Q21" s="173">
        <v>53.1</v>
      </c>
      <c r="R21" s="173">
        <v>1.1</v>
      </c>
      <c r="S21" s="172">
        <f>SUM(T21:U21)</f>
        <v>0</v>
      </c>
      <c r="T21" s="173">
        <v>0</v>
      </c>
      <c r="U21" s="173">
        <v>0</v>
      </c>
      <c r="V21" s="172">
        <f>SUM(W21:X21)</f>
        <v>2.3000000000000003</v>
      </c>
      <c r="W21" s="173">
        <v>2.1</v>
      </c>
      <c r="X21" s="173">
        <v>0.2</v>
      </c>
      <c r="Y21" s="174">
        <v>78.7</v>
      </c>
      <c r="Z21" s="175">
        <f t="shared" si="3"/>
        <v>434.5</v>
      </c>
      <c r="AA21" s="176">
        <f t="shared" si="4"/>
        <v>355.8</v>
      </c>
      <c r="AB21" s="177">
        <f t="shared" si="5"/>
        <v>301.6</v>
      </c>
      <c r="AC21" s="178">
        <f t="shared" si="6"/>
        <v>54.2</v>
      </c>
      <c r="AD21" s="179">
        <f t="shared" si="7"/>
        <v>769.109385166435</v>
      </c>
      <c r="AE21" s="180">
        <f t="shared" si="8"/>
        <v>651.9488211528859</v>
      </c>
      <c r="AF21" s="181">
        <f t="shared" si="9"/>
        <v>117.16056401354913</v>
      </c>
      <c r="AG21" s="182">
        <f t="shared" si="10"/>
        <v>939.2299827285441</v>
      </c>
      <c r="AH21" s="183">
        <f t="shared" si="11"/>
        <v>170.12059756210917</v>
      </c>
      <c r="AI21" s="184">
        <f t="shared" si="1"/>
        <v>15.23327712197864</v>
      </c>
    </row>
    <row r="22" spans="1:35" s="164" customFormat="1" ht="19.5" customHeight="1">
      <c r="A22" s="170">
        <v>17</v>
      </c>
      <c r="B22" s="169" t="s">
        <v>115</v>
      </c>
      <c r="C22" s="167">
        <v>54981</v>
      </c>
      <c r="D22" s="171">
        <f t="shared" si="12"/>
        <v>1378.4999999999998</v>
      </c>
      <c r="E22" s="151">
        <f t="shared" si="12"/>
        <v>1299.1000000000001</v>
      </c>
      <c r="F22" s="151">
        <f t="shared" si="12"/>
        <v>79.4</v>
      </c>
      <c r="G22" s="172">
        <f t="shared" si="2"/>
        <v>0</v>
      </c>
      <c r="H22" s="173">
        <v>0</v>
      </c>
      <c r="I22" s="173">
        <v>0</v>
      </c>
      <c r="J22" s="172">
        <f t="shared" si="13"/>
        <v>1094.1</v>
      </c>
      <c r="K22" s="173">
        <v>1065.5</v>
      </c>
      <c r="L22" s="173">
        <v>28.6</v>
      </c>
      <c r="M22" s="172">
        <v>0</v>
      </c>
      <c r="N22" s="173">
        <v>0</v>
      </c>
      <c r="O22" s="173">
        <v>0</v>
      </c>
      <c r="P22" s="172">
        <f t="shared" si="15"/>
        <v>200.79999999999998</v>
      </c>
      <c r="Q22" s="173">
        <v>196.2</v>
      </c>
      <c r="R22" s="173">
        <v>4.6</v>
      </c>
      <c r="S22" s="172">
        <f t="shared" si="16"/>
        <v>0</v>
      </c>
      <c r="T22" s="173">
        <v>0</v>
      </c>
      <c r="U22" s="173">
        <v>0</v>
      </c>
      <c r="V22" s="172">
        <f t="shared" si="17"/>
        <v>83.6</v>
      </c>
      <c r="W22" s="173">
        <v>37.4</v>
      </c>
      <c r="X22" s="173">
        <v>46.2</v>
      </c>
      <c r="Y22" s="174">
        <v>350.2</v>
      </c>
      <c r="Z22" s="175">
        <f t="shared" si="3"/>
        <v>1728.6999999999998</v>
      </c>
      <c r="AA22" s="176">
        <f t="shared" si="4"/>
        <v>1378.4999999999998</v>
      </c>
      <c r="AB22" s="177">
        <f t="shared" si="5"/>
        <v>1177.6999999999998</v>
      </c>
      <c r="AC22" s="178">
        <f t="shared" si="6"/>
        <v>200.79999999999998</v>
      </c>
      <c r="AD22" s="179">
        <f t="shared" si="7"/>
        <v>808.7837968658966</v>
      </c>
      <c r="AE22" s="180">
        <f t="shared" si="8"/>
        <v>690.971837191851</v>
      </c>
      <c r="AF22" s="181">
        <f t="shared" si="9"/>
        <v>117.81195967404574</v>
      </c>
      <c r="AG22" s="182">
        <f t="shared" si="10"/>
        <v>1014.2506707595761</v>
      </c>
      <c r="AH22" s="183">
        <f t="shared" si="11"/>
        <v>205.46687389367938</v>
      </c>
      <c r="AI22" s="184">
        <f t="shared" si="1"/>
        <v>14.566557852738486</v>
      </c>
    </row>
    <row r="23" spans="1:35" s="164" customFormat="1" ht="19.5" customHeight="1">
      <c r="A23" s="170">
        <v>18</v>
      </c>
      <c r="B23" s="169" t="s">
        <v>116</v>
      </c>
      <c r="C23" s="167">
        <v>33948</v>
      </c>
      <c r="D23" s="171">
        <f t="shared" si="12"/>
        <v>766.6999999999999</v>
      </c>
      <c r="E23" s="151">
        <f t="shared" si="12"/>
        <v>614.1</v>
      </c>
      <c r="F23" s="151">
        <f t="shared" si="12"/>
        <v>152.6</v>
      </c>
      <c r="G23" s="172">
        <v>0</v>
      </c>
      <c r="H23" s="173">
        <v>0</v>
      </c>
      <c r="I23" s="188">
        <v>0</v>
      </c>
      <c r="J23" s="172">
        <f t="shared" si="13"/>
        <v>476.29999999999995</v>
      </c>
      <c r="K23" s="173">
        <v>389.7</v>
      </c>
      <c r="L23" s="173">
        <v>86.6</v>
      </c>
      <c r="M23" s="172">
        <f t="shared" si="14"/>
        <v>0</v>
      </c>
      <c r="N23" s="173">
        <v>0</v>
      </c>
      <c r="O23" s="173">
        <v>0</v>
      </c>
      <c r="P23" s="172">
        <f t="shared" si="15"/>
        <v>186.9</v>
      </c>
      <c r="Q23" s="173">
        <v>186</v>
      </c>
      <c r="R23" s="173">
        <v>0.9</v>
      </c>
      <c r="S23" s="172">
        <v>0</v>
      </c>
      <c r="T23" s="173">
        <v>0</v>
      </c>
      <c r="U23" s="173">
        <v>0</v>
      </c>
      <c r="V23" s="172">
        <f t="shared" si="17"/>
        <v>103.5</v>
      </c>
      <c r="W23" s="173">
        <v>38.4</v>
      </c>
      <c r="X23" s="173">
        <v>65.1</v>
      </c>
      <c r="Y23" s="174">
        <v>384.7</v>
      </c>
      <c r="Z23" s="175">
        <f t="shared" si="3"/>
        <v>1151.3999999999999</v>
      </c>
      <c r="AA23" s="176">
        <f t="shared" si="4"/>
        <v>766.6999999999999</v>
      </c>
      <c r="AB23" s="177">
        <f t="shared" si="5"/>
        <v>579.8</v>
      </c>
      <c r="AC23" s="178">
        <f t="shared" si="6"/>
        <v>186.9</v>
      </c>
      <c r="AD23" s="179">
        <f t="shared" si="7"/>
        <v>728.53358267103</v>
      </c>
      <c r="AE23" s="180">
        <f t="shared" si="8"/>
        <v>550.9374869344766</v>
      </c>
      <c r="AF23" s="181">
        <f t="shared" si="9"/>
        <v>177.59609573655345</v>
      </c>
      <c r="AG23" s="182">
        <f t="shared" si="10"/>
        <v>1094.0831708457335</v>
      </c>
      <c r="AH23" s="183">
        <f t="shared" si="11"/>
        <v>365.5495881747036</v>
      </c>
      <c r="AI23" s="184">
        <f t="shared" si="1"/>
        <v>24.37720099126125</v>
      </c>
    </row>
    <row r="24" spans="1:35" s="164" customFormat="1" ht="19.5" customHeight="1">
      <c r="A24" s="170">
        <v>19</v>
      </c>
      <c r="B24" s="169" t="s">
        <v>117</v>
      </c>
      <c r="C24" s="167">
        <v>26732</v>
      </c>
      <c r="D24" s="171">
        <f t="shared" si="12"/>
        <v>1110.9</v>
      </c>
      <c r="E24" s="151">
        <f t="shared" si="12"/>
        <v>538.5</v>
      </c>
      <c r="F24" s="151">
        <f t="shared" si="12"/>
        <v>572.4000000000001</v>
      </c>
      <c r="G24" s="172">
        <v>0</v>
      </c>
      <c r="H24" s="173">
        <v>0</v>
      </c>
      <c r="I24" s="173">
        <v>0</v>
      </c>
      <c r="J24" s="172">
        <f t="shared" si="13"/>
        <v>478.20000000000005</v>
      </c>
      <c r="K24" s="173">
        <v>336.8</v>
      </c>
      <c r="L24" s="173">
        <v>141.4</v>
      </c>
      <c r="M24" s="172">
        <f t="shared" si="14"/>
        <v>0</v>
      </c>
      <c r="N24" s="173">
        <v>0</v>
      </c>
      <c r="O24" s="173">
        <v>0</v>
      </c>
      <c r="P24" s="172">
        <f t="shared" si="15"/>
        <v>173.3</v>
      </c>
      <c r="Q24" s="173">
        <v>172.4</v>
      </c>
      <c r="R24" s="173">
        <v>0.9</v>
      </c>
      <c r="S24" s="172">
        <v>0</v>
      </c>
      <c r="T24" s="173">
        <v>0</v>
      </c>
      <c r="U24" s="173">
        <v>0</v>
      </c>
      <c r="V24" s="172">
        <f t="shared" si="17"/>
        <v>459.40000000000003</v>
      </c>
      <c r="W24" s="173">
        <v>29.3</v>
      </c>
      <c r="X24" s="185">
        <v>430.1</v>
      </c>
      <c r="Y24" s="174">
        <v>441</v>
      </c>
      <c r="Z24" s="175">
        <f t="shared" si="3"/>
        <v>1551.9</v>
      </c>
      <c r="AA24" s="176">
        <f t="shared" si="4"/>
        <v>1110.9</v>
      </c>
      <c r="AB24" s="177">
        <f t="shared" si="5"/>
        <v>937.6000000000001</v>
      </c>
      <c r="AC24" s="178">
        <f t="shared" si="6"/>
        <v>173.3</v>
      </c>
      <c r="AD24" s="179">
        <f t="shared" si="7"/>
        <v>1340.5463067098513</v>
      </c>
      <c r="AE24" s="180">
        <f t="shared" si="8"/>
        <v>1131.4215655514956</v>
      </c>
      <c r="AF24" s="181">
        <f t="shared" si="9"/>
        <v>209.1247411583556</v>
      </c>
      <c r="AG24" s="182">
        <f t="shared" si="10"/>
        <v>1872.7102469916447</v>
      </c>
      <c r="AH24" s="183">
        <f t="shared" si="11"/>
        <v>532.1639402817934</v>
      </c>
      <c r="AI24" s="184">
        <f t="shared" si="1"/>
        <v>15.599963993158699</v>
      </c>
    </row>
    <row r="25" spans="1:35" s="164" customFormat="1" ht="19.5" customHeight="1">
      <c r="A25" s="170">
        <v>20</v>
      </c>
      <c r="B25" s="169" t="s">
        <v>38</v>
      </c>
      <c r="C25" s="167">
        <v>6486</v>
      </c>
      <c r="D25" s="171">
        <f t="shared" si="12"/>
        <v>114.00000000000001</v>
      </c>
      <c r="E25" s="151">
        <f t="shared" si="12"/>
        <v>113.1</v>
      </c>
      <c r="F25" s="151">
        <f t="shared" si="12"/>
        <v>0.8999999999999999</v>
      </c>
      <c r="G25" s="172">
        <f t="shared" si="2"/>
        <v>0</v>
      </c>
      <c r="H25" s="173">
        <v>0</v>
      </c>
      <c r="I25" s="173">
        <v>0</v>
      </c>
      <c r="J25" s="172">
        <f t="shared" si="13"/>
        <v>84</v>
      </c>
      <c r="K25" s="173">
        <v>84</v>
      </c>
      <c r="L25" s="173">
        <v>0</v>
      </c>
      <c r="M25" s="172">
        <f t="shared" si="14"/>
        <v>3.4</v>
      </c>
      <c r="N25" s="173">
        <v>2.8</v>
      </c>
      <c r="O25" s="173">
        <v>0.6</v>
      </c>
      <c r="P25" s="172">
        <f t="shared" si="15"/>
        <v>25.7</v>
      </c>
      <c r="Q25" s="173">
        <v>25.7</v>
      </c>
      <c r="R25" s="173">
        <v>0</v>
      </c>
      <c r="S25" s="172">
        <f t="shared" si="16"/>
        <v>0</v>
      </c>
      <c r="T25" s="173">
        <v>0</v>
      </c>
      <c r="U25" s="173">
        <v>0</v>
      </c>
      <c r="V25" s="172">
        <f t="shared" si="17"/>
        <v>0.8999999999999999</v>
      </c>
      <c r="W25" s="173">
        <v>0.6</v>
      </c>
      <c r="X25" s="173">
        <v>0.3</v>
      </c>
      <c r="Y25" s="174">
        <v>59</v>
      </c>
      <c r="Z25" s="175">
        <f t="shared" si="3"/>
        <v>173</v>
      </c>
      <c r="AA25" s="176">
        <f t="shared" si="4"/>
        <v>114.00000000000001</v>
      </c>
      <c r="AB25" s="177">
        <f t="shared" si="5"/>
        <v>88.30000000000001</v>
      </c>
      <c r="AC25" s="178">
        <f t="shared" si="6"/>
        <v>25.7</v>
      </c>
      <c r="AD25" s="179">
        <f t="shared" si="7"/>
        <v>566.9780072215095</v>
      </c>
      <c r="AE25" s="180">
        <f t="shared" si="8"/>
        <v>439.159281032099</v>
      </c>
      <c r="AF25" s="181">
        <f t="shared" si="9"/>
        <v>127.81872618941044</v>
      </c>
      <c r="AG25" s="182">
        <f t="shared" si="10"/>
        <v>860.4139934150976</v>
      </c>
      <c r="AH25" s="183">
        <f t="shared" si="11"/>
        <v>293.4359861935882</v>
      </c>
      <c r="AI25" s="184">
        <f t="shared" si="1"/>
        <v>22.543859649122805</v>
      </c>
    </row>
    <row r="26" spans="1:35" s="164" customFormat="1" ht="19.5" customHeight="1">
      <c r="A26" s="170">
        <v>21</v>
      </c>
      <c r="B26" s="169" t="s">
        <v>39</v>
      </c>
      <c r="C26" s="167">
        <v>16249</v>
      </c>
      <c r="D26" s="171">
        <f t="shared" si="12"/>
        <v>252.7</v>
      </c>
      <c r="E26" s="151">
        <f t="shared" si="12"/>
        <v>224</v>
      </c>
      <c r="F26" s="151">
        <f t="shared" si="12"/>
        <v>28.7</v>
      </c>
      <c r="G26" s="172">
        <f t="shared" si="2"/>
        <v>0</v>
      </c>
      <c r="H26" s="173">
        <v>0</v>
      </c>
      <c r="I26" s="173">
        <v>0</v>
      </c>
      <c r="J26" s="172">
        <f t="shared" si="13"/>
        <v>188.6</v>
      </c>
      <c r="K26" s="173">
        <v>166.4</v>
      </c>
      <c r="L26" s="173">
        <v>22.2</v>
      </c>
      <c r="M26" s="172">
        <f t="shared" si="14"/>
        <v>10.8</v>
      </c>
      <c r="N26" s="173">
        <v>4.3</v>
      </c>
      <c r="O26" s="173">
        <v>6.5</v>
      </c>
      <c r="P26" s="172">
        <f t="shared" si="15"/>
        <v>53.3</v>
      </c>
      <c r="Q26" s="173">
        <v>53.3</v>
      </c>
      <c r="R26" s="173">
        <v>0</v>
      </c>
      <c r="S26" s="172">
        <f t="shared" si="16"/>
        <v>0</v>
      </c>
      <c r="T26" s="173">
        <v>0</v>
      </c>
      <c r="U26" s="173">
        <v>0</v>
      </c>
      <c r="V26" s="172">
        <f t="shared" si="17"/>
        <v>0</v>
      </c>
      <c r="W26" s="173">
        <v>0</v>
      </c>
      <c r="X26" s="173">
        <v>0</v>
      </c>
      <c r="Y26" s="174">
        <v>130.6</v>
      </c>
      <c r="Z26" s="175">
        <f t="shared" si="3"/>
        <v>383.29999999999995</v>
      </c>
      <c r="AA26" s="176">
        <f t="shared" si="4"/>
        <v>252.7</v>
      </c>
      <c r="AB26" s="177">
        <f t="shared" si="5"/>
        <v>199.4</v>
      </c>
      <c r="AC26" s="178">
        <f t="shared" si="6"/>
        <v>53.3</v>
      </c>
      <c r="AD26" s="179">
        <f t="shared" si="7"/>
        <v>501.66858903475946</v>
      </c>
      <c r="AE26" s="180">
        <f t="shared" si="8"/>
        <v>395.85562585489134</v>
      </c>
      <c r="AF26" s="181">
        <f t="shared" si="9"/>
        <v>105.81296317986813</v>
      </c>
      <c r="AG26" s="182">
        <f t="shared" si="10"/>
        <v>760.9401273328979</v>
      </c>
      <c r="AH26" s="183">
        <f t="shared" si="11"/>
        <v>259.2715382981384</v>
      </c>
      <c r="AI26" s="184">
        <f t="shared" si="1"/>
        <v>21.09220419469727</v>
      </c>
    </row>
    <row r="27" spans="1:35" s="164" customFormat="1" ht="19.5" customHeight="1">
      <c r="A27" s="165">
        <v>22</v>
      </c>
      <c r="B27" s="169" t="s">
        <v>40</v>
      </c>
      <c r="C27" s="167">
        <v>8224</v>
      </c>
      <c r="D27" s="171">
        <f t="shared" si="12"/>
        <v>163.89999999999998</v>
      </c>
      <c r="E27" s="151">
        <f t="shared" si="12"/>
        <v>158.49999999999997</v>
      </c>
      <c r="F27" s="151">
        <f t="shared" si="12"/>
        <v>5.4</v>
      </c>
      <c r="G27" s="172">
        <f t="shared" si="2"/>
        <v>0</v>
      </c>
      <c r="H27" s="173">
        <v>0</v>
      </c>
      <c r="I27" s="173">
        <v>0</v>
      </c>
      <c r="J27" s="172">
        <f t="shared" si="13"/>
        <v>132.5</v>
      </c>
      <c r="K27" s="173">
        <v>128.2</v>
      </c>
      <c r="L27" s="173">
        <v>4.3</v>
      </c>
      <c r="M27" s="172">
        <f t="shared" si="14"/>
        <v>8.6</v>
      </c>
      <c r="N27" s="173">
        <v>8.2</v>
      </c>
      <c r="O27" s="173">
        <v>0.4</v>
      </c>
      <c r="P27" s="172">
        <f t="shared" si="15"/>
        <v>22.1</v>
      </c>
      <c r="Q27" s="173">
        <v>22.1</v>
      </c>
      <c r="R27" s="173">
        <v>0</v>
      </c>
      <c r="S27" s="172">
        <f t="shared" si="16"/>
        <v>0</v>
      </c>
      <c r="T27" s="173">
        <v>0</v>
      </c>
      <c r="U27" s="173">
        <v>0</v>
      </c>
      <c r="V27" s="172">
        <f t="shared" si="17"/>
        <v>0.7</v>
      </c>
      <c r="W27" s="173">
        <v>0</v>
      </c>
      <c r="X27" s="173">
        <v>0.7</v>
      </c>
      <c r="Y27" s="174">
        <v>56.6</v>
      </c>
      <c r="Z27" s="175">
        <f t="shared" si="3"/>
        <v>220.49999999999997</v>
      </c>
      <c r="AA27" s="176">
        <f t="shared" si="4"/>
        <v>163.89999999999998</v>
      </c>
      <c r="AB27" s="177">
        <f t="shared" si="5"/>
        <v>141.79999999999998</v>
      </c>
      <c r="AC27" s="178">
        <f t="shared" si="6"/>
        <v>22.1</v>
      </c>
      <c r="AD27" s="179">
        <f t="shared" si="7"/>
        <v>642.8862809087486</v>
      </c>
      <c r="AE27" s="180">
        <f t="shared" si="8"/>
        <v>556.2005773816994</v>
      </c>
      <c r="AF27" s="181">
        <f t="shared" si="9"/>
        <v>86.68570352704907</v>
      </c>
      <c r="AG27" s="182">
        <f t="shared" si="10"/>
        <v>864.8958202585665</v>
      </c>
      <c r="AH27" s="183">
        <f t="shared" si="11"/>
        <v>222.009539349818</v>
      </c>
      <c r="AI27" s="184">
        <f t="shared" si="1"/>
        <v>13.483831604636975</v>
      </c>
    </row>
    <row r="28" spans="1:61" s="168" customFormat="1" ht="19.5" customHeight="1">
      <c r="A28" s="170">
        <v>23</v>
      </c>
      <c r="B28" s="169" t="s">
        <v>41</v>
      </c>
      <c r="C28" s="167">
        <v>6171</v>
      </c>
      <c r="D28" s="171">
        <f t="shared" si="12"/>
        <v>121.3</v>
      </c>
      <c r="E28" s="151">
        <f t="shared" si="12"/>
        <v>117.19999999999999</v>
      </c>
      <c r="F28" s="151">
        <f t="shared" si="12"/>
        <v>4.1</v>
      </c>
      <c r="G28" s="172">
        <f t="shared" si="2"/>
        <v>0</v>
      </c>
      <c r="H28" s="185">
        <v>0</v>
      </c>
      <c r="I28" s="185">
        <v>0</v>
      </c>
      <c r="J28" s="172">
        <f t="shared" si="13"/>
        <v>101.7</v>
      </c>
      <c r="K28" s="185">
        <v>99.3</v>
      </c>
      <c r="L28" s="185">
        <v>2.4</v>
      </c>
      <c r="M28" s="172">
        <f t="shared" si="14"/>
        <v>13.5</v>
      </c>
      <c r="N28" s="185">
        <v>12.3</v>
      </c>
      <c r="O28" s="185">
        <v>1.2</v>
      </c>
      <c r="P28" s="172">
        <f t="shared" si="15"/>
        <v>6.1</v>
      </c>
      <c r="Q28" s="185">
        <v>5.6</v>
      </c>
      <c r="R28" s="185">
        <v>0.5</v>
      </c>
      <c r="S28" s="172">
        <f t="shared" si="16"/>
        <v>0</v>
      </c>
      <c r="T28" s="185">
        <v>0</v>
      </c>
      <c r="U28" s="185">
        <v>0</v>
      </c>
      <c r="V28" s="172">
        <f t="shared" si="17"/>
        <v>0</v>
      </c>
      <c r="W28" s="185">
        <v>0</v>
      </c>
      <c r="X28" s="185">
        <v>0</v>
      </c>
      <c r="Y28" s="174">
        <v>0</v>
      </c>
      <c r="Z28" s="175">
        <f t="shared" si="3"/>
        <v>121.3</v>
      </c>
      <c r="AA28" s="176">
        <f t="shared" si="4"/>
        <v>121.3</v>
      </c>
      <c r="AB28" s="212">
        <f t="shared" si="5"/>
        <v>115.2</v>
      </c>
      <c r="AC28" s="178">
        <f t="shared" si="6"/>
        <v>6.1</v>
      </c>
      <c r="AD28" s="179">
        <f t="shared" si="7"/>
        <v>634.0792782055505</v>
      </c>
      <c r="AE28" s="180">
        <f t="shared" si="8"/>
        <v>602.1923565480578</v>
      </c>
      <c r="AF28" s="181">
        <f t="shared" si="9"/>
        <v>31.88692165749264</v>
      </c>
      <c r="AG28" s="182">
        <f t="shared" si="10"/>
        <v>634.0792782055505</v>
      </c>
      <c r="AH28" s="183">
        <f t="shared" si="11"/>
        <v>0</v>
      </c>
      <c r="AI28" s="184">
        <f t="shared" si="1"/>
        <v>5.028854080791426</v>
      </c>
      <c r="BE28" s="213"/>
      <c r="BH28" s="213"/>
      <c r="BI28" s="213"/>
    </row>
    <row r="29" spans="1:35" s="168" customFormat="1" ht="19.5" customHeight="1">
      <c r="A29" s="170">
        <v>24</v>
      </c>
      <c r="B29" s="169" t="s">
        <v>42</v>
      </c>
      <c r="C29" s="167">
        <v>12822</v>
      </c>
      <c r="D29" s="171">
        <f>G29+J29+M29+P29+S29+V29</f>
        <v>310</v>
      </c>
      <c r="E29" s="151">
        <f>H29+K29+N29+Q29+T29+W29</f>
        <v>297.3</v>
      </c>
      <c r="F29" s="151">
        <f>L29+I29+O29+R29+U29+X29</f>
        <v>12.7</v>
      </c>
      <c r="G29" s="172">
        <f>SUM(H29:I29)</f>
        <v>0</v>
      </c>
      <c r="H29" s="185">
        <v>0</v>
      </c>
      <c r="I29" s="185">
        <v>0</v>
      </c>
      <c r="J29" s="172">
        <f>SUM(K29:L29)</f>
        <v>218.6</v>
      </c>
      <c r="K29" s="185">
        <v>210.7</v>
      </c>
      <c r="L29" s="185">
        <v>7.9</v>
      </c>
      <c r="M29" s="172">
        <f>SUM(N29:O29)</f>
        <v>10.4</v>
      </c>
      <c r="N29" s="185">
        <v>8.3</v>
      </c>
      <c r="O29" s="185">
        <v>2.1</v>
      </c>
      <c r="P29" s="172">
        <f>SUM(Q29:R29)</f>
        <v>77.3</v>
      </c>
      <c r="Q29" s="185">
        <v>74.6</v>
      </c>
      <c r="R29" s="185">
        <v>2.7</v>
      </c>
      <c r="S29" s="172">
        <f>SUM(T29:U29)</f>
        <v>0</v>
      </c>
      <c r="T29" s="185">
        <v>0</v>
      </c>
      <c r="U29" s="185">
        <v>0</v>
      </c>
      <c r="V29" s="172">
        <f>SUM(W29:X29)</f>
        <v>3.7</v>
      </c>
      <c r="W29" s="185">
        <v>3.7</v>
      </c>
      <c r="X29" s="185">
        <v>0</v>
      </c>
      <c r="Y29" s="174">
        <v>82</v>
      </c>
      <c r="Z29" s="175">
        <f>D29+Y29</f>
        <v>392</v>
      </c>
      <c r="AA29" s="189">
        <f t="shared" si="4"/>
        <v>310</v>
      </c>
      <c r="AB29" s="173">
        <f t="shared" si="5"/>
        <v>232.7</v>
      </c>
      <c r="AC29" s="190">
        <f t="shared" si="6"/>
        <v>77.3</v>
      </c>
      <c r="AD29" s="179">
        <f t="shared" si="7"/>
        <v>779.9095304944626</v>
      </c>
      <c r="AE29" s="180">
        <f t="shared" si="8"/>
        <v>585.4353153098756</v>
      </c>
      <c r="AF29" s="181">
        <f t="shared" si="9"/>
        <v>194.474215184587</v>
      </c>
      <c r="AG29" s="182">
        <f t="shared" si="10"/>
        <v>986.2081804962238</v>
      </c>
      <c r="AH29" s="183">
        <f t="shared" si="11"/>
        <v>206.2986500017611</v>
      </c>
      <c r="AI29" s="184">
        <f t="shared" si="1"/>
        <v>24.93548387096774</v>
      </c>
    </row>
    <row r="30" spans="1:35" s="168" customFormat="1" ht="19.5" customHeight="1">
      <c r="A30" s="170">
        <v>25</v>
      </c>
      <c r="B30" s="169" t="s">
        <v>43</v>
      </c>
      <c r="C30" s="167">
        <v>17020</v>
      </c>
      <c r="D30" s="171">
        <f t="shared" si="12"/>
        <v>403.1</v>
      </c>
      <c r="E30" s="151">
        <f t="shared" si="12"/>
        <v>384.4</v>
      </c>
      <c r="F30" s="151">
        <f t="shared" si="12"/>
        <v>18.7</v>
      </c>
      <c r="G30" s="172">
        <f t="shared" si="2"/>
        <v>0</v>
      </c>
      <c r="H30" s="185">
        <v>0</v>
      </c>
      <c r="I30" s="185">
        <v>0</v>
      </c>
      <c r="J30" s="172">
        <f t="shared" si="13"/>
        <v>352.3</v>
      </c>
      <c r="K30" s="185">
        <v>343.1</v>
      </c>
      <c r="L30" s="185">
        <v>9.2</v>
      </c>
      <c r="M30" s="172">
        <f t="shared" si="14"/>
        <v>13.799999999999999</v>
      </c>
      <c r="N30" s="185">
        <v>10.7</v>
      </c>
      <c r="O30" s="185">
        <v>3.1</v>
      </c>
      <c r="P30" s="172">
        <f t="shared" si="15"/>
        <v>29.9</v>
      </c>
      <c r="Q30" s="185">
        <v>29.9</v>
      </c>
      <c r="R30" s="185">
        <v>0</v>
      </c>
      <c r="S30" s="172">
        <f t="shared" si="16"/>
        <v>0</v>
      </c>
      <c r="T30" s="185">
        <v>0</v>
      </c>
      <c r="U30" s="185">
        <v>0</v>
      </c>
      <c r="V30" s="172">
        <f t="shared" si="17"/>
        <v>7.1000000000000005</v>
      </c>
      <c r="W30" s="185">
        <v>0.7</v>
      </c>
      <c r="X30" s="185">
        <v>6.4</v>
      </c>
      <c r="Y30" s="174">
        <v>85.2</v>
      </c>
      <c r="Z30" s="175">
        <f t="shared" si="3"/>
        <v>488.3</v>
      </c>
      <c r="AA30" s="176">
        <f t="shared" si="4"/>
        <v>403.1</v>
      </c>
      <c r="AB30" s="177">
        <f t="shared" si="5"/>
        <v>373.20000000000005</v>
      </c>
      <c r="AC30" s="178">
        <f t="shared" si="6"/>
        <v>29.9</v>
      </c>
      <c r="AD30" s="179">
        <f t="shared" si="7"/>
        <v>763.9968158902241</v>
      </c>
      <c r="AE30" s="180">
        <f t="shared" si="8"/>
        <v>707.3272430916192</v>
      </c>
      <c r="AF30" s="181">
        <f t="shared" si="9"/>
        <v>56.66957279860505</v>
      </c>
      <c r="AG30" s="182">
        <f t="shared" si="10"/>
        <v>925.4766688146773</v>
      </c>
      <c r="AH30" s="183">
        <f t="shared" si="11"/>
        <v>161.4798529244532</v>
      </c>
      <c r="AI30" s="184">
        <f t="shared" si="1"/>
        <v>7.417514264450508</v>
      </c>
    </row>
    <row r="31" spans="1:35" s="168" customFormat="1" ht="19.5" customHeight="1">
      <c r="A31" s="170">
        <v>26</v>
      </c>
      <c r="B31" s="169" t="s">
        <v>118</v>
      </c>
      <c r="C31" s="167">
        <v>10611</v>
      </c>
      <c r="D31" s="171">
        <f t="shared" si="12"/>
        <v>233.79999999999998</v>
      </c>
      <c r="E31" s="151">
        <f t="shared" si="12"/>
        <v>228.29999999999998</v>
      </c>
      <c r="F31" s="151">
        <f t="shared" si="12"/>
        <v>5.5</v>
      </c>
      <c r="G31" s="172">
        <f t="shared" si="2"/>
        <v>0</v>
      </c>
      <c r="H31" s="185">
        <v>0</v>
      </c>
      <c r="I31" s="185">
        <v>0</v>
      </c>
      <c r="J31" s="172">
        <f t="shared" si="13"/>
        <v>179.5</v>
      </c>
      <c r="K31" s="185">
        <v>178.1</v>
      </c>
      <c r="L31" s="185">
        <v>1.4</v>
      </c>
      <c r="M31" s="172">
        <f t="shared" si="14"/>
        <v>11.6</v>
      </c>
      <c r="N31" s="185">
        <v>10.2</v>
      </c>
      <c r="O31" s="185">
        <v>1.4</v>
      </c>
      <c r="P31" s="172">
        <f t="shared" si="15"/>
        <v>37.5</v>
      </c>
      <c r="Q31" s="185">
        <v>37.5</v>
      </c>
      <c r="R31" s="185">
        <v>0</v>
      </c>
      <c r="S31" s="172">
        <f t="shared" si="16"/>
        <v>0</v>
      </c>
      <c r="T31" s="185">
        <v>0</v>
      </c>
      <c r="U31" s="185">
        <v>0</v>
      </c>
      <c r="V31" s="172">
        <f t="shared" si="17"/>
        <v>5.2</v>
      </c>
      <c r="W31" s="185">
        <v>2.5</v>
      </c>
      <c r="X31" s="185">
        <v>2.7</v>
      </c>
      <c r="Y31" s="174">
        <v>58.9</v>
      </c>
      <c r="Z31" s="175">
        <f t="shared" si="3"/>
        <v>292.7</v>
      </c>
      <c r="AA31" s="176">
        <f t="shared" si="4"/>
        <v>233.79999999999998</v>
      </c>
      <c r="AB31" s="177">
        <f t="shared" si="5"/>
        <v>196.29999999999998</v>
      </c>
      <c r="AC31" s="178">
        <f t="shared" si="6"/>
        <v>37.5</v>
      </c>
      <c r="AD31" s="179">
        <f t="shared" si="7"/>
        <v>710.7657604251218</v>
      </c>
      <c r="AE31" s="180">
        <f t="shared" si="8"/>
        <v>596.7635533423927</v>
      </c>
      <c r="AF31" s="181">
        <f t="shared" si="9"/>
        <v>114.00220708272913</v>
      </c>
      <c r="AG31" s="182">
        <f t="shared" si="10"/>
        <v>889.825227016395</v>
      </c>
      <c r="AH31" s="183">
        <f t="shared" si="11"/>
        <v>179.0594665912732</v>
      </c>
      <c r="AI31" s="184">
        <f t="shared" si="1"/>
        <v>16.039349871685204</v>
      </c>
    </row>
    <row r="32" spans="1:35" s="168" customFormat="1" ht="19.5" customHeight="1">
      <c r="A32" s="170">
        <v>27</v>
      </c>
      <c r="B32" s="169" t="s">
        <v>45</v>
      </c>
      <c r="C32" s="167">
        <v>3761</v>
      </c>
      <c r="D32" s="171">
        <f t="shared" si="12"/>
        <v>75.7</v>
      </c>
      <c r="E32" s="151">
        <f t="shared" si="12"/>
        <v>75.2</v>
      </c>
      <c r="F32" s="151">
        <f t="shared" si="12"/>
        <v>0.5</v>
      </c>
      <c r="G32" s="172">
        <f>SUM(H32:I32)</f>
        <v>0</v>
      </c>
      <c r="H32" s="185">
        <v>0</v>
      </c>
      <c r="I32" s="185">
        <v>0</v>
      </c>
      <c r="J32" s="172">
        <f>SUM(K32:L32)</f>
        <v>60.8</v>
      </c>
      <c r="K32" s="185">
        <v>60.5</v>
      </c>
      <c r="L32" s="185">
        <v>0.3</v>
      </c>
      <c r="M32" s="172">
        <f>SUM(N32:O32)</f>
        <v>3.1</v>
      </c>
      <c r="N32" s="185">
        <v>2.9</v>
      </c>
      <c r="O32" s="185">
        <v>0.2</v>
      </c>
      <c r="P32" s="172">
        <f>SUM(Q32:R32)</f>
        <v>11.8</v>
      </c>
      <c r="Q32" s="185">
        <v>11.8</v>
      </c>
      <c r="R32" s="185">
        <v>0</v>
      </c>
      <c r="S32" s="172">
        <f>SUM(T32:U32)</f>
        <v>0</v>
      </c>
      <c r="T32" s="185">
        <v>0</v>
      </c>
      <c r="U32" s="185">
        <v>0</v>
      </c>
      <c r="V32" s="172">
        <f>SUM(W32:X32)</f>
        <v>0</v>
      </c>
      <c r="W32" s="185">
        <v>0</v>
      </c>
      <c r="X32" s="185">
        <v>0</v>
      </c>
      <c r="Y32" s="174">
        <v>22.2</v>
      </c>
      <c r="Z32" s="175">
        <f>D32+Y32</f>
        <v>97.9</v>
      </c>
      <c r="AA32" s="176">
        <f t="shared" si="4"/>
        <v>75.7</v>
      </c>
      <c r="AB32" s="177">
        <f t="shared" si="5"/>
        <v>63.9</v>
      </c>
      <c r="AC32" s="178">
        <f t="shared" si="6"/>
        <v>11.8</v>
      </c>
      <c r="AD32" s="179">
        <f t="shared" si="7"/>
        <v>649.2782461768062</v>
      </c>
      <c r="AE32" s="180">
        <f t="shared" si="8"/>
        <v>548.0697480937636</v>
      </c>
      <c r="AF32" s="181">
        <f t="shared" si="9"/>
        <v>101.20849808304243</v>
      </c>
      <c r="AG32" s="182">
        <f t="shared" si="10"/>
        <v>839.6874544347336</v>
      </c>
      <c r="AH32" s="183">
        <f t="shared" si="11"/>
        <v>190.40920825792728</v>
      </c>
      <c r="AI32" s="184">
        <f t="shared" si="1"/>
        <v>15.58784676354029</v>
      </c>
    </row>
    <row r="33" spans="1:35" s="164" customFormat="1" ht="19.5" customHeight="1">
      <c r="A33" s="165">
        <v>28</v>
      </c>
      <c r="B33" s="169" t="s">
        <v>119</v>
      </c>
      <c r="C33" s="167">
        <v>2956</v>
      </c>
      <c r="D33" s="171">
        <f t="shared" si="12"/>
        <v>89.6</v>
      </c>
      <c r="E33" s="151">
        <f t="shared" si="12"/>
        <v>85.9</v>
      </c>
      <c r="F33" s="151">
        <f t="shared" si="12"/>
        <v>3.7</v>
      </c>
      <c r="G33" s="172">
        <f t="shared" si="2"/>
        <v>0</v>
      </c>
      <c r="H33" s="185">
        <v>0</v>
      </c>
      <c r="I33" s="185">
        <v>0</v>
      </c>
      <c r="J33" s="172">
        <f t="shared" si="13"/>
        <v>77.1</v>
      </c>
      <c r="K33" s="173">
        <v>74.5</v>
      </c>
      <c r="L33" s="173">
        <v>2.6</v>
      </c>
      <c r="M33" s="172">
        <f t="shared" si="14"/>
        <v>7.800000000000001</v>
      </c>
      <c r="N33" s="173">
        <v>6.9</v>
      </c>
      <c r="O33" s="173">
        <v>0.9</v>
      </c>
      <c r="P33" s="172">
        <f t="shared" si="15"/>
        <v>4.7</v>
      </c>
      <c r="Q33" s="173">
        <v>4.5</v>
      </c>
      <c r="R33" s="173">
        <v>0.2</v>
      </c>
      <c r="S33" s="172">
        <f t="shared" si="16"/>
        <v>0</v>
      </c>
      <c r="T33" s="173">
        <v>0</v>
      </c>
      <c r="U33" s="173">
        <v>0</v>
      </c>
      <c r="V33" s="172">
        <f t="shared" si="17"/>
        <v>0</v>
      </c>
      <c r="W33" s="173">
        <v>0</v>
      </c>
      <c r="X33" s="173">
        <v>0</v>
      </c>
      <c r="Y33" s="174">
        <v>13.2</v>
      </c>
      <c r="Z33" s="175">
        <f>D33+Y33</f>
        <v>102.8</v>
      </c>
      <c r="AA33" s="176">
        <f t="shared" si="4"/>
        <v>89.6</v>
      </c>
      <c r="AB33" s="177">
        <f t="shared" si="5"/>
        <v>84.89999999999999</v>
      </c>
      <c r="AC33" s="178">
        <f t="shared" si="6"/>
        <v>4.7</v>
      </c>
      <c r="AD33" s="179">
        <f t="shared" si="7"/>
        <v>977.7816578637216</v>
      </c>
      <c r="AE33" s="180">
        <f t="shared" si="8"/>
        <v>926.4917717927451</v>
      </c>
      <c r="AF33" s="181">
        <f t="shared" si="9"/>
        <v>51.28988607097647</v>
      </c>
      <c r="AG33" s="182">
        <f t="shared" si="10"/>
        <v>1121.829848531145</v>
      </c>
      <c r="AH33" s="183">
        <f t="shared" si="11"/>
        <v>144.04819066742328</v>
      </c>
      <c r="AI33" s="184">
        <f t="shared" si="1"/>
        <v>5.245535714285714</v>
      </c>
    </row>
    <row r="34" spans="1:35" s="164" customFormat="1" ht="19.5" customHeight="1">
      <c r="A34" s="170">
        <v>29</v>
      </c>
      <c r="B34" s="169" t="s">
        <v>47</v>
      </c>
      <c r="C34" s="167">
        <v>10226</v>
      </c>
      <c r="D34" s="171">
        <f t="shared" si="12"/>
        <v>169.7</v>
      </c>
      <c r="E34" s="151">
        <f t="shared" si="12"/>
        <v>167.6</v>
      </c>
      <c r="F34" s="151">
        <f t="shared" si="12"/>
        <v>2.0999999999999996</v>
      </c>
      <c r="G34" s="172">
        <f t="shared" si="2"/>
        <v>0</v>
      </c>
      <c r="H34" s="185">
        <v>0</v>
      </c>
      <c r="I34" s="185">
        <v>0</v>
      </c>
      <c r="J34" s="172">
        <f t="shared" si="13"/>
        <v>123.8</v>
      </c>
      <c r="K34" s="173">
        <v>123.2</v>
      </c>
      <c r="L34" s="173">
        <v>0.6</v>
      </c>
      <c r="M34" s="172">
        <f t="shared" si="14"/>
        <v>6.5</v>
      </c>
      <c r="N34" s="173">
        <v>6.4</v>
      </c>
      <c r="O34" s="185">
        <v>0.1</v>
      </c>
      <c r="P34" s="172">
        <f t="shared" si="15"/>
        <v>38.2</v>
      </c>
      <c r="Q34" s="173">
        <v>38</v>
      </c>
      <c r="R34" s="173">
        <v>0.2</v>
      </c>
      <c r="S34" s="172">
        <f t="shared" si="16"/>
        <v>0</v>
      </c>
      <c r="T34" s="173">
        <v>0</v>
      </c>
      <c r="U34" s="173">
        <v>0</v>
      </c>
      <c r="V34" s="172">
        <f t="shared" si="17"/>
        <v>1.2</v>
      </c>
      <c r="W34" s="173">
        <v>0</v>
      </c>
      <c r="X34" s="173">
        <v>1.2</v>
      </c>
      <c r="Y34" s="174">
        <v>32.5</v>
      </c>
      <c r="Z34" s="175">
        <f t="shared" si="3"/>
        <v>202.2</v>
      </c>
      <c r="AA34" s="176">
        <f t="shared" si="4"/>
        <v>169.7</v>
      </c>
      <c r="AB34" s="177">
        <f t="shared" si="5"/>
        <v>131.5</v>
      </c>
      <c r="AC34" s="178">
        <f t="shared" si="6"/>
        <v>38.2</v>
      </c>
      <c r="AD34" s="179">
        <f t="shared" si="7"/>
        <v>535.3210980233813</v>
      </c>
      <c r="AE34" s="180">
        <f t="shared" si="8"/>
        <v>414.81864696567254</v>
      </c>
      <c r="AF34" s="181">
        <f t="shared" si="9"/>
        <v>120.5024510577087</v>
      </c>
      <c r="AG34" s="182">
        <f t="shared" si="10"/>
        <v>637.8428168552015</v>
      </c>
      <c r="AH34" s="183">
        <f t="shared" si="11"/>
        <v>102.52171883182022</v>
      </c>
      <c r="AI34" s="184">
        <f t="shared" si="1"/>
        <v>22.510312315851507</v>
      </c>
    </row>
    <row r="35" spans="1:35" s="168" customFormat="1" ht="19.5" customHeight="1">
      <c r="A35" s="170">
        <v>30</v>
      </c>
      <c r="B35" s="169" t="s">
        <v>48</v>
      </c>
      <c r="C35" s="167">
        <v>4584</v>
      </c>
      <c r="D35" s="171">
        <f>G35+J35+M35+P35+S35+V35</f>
        <v>98.39999999999999</v>
      </c>
      <c r="E35" s="151">
        <f>H35+K35+N35+Q35+T35+W35</f>
        <v>93</v>
      </c>
      <c r="F35" s="151">
        <f>I35+L35+O35+R35+U35+X35</f>
        <v>5.3999999999999995</v>
      </c>
      <c r="G35" s="172">
        <f>SUM(H35:I35)</f>
        <v>0</v>
      </c>
      <c r="H35" s="185">
        <v>0</v>
      </c>
      <c r="I35" s="185">
        <v>0</v>
      </c>
      <c r="J35" s="172">
        <f>SUM(K35:L35)</f>
        <v>85.1</v>
      </c>
      <c r="K35" s="173">
        <v>81</v>
      </c>
      <c r="L35" s="173">
        <v>4.1</v>
      </c>
      <c r="M35" s="172">
        <f>SUM(N35:O35)</f>
        <v>6.1000000000000005</v>
      </c>
      <c r="N35" s="173">
        <v>4.9</v>
      </c>
      <c r="O35" s="185">
        <v>1.2</v>
      </c>
      <c r="P35" s="172">
        <f>SUM(Q35:R35)</f>
        <v>7.199999999999999</v>
      </c>
      <c r="Q35" s="173">
        <v>7.1</v>
      </c>
      <c r="R35" s="173">
        <v>0.1</v>
      </c>
      <c r="S35" s="172">
        <f>SUM(T35:U35)</f>
        <v>0</v>
      </c>
      <c r="T35" s="173">
        <v>0</v>
      </c>
      <c r="U35" s="173">
        <v>0</v>
      </c>
      <c r="V35" s="172">
        <f>SUM(W35:X35)</f>
        <v>0</v>
      </c>
      <c r="W35" s="173">
        <v>0</v>
      </c>
      <c r="X35" s="173">
        <v>0</v>
      </c>
      <c r="Y35" s="174">
        <v>34.7</v>
      </c>
      <c r="Z35" s="175">
        <f>D35+Y35</f>
        <v>133.1</v>
      </c>
      <c r="AA35" s="176">
        <f t="shared" si="4"/>
        <v>98.39999999999999</v>
      </c>
      <c r="AB35" s="177">
        <f t="shared" si="5"/>
        <v>91.19999999999999</v>
      </c>
      <c r="AC35" s="178">
        <f t="shared" si="6"/>
        <v>7.199999999999999</v>
      </c>
      <c r="AD35" s="179">
        <f t="shared" si="7"/>
        <v>692.4505995608849</v>
      </c>
      <c r="AE35" s="180">
        <f t="shared" si="8"/>
        <v>641.7834825198446</v>
      </c>
      <c r="AF35" s="181">
        <f t="shared" si="9"/>
        <v>50.66711704104036</v>
      </c>
      <c r="AG35" s="182">
        <f t="shared" si="10"/>
        <v>936.6379553003433</v>
      </c>
      <c r="AH35" s="183">
        <f t="shared" si="11"/>
        <v>244.18735573945844</v>
      </c>
      <c r="AI35" s="184">
        <f t="shared" si="1"/>
        <v>7.317073170731707</v>
      </c>
    </row>
    <row r="36" spans="1:35" s="164" customFormat="1" ht="19.5" customHeight="1">
      <c r="A36" s="170">
        <v>31</v>
      </c>
      <c r="B36" s="169" t="s">
        <v>120</v>
      </c>
      <c r="C36" s="167">
        <v>6395</v>
      </c>
      <c r="D36" s="171">
        <f t="shared" si="12"/>
        <v>127.40000000000002</v>
      </c>
      <c r="E36" s="151">
        <f t="shared" si="12"/>
        <v>126</v>
      </c>
      <c r="F36" s="151">
        <f t="shared" si="12"/>
        <v>1.4000000000000001</v>
      </c>
      <c r="G36" s="172">
        <f t="shared" si="2"/>
        <v>0</v>
      </c>
      <c r="H36" s="185">
        <v>0</v>
      </c>
      <c r="I36" s="173">
        <v>0</v>
      </c>
      <c r="J36" s="172">
        <f t="shared" si="13"/>
        <v>103.4</v>
      </c>
      <c r="K36" s="173">
        <v>103</v>
      </c>
      <c r="L36" s="173">
        <v>0.4</v>
      </c>
      <c r="M36" s="172">
        <f t="shared" si="14"/>
        <v>4.4</v>
      </c>
      <c r="N36" s="173">
        <v>4.2</v>
      </c>
      <c r="O36" s="173">
        <v>0.2</v>
      </c>
      <c r="P36" s="172">
        <f t="shared" si="15"/>
        <v>13.7</v>
      </c>
      <c r="Q36" s="173">
        <v>13.7</v>
      </c>
      <c r="R36" s="173">
        <v>0</v>
      </c>
      <c r="S36" s="172">
        <f t="shared" si="16"/>
        <v>0</v>
      </c>
      <c r="T36" s="173">
        <v>0</v>
      </c>
      <c r="U36" s="173">
        <v>0</v>
      </c>
      <c r="V36" s="172">
        <f>SUM(W36:X36)</f>
        <v>5.8999999999999995</v>
      </c>
      <c r="W36" s="173">
        <v>5.1</v>
      </c>
      <c r="X36" s="173">
        <v>0.8</v>
      </c>
      <c r="Y36" s="174">
        <v>30.4</v>
      </c>
      <c r="Z36" s="175">
        <f t="shared" si="3"/>
        <v>157.8</v>
      </c>
      <c r="AA36" s="176">
        <f t="shared" si="4"/>
        <v>127.40000000000002</v>
      </c>
      <c r="AB36" s="177">
        <f t="shared" si="5"/>
        <v>113.70000000000002</v>
      </c>
      <c r="AC36" s="178">
        <f t="shared" si="6"/>
        <v>13.7</v>
      </c>
      <c r="AD36" s="179">
        <f t="shared" si="7"/>
        <v>642.6391586168631</v>
      </c>
      <c r="AE36" s="180">
        <f t="shared" si="8"/>
        <v>573.5327498801988</v>
      </c>
      <c r="AF36" s="181">
        <f t="shared" si="9"/>
        <v>69.10640873666422</v>
      </c>
      <c r="AG36" s="182">
        <f t="shared" si="10"/>
        <v>795.9847663244975</v>
      </c>
      <c r="AH36" s="183">
        <f t="shared" si="11"/>
        <v>153.34560770763449</v>
      </c>
      <c r="AI36" s="184">
        <f t="shared" si="1"/>
        <v>10.753532182103609</v>
      </c>
    </row>
    <row r="37" spans="1:35" s="164" customFormat="1" ht="19.5" customHeight="1">
      <c r="A37" s="170">
        <v>32</v>
      </c>
      <c r="B37" s="169" t="s">
        <v>121</v>
      </c>
      <c r="C37" s="167">
        <v>18540</v>
      </c>
      <c r="D37" s="171">
        <f t="shared" si="12"/>
        <v>397.09999999999997</v>
      </c>
      <c r="E37" s="151">
        <f t="shared" si="12"/>
        <v>346.6</v>
      </c>
      <c r="F37" s="151">
        <f t="shared" si="12"/>
        <v>50.49999999999999</v>
      </c>
      <c r="G37" s="172">
        <f t="shared" si="2"/>
        <v>0</v>
      </c>
      <c r="H37" s="173">
        <v>0</v>
      </c>
      <c r="I37" s="173">
        <v>0</v>
      </c>
      <c r="J37" s="172">
        <f t="shared" si="13"/>
        <v>320</v>
      </c>
      <c r="K37" s="173">
        <v>289.3</v>
      </c>
      <c r="L37" s="173">
        <v>30.7</v>
      </c>
      <c r="M37" s="172">
        <f t="shared" si="14"/>
        <v>39.2</v>
      </c>
      <c r="N37" s="173">
        <v>22.3</v>
      </c>
      <c r="O37" s="173">
        <v>16.9</v>
      </c>
      <c r="P37" s="172">
        <f t="shared" si="15"/>
        <v>37.9</v>
      </c>
      <c r="Q37" s="173">
        <v>35</v>
      </c>
      <c r="R37" s="173">
        <v>2.9</v>
      </c>
      <c r="S37" s="172">
        <f t="shared" si="16"/>
        <v>0</v>
      </c>
      <c r="T37" s="173">
        <v>0</v>
      </c>
      <c r="U37" s="173">
        <v>0</v>
      </c>
      <c r="V37" s="172">
        <f t="shared" si="17"/>
        <v>0</v>
      </c>
      <c r="W37" s="173">
        <v>0</v>
      </c>
      <c r="X37" s="173">
        <v>0</v>
      </c>
      <c r="Y37" s="174">
        <v>67.5</v>
      </c>
      <c r="Z37" s="175">
        <f t="shared" si="3"/>
        <v>464.59999999999997</v>
      </c>
      <c r="AA37" s="176">
        <f t="shared" si="4"/>
        <v>397.09999999999997</v>
      </c>
      <c r="AB37" s="177">
        <f t="shared" si="5"/>
        <v>359.2</v>
      </c>
      <c r="AC37" s="178">
        <f t="shared" si="6"/>
        <v>37.9</v>
      </c>
      <c r="AD37" s="179">
        <f t="shared" si="7"/>
        <v>690.9211121550613</v>
      </c>
      <c r="AE37" s="180">
        <f t="shared" si="8"/>
        <v>624.9782510352507</v>
      </c>
      <c r="AF37" s="181">
        <f t="shared" si="9"/>
        <v>65.9428611198107</v>
      </c>
      <c r="AG37" s="182">
        <f t="shared" si="10"/>
        <v>808.3655218011622</v>
      </c>
      <c r="AH37" s="183">
        <f t="shared" si="11"/>
        <v>117.44440964610085</v>
      </c>
      <c r="AI37" s="184">
        <f t="shared" si="1"/>
        <v>9.544195416771595</v>
      </c>
    </row>
    <row r="38" spans="1:35" s="164" customFormat="1" ht="19.5" customHeight="1" thickBot="1">
      <c r="A38" s="191">
        <v>33</v>
      </c>
      <c r="B38" s="192" t="s">
        <v>51</v>
      </c>
      <c r="C38" s="193">
        <v>14021</v>
      </c>
      <c r="D38" s="194">
        <f t="shared" si="12"/>
        <v>300.2</v>
      </c>
      <c r="E38" s="195">
        <f t="shared" si="12"/>
        <v>284.9</v>
      </c>
      <c r="F38" s="195">
        <f t="shared" si="12"/>
        <v>15.3</v>
      </c>
      <c r="G38" s="196">
        <f t="shared" si="2"/>
        <v>0</v>
      </c>
      <c r="H38" s="195">
        <v>0</v>
      </c>
      <c r="I38" s="195">
        <v>0</v>
      </c>
      <c r="J38" s="196">
        <f t="shared" si="13"/>
        <v>222.6</v>
      </c>
      <c r="K38" s="195">
        <v>219.1</v>
      </c>
      <c r="L38" s="195">
        <v>3.5</v>
      </c>
      <c r="M38" s="196">
        <f t="shared" si="14"/>
        <v>8.8</v>
      </c>
      <c r="N38" s="195">
        <v>6.9</v>
      </c>
      <c r="O38" s="195">
        <v>1.9</v>
      </c>
      <c r="P38" s="196">
        <f t="shared" si="15"/>
        <v>46.5</v>
      </c>
      <c r="Q38" s="195">
        <v>46</v>
      </c>
      <c r="R38" s="195">
        <v>0.5</v>
      </c>
      <c r="S38" s="196">
        <f t="shared" si="16"/>
        <v>0</v>
      </c>
      <c r="T38" s="195">
        <v>0</v>
      </c>
      <c r="U38" s="195">
        <v>0</v>
      </c>
      <c r="V38" s="196">
        <f t="shared" si="17"/>
        <v>22.3</v>
      </c>
      <c r="W38" s="195">
        <v>12.9</v>
      </c>
      <c r="X38" s="195">
        <v>9.4</v>
      </c>
      <c r="Y38" s="197">
        <v>70</v>
      </c>
      <c r="Z38" s="198">
        <f t="shared" si="3"/>
        <v>370.2</v>
      </c>
      <c r="AA38" s="199">
        <f t="shared" si="4"/>
        <v>300.20000000000005</v>
      </c>
      <c r="AB38" s="200">
        <f t="shared" si="5"/>
        <v>253.70000000000002</v>
      </c>
      <c r="AC38" s="201">
        <f t="shared" si="6"/>
        <v>46.5</v>
      </c>
      <c r="AD38" s="202">
        <f t="shared" si="7"/>
        <v>690.6690655261349</v>
      </c>
      <c r="AE38" s="203">
        <f t="shared" si="8"/>
        <v>583.6866819586289</v>
      </c>
      <c r="AF38" s="204">
        <f t="shared" si="9"/>
        <v>106.98238356750588</v>
      </c>
      <c r="AG38" s="205">
        <f t="shared" si="10"/>
        <v>851.7178149825952</v>
      </c>
      <c r="AH38" s="206">
        <f t="shared" si="11"/>
        <v>161.04874945646048</v>
      </c>
      <c r="AI38" s="207">
        <f t="shared" si="1"/>
        <v>15.489673550966021</v>
      </c>
    </row>
    <row r="39" ht="15" customHeight="1">
      <c r="A39" s="220" t="s">
        <v>124</v>
      </c>
    </row>
  </sheetData>
  <sheetProtection/>
  <mergeCells count="18">
    <mergeCell ref="AD1:AF3"/>
    <mergeCell ref="P3:R3"/>
    <mergeCell ref="S3:U3"/>
    <mergeCell ref="V3:X3"/>
    <mergeCell ref="M3:O3"/>
    <mergeCell ref="A1:B4"/>
    <mergeCell ref="C1:C4"/>
    <mergeCell ref="AA1:AC3"/>
    <mergeCell ref="A5:B5"/>
    <mergeCell ref="AG1:AG4"/>
    <mergeCell ref="AH1:AH4"/>
    <mergeCell ref="AI1:AI4"/>
    <mergeCell ref="D2:F3"/>
    <mergeCell ref="G2:X2"/>
    <mergeCell ref="Y2:Y4"/>
    <mergeCell ref="Z2:Z4"/>
    <mergeCell ref="G3:I3"/>
    <mergeCell ref="J3:L3"/>
  </mergeCells>
  <printOptions horizontalCentered="1"/>
  <pageMargins left="0.3937007874015748" right="0.3937007874015748" top="0.5905511811023623" bottom="0.5905511811023623" header="0.5118110236220472" footer="0.5118110236220472"/>
  <pageSetup horizontalDpi="600" verticalDpi="600" orientation="landscape" paperSize="9" scale="68" r:id="rId3"/>
  <colBreaks count="1" manualBreakCount="1">
    <brk id="18" max="65535" man="1"/>
  </colBreaks>
  <legacyDrawing r:id="rId2"/>
</worksheet>
</file>

<file path=xl/worksheets/sheet7.xml><?xml version="1.0" encoding="utf-8"?>
<worksheet xmlns="http://schemas.openxmlformats.org/spreadsheetml/2006/main" xmlns:r="http://schemas.openxmlformats.org/officeDocument/2006/relationships">
  <dimension ref="A1:BI39"/>
  <sheetViews>
    <sheetView view="pageBreakPreview" zoomScale="75" zoomScaleSheetLayoutView="75" zoomScalePageLayoutView="0" workbookViewId="0" topLeftCell="A1">
      <selection activeCell="AH15" sqref="AH15:AH17"/>
    </sheetView>
  </sheetViews>
  <sheetFormatPr defaultColWidth="9.00390625" defaultRowHeight="15" customHeight="1"/>
  <cols>
    <col min="1" max="1" width="3.75390625" style="8" customWidth="1"/>
    <col min="2" max="2" width="11.625" style="1" customWidth="1"/>
    <col min="3" max="3" width="10.625" style="8" customWidth="1"/>
    <col min="4" max="4" width="10.625" style="11" customWidth="1"/>
    <col min="5" max="6" width="10.625" style="9" customWidth="1"/>
    <col min="7" max="20" width="10.625" style="1" customWidth="1"/>
    <col min="21" max="21" width="12.00390625" style="1" bestFit="1" customWidth="1"/>
    <col min="22" max="29" width="10.625" style="1" customWidth="1"/>
    <col min="30" max="32" width="10.625" style="10" customWidth="1"/>
    <col min="33" max="34" width="9.00390625" style="10" customWidth="1"/>
    <col min="35" max="16384" width="9.00390625" style="1" customWidth="1"/>
  </cols>
  <sheetData>
    <row r="1" spans="1:35" ht="15" customHeight="1">
      <c r="A1" s="318" t="s">
        <v>125</v>
      </c>
      <c r="B1" s="319"/>
      <c r="C1" s="324" t="s">
        <v>0</v>
      </c>
      <c r="D1" s="75"/>
      <c r="E1" s="76"/>
      <c r="F1" s="76"/>
      <c r="G1" s="77"/>
      <c r="H1" s="77"/>
      <c r="I1" s="77"/>
      <c r="J1" s="77"/>
      <c r="K1" s="77"/>
      <c r="L1" s="77"/>
      <c r="M1" s="77"/>
      <c r="N1" s="77"/>
      <c r="O1" s="77"/>
      <c r="P1" s="77"/>
      <c r="Q1" s="77"/>
      <c r="R1" s="77"/>
      <c r="S1" s="77"/>
      <c r="T1" s="77"/>
      <c r="U1" s="77"/>
      <c r="V1" s="77"/>
      <c r="W1" s="77"/>
      <c r="X1" s="77"/>
      <c r="Y1" s="77"/>
      <c r="Z1" s="78"/>
      <c r="AA1" s="342" t="s">
        <v>1</v>
      </c>
      <c r="AB1" s="343"/>
      <c r="AC1" s="344"/>
      <c r="AD1" s="348" t="s">
        <v>2</v>
      </c>
      <c r="AE1" s="348"/>
      <c r="AF1" s="348"/>
      <c r="AG1" s="312" t="s">
        <v>3</v>
      </c>
      <c r="AH1" s="315" t="s">
        <v>4</v>
      </c>
      <c r="AI1" s="329" t="s">
        <v>5</v>
      </c>
    </row>
    <row r="2" spans="1:35" ht="19.5" customHeight="1">
      <c r="A2" s="320"/>
      <c r="B2" s="321"/>
      <c r="C2" s="325"/>
      <c r="D2" s="332" t="s">
        <v>1</v>
      </c>
      <c r="E2" s="333"/>
      <c r="F2" s="334"/>
      <c r="G2" s="336"/>
      <c r="H2" s="336"/>
      <c r="I2" s="336"/>
      <c r="J2" s="336"/>
      <c r="K2" s="336"/>
      <c r="L2" s="336"/>
      <c r="M2" s="336"/>
      <c r="N2" s="336"/>
      <c r="O2" s="336"/>
      <c r="P2" s="336"/>
      <c r="Q2" s="336"/>
      <c r="R2" s="336"/>
      <c r="S2" s="336"/>
      <c r="T2" s="336"/>
      <c r="U2" s="336"/>
      <c r="V2" s="336"/>
      <c r="W2" s="336"/>
      <c r="X2" s="337"/>
      <c r="Y2" s="338" t="s">
        <v>6</v>
      </c>
      <c r="Z2" s="340" t="s">
        <v>7</v>
      </c>
      <c r="AA2" s="345"/>
      <c r="AB2" s="346"/>
      <c r="AC2" s="347"/>
      <c r="AD2" s="349"/>
      <c r="AE2" s="349"/>
      <c r="AF2" s="349"/>
      <c r="AG2" s="313"/>
      <c r="AH2" s="316"/>
      <c r="AI2" s="330"/>
    </row>
    <row r="3" spans="1:35" ht="19.5" customHeight="1">
      <c r="A3" s="320"/>
      <c r="B3" s="321"/>
      <c r="C3" s="325"/>
      <c r="D3" s="335"/>
      <c r="E3" s="333"/>
      <c r="F3" s="333"/>
      <c r="G3" s="327" t="s">
        <v>8</v>
      </c>
      <c r="H3" s="328"/>
      <c r="I3" s="328"/>
      <c r="J3" s="327" t="s">
        <v>9</v>
      </c>
      <c r="K3" s="328"/>
      <c r="L3" s="328"/>
      <c r="M3" s="327" t="s">
        <v>10</v>
      </c>
      <c r="N3" s="328"/>
      <c r="O3" s="328"/>
      <c r="P3" s="327" t="s">
        <v>11</v>
      </c>
      <c r="Q3" s="328"/>
      <c r="R3" s="328"/>
      <c r="S3" s="327" t="s">
        <v>12</v>
      </c>
      <c r="T3" s="328"/>
      <c r="U3" s="328"/>
      <c r="V3" s="327" t="s">
        <v>13</v>
      </c>
      <c r="W3" s="328"/>
      <c r="X3" s="328"/>
      <c r="Y3" s="338"/>
      <c r="Z3" s="340"/>
      <c r="AA3" s="345"/>
      <c r="AB3" s="346"/>
      <c r="AC3" s="347"/>
      <c r="AD3" s="349"/>
      <c r="AE3" s="349"/>
      <c r="AF3" s="349"/>
      <c r="AG3" s="313"/>
      <c r="AH3" s="316"/>
      <c r="AI3" s="330"/>
    </row>
    <row r="4" spans="1:35" ht="19.5" customHeight="1" thickBot="1">
      <c r="A4" s="322"/>
      <c r="B4" s="323"/>
      <c r="C4" s="326"/>
      <c r="D4" s="79" t="s">
        <v>14</v>
      </c>
      <c r="E4" s="2" t="s">
        <v>15</v>
      </c>
      <c r="F4" s="2" t="s">
        <v>16</v>
      </c>
      <c r="G4" s="80" t="s">
        <v>14</v>
      </c>
      <c r="H4" s="2" t="s">
        <v>15</v>
      </c>
      <c r="I4" s="2" t="s">
        <v>16</v>
      </c>
      <c r="J4" s="80" t="s">
        <v>14</v>
      </c>
      <c r="K4" s="2" t="s">
        <v>15</v>
      </c>
      <c r="L4" s="2" t="s">
        <v>16</v>
      </c>
      <c r="M4" s="80" t="s">
        <v>14</v>
      </c>
      <c r="N4" s="2" t="s">
        <v>15</v>
      </c>
      <c r="O4" s="2" t="s">
        <v>16</v>
      </c>
      <c r="P4" s="80" t="s">
        <v>14</v>
      </c>
      <c r="Q4" s="2" t="s">
        <v>15</v>
      </c>
      <c r="R4" s="2" t="s">
        <v>16</v>
      </c>
      <c r="S4" s="80" t="s">
        <v>14</v>
      </c>
      <c r="T4" s="2" t="s">
        <v>15</v>
      </c>
      <c r="U4" s="2" t="s">
        <v>16</v>
      </c>
      <c r="V4" s="80" t="s">
        <v>14</v>
      </c>
      <c r="W4" s="2" t="s">
        <v>15</v>
      </c>
      <c r="X4" s="2" t="s">
        <v>16</v>
      </c>
      <c r="Y4" s="339"/>
      <c r="Z4" s="341"/>
      <c r="AA4" s="81" t="s">
        <v>14</v>
      </c>
      <c r="AB4" s="3" t="s">
        <v>17</v>
      </c>
      <c r="AC4" s="4" t="s">
        <v>18</v>
      </c>
      <c r="AD4" s="82"/>
      <c r="AE4" s="5" t="s">
        <v>17</v>
      </c>
      <c r="AF4" s="6" t="s">
        <v>18</v>
      </c>
      <c r="AG4" s="314"/>
      <c r="AH4" s="317"/>
      <c r="AI4" s="331"/>
    </row>
    <row r="5" spans="1:35" s="7" customFormat="1" ht="39.75" customHeight="1" thickBot="1">
      <c r="A5" s="310" t="s">
        <v>19</v>
      </c>
      <c r="B5" s="311"/>
      <c r="C5" s="83">
        <f>SUM(C6:C38)</f>
        <v>1312914</v>
      </c>
      <c r="D5" s="84">
        <f>SUM(E5:F5)</f>
        <v>25090.999999999993</v>
      </c>
      <c r="E5" s="12">
        <f>SUM(E6:E38)</f>
        <v>23730.09999999999</v>
      </c>
      <c r="F5" s="12">
        <f>SUM(F6:F38)</f>
        <v>1360.9</v>
      </c>
      <c r="G5" s="85">
        <f aca="true" t="shared" si="0" ref="G5:AC5">SUM(G6:G38)</f>
        <v>632.7</v>
      </c>
      <c r="H5" s="13">
        <f t="shared" si="0"/>
        <v>632.7</v>
      </c>
      <c r="I5" s="13">
        <f t="shared" si="0"/>
        <v>0</v>
      </c>
      <c r="J5" s="85">
        <f t="shared" si="0"/>
        <v>19046.000000000004</v>
      </c>
      <c r="K5" s="13">
        <f t="shared" si="0"/>
        <v>18199.600000000002</v>
      </c>
      <c r="L5" s="13">
        <f t="shared" si="0"/>
        <v>846.4000000000002</v>
      </c>
      <c r="M5" s="85">
        <f t="shared" si="0"/>
        <v>1137.1999999999998</v>
      </c>
      <c r="N5" s="13">
        <f t="shared" si="0"/>
        <v>961.2</v>
      </c>
      <c r="O5" s="13">
        <f t="shared" si="0"/>
        <v>176</v>
      </c>
      <c r="P5" s="85">
        <f t="shared" si="0"/>
        <v>3778.4</v>
      </c>
      <c r="Q5" s="13">
        <f t="shared" si="0"/>
        <v>3654.2000000000003</v>
      </c>
      <c r="R5" s="13">
        <f t="shared" si="0"/>
        <v>124.2</v>
      </c>
      <c r="S5" s="85">
        <f t="shared" si="0"/>
        <v>0</v>
      </c>
      <c r="T5" s="13">
        <f t="shared" si="0"/>
        <v>0</v>
      </c>
      <c r="U5" s="13">
        <f t="shared" si="0"/>
        <v>0</v>
      </c>
      <c r="V5" s="85">
        <f t="shared" si="0"/>
        <v>496.70000000000005</v>
      </c>
      <c r="W5" s="13">
        <f t="shared" si="0"/>
        <v>282.40000000000003</v>
      </c>
      <c r="X5" s="13">
        <f t="shared" si="0"/>
        <v>214.29999999999998</v>
      </c>
      <c r="Y5" s="86">
        <f t="shared" si="0"/>
        <v>11869.300000000001</v>
      </c>
      <c r="Z5" s="87">
        <f>SUM(Z6:Z38)</f>
        <v>36960.29999999998</v>
      </c>
      <c r="AA5" s="88">
        <f t="shared" si="0"/>
        <v>25090.999999999996</v>
      </c>
      <c r="AB5" s="14">
        <f t="shared" si="0"/>
        <v>21312.599999999995</v>
      </c>
      <c r="AC5" s="15">
        <f t="shared" si="0"/>
        <v>3778.4</v>
      </c>
      <c r="AD5" s="89">
        <f>AA5/C5/30*1000000</f>
        <v>637.0308083139234</v>
      </c>
      <c r="AE5" s="16">
        <f>AB5/C5/30*1000000</f>
        <v>541.1017020155166</v>
      </c>
      <c r="AF5" s="17">
        <f>AC5/C5/30*1000000</f>
        <v>95.92910629840695</v>
      </c>
      <c r="AG5" s="90">
        <f>Z5/C5/30*1000000</f>
        <v>938.3782943894264</v>
      </c>
      <c r="AH5" s="91">
        <f>Y5/C5/30*1000000</f>
        <v>301.3474860755033</v>
      </c>
      <c r="AI5" s="18">
        <f aca="true" t="shared" si="1" ref="AI5:AI38">AC5*100/AA5</f>
        <v>15.058786018891238</v>
      </c>
    </row>
    <row r="6" spans="1:35" s="164" customFormat="1" ht="19.5" customHeight="1" thickTop="1">
      <c r="A6" s="147">
        <v>1</v>
      </c>
      <c r="B6" s="148" t="s">
        <v>20</v>
      </c>
      <c r="C6" s="149">
        <v>295667</v>
      </c>
      <c r="D6" s="150">
        <f>G6+J6+M6+P6+S6+V6</f>
        <v>5869.5</v>
      </c>
      <c r="E6" s="151">
        <f>H6+K6+N6+Q6+T6+W6</f>
        <v>5825.8</v>
      </c>
      <c r="F6" s="151">
        <f>I6+L6+O6+R6+U6+X6</f>
        <v>43.7</v>
      </c>
      <c r="G6" s="152">
        <f aca="true" t="shared" si="2" ref="G6:G38">SUM(H6:I6)</f>
        <v>0</v>
      </c>
      <c r="H6" s="151">
        <v>0</v>
      </c>
      <c r="I6" s="151">
        <v>0</v>
      </c>
      <c r="J6" s="152">
        <f>SUM(K6:L6)</f>
        <v>4561.8</v>
      </c>
      <c r="K6" s="151">
        <v>4529.7</v>
      </c>
      <c r="L6" s="151">
        <v>32.1</v>
      </c>
      <c r="M6" s="152">
        <f>SUM(N6:O6)</f>
        <v>337.8</v>
      </c>
      <c r="N6" s="151">
        <v>336.8</v>
      </c>
      <c r="O6" s="151">
        <v>1</v>
      </c>
      <c r="P6" s="152">
        <f>SUM(Q6:R6)</f>
        <v>890.5</v>
      </c>
      <c r="Q6" s="151">
        <v>889.2</v>
      </c>
      <c r="R6" s="151">
        <v>1.3</v>
      </c>
      <c r="S6" s="152">
        <f>SUM(T6:U6)</f>
        <v>0</v>
      </c>
      <c r="T6" s="151">
        <v>0</v>
      </c>
      <c r="U6" s="151">
        <v>0</v>
      </c>
      <c r="V6" s="152">
        <f>SUM(W6:X6)</f>
        <v>79.39999999999999</v>
      </c>
      <c r="W6" s="151">
        <v>70.1</v>
      </c>
      <c r="X6" s="151">
        <v>9.3</v>
      </c>
      <c r="Y6" s="153">
        <v>3819.8</v>
      </c>
      <c r="Z6" s="154">
        <f aca="true" t="shared" si="3" ref="Z6:Z38">D6+Y6</f>
        <v>9689.3</v>
      </c>
      <c r="AA6" s="155">
        <f aca="true" t="shared" si="4" ref="AA6:AA38">SUM(AB6:AC6)</f>
        <v>5869.5</v>
      </c>
      <c r="AB6" s="156">
        <f aca="true" t="shared" si="5" ref="AB6:AB38">G6+J6+M6+S6+V6</f>
        <v>4979</v>
      </c>
      <c r="AC6" s="157">
        <f aca="true" t="shared" si="6" ref="AC6:AC38">P6</f>
        <v>890.5</v>
      </c>
      <c r="AD6" s="158">
        <f aca="true" t="shared" si="7" ref="AD6:AD38">AA6/C6/30*1000000</f>
        <v>661.7241694203276</v>
      </c>
      <c r="AE6" s="159">
        <f aca="true" t="shared" si="8" ref="AE6:AE38">AB6/C6/30*1000000</f>
        <v>561.3296941040653</v>
      </c>
      <c r="AF6" s="160">
        <f aca="true" t="shared" si="9" ref="AF6:AF38">AC6/C6/30*1000000</f>
        <v>100.39447531626232</v>
      </c>
      <c r="AG6" s="161">
        <f aca="true" t="shared" si="10" ref="AG6:AG38">Z6/C6/30*1000000</f>
        <v>1092.366299474296</v>
      </c>
      <c r="AH6" s="162">
        <f aca="true" t="shared" si="11" ref="AH6:AH38">Y6/C6/30*1000000</f>
        <v>430.6421300539684</v>
      </c>
      <c r="AI6" s="163">
        <f t="shared" si="1"/>
        <v>15.171650055370986</v>
      </c>
    </row>
    <row r="7" spans="1:35" s="168" customFormat="1" ht="19.5" customHeight="1">
      <c r="A7" s="165">
        <v>2</v>
      </c>
      <c r="B7" s="166" t="s">
        <v>21</v>
      </c>
      <c r="C7" s="167">
        <v>57590</v>
      </c>
      <c r="D7" s="150">
        <f aca="true" t="shared" si="12" ref="D7:F38">G7+J7+M7+P7+S7+V7</f>
        <v>1311.7</v>
      </c>
      <c r="E7" s="151">
        <f t="shared" si="12"/>
        <v>1126.4</v>
      </c>
      <c r="F7" s="151">
        <f t="shared" si="12"/>
        <v>185.3</v>
      </c>
      <c r="G7" s="152">
        <f>SUM(H7:I7)</f>
        <v>0</v>
      </c>
      <c r="H7" s="151">
        <v>0</v>
      </c>
      <c r="I7" s="151">
        <v>0</v>
      </c>
      <c r="J7" s="152">
        <f>SUM(K7:L7)</f>
        <v>1004.2</v>
      </c>
      <c r="K7" s="151">
        <v>918.7</v>
      </c>
      <c r="L7" s="151">
        <v>85.5</v>
      </c>
      <c r="M7" s="152">
        <f>SUM(N7:O7)</f>
        <v>61.1</v>
      </c>
      <c r="N7" s="151">
        <v>35.1</v>
      </c>
      <c r="O7" s="151">
        <v>26</v>
      </c>
      <c r="P7" s="152">
        <f>SUM(Q7:R7)</f>
        <v>214.10000000000002</v>
      </c>
      <c r="Q7" s="151">
        <v>172.3</v>
      </c>
      <c r="R7" s="151">
        <v>41.8</v>
      </c>
      <c r="S7" s="152">
        <f>SUM(T7:U7)</f>
        <v>0</v>
      </c>
      <c r="T7" s="151">
        <v>0</v>
      </c>
      <c r="U7" s="151">
        <v>0</v>
      </c>
      <c r="V7" s="152">
        <f>SUM(W7:X7)</f>
        <v>32.3</v>
      </c>
      <c r="W7" s="151">
        <v>0.3</v>
      </c>
      <c r="X7" s="151">
        <v>32</v>
      </c>
      <c r="Y7" s="153">
        <v>558.8</v>
      </c>
      <c r="Z7" s="154">
        <f>D7+Y7</f>
        <v>1870.5</v>
      </c>
      <c r="AA7" s="155">
        <f>SUM(AB7:AC7)</f>
        <v>1311.6999999999998</v>
      </c>
      <c r="AB7" s="156">
        <f>G7+J7+M7+S7+V7</f>
        <v>1097.6</v>
      </c>
      <c r="AC7" s="157">
        <f>P7</f>
        <v>214.10000000000002</v>
      </c>
      <c r="AD7" s="158">
        <f t="shared" si="7"/>
        <v>759.2174567343866</v>
      </c>
      <c r="AE7" s="159">
        <f t="shared" si="8"/>
        <v>635.2954795392718</v>
      </c>
      <c r="AF7" s="160">
        <f t="shared" si="9"/>
        <v>123.9219771951149</v>
      </c>
      <c r="AG7" s="161">
        <f t="shared" si="10"/>
        <v>1082.653238409446</v>
      </c>
      <c r="AH7" s="162">
        <f t="shared" si="11"/>
        <v>323.43578167505933</v>
      </c>
      <c r="AI7" s="163">
        <f t="shared" si="1"/>
        <v>16.32232980102158</v>
      </c>
    </row>
    <row r="8" spans="1:35" s="168" customFormat="1" ht="19.5" customHeight="1">
      <c r="A8" s="165">
        <v>3</v>
      </c>
      <c r="B8" s="169" t="s">
        <v>22</v>
      </c>
      <c r="C8" s="167">
        <v>39174</v>
      </c>
      <c r="D8" s="150">
        <f t="shared" si="12"/>
        <v>797.5999999999999</v>
      </c>
      <c r="E8" s="151">
        <f t="shared" si="12"/>
        <v>725.7</v>
      </c>
      <c r="F8" s="151">
        <f t="shared" si="12"/>
        <v>71.89999999999999</v>
      </c>
      <c r="G8" s="152">
        <f>SUM(H8:I8)</f>
        <v>0</v>
      </c>
      <c r="H8" s="151">
        <v>0</v>
      </c>
      <c r="I8" s="151">
        <v>0</v>
      </c>
      <c r="J8" s="152">
        <f>SUM(K8:L8)</f>
        <v>686.1999999999999</v>
      </c>
      <c r="K8" s="151">
        <v>639.9</v>
      </c>
      <c r="L8" s="151">
        <v>46.3</v>
      </c>
      <c r="M8" s="152">
        <f>SUM(N8:O8)</f>
        <v>81.1</v>
      </c>
      <c r="N8" s="151">
        <v>61.7</v>
      </c>
      <c r="O8" s="151">
        <v>19.4</v>
      </c>
      <c r="P8" s="152">
        <f>SUM(Q8:R8)</f>
        <v>30.3</v>
      </c>
      <c r="Q8" s="151">
        <v>24.1</v>
      </c>
      <c r="R8" s="151">
        <v>6.2</v>
      </c>
      <c r="S8" s="152">
        <f>SUM(T8:U8)</f>
        <v>0</v>
      </c>
      <c r="T8" s="151">
        <v>0</v>
      </c>
      <c r="U8" s="151">
        <v>0</v>
      </c>
      <c r="V8" s="152">
        <f>SUM(W8:X8)</f>
        <v>0</v>
      </c>
      <c r="W8" s="151">
        <v>0</v>
      </c>
      <c r="X8" s="151">
        <v>0</v>
      </c>
      <c r="Y8" s="153">
        <v>76.1</v>
      </c>
      <c r="Z8" s="154">
        <f>D8+Y8</f>
        <v>873.6999999999999</v>
      </c>
      <c r="AA8" s="155">
        <f>SUM(AB8:AC8)</f>
        <v>797.5999999999999</v>
      </c>
      <c r="AB8" s="156">
        <f>G8+J8+M8+S8+V8</f>
        <v>767.3</v>
      </c>
      <c r="AC8" s="157">
        <f>P8</f>
        <v>30.3</v>
      </c>
      <c r="AD8" s="158">
        <f t="shared" si="7"/>
        <v>678.6814383689862</v>
      </c>
      <c r="AE8" s="159">
        <f t="shared" si="8"/>
        <v>652.899031670666</v>
      </c>
      <c r="AF8" s="160">
        <f t="shared" si="9"/>
        <v>25.782406698320315</v>
      </c>
      <c r="AG8" s="161">
        <f t="shared" si="10"/>
        <v>743.4352716938105</v>
      </c>
      <c r="AH8" s="162">
        <f t="shared" si="11"/>
        <v>64.75383332482429</v>
      </c>
      <c r="AI8" s="163">
        <f t="shared" si="1"/>
        <v>3.7988966900702112</v>
      </c>
    </row>
    <row r="9" spans="1:35" s="164" customFormat="1" ht="19.5" customHeight="1">
      <c r="A9" s="170">
        <v>4</v>
      </c>
      <c r="B9" s="169" t="s">
        <v>23</v>
      </c>
      <c r="C9" s="167">
        <v>100843</v>
      </c>
      <c r="D9" s="171">
        <f>G9+J9+M9+P9+S9+V9</f>
        <v>1661.2</v>
      </c>
      <c r="E9" s="151">
        <f>H9+K9+N9+Q9+T9+W9</f>
        <v>1627.4</v>
      </c>
      <c r="F9" s="151">
        <f>I9+L9+O9+R9+U9+X9</f>
        <v>33.8</v>
      </c>
      <c r="G9" s="172">
        <f>SUM(H9:I9)</f>
        <v>0</v>
      </c>
      <c r="H9" s="185">
        <v>0</v>
      </c>
      <c r="I9" s="173">
        <v>0</v>
      </c>
      <c r="J9" s="172">
        <f>SUM(K9:L9)</f>
        <v>1456.1000000000001</v>
      </c>
      <c r="K9" s="173">
        <v>1436.9</v>
      </c>
      <c r="L9" s="173">
        <v>19.2</v>
      </c>
      <c r="M9" s="172">
        <f>SUM(N9:O9)</f>
        <v>78.9</v>
      </c>
      <c r="N9" s="173">
        <v>75.4</v>
      </c>
      <c r="O9" s="173">
        <v>3.5</v>
      </c>
      <c r="P9" s="172">
        <f>SUM(Q9:R9)</f>
        <v>115.1</v>
      </c>
      <c r="Q9" s="173">
        <v>115.1</v>
      </c>
      <c r="R9" s="173">
        <v>0</v>
      </c>
      <c r="S9" s="172">
        <f>SUM(T9:U9)</f>
        <v>0</v>
      </c>
      <c r="T9" s="173">
        <v>0</v>
      </c>
      <c r="U9" s="173">
        <v>0</v>
      </c>
      <c r="V9" s="172">
        <f>SUM(W9:X9)</f>
        <v>11.1</v>
      </c>
      <c r="W9" s="185">
        <v>0</v>
      </c>
      <c r="X9" s="185">
        <v>11.1</v>
      </c>
      <c r="Y9" s="174">
        <v>1136.2</v>
      </c>
      <c r="Z9" s="175">
        <f>D9+Y9</f>
        <v>2797.4</v>
      </c>
      <c r="AA9" s="176">
        <f>SUM(AB9:AC9)</f>
        <v>1661.2</v>
      </c>
      <c r="AB9" s="177">
        <f>G9+J9+M9+S9+V9</f>
        <v>1546.1000000000001</v>
      </c>
      <c r="AC9" s="178">
        <f>P9</f>
        <v>115.1</v>
      </c>
      <c r="AD9" s="179">
        <f t="shared" si="7"/>
        <v>549.1043833814279</v>
      </c>
      <c r="AE9" s="180">
        <f t="shared" si="8"/>
        <v>511.0584439838825</v>
      </c>
      <c r="AF9" s="181">
        <f t="shared" si="9"/>
        <v>38.045939397545354</v>
      </c>
      <c r="AG9" s="182">
        <f t="shared" si="10"/>
        <v>924.6716843674491</v>
      </c>
      <c r="AH9" s="183">
        <f t="shared" si="11"/>
        <v>375.5673009860212</v>
      </c>
      <c r="AI9" s="184">
        <f>AC9*100/AA9</f>
        <v>6.928726222008186</v>
      </c>
    </row>
    <row r="10" spans="1:35" s="164" customFormat="1" ht="19.5" customHeight="1">
      <c r="A10" s="170">
        <v>5</v>
      </c>
      <c r="B10" s="169" t="s">
        <v>107</v>
      </c>
      <c r="C10" s="167">
        <v>93880</v>
      </c>
      <c r="D10" s="171">
        <f t="shared" si="12"/>
        <v>1443.3</v>
      </c>
      <c r="E10" s="151">
        <f t="shared" si="12"/>
        <v>1385.3</v>
      </c>
      <c r="F10" s="151">
        <f t="shared" si="12"/>
        <v>58</v>
      </c>
      <c r="G10" s="172">
        <f t="shared" si="2"/>
        <v>0</v>
      </c>
      <c r="H10" s="173">
        <v>0</v>
      </c>
      <c r="I10" s="173">
        <v>0</v>
      </c>
      <c r="J10" s="172">
        <f aca="true" t="shared" si="13" ref="J10:J38">SUM(K10:L10)</f>
        <v>1030.1</v>
      </c>
      <c r="K10" s="173">
        <v>990.1</v>
      </c>
      <c r="L10" s="173">
        <v>40</v>
      </c>
      <c r="M10" s="172">
        <f aca="true" t="shared" si="14" ref="M10:M38">SUM(N10:O10)</f>
        <v>72.7</v>
      </c>
      <c r="N10" s="173">
        <v>54.7</v>
      </c>
      <c r="O10" s="173">
        <v>18</v>
      </c>
      <c r="P10" s="172">
        <f aca="true" t="shared" si="15" ref="P10:P38">SUM(Q10:R10)</f>
        <v>340.5</v>
      </c>
      <c r="Q10" s="173">
        <v>340.5</v>
      </c>
      <c r="R10" s="173">
        <v>0</v>
      </c>
      <c r="S10" s="172">
        <f aca="true" t="shared" si="16" ref="S10:S38">SUM(T10:U10)</f>
        <v>0</v>
      </c>
      <c r="T10" s="173">
        <v>0</v>
      </c>
      <c r="U10" s="173">
        <v>0</v>
      </c>
      <c r="V10" s="172">
        <f aca="true" t="shared" si="17" ref="V10:V38">SUM(W10:X10)</f>
        <v>0</v>
      </c>
      <c r="W10" s="173">
        <v>0</v>
      </c>
      <c r="X10" s="173">
        <v>0</v>
      </c>
      <c r="Y10" s="174">
        <v>753.4</v>
      </c>
      <c r="Z10" s="175">
        <f t="shared" si="3"/>
        <v>2196.7</v>
      </c>
      <c r="AA10" s="176">
        <f t="shared" si="4"/>
        <v>1443.3</v>
      </c>
      <c r="AB10" s="177">
        <f t="shared" si="5"/>
        <v>1102.8</v>
      </c>
      <c r="AC10" s="178">
        <f t="shared" si="6"/>
        <v>340.5</v>
      </c>
      <c r="AD10" s="179">
        <f t="shared" si="7"/>
        <v>512.4627183638687</v>
      </c>
      <c r="AE10" s="180">
        <f t="shared" si="8"/>
        <v>391.56369833830416</v>
      </c>
      <c r="AF10" s="181">
        <f t="shared" si="9"/>
        <v>120.89902002556455</v>
      </c>
      <c r="AG10" s="182">
        <f t="shared" si="10"/>
        <v>779.9673341854849</v>
      </c>
      <c r="AH10" s="183">
        <f t="shared" si="11"/>
        <v>267.5046158216162</v>
      </c>
      <c r="AI10" s="184">
        <f t="shared" si="1"/>
        <v>23.591768863022242</v>
      </c>
    </row>
    <row r="11" spans="1:35" s="164" customFormat="1" ht="19.5" customHeight="1">
      <c r="A11" s="170">
        <v>6</v>
      </c>
      <c r="B11" s="169" t="s">
        <v>108</v>
      </c>
      <c r="C11" s="167">
        <v>37543</v>
      </c>
      <c r="D11" s="171">
        <f t="shared" si="12"/>
        <v>845.5999999999999</v>
      </c>
      <c r="E11" s="151">
        <f t="shared" si="12"/>
        <v>746.4</v>
      </c>
      <c r="F11" s="151">
        <f t="shared" si="12"/>
        <v>99.19999999999999</v>
      </c>
      <c r="G11" s="172">
        <f>SUM(H11:I11)</f>
        <v>0</v>
      </c>
      <c r="H11" s="185">
        <v>0</v>
      </c>
      <c r="I11" s="173">
        <v>0</v>
      </c>
      <c r="J11" s="172">
        <f>SUM(K11:L11)</f>
        <v>694.6999999999999</v>
      </c>
      <c r="K11" s="173">
        <v>628.9</v>
      </c>
      <c r="L11" s="173">
        <v>65.8</v>
      </c>
      <c r="M11" s="172">
        <f t="shared" si="14"/>
        <v>64.5</v>
      </c>
      <c r="N11" s="173">
        <v>38.6</v>
      </c>
      <c r="O11" s="173">
        <v>25.9</v>
      </c>
      <c r="P11" s="172">
        <f t="shared" si="15"/>
        <v>86.4</v>
      </c>
      <c r="Q11" s="173">
        <v>78.9</v>
      </c>
      <c r="R11" s="173">
        <v>7.5</v>
      </c>
      <c r="S11" s="172">
        <f t="shared" si="16"/>
        <v>0</v>
      </c>
      <c r="T11" s="173">
        <v>0</v>
      </c>
      <c r="U11" s="173">
        <v>0</v>
      </c>
      <c r="V11" s="172">
        <f t="shared" si="17"/>
        <v>0</v>
      </c>
      <c r="W11" s="185">
        <v>0</v>
      </c>
      <c r="X11" s="185">
        <v>0</v>
      </c>
      <c r="Y11" s="174">
        <v>323.4</v>
      </c>
      <c r="Z11" s="175">
        <f t="shared" si="3"/>
        <v>1169</v>
      </c>
      <c r="AA11" s="176">
        <f t="shared" si="4"/>
        <v>845.5999999999999</v>
      </c>
      <c r="AB11" s="177">
        <f t="shared" si="5"/>
        <v>759.1999999999999</v>
      </c>
      <c r="AC11" s="178">
        <f t="shared" si="6"/>
        <v>86.4</v>
      </c>
      <c r="AD11" s="179">
        <f t="shared" si="7"/>
        <v>750.7835459783892</v>
      </c>
      <c r="AE11" s="180">
        <f t="shared" si="8"/>
        <v>674.0715091139938</v>
      </c>
      <c r="AF11" s="181">
        <f t="shared" si="9"/>
        <v>76.7120368643955</v>
      </c>
      <c r="AG11" s="182">
        <f t="shared" si="10"/>
        <v>1037.9209617416475</v>
      </c>
      <c r="AH11" s="183">
        <f t="shared" si="11"/>
        <v>287.1374157632581</v>
      </c>
      <c r="AI11" s="184">
        <f t="shared" si="1"/>
        <v>10.217596972563861</v>
      </c>
    </row>
    <row r="12" spans="1:35" s="164" customFormat="1" ht="19.5" customHeight="1">
      <c r="A12" s="170">
        <v>7</v>
      </c>
      <c r="B12" s="169" t="s">
        <v>26</v>
      </c>
      <c r="C12" s="167">
        <v>29479</v>
      </c>
      <c r="D12" s="171">
        <f>G12+J12+M12+P12+S12+V12</f>
        <v>577.2</v>
      </c>
      <c r="E12" s="151">
        <f>H12+K12+N12+Q12+T12+W12</f>
        <v>527.4999999999999</v>
      </c>
      <c r="F12" s="151">
        <f>I12+L12+O12+R12+U12+X12</f>
        <v>49.699999999999996</v>
      </c>
      <c r="G12" s="172">
        <f>SUM(H12:I12)</f>
        <v>0</v>
      </c>
      <c r="H12" s="185">
        <v>0</v>
      </c>
      <c r="I12" s="173">
        <v>0</v>
      </c>
      <c r="J12" s="172">
        <f>SUM(K12:L12)</f>
        <v>418.59999999999997</v>
      </c>
      <c r="K12" s="173">
        <v>391.2</v>
      </c>
      <c r="L12" s="173">
        <v>27.4</v>
      </c>
      <c r="M12" s="172">
        <f>SUM(N12:O12)</f>
        <v>27.099999999999998</v>
      </c>
      <c r="N12" s="173">
        <v>23.4</v>
      </c>
      <c r="O12" s="173">
        <v>3.7</v>
      </c>
      <c r="P12" s="172">
        <f>SUM(Q12:R12)</f>
        <v>114.5</v>
      </c>
      <c r="Q12" s="173">
        <v>104.5</v>
      </c>
      <c r="R12" s="173">
        <v>10</v>
      </c>
      <c r="S12" s="172">
        <f>SUM(T12:U12)</f>
        <v>0</v>
      </c>
      <c r="T12" s="173">
        <v>0</v>
      </c>
      <c r="U12" s="173">
        <v>0</v>
      </c>
      <c r="V12" s="172">
        <f>SUM(W12:X12)</f>
        <v>17</v>
      </c>
      <c r="W12" s="173">
        <v>8.4</v>
      </c>
      <c r="X12" s="173">
        <v>8.6</v>
      </c>
      <c r="Y12" s="174">
        <v>247.2</v>
      </c>
      <c r="Z12" s="175">
        <f>D12+Y12</f>
        <v>824.4000000000001</v>
      </c>
      <c r="AA12" s="176">
        <f>SUM(AB12:AC12)</f>
        <v>577.2</v>
      </c>
      <c r="AB12" s="177">
        <f>G12+J12+M12+S12+V12</f>
        <v>462.7</v>
      </c>
      <c r="AC12" s="178">
        <f>P12</f>
        <v>114.5</v>
      </c>
      <c r="AD12" s="179">
        <f t="shared" si="7"/>
        <v>652.6680009498288</v>
      </c>
      <c r="AE12" s="180">
        <f t="shared" si="8"/>
        <v>523.1973042957133</v>
      </c>
      <c r="AF12" s="181">
        <f t="shared" si="9"/>
        <v>129.47069665411536</v>
      </c>
      <c r="AG12" s="182">
        <f t="shared" si="10"/>
        <v>932.1890159096307</v>
      </c>
      <c r="AH12" s="183">
        <f t="shared" si="11"/>
        <v>279.52101495980185</v>
      </c>
      <c r="AI12" s="184">
        <f t="shared" si="1"/>
        <v>19.837144837144837</v>
      </c>
    </row>
    <row r="13" spans="1:35" s="164" customFormat="1" ht="19.5" customHeight="1">
      <c r="A13" s="170">
        <v>8</v>
      </c>
      <c r="B13" s="169" t="s">
        <v>109</v>
      </c>
      <c r="C13" s="167">
        <v>126162</v>
      </c>
      <c r="D13" s="171">
        <f t="shared" si="12"/>
        <v>2271.8</v>
      </c>
      <c r="E13" s="151">
        <f t="shared" si="12"/>
        <v>2161.5</v>
      </c>
      <c r="F13" s="151">
        <f t="shared" si="12"/>
        <v>110.29999999999998</v>
      </c>
      <c r="G13" s="172">
        <f t="shared" si="2"/>
        <v>0</v>
      </c>
      <c r="H13" s="173">
        <v>0</v>
      </c>
      <c r="I13" s="173">
        <v>0</v>
      </c>
      <c r="J13" s="172">
        <f t="shared" si="13"/>
        <v>1829.6</v>
      </c>
      <c r="K13" s="173">
        <v>1751.5</v>
      </c>
      <c r="L13" s="173">
        <v>78.1</v>
      </c>
      <c r="M13" s="172">
        <f t="shared" si="14"/>
        <v>116</v>
      </c>
      <c r="N13" s="173">
        <v>104</v>
      </c>
      <c r="O13" s="173">
        <v>12</v>
      </c>
      <c r="P13" s="172">
        <f t="shared" si="15"/>
        <v>303.3</v>
      </c>
      <c r="Q13" s="173">
        <v>303.2</v>
      </c>
      <c r="R13" s="173">
        <v>0.1</v>
      </c>
      <c r="S13" s="172">
        <f t="shared" si="16"/>
        <v>0</v>
      </c>
      <c r="T13" s="173">
        <v>0</v>
      </c>
      <c r="U13" s="173">
        <v>0</v>
      </c>
      <c r="V13" s="172">
        <f t="shared" si="17"/>
        <v>22.900000000000002</v>
      </c>
      <c r="W13" s="173">
        <v>2.8</v>
      </c>
      <c r="X13" s="173">
        <v>20.1</v>
      </c>
      <c r="Y13" s="174">
        <v>748.9</v>
      </c>
      <c r="Z13" s="175">
        <f t="shared" si="3"/>
        <v>3020.7000000000003</v>
      </c>
      <c r="AA13" s="176">
        <f t="shared" si="4"/>
        <v>2271.8</v>
      </c>
      <c r="AB13" s="177">
        <f t="shared" si="5"/>
        <v>1968.5</v>
      </c>
      <c r="AC13" s="178">
        <f t="shared" si="6"/>
        <v>303.3</v>
      </c>
      <c r="AD13" s="179">
        <f t="shared" si="7"/>
        <v>600.2335621396828</v>
      </c>
      <c r="AE13" s="180">
        <f t="shared" si="8"/>
        <v>520.098497698726</v>
      </c>
      <c r="AF13" s="181">
        <f t="shared" si="9"/>
        <v>80.13506444095688</v>
      </c>
      <c r="AG13" s="182">
        <f t="shared" si="10"/>
        <v>798.1008544569681</v>
      </c>
      <c r="AH13" s="183">
        <f t="shared" si="11"/>
        <v>197.86729231728515</v>
      </c>
      <c r="AI13" s="184">
        <f t="shared" si="1"/>
        <v>13.350647064002112</v>
      </c>
    </row>
    <row r="14" spans="1:35" s="168" customFormat="1" ht="17.25" customHeight="1">
      <c r="A14" s="165">
        <v>9</v>
      </c>
      <c r="B14" s="169" t="s">
        <v>110</v>
      </c>
      <c r="C14" s="167">
        <v>20604</v>
      </c>
      <c r="D14" s="171">
        <f t="shared" si="12"/>
        <v>333.9</v>
      </c>
      <c r="E14" s="151">
        <f>H14+K14+N14+Q14+T14+W14</f>
        <v>281.2</v>
      </c>
      <c r="F14" s="151">
        <f t="shared" si="12"/>
        <v>52.699999999999996</v>
      </c>
      <c r="G14" s="172">
        <f t="shared" si="2"/>
        <v>0</v>
      </c>
      <c r="H14" s="185">
        <v>0</v>
      </c>
      <c r="I14" s="185">
        <v>0</v>
      </c>
      <c r="J14" s="172">
        <f t="shared" si="13"/>
        <v>256.59999999999997</v>
      </c>
      <c r="K14" s="185">
        <v>216.7</v>
      </c>
      <c r="L14" s="185">
        <v>39.9</v>
      </c>
      <c r="M14" s="172">
        <f t="shared" si="14"/>
        <v>3.4</v>
      </c>
      <c r="N14" s="185">
        <v>0</v>
      </c>
      <c r="O14" s="185">
        <v>3.4</v>
      </c>
      <c r="P14" s="172">
        <f t="shared" si="15"/>
        <v>73.9</v>
      </c>
      <c r="Q14" s="185">
        <v>64.5</v>
      </c>
      <c r="R14" s="185">
        <v>9.4</v>
      </c>
      <c r="S14" s="172">
        <v>0</v>
      </c>
      <c r="T14" s="185">
        <v>0</v>
      </c>
      <c r="U14" s="185">
        <v>0</v>
      </c>
      <c r="V14" s="172">
        <f t="shared" si="17"/>
        <v>0</v>
      </c>
      <c r="W14" s="185">
        <v>0</v>
      </c>
      <c r="X14" s="185">
        <v>0</v>
      </c>
      <c r="Y14" s="174">
        <v>72.2</v>
      </c>
      <c r="Z14" s="175">
        <f t="shared" si="3"/>
        <v>406.09999999999997</v>
      </c>
      <c r="AA14" s="176">
        <f t="shared" si="4"/>
        <v>333.9</v>
      </c>
      <c r="AB14" s="177">
        <f>G14+J14+M14+S14+V14</f>
        <v>259.99999999999994</v>
      </c>
      <c r="AC14" s="178">
        <f>P14</f>
        <v>73.9</v>
      </c>
      <c r="AD14" s="186">
        <f t="shared" si="7"/>
        <v>540.1863715783342</v>
      </c>
      <c r="AE14" s="180">
        <f t="shared" si="8"/>
        <v>420.63029832394994</v>
      </c>
      <c r="AF14" s="181">
        <f t="shared" si="9"/>
        <v>119.55607325438429</v>
      </c>
      <c r="AG14" s="182">
        <f t="shared" si="10"/>
        <v>656.9921698052157</v>
      </c>
      <c r="AH14" s="187">
        <f t="shared" si="11"/>
        <v>116.80579822688152</v>
      </c>
      <c r="AI14" s="184">
        <f t="shared" si="1"/>
        <v>22.132374962563645</v>
      </c>
    </row>
    <row r="15" spans="1:35" s="168" customFormat="1" ht="19.5" customHeight="1">
      <c r="A15" s="165">
        <v>10</v>
      </c>
      <c r="B15" s="169" t="s">
        <v>29</v>
      </c>
      <c r="C15" s="167">
        <v>37020</v>
      </c>
      <c r="D15" s="171">
        <f t="shared" si="12"/>
        <v>824.2</v>
      </c>
      <c r="E15" s="151">
        <f t="shared" si="12"/>
        <v>767.3</v>
      </c>
      <c r="F15" s="151">
        <f t="shared" si="12"/>
        <v>56.900000000000006</v>
      </c>
      <c r="G15" s="172">
        <f t="shared" si="2"/>
        <v>632.7</v>
      </c>
      <c r="H15" s="185">
        <v>632.7</v>
      </c>
      <c r="I15" s="185">
        <v>0</v>
      </c>
      <c r="J15" s="172">
        <f t="shared" si="13"/>
        <v>49.1</v>
      </c>
      <c r="K15" s="185">
        <v>0</v>
      </c>
      <c r="L15" s="185">
        <v>49.1</v>
      </c>
      <c r="M15" s="172">
        <f t="shared" si="14"/>
        <v>1.7</v>
      </c>
      <c r="N15" s="185">
        <v>0</v>
      </c>
      <c r="O15" s="185">
        <v>1.7</v>
      </c>
      <c r="P15" s="172">
        <f t="shared" si="15"/>
        <v>124.8</v>
      </c>
      <c r="Q15" s="185">
        <v>124.8</v>
      </c>
      <c r="R15" s="185">
        <v>0</v>
      </c>
      <c r="S15" s="172">
        <f t="shared" si="16"/>
        <v>0</v>
      </c>
      <c r="T15" s="185">
        <v>0</v>
      </c>
      <c r="U15" s="185">
        <v>0</v>
      </c>
      <c r="V15" s="172">
        <f t="shared" si="17"/>
        <v>15.9</v>
      </c>
      <c r="W15" s="185">
        <v>9.8</v>
      </c>
      <c r="X15" s="185">
        <v>6.1</v>
      </c>
      <c r="Y15" s="174">
        <v>466.2</v>
      </c>
      <c r="Z15" s="175">
        <f t="shared" si="3"/>
        <v>1290.4</v>
      </c>
      <c r="AA15" s="176">
        <f t="shared" si="4"/>
        <v>824.2</v>
      </c>
      <c r="AB15" s="177">
        <f>G15+J15+M15+S15+V15</f>
        <v>699.4000000000001</v>
      </c>
      <c r="AC15" s="178">
        <f>P15</f>
        <v>124.8</v>
      </c>
      <c r="AD15" s="179">
        <f t="shared" si="7"/>
        <v>742.1213758328832</v>
      </c>
      <c r="AE15" s="180">
        <f t="shared" si="8"/>
        <v>629.7496848550334</v>
      </c>
      <c r="AF15" s="181">
        <f t="shared" si="9"/>
        <v>112.37169097784981</v>
      </c>
      <c r="AG15" s="182">
        <f t="shared" si="10"/>
        <v>1161.8944714568702</v>
      </c>
      <c r="AH15" s="183">
        <f t="shared" si="11"/>
        <v>419.77309562398705</v>
      </c>
      <c r="AI15" s="184">
        <f t="shared" si="1"/>
        <v>15.141955835962145</v>
      </c>
    </row>
    <row r="16" spans="1:35" s="164" customFormat="1" ht="19.5" customHeight="1">
      <c r="A16" s="170">
        <v>11</v>
      </c>
      <c r="B16" s="169" t="s">
        <v>111</v>
      </c>
      <c r="C16" s="167">
        <v>29473</v>
      </c>
      <c r="D16" s="171">
        <f t="shared" si="12"/>
        <v>663.3</v>
      </c>
      <c r="E16" s="151">
        <f t="shared" si="12"/>
        <v>639.5</v>
      </c>
      <c r="F16" s="151">
        <f t="shared" si="12"/>
        <v>23.800000000000004</v>
      </c>
      <c r="G16" s="172">
        <f t="shared" si="2"/>
        <v>0</v>
      </c>
      <c r="H16" s="173">
        <v>0</v>
      </c>
      <c r="I16" s="173">
        <v>0</v>
      </c>
      <c r="J16" s="172">
        <f t="shared" si="13"/>
        <v>517.9</v>
      </c>
      <c r="K16" s="173">
        <v>508.6</v>
      </c>
      <c r="L16" s="173">
        <v>9.3</v>
      </c>
      <c r="M16" s="172">
        <f t="shared" si="14"/>
        <v>20.900000000000002</v>
      </c>
      <c r="N16" s="173">
        <v>17.1</v>
      </c>
      <c r="O16" s="173">
        <v>3.8</v>
      </c>
      <c r="P16" s="172">
        <f t="shared" si="15"/>
        <v>93.3</v>
      </c>
      <c r="Q16" s="173">
        <v>91.5</v>
      </c>
      <c r="R16" s="173">
        <v>1.8</v>
      </c>
      <c r="S16" s="172">
        <f t="shared" si="16"/>
        <v>0</v>
      </c>
      <c r="T16" s="173">
        <v>0</v>
      </c>
      <c r="U16" s="173">
        <v>0</v>
      </c>
      <c r="V16" s="172">
        <f t="shared" si="17"/>
        <v>31.200000000000003</v>
      </c>
      <c r="W16" s="173">
        <v>22.3</v>
      </c>
      <c r="X16" s="173">
        <v>8.9</v>
      </c>
      <c r="Y16" s="174">
        <v>193</v>
      </c>
      <c r="Z16" s="175">
        <f t="shared" si="3"/>
        <v>856.3</v>
      </c>
      <c r="AA16" s="176">
        <f t="shared" si="4"/>
        <v>663.3</v>
      </c>
      <c r="AB16" s="177">
        <f t="shared" si="5"/>
        <v>570</v>
      </c>
      <c r="AC16" s="178">
        <f t="shared" si="6"/>
        <v>93.3</v>
      </c>
      <c r="AD16" s="179">
        <f t="shared" si="7"/>
        <v>750.1781291351406</v>
      </c>
      <c r="AE16" s="180">
        <f t="shared" si="8"/>
        <v>644.6578224137345</v>
      </c>
      <c r="AF16" s="181">
        <f t="shared" si="9"/>
        <v>105.52030672140604</v>
      </c>
      <c r="AG16" s="182">
        <f t="shared" si="10"/>
        <v>968.4570058471595</v>
      </c>
      <c r="AH16" s="183">
        <f t="shared" si="11"/>
        <v>218.27887671201893</v>
      </c>
      <c r="AI16" s="184">
        <f t="shared" si="1"/>
        <v>14.066033469018544</v>
      </c>
    </row>
    <row r="17" spans="1:35" s="164" customFormat="1" ht="19.5" customHeight="1">
      <c r="A17" s="170">
        <v>12</v>
      </c>
      <c r="B17" s="169" t="s">
        <v>112</v>
      </c>
      <c r="C17" s="167">
        <v>28170</v>
      </c>
      <c r="D17" s="171">
        <f t="shared" si="12"/>
        <v>697.7</v>
      </c>
      <c r="E17" s="151">
        <f t="shared" si="12"/>
        <v>535.8</v>
      </c>
      <c r="F17" s="151">
        <f t="shared" si="12"/>
        <v>161.89999999999998</v>
      </c>
      <c r="G17" s="172">
        <f t="shared" si="2"/>
        <v>0</v>
      </c>
      <c r="H17" s="173">
        <v>0</v>
      </c>
      <c r="I17" s="173">
        <v>0</v>
      </c>
      <c r="J17" s="172">
        <f t="shared" si="13"/>
        <v>573.9</v>
      </c>
      <c r="K17" s="173">
        <v>448.3</v>
      </c>
      <c r="L17" s="173">
        <v>125.6</v>
      </c>
      <c r="M17" s="172">
        <f t="shared" si="14"/>
        <v>2.6</v>
      </c>
      <c r="N17" s="173">
        <v>0</v>
      </c>
      <c r="O17" s="173">
        <v>2.6</v>
      </c>
      <c r="P17" s="172">
        <f t="shared" si="15"/>
        <v>121.2</v>
      </c>
      <c r="Q17" s="173">
        <v>87.5</v>
      </c>
      <c r="R17" s="173">
        <v>33.7</v>
      </c>
      <c r="S17" s="172">
        <v>0</v>
      </c>
      <c r="T17" s="173">
        <v>0</v>
      </c>
      <c r="U17" s="173">
        <v>0</v>
      </c>
      <c r="V17" s="172">
        <f t="shared" si="17"/>
        <v>0</v>
      </c>
      <c r="W17" s="173">
        <v>0</v>
      </c>
      <c r="X17" s="173">
        <v>0</v>
      </c>
      <c r="Y17" s="174">
        <v>275.3</v>
      </c>
      <c r="Z17" s="175">
        <f t="shared" si="3"/>
        <v>973</v>
      </c>
      <c r="AA17" s="176">
        <f t="shared" si="4"/>
        <v>697.7</v>
      </c>
      <c r="AB17" s="177">
        <f t="shared" si="5"/>
        <v>576.5</v>
      </c>
      <c r="AC17" s="178">
        <f t="shared" si="6"/>
        <v>121.2</v>
      </c>
      <c r="AD17" s="179">
        <f t="shared" si="7"/>
        <v>825.5827712696722</v>
      </c>
      <c r="AE17" s="180">
        <f t="shared" si="8"/>
        <v>682.167790793989</v>
      </c>
      <c r="AF17" s="181">
        <f t="shared" si="9"/>
        <v>143.41498047568336</v>
      </c>
      <c r="AG17" s="182">
        <f t="shared" si="10"/>
        <v>1151.3430363270618</v>
      </c>
      <c r="AH17" s="183">
        <f t="shared" si="11"/>
        <v>325.7602650573897</v>
      </c>
      <c r="AI17" s="184">
        <f t="shared" si="1"/>
        <v>17.371363050021497</v>
      </c>
    </row>
    <row r="18" spans="1:35" s="164" customFormat="1" ht="19.5" customHeight="1">
      <c r="A18" s="170">
        <v>13</v>
      </c>
      <c r="B18" s="169" t="s">
        <v>113</v>
      </c>
      <c r="C18" s="167">
        <v>123863</v>
      </c>
      <c r="D18" s="171">
        <f t="shared" si="12"/>
        <v>2224.7</v>
      </c>
      <c r="E18" s="151">
        <f t="shared" si="12"/>
        <v>2141.5</v>
      </c>
      <c r="F18" s="151">
        <f t="shared" si="12"/>
        <v>83.2</v>
      </c>
      <c r="G18" s="172">
        <f t="shared" si="2"/>
        <v>0</v>
      </c>
      <c r="H18" s="173">
        <v>0</v>
      </c>
      <c r="I18" s="173">
        <v>0</v>
      </c>
      <c r="J18" s="172">
        <f t="shared" si="13"/>
        <v>1820.5</v>
      </c>
      <c r="K18" s="173">
        <v>1760.5</v>
      </c>
      <c r="L18" s="173">
        <v>60</v>
      </c>
      <c r="M18" s="172">
        <f t="shared" si="14"/>
        <v>113.60000000000001</v>
      </c>
      <c r="N18" s="173">
        <v>90.4</v>
      </c>
      <c r="O18" s="173">
        <v>23.2</v>
      </c>
      <c r="P18" s="172">
        <f t="shared" si="15"/>
        <v>290.6</v>
      </c>
      <c r="Q18" s="173">
        <v>290.6</v>
      </c>
      <c r="R18" s="173">
        <v>0</v>
      </c>
      <c r="S18" s="172">
        <f t="shared" si="16"/>
        <v>0</v>
      </c>
      <c r="T18" s="173">
        <v>0</v>
      </c>
      <c r="U18" s="173">
        <v>0</v>
      </c>
      <c r="V18" s="172">
        <f t="shared" si="17"/>
        <v>0</v>
      </c>
      <c r="W18" s="173">
        <v>0</v>
      </c>
      <c r="X18" s="173">
        <v>0</v>
      </c>
      <c r="Y18" s="174">
        <v>1152.5</v>
      </c>
      <c r="Z18" s="175">
        <f t="shared" si="3"/>
        <v>3377.2</v>
      </c>
      <c r="AA18" s="176">
        <f t="shared" si="4"/>
        <v>2224.7</v>
      </c>
      <c r="AB18" s="177">
        <f t="shared" si="5"/>
        <v>1934.1</v>
      </c>
      <c r="AC18" s="178">
        <f t="shared" si="6"/>
        <v>290.6</v>
      </c>
      <c r="AD18" s="179">
        <f t="shared" si="7"/>
        <v>598.6991003501179</v>
      </c>
      <c r="AE18" s="180">
        <f>AB18/C18/30*1000000</f>
        <v>520.4944172190243</v>
      </c>
      <c r="AF18" s="181">
        <f t="shared" si="9"/>
        <v>78.20468313109376</v>
      </c>
      <c r="AG18" s="161">
        <f t="shared" si="10"/>
        <v>908.8535990031996</v>
      </c>
      <c r="AH18" s="183">
        <f t="shared" si="11"/>
        <v>310.15449865308176</v>
      </c>
      <c r="AI18" s="184">
        <f t="shared" si="1"/>
        <v>13.062435384546234</v>
      </c>
    </row>
    <row r="19" spans="1:35" s="164" customFormat="1" ht="19.5" customHeight="1">
      <c r="A19" s="170">
        <v>14</v>
      </c>
      <c r="B19" s="169" t="s">
        <v>33</v>
      </c>
      <c r="C19" s="167">
        <v>17811</v>
      </c>
      <c r="D19" s="171">
        <f t="shared" si="12"/>
        <v>395.3</v>
      </c>
      <c r="E19" s="151">
        <f t="shared" si="12"/>
        <v>391.6</v>
      </c>
      <c r="F19" s="151">
        <f t="shared" si="12"/>
        <v>3.7</v>
      </c>
      <c r="G19" s="172">
        <f t="shared" si="2"/>
        <v>0</v>
      </c>
      <c r="H19" s="173">
        <v>0</v>
      </c>
      <c r="I19" s="173">
        <v>0</v>
      </c>
      <c r="J19" s="172">
        <f t="shared" si="13"/>
        <v>321.2</v>
      </c>
      <c r="K19" s="173">
        <v>319</v>
      </c>
      <c r="L19" s="173">
        <v>2.2</v>
      </c>
      <c r="M19" s="172">
        <f t="shared" si="14"/>
        <v>0</v>
      </c>
      <c r="N19" s="173">
        <v>0</v>
      </c>
      <c r="O19" s="173">
        <v>0</v>
      </c>
      <c r="P19" s="172">
        <f t="shared" si="15"/>
        <v>65.3</v>
      </c>
      <c r="Q19" s="173">
        <v>65.3</v>
      </c>
      <c r="R19" s="173">
        <v>0</v>
      </c>
      <c r="S19" s="172">
        <f t="shared" si="16"/>
        <v>0</v>
      </c>
      <c r="T19" s="173">
        <v>0</v>
      </c>
      <c r="U19" s="173">
        <v>0</v>
      </c>
      <c r="V19" s="172">
        <f t="shared" si="17"/>
        <v>8.8</v>
      </c>
      <c r="W19" s="173">
        <v>7.3</v>
      </c>
      <c r="X19" s="173">
        <v>1.5</v>
      </c>
      <c r="Y19" s="174">
        <v>119.3</v>
      </c>
      <c r="Z19" s="175">
        <f t="shared" si="3"/>
        <v>514.6</v>
      </c>
      <c r="AA19" s="176">
        <f t="shared" si="4"/>
        <v>395.3</v>
      </c>
      <c r="AB19" s="177">
        <f t="shared" si="5"/>
        <v>330</v>
      </c>
      <c r="AC19" s="178">
        <f t="shared" si="6"/>
        <v>65.3</v>
      </c>
      <c r="AD19" s="179">
        <f t="shared" si="7"/>
        <v>739.8049894260101</v>
      </c>
      <c r="AE19" s="180">
        <f t="shared" si="8"/>
        <v>617.5958677221942</v>
      </c>
      <c r="AF19" s="181">
        <f t="shared" si="9"/>
        <v>122.209121703816</v>
      </c>
      <c r="AG19" s="161">
        <f t="shared" si="10"/>
        <v>963.0752531207306</v>
      </c>
      <c r="AH19" s="183">
        <f t="shared" si="11"/>
        <v>223.27026369472048</v>
      </c>
      <c r="AI19" s="184">
        <f t="shared" si="1"/>
        <v>16.51909941816342</v>
      </c>
    </row>
    <row r="20" spans="1:35" s="164" customFormat="1" ht="19.5" customHeight="1">
      <c r="A20" s="170">
        <v>15</v>
      </c>
      <c r="B20" s="169" t="s">
        <v>34</v>
      </c>
      <c r="C20" s="167">
        <v>7080</v>
      </c>
      <c r="D20" s="171">
        <f t="shared" si="12"/>
        <v>109.1</v>
      </c>
      <c r="E20" s="151">
        <f t="shared" si="12"/>
        <v>106.6</v>
      </c>
      <c r="F20" s="151">
        <f t="shared" si="12"/>
        <v>2.5</v>
      </c>
      <c r="G20" s="172">
        <f>SUM(H20:I20)</f>
        <v>0</v>
      </c>
      <c r="H20" s="173">
        <v>0</v>
      </c>
      <c r="I20" s="173">
        <v>0</v>
      </c>
      <c r="J20" s="172">
        <f>SUM(K20:L20)</f>
        <v>54.2</v>
      </c>
      <c r="K20" s="173">
        <v>52.6</v>
      </c>
      <c r="L20" s="173">
        <v>1.6</v>
      </c>
      <c r="M20" s="172">
        <f>SUM(N20:O20)</f>
        <v>10</v>
      </c>
      <c r="N20" s="173">
        <v>9.1</v>
      </c>
      <c r="O20" s="173">
        <v>0.9</v>
      </c>
      <c r="P20" s="172">
        <f>SUM(Q20:R20)</f>
        <v>44.9</v>
      </c>
      <c r="Q20" s="173">
        <v>44.9</v>
      </c>
      <c r="R20" s="173">
        <v>0</v>
      </c>
      <c r="S20" s="172">
        <f>SUM(T20:U20)</f>
        <v>0</v>
      </c>
      <c r="T20" s="173">
        <v>0</v>
      </c>
      <c r="U20" s="173">
        <v>0</v>
      </c>
      <c r="V20" s="172">
        <v>0</v>
      </c>
      <c r="W20" s="173">
        <v>0</v>
      </c>
      <c r="X20" s="173">
        <v>0</v>
      </c>
      <c r="Y20" s="174">
        <v>36.6</v>
      </c>
      <c r="Z20" s="175">
        <f>D20+Y20</f>
        <v>145.7</v>
      </c>
      <c r="AA20" s="176">
        <f>SUM(AB20:AC20)</f>
        <v>109.1</v>
      </c>
      <c r="AB20" s="177">
        <f>G20+J20+M20+S20+V20</f>
        <v>64.2</v>
      </c>
      <c r="AC20" s="178">
        <f>P20</f>
        <v>44.9</v>
      </c>
      <c r="AD20" s="179">
        <f t="shared" si="7"/>
        <v>513.653483992467</v>
      </c>
      <c r="AE20" s="180">
        <f t="shared" si="8"/>
        <v>302.2598870056497</v>
      </c>
      <c r="AF20" s="181">
        <f t="shared" si="9"/>
        <v>211.39359698681733</v>
      </c>
      <c r="AG20" s="182">
        <f t="shared" si="10"/>
        <v>685.9698681732581</v>
      </c>
      <c r="AH20" s="183">
        <f t="shared" si="11"/>
        <v>172.31638418079095</v>
      </c>
      <c r="AI20" s="184">
        <f t="shared" si="1"/>
        <v>41.15490375802017</v>
      </c>
    </row>
    <row r="21" spans="1:35" s="164" customFormat="1" ht="19.5" customHeight="1">
      <c r="A21" s="170">
        <v>16</v>
      </c>
      <c r="B21" s="169" t="s">
        <v>114</v>
      </c>
      <c r="C21" s="167">
        <v>14918</v>
      </c>
      <c r="D21" s="171">
        <f t="shared" si="12"/>
        <v>290.20000000000005</v>
      </c>
      <c r="E21" s="151">
        <f t="shared" si="12"/>
        <v>280.3</v>
      </c>
      <c r="F21" s="151">
        <f t="shared" si="12"/>
        <v>9.9</v>
      </c>
      <c r="G21" s="172">
        <f>SUM(H21:I21)</f>
        <v>0</v>
      </c>
      <c r="H21" s="173">
        <v>0</v>
      </c>
      <c r="I21" s="173">
        <v>0</v>
      </c>
      <c r="J21" s="172">
        <f>SUM(K21:L21)</f>
        <v>235.4</v>
      </c>
      <c r="K21" s="173">
        <v>228</v>
      </c>
      <c r="L21" s="173">
        <v>7.4</v>
      </c>
      <c r="M21" s="172">
        <f>SUM(N21:O21)</f>
        <v>10.5</v>
      </c>
      <c r="N21" s="173">
        <v>8.7</v>
      </c>
      <c r="O21" s="173">
        <v>1.8</v>
      </c>
      <c r="P21" s="172">
        <f>SUM(Q21:R21)</f>
        <v>36.7</v>
      </c>
      <c r="Q21" s="173">
        <v>36.5</v>
      </c>
      <c r="R21" s="173">
        <v>0.2</v>
      </c>
      <c r="S21" s="172">
        <f>SUM(T21:U21)</f>
        <v>0</v>
      </c>
      <c r="T21" s="173">
        <v>0</v>
      </c>
      <c r="U21" s="173">
        <v>0</v>
      </c>
      <c r="V21" s="172">
        <f>SUM(W21:X21)</f>
        <v>7.6</v>
      </c>
      <c r="W21" s="173">
        <v>7.1</v>
      </c>
      <c r="X21" s="173">
        <v>0.5</v>
      </c>
      <c r="Y21" s="174">
        <v>84.6</v>
      </c>
      <c r="Z21" s="175">
        <f t="shared" si="3"/>
        <v>374.80000000000007</v>
      </c>
      <c r="AA21" s="176">
        <f t="shared" si="4"/>
        <v>290.2</v>
      </c>
      <c r="AB21" s="177">
        <f t="shared" si="5"/>
        <v>253.5</v>
      </c>
      <c r="AC21" s="178">
        <f t="shared" si="6"/>
        <v>36.7</v>
      </c>
      <c r="AD21" s="179">
        <f t="shared" si="7"/>
        <v>648.4336595611564</v>
      </c>
      <c r="AE21" s="180">
        <f t="shared" si="8"/>
        <v>566.4298163292667</v>
      </c>
      <c r="AF21" s="181">
        <f t="shared" si="9"/>
        <v>82.00384323188989</v>
      </c>
      <c r="AG21" s="182">
        <f t="shared" si="10"/>
        <v>837.4670420521073</v>
      </c>
      <c r="AH21" s="183">
        <f t="shared" si="11"/>
        <v>189.03338249095052</v>
      </c>
      <c r="AI21" s="184">
        <f t="shared" si="1"/>
        <v>12.646450723638871</v>
      </c>
    </row>
    <row r="22" spans="1:35" s="164" customFormat="1" ht="19.5" customHeight="1">
      <c r="A22" s="170">
        <v>17</v>
      </c>
      <c r="B22" s="169" t="s">
        <v>115</v>
      </c>
      <c r="C22" s="167">
        <v>55014</v>
      </c>
      <c r="D22" s="171">
        <f t="shared" si="12"/>
        <v>1212</v>
      </c>
      <c r="E22" s="151">
        <f t="shared" si="12"/>
        <v>1150.2</v>
      </c>
      <c r="F22" s="151">
        <f t="shared" si="12"/>
        <v>61.8</v>
      </c>
      <c r="G22" s="172">
        <f t="shared" si="2"/>
        <v>0</v>
      </c>
      <c r="H22" s="173">
        <v>0</v>
      </c>
      <c r="I22" s="173">
        <v>0</v>
      </c>
      <c r="J22" s="172">
        <f t="shared" si="13"/>
        <v>982.5</v>
      </c>
      <c r="K22" s="173">
        <v>961</v>
      </c>
      <c r="L22" s="173">
        <v>21.5</v>
      </c>
      <c r="M22" s="172">
        <v>0</v>
      </c>
      <c r="N22" s="173">
        <v>0</v>
      </c>
      <c r="O22" s="173">
        <v>0</v>
      </c>
      <c r="P22" s="172">
        <f t="shared" si="15"/>
        <v>158.4</v>
      </c>
      <c r="Q22" s="173">
        <v>154</v>
      </c>
      <c r="R22" s="173">
        <v>4.4</v>
      </c>
      <c r="S22" s="172">
        <f t="shared" si="16"/>
        <v>0</v>
      </c>
      <c r="T22" s="173">
        <v>0</v>
      </c>
      <c r="U22" s="173">
        <v>0</v>
      </c>
      <c r="V22" s="172">
        <f t="shared" si="17"/>
        <v>71.1</v>
      </c>
      <c r="W22" s="173">
        <v>35.2</v>
      </c>
      <c r="X22" s="173">
        <v>35.9</v>
      </c>
      <c r="Y22" s="174">
        <v>330.5</v>
      </c>
      <c r="Z22" s="175">
        <f t="shared" si="3"/>
        <v>1542.5</v>
      </c>
      <c r="AA22" s="176">
        <f t="shared" si="4"/>
        <v>1212</v>
      </c>
      <c r="AB22" s="177">
        <f t="shared" si="5"/>
        <v>1053.6</v>
      </c>
      <c r="AC22" s="178">
        <f t="shared" si="6"/>
        <v>158.4</v>
      </c>
      <c r="AD22" s="179">
        <f t="shared" si="7"/>
        <v>734.3585269204202</v>
      </c>
      <c r="AE22" s="180">
        <f t="shared" si="8"/>
        <v>638.3829570654741</v>
      </c>
      <c r="AF22" s="181">
        <f t="shared" si="9"/>
        <v>95.97556985494602</v>
      </c>
      <c r="AG22" s="182">
        <f t="shared" si="10"/>
        <v>934.6105839725647</v>
      </c>
      <c r="AH22" s="183">
        <f t="shared" si="11"/>
        <v>200.2520570521443</v>
      </c>
      <c r="AI22" s="184">
        <f t="shared" si="1"/>
        <v>13.069306930693068</v>
      </c>
    </row>
    <row r="23" spans="1:35" s="164" customFormat="1" ht="19.5" customHeight="1">
      <c r="A23" s="170">
        <v>18</v>
      </c>
      <c r="B23" s="169" t="s">
        <v>116</v>
      </c>
      <c r="C23" s="167">
        <v>33969</v>
      </c>
      <c r="D23" s="171">
        <f t="shared" si="12"/>
        <v>589</v>
      </c>
      <c r="E23" s="151">
        <f t="shared" si="12"/>
        <v>544.3</v>
      </c>
      <c r="F23" s="151">
        <f t="shared" si="12"/>
        <v>44.7</v>
      </c>
      <c r="G23" s="172">
        <v>0</v>
      </c>
      <c r="H23" s="173">
        <v>0</v>
      </c>
      <c r="I23" s="188">
        <v>0</v>
      </c>
      <c r="J23" s="172">
        <f t="shared" si="13"/>
        <v>380</v>
      </c>
      <c r="K23" s="173">
        <v>345.9</v>
      </c>
      <c r="L23" s="173">
        <v>34.1</v>
      </c>
      <c r="M23" s="172">
        <f t="shared" si="14"/>
        <v>0</v>
      </c>
      <c r="N23" s="173">
        <v>0</v>
      </c>
      <c r="O23" s="173">
        <v>0</v>
      </c>
      <c r="P23" s="172">
        <f t="shared" si="15"/>
        <v>159.2</v>
      </c>
      <c r="Q23" s="173">
        <v>158.5</v>
      </c>
      <c r="R23" s="173">
        <v>0.7</v>
      </c>
      <c r="S23" s="172">
        <v>0</v>
      </c>
      <c r="T23" s="173">
        <v>0</v>
      </c>
      <c r="U23" s="173">
        <v>0</v>
      </c>
      <c r="V23" s="172">
        <f t="shared" si="17"/>
        <v>49.8</v>
      </c>
      <c r="W23" s="173">
        <v>39.9</v>
      </c>
      <c r="X23" s="173">
        <v>9.9</v>
      </c>
      <c r="Y23" s="174">
        <v>360.3</v>
      </c>
      <c r="Z23" s="175">
        <f t="shared" si="3"/>
        <v>949.3</v>
      </c>
      <c r="AA23" s="176">
        <f t="shared" si="4"/>
        <v>589</v>
      </c>
      <c r="AB23" s="177">
        <f t="shared" si="5"/>
        <v>429.8</v>
      </c>
      <c r="AC23" s="178">
        <f t="shared" si="6"/>
        <v>159.2</v>
      </c>
      <c r="AD23" s="179">
        <f t="shared" si="7"/>
        <v>577.9779602971337</v>
      </c>
      <c r="AE23" s="180">
        <f t="shared" si="8"/>
        <v>421.75709225077765</v>
      </c>
      <c r="AF23" s="181">
        <f t="shared" si="9"/>
        <v>156.22086804635597</v>
      </c>
      <c r="AG23" s="182">
        <f t="shared" si="10"/>
        <v>931.5356158065687</v>
      </c>
      <c r="AH23" s="183">
        <f t="shared" si="11"/>
        <v>353.5576555094351</v>
      </c>
      <c r="AI23" s="184">
        <f t="shared" si="1"/>
        <v>27.028862478777587</v>
      </c>
    </row>
    <row r="24" spans="1:35" s="164" customFormat="1" ht="19.5" customHeight="1">
      <c r="A24" s="170">
        <v>19</v>
      </c>
      <c r="B24" s="169" t="s">
        <v>117</v>
      </c>
      <c r="C24" s="167">
        <v>26713</v>
      </c>
      <c r="D24" s="171">
        <f t="shared" si="12"/>
        <v>548</v>
      </c>
      <c r="E24" s="151">
        <f t="shared" si="12"/>
        <v>461.4</v>
      </c>
      <c r="F24" s="151">
        <f t="shared" si="12"/>
        <v>86.6</v>
      </c>
      <c r="G24" s="172">
        <v>0</v>
      </c>
      <c r="H24" s="173">
        <v>0</v>
      </c>
      <c r="I24" s="173">
        <v>0</v>
      </c>
      <c r="J24" s="172">
        <f t="shared" si="13"/>
        <v>328.8</v>
      </c>
      <c r="K24" s="173">
        <v>297.2</v>
      </c>
      <c r="L24" s="173">
        <v>31.6</v>
      </c>
      <c r="M24" s="172">
        <f t="shared" si="14"/>
        <v>0</v>
      </c>
      <c r="N24" s="173">
        <v>0</v>
      </c>
      <c r="O24" s="173">
        <v>0</v>
      </c>
      <c r="P24" s="172">
        <f t="shared" si="15"/>
        <v>134</v>
      </c>
      <c r="Q24" s="173">
        <v>133.1</v>
      </c>
      <c r="R24" s="173">
        <v>0.9</v>
      </c>
      <c r="S24" s="172">
        <v>0</v>
      </c>
      <c r="T24" s="173">
        <v>0</v>
      </c>
      <c r="U24" s="173">
        <v>0</v>
      </c>
      <c r="V24" s="172">
        <f t="shared" si="17"/>
        <v>85.2</v>
      </c>
      <c r="W24" s="173">
        <v>31.1</v>
      </c>
      <c r="X24" s="185">
        <v>54.1</v>
      </c>
      <c r="Y24" s="174">
        <v>439.2</v>
      </c>
      <c r="Z24" s="175">
        <f t="shared" si="3"/>
        <v>987.2</v>
      </c>
      <c r="AA24" s="176">
        <f t="shared" si="4"/>
        <v>548</v>
      </c>
      <c r="AB24" s="177">
        <f t="shared" si="5"/>
        <v>414</v>
      </c>
      <c r="AC24" s="178">
        <f t="shared" si="6"/>
        <v>134</v>
      </c>
      <c r="AD24" s="179">
        <f t="shared" si="7"/>
        <v>683.8118768639489</v>
      </c>
      <c r="AE24" s="180">
        <f t="shared" si="8"/>
        <v>516.6024033242242</v>
      </c>
      <c r="AF24" s="181">
        <f t="shared" si="9"/>
        <v>167.2094735397247</v>
      </c>
      <c r="AG24" s="182">
        <f t="shared" si="10"/>
        <v>1231.8596438687782</v>
      </c>
      <c r="AH24" s="183">
        <f t="shared" si="11"/>
        <v>548.0477670048291</v>
      </c>
      <c r="AI24" s="184">
        <f t="shared" si="1"/>
        <v>24.452554744525546</v>
      </c>
    </row>
    <row r="25" spans="1:35" s="164" customFormat="1" ht="19.5" customHeight="1">
      <c r="A25" s="170">
        <v>20</v>
      </c>
      <c r="B25" s="169" t="s">
        <v>38</v>
      </c>
      <c r="C25" s="167">
        <v>6474</v>
      </c>
      <c r="D25" s="171">
        <f t="shared" si="12"/>
        <v>91.80000000000001</v>
      </c>
      <c r="E25" s="151">
        <f t="shared" si="12"/>
        <v>91.80000000000001</v>
      </c>
      <c r="F25" s="151">
        <f t="shared" si="12"/>
        <v>0</v>
      </c>
      <c r="G25" s="172">
        <f t="shared" si="2"/>
        <v>0</v>
      </c>
      <c r="H25" s="173">
        <v>0</v>
      </c>
      <c r="I25" s="173">
        <v>0</v>
      </c>
      <c r="J25" s="172">
        <f t="shared" si="13"/>
        <v>68.7</v>
      </c>
      <c r="K25" s="173">
        <v>68.7</v>
      </c>
      <c r="L25" s="173">
        <v>0</v>
      </c>
      <c r="M25" s="172">
        <f t="shared" si="14"/>
        <v>4.9</v>
      </c>
      <c r="N25" s="173">
        <v>4.9</v>
      </c>
      <c r="O25" s="173">
        <v>0</v>
      </c>
      <c r="P25" s="172">
        <f t="shared" si="15"/>
        <v>17.1</v>
      </c>
      <c r="Q25" s="173">
        <v>17.1</v>
      </c>
      <c r="R25" s="173">
        <v>0</v>
      </c>
      <c r="S25" s="172">
        <f t="shared" si="16"/>
        <v>0</v>
      </c>
      <c r="T25" s="173">
        <v>0</v>
      </c>
      <c r="U25" s="173">
        <v>0</v>
      </c>
      <c r="V25" s="172">
        <f t="shared" si="17"/>
        <v>1.1</v>
      </c>
      <c r="W25" s="173">
        <v>1.1</v>
      </c>
      <c r="X25" s="173">
        <v>0</v>
      </c>
      <c r="Y25" s="174">
        <v>53</v>
      </c>
      <c r="Z25" s="221">
        <f t="shared" si="3"/>
        <v>144.8</v>
      </c>
      <c r="AA25" s="176">
        <f t="shared" si="4"/>
        <v>91.80000000000001</v>
      </c>
      <c r="AB25" s="177">
        <f t="shared" si="5"/>
        <v>74.7</v>
      </c>
      <c r="AC25" s="178">
        <f t="shared" si="6"/>
        <v>17.1</v>
      </c>
      <c r="AD25" s="179">
        <f t="shared" si="7"/>
        <v>472.65987025023173</v>
      </c>
      <c r="AE25" s="180">
        <f t="shared" si="8"/>
        <v>384.61538461538464</v>
      </c>
      <c r="AF25" s="181">
        <f t="shared" si="9"/>
        <v>88.04448563484709</v>
      </c>
      <c r="AG25" s="222">
        <f t="shared" si="10"/>
        <v>745.5462877149624</v>
      </c>
      <c r="AH25" s="183">
        <f t="shared" si="11"/>
        <v>272.88641746473076</v>
      </c>
      <c r="AI25" s="184">
        <f t="shared" si="1"/>
        <v>18.627450980392158</v>
      </c>
    </row>
    <row r="26" spans="1:35" s="164" customFormat="1" ht="19.5" customHeight="1">
      <c r="A26" s="170">
        <v>21</v>
      </c>
      <c r="B26" s="169" t="s">
        <v>39</v>
      </c>
      <c r="C26" s="167">
        <v>16254</v>
      </c>
      <c r="D26" s="171">
        <f t="shared" si="12"/>
        <v>220.6</v>
      </c>
      <c r="E26" s="151">
        <f t="shared" si="12"/>
        <v>201.6</v>
      </c>
      <c r="F26" s="151">
        <f t="shared" si="12"/>
        <v>19</v>
      </c>
      <c r="G26" s="172">
        <f t="shared" si="2"/>
        <v>0</v>
      </c>
      <c r="H26" s="173">
        <v>0</v>
      </c>
      <c r="I26" s="173">
        <v>0</v>
      </c>
      <c r="J26" s="172">
        <f t="shared" si="13"/>
        <v>167.5</v>
      </c>
      <c r="K26" s="173">
        <v>152.6</v>
      </c>
      <c r="L26" s="173">
        <v>14.9</v>
      </c>
      <c r="M26" s="172">
        <f t="shared" si="14"/>
        <v>7.6</v>
      </c>
      <c r="N26" s="173">
        <v>3.5</v>
      </c>
      <c r="O26" s="173">
        <v>4.1</v>
      </c>
      <c r="P26" s="172">
        <f t="shared" si="15"/>
        <v>45.5</v>
      </c>
      <c r="Q26" s="173">
        <v>45.5</v>
      </c>
      <c r="R26" s="173">
        <v>0</v>
      </c>
      <c r="S26" s="172">
        <f t="shared" si="16"/>
        <v>0</v>
      </c>
      <c r="T26" s="173">
        <v>0</v>
      </c>
      <c r="U26" s="173">
        <v>0</v>
      </c>
      <c r="V26" s="172">
        <f t="shared" si="17"/>
        <v>0</v>
      </c>
      <c r="W26" s="173">
        <v>0</v>
      </c>
      <c r="X26" s="173">
        <v>0</v>
      </c>
      <c r="Y26" s="174">
        <v>127.1</v>
      </c>
      <c r="Z26" s="175">
        <f t="shared" si="3"/>
        <v>347.7</v>
      </c>
      <c r="AA26" s="176">
        <f t="shared" si="4"/>
        <v>220.6</v>
      </c>
      <c r="AB26" s="177">
        <f t="shared" si="5"/>
        <v>175.1</v>
      </c>
      <c r="AC26" s="178">
        <f t="shared" si="6"/>
        <v>45.5</v>
      </c>
      <c r="AD26" s="179">
        <f t="shared" si="7"/>
        <v>452.4014601533981</v>
      </c>
      <c r="AE26" s="180">
        <f t="shared" si="8"/>
        <v>359.091095525204</v>
      </c>
      <c r="AF26" s="181">
        <f t="shared" si="9"/>
        <v>93.31036462819408</v>
      </c>
      <c r="AG26" s="182">
        <f t="shared" si="10"/>
        <v>713.0552479389688</v>
      </c>
      <c r="AH26" s="183">
        <f t="shared" si="11"/>
        <v>260.6537877855707</v>
      </c>
      <c r="AI26" s="184">
        <f t="shared" si="1"/>
        <v>20.625566636446056</v>
      </c>
    </row>
    <row r="27" spans="1:35" s="164" customFormat="1" ht="19.5" customHeight="1">
      <c r="A27" s="165">
        <v>22</v>
      </c>
      <c r="B27" s="169" t="s">
        <v>40</v>
      </c>
      <c r="C27" s="167">
        <v>8212</v>
      </c>
      <c r="D27" s="171">
        <f t="shared" si="12"/>
        <v>146.1</v>
      </c>
      <c r="E27" s="151">
        <f t="shared" si="12"/>
        <v>140.3</v>
      </c>
      <c r="F27" s="151">
        <f t="shared" si="12"/>
        <v>5.8</v>
      </c>
      <c r="G27" s="172">
        <f t="shared" si="2"/>
        <v>0</v>
      </c>
      <c r="H27" s="173">
        <v>0</v>
      </c>
      <c r="I27" s="173">
        <v>0</v>
      </c>
      <c r="J27" s="172">
        <f t="shared" si="13"/>
        <v>116.8</v>
      </c>
      <c r="K27" s="173">
        <v>112.6</v>
      </c>
      <c r="L27" s="173">
        <v>4.2</v>
      </c>
      <c r="M27" s="172">
        <f t="shared" si="14"/>
        <v>7.9</v>
      </c>
      <c r="N27" s="173">
        <v>6.9</v>
      </c>
      <c r="O27" s="173">
        <v>1</v>
      </c>
      <c r="P27" s="172">
        <f t="shared" si="15"/>
        <v>20.8</v>
      </c>
      <c r="Q27" s="173">
        <v>20.8</v>
      </c>
      <c r="R27" s="173">
        <v>0</v>
      </c>
      <c r="S27" s="172">
        <f t="shared" si="16"/>
        <v>0</v>
      </c>
      <c r="T27" s="173">
        <v>0</v>
      </c>
      <c r="U27" s="173">
        <v>0</v>
      </c>
      <c r="V27" s="172">
        <f t="shared" si="17"/>
        <v>0.6</v>
      </c>
      <c r="W27" s="173">
        <v>0</v>
      </c>
      <c r="X27" s="173">
        <v>0.6</v>
      </c>
      <c r="Y27" s="174">
        <v>49</v>
      </c>
      <c r="Z27" s="175">
        <f t="shared" si="3"/>
        <v>195.1</v>
      </c>
      <c r="AA27" s="176">
        <f t="shared" si="4"/>
        <v>146.1</v>
      </c>
      <c r="AB27" s="177">
        <f t="shared" si="5"/>
        <v>125.3</v>
      </c>
      <c r="AC27" s="178">
        <f t="shared" si="6"/>
        <v>20.8</v>
      </c>
      <c r="AD27" s="179">
        <f t="shared" si="7"/>
        <v>593.0345835362883</v>
      </c>
      <c r="AE27" s="180">
        <f t="shared" si="8"/>
        <v>508.60529306705627</v>
      </c>
      <c r="AF27" s="181">
        <f t="shared" si="9"/>
        <v>84.42929046923201</v>
      </c>
      <c r="AG27" s="182">
        <f t="shared" si="10"/>
        <v>791.930508199383</v>
      </c>
      <c r="AH27" s="183">
        <f t="shared" si="11"/>
        <v>198.89592466309463</v>
      </c>
      <c r="AI27" s="184">
        <f t="shared" si="1"/>
        <v>14.236824093086927</v>
      </c>
    </row>
    <row r="28" spans="1:61" s="168" customFormat="1" ht="19.5" customHeight="1">
      <c r="A28" s="170">
        <v>23</v>
      </c>
      <c r="B28" s="169" t="s">
        <v>41</v>
      </c>
      <c r="C28" s="167">
        <v>6167</v>
      </c>
      <c r="D28" s="171">
        <f t="shared" si="12"/>
        <v>103.60000000000001</v>
      </c>
      <c r="E28" s="151">
        <f t="shared" si="12"/>
        <v>100.7</v>
      </c>
      <c r="F28" s="151">
        <f t="shared" si="12"/>
        <v>2.9000000000000004</v>
      </c>
      <c r="G28" s="172">
        <f t="shared" si="2"/>
        <v>0</v>
      </c>
      <c r="H28" s="185">
        <v>0</v>
      </c>
      <c r="I28" s="185">
        <v>0</v>
      </c>
      <c r="J28" s="172">
        <f t="shared" si="13"/>
        <v>84.30000000000001</v>
      </c>
      <c r="K28" s="185">
        <v>82.4</v>
      </c>
      <c r="L28" s="185">
        <v>1.9</v>
      </c>
      <c r="M28" s="172">
        <f t="shared" si="14"/>
        <v>14.100000000000001</v>
      </c>
      <c r="N28" s="185">
        <v>13.3</v>
      </c>
      <c r="O28" s="185">
        <v>0.8</v>
      </c>
      <c r="P28" s="172">
        <f t="shared" si="15"/>
        <v>5.2</v>
      </c>
      <c r="Q28" s="185">
        <v>5</v>
      </c>
      <c r="R28" s="185">
        <v>0.2</v>
      </c>
      <c r="S28" s="172">
        <f t="shared" si="16"/>
        <v>0</v>
      </c>
      <c r="T28" s="185">
        <v>0</v>
      </c>
      <c r="U28" s="185">
        <v>0</v>
      </c>
      <c r="V28" s="172">
        <f t="shared" si="17"/>
        <v>0</v>
      </c>
      <c r="W28" s="185">
        <v>0</v>
      </c>
      <c r="X28" s="185">
        <v>0</v>
      </c>
      <c r="Y28" s="174">
        <v>0</v>
      </c>
      <c r="Z28" s="175">
        <f t="shared" si="3"/>
        <v>103.60000000000001</v>
      </c>
      <c r="AA28" s="176">
        <f t="shared" si="4"/>
        <v>103.60000000000001</v>
      </c>
      <c r="AB28" s="212">
        <f t="shared" si="5"/>
        <v>98.4</v>
      </c>
      <c r="AC28" s="178">
        <f t="shared" si="6"/>
        <v>5.2</v>
      </c>
      <c r="AD28" s="179">
        <f t="shared" si="7"/>
        <v>559.9697313658721</v>
      </c>
      <c r="AE28" s="180">
        <f t="shared" si="8"/>
        <v>531.8631425328362</v>
      </c>
      <c r="AF28" s="181">
        <f t="shared" si="9"/>
        <v>28.106588833036053</v>
      </c>
      <c r="AG28" s="182">
        <f t="shared" si="10"/>
        <v>559.9697313658721</v>
      </c>
      <c r="AH28" s="183">
        <f t="shared" si="11"/>
        <v>0</v>
      </c>
      <c r="AI28" s="184">
        <f t="shared" si="1"/>
        <v>5.019305019305019</v>
      </c>
      <c r="BE28" s="213"/>
      <c r="BH28" s="213"/>
      <c r="BI28" s="213"/>
    </row>
    <row r="29" spans="1:35" s="168" customFormat="1" ht="19.5" customHeight="1">
      <c r="A29" s="170">
        <v>24</v>
      </c>
      <c r="B29" s="169" t="s">
        <v>42</v>
      </c>
      <c r="C29" s="167">
        <v>12808</v>
      </c>
      <c r="D29" s="171">
        <f>G29+J29+M29+P29+S29+V29</f>
        <v>260.29999999999995</v>
      </c>
      <c r="E29" s="151">
        <f>H29+K29+N29+Q29+T29+W29</f>
        <v>247.59999999999997</v>
      </c>
      <c r="F29" s="151">
        <f>L29+I29+O29+R29+U29+X29</f>
        <v>12.7</v>
      </c>
      <c r="G29" s="172">
        <f>SUM(H29:I29)</f>
        <v>0</v>
      </c>
      <c r="H29" s="185">
        <v>0</v>
      </c>
      <c r="I29" s="185">
        <v>0</v>
      </c>
      <c r="J29" s="172">
        <f>SUM(K29:L29)</f>
        <v>179.39999999999998</v>
      </c>
      <c r="K29" s="185">
        <v>171.7</v>
      </c>
      <c r="L29" s="185">
        <v>7.7</v>
      </c>
      <c r="M29" s="172">
        <f>SUM(N29:O29)</f>
        <v>9.1</v>
      </c>
      <c r="N29" s="185">
        <v>6.2</v>
      </c>
      <c r="O29" s="185">
        <v>2.9</v>
      </c>
      <c r="P29" s="172">
        <f>SUM(Q29:R29)</f>
        <v>68.8</v>
      </c>
      <c r="Q29" s="185">
        <v>66.7</v>
      </c>
      <c r="R29" s="185">
        <v>2.1</v>
      </c>
      <c r="S29" s="172">
        <f>SUM(T29:U29)</f>
        <v>0</v>
      </c>
      <c r="T29" s="185">
        <v>0</v>
      </c>
      <c r="U29" s="185">
        <v>0</v>
      </c>
      <c r="V29" s="172">
        <f>SUM(W29:X29)</f>
        <v>3</v>
      </c>
      <c r="W29" s="185">
        <v>3</v>
      </c>
      <c r="X29" s="185">
        <v>0</v>
      </c>
      <c r="Y29" s="174">
        <v>79.4</v>
      </c>
      <c r="Z29" s="175">
        <f>D29+Y29</f>
        <v>339.69999999999993</v>
      </c>
      <c r="AA29" s="189">
        <f t="shared" si="4"/>
        <v>260.29999999999995</v>
      </c>
      <c r="AB29" s="173">
        <f t="shared" si="5"/>
        <v>191.49999999999997</v>
      </c>
      <c r="AC29" s="190">
        <f t="shared" si="6"/>
        <v>68.8</v>
      </c>
      <c r="AD29" s="179">
        <f t="shared" si="7"/>
        <v>677.4411825942118</v>
      </c>
      <c r="AE29" s="180">
        <f t="shared" si="8"/>
        <v>498.38642515094716</v>
      </c>
      <c r="AF29" s="181">
        <f t="shared" si="9"/>
        <v>179.0547574432646</v>
      </c>
      <c r="AG29" s="182">
        <f t="shared" si="10"/>
        <v>884.0828648761188</v>
      </c>
      <c r="AH29" s="183">
        <f t="shared" si="11"/>
        <v>206.64168228190715</v>
      </c>
      <c r="AI29" s="184">
        <f t="shared" si="1"/>
        <v>26.43104110641568</v>
      </c>
    </row>
    <row r="30" spans="1:35" s="168" customFormat="1" ht="19.5" customHeight="1">
      <c r="A30" s="170">
        <v>25</v>
      </c>
      <c r="B30" s="169" t="s">
        <v>43</v>
      </c>
      <c r="C30" s="167">
        <v>17013</v>
      </c>
      <c r="D30" s="171">
        <f t="shared" si="12"/>
        <v>338.1</v>
      </c>
      <c r="E30" s="151">
        <f t="shared" si="12"/>
        <v>323.2</v>
      </c>
      <c r="F30" s="151">
        <f t="shared" si="12"/>
        <v>14.9</v>
      </c>
      <c r="G30" s="172">
        <f t="shared" si="2"/>
        <v>0</v>
      </c>
      <c r="H30" s="185">
        <v>0</v>
      </c>
      <c r="I30" s="185">
        <v>0</v>
      </c>
      <c r="J30" s="172">
        <f t="shared" si="13"/>
        <v>283.5</v>
      </c>
      <c r="K30" s="185">
        <v>277.5</v>
      </c>
      <c r="L30" s="185">
        <v>6</v>
      </c>
      <c r="M30" s="172">
        <f t="shared" si="14"/>
        <v>15.5</v>
      </c>
      <c r="N30" s="185">
        <v>12.5</v>
      </c>
      <c r="O30" s="185">
        <v>3</v>
      </c>
      <c r="P30" s="172">
        <f t="shared" si="15"/>
        <v>32.3</v>
      </c>
      <c r="Q30" s="185">
        <v>32.3</v>
      </c>
      <c r="R30" s="185">
        <v>0</v>
      </c>
      <c r="S30" s="172">
        <f t="shared" si="16"/>
        <v>0</v>
      </c>
      <c r="T30" s="185">
        <v>0</v>
      </c>
      <c r="U30" s="185">
        <v>0</v>
      </c>
      <c r="V30" s="172">
        <f t="shared" si="17"/>
        <v>6.800000000000001</v>
      </c>
      <c r="W30" s="185">
        <v>0.9</v>
      </c>
      <c r="X30" s="185">
        <v>5.9</v>
      </c>
      <c r="Y30" s="174">
        <v>60</v>
      </c>
      <c r="Z30" s="175">
        <f t="shared" si="3"/>
        <v>398.1</v>
      </c>
      <c r="AA30" s="176">
        <f t="shared" si="4"/>
        <v>338.1</v>
      </c>
      <c r="AB30" s="177">
        <f t="shared" si="5"/>
        <v>305.8</v>
      </c>
      <c r="AC30" s="178">
        <f t="shared" si="6"/>
        <v>32.3</v>
      </c>
      <c r="AD30" s="179">
        <f t="shared" si="7"/>
        <v>662.434608828543</v>
      </c>
      <c r="AE30" s="180">
        <f t="shared" si="8"/>
        <v>599.149669860303</v>
      </c>
      <c r="AF30" s="181">
        <f t="shared" si="9"/>
        <v>63.28493896823996</v>
      </c>
      <c r="AG30" s="182">
        <f t="shared" si="10"/>
        <v>779.9917709986481</v>
      </c>
      <c r="AH30" s="183">
        <f t="shared" si="11"/>
        <v>117.55716217010522</v>
      </c>
      <c r="AI30" s="184">
        <f t="shared" si="1"/>
        <v>9.553386572020111</v>
      </c>
    </row>
    <row r="31" spans="1:35" s="168" customFormat="1" ht="19.5" customHeight="1">
      <c r="A31" s="170">
        <v>26</v>
      </c>
      <c r="B31" s="169" t="s">
        <v>118</v>
      </c>
      <c r="C31" s="167">
        <v>10598</v>
      </c>
      <c r="D31" s="171">
        <f t="shared" si="12"/>
        <v>183.90000000000003</v>
      </c>
      <c r="E31" s="151">
        <f t="shared" si="12"/>
        <v>181.1</v>
      </c>
      <c r="F31" s="151">
        <f t="shared" si="12"/>
        <v>2.8</v>
      </c>
      <c r="G31" s="172">
        <f t="shared" si="2"/>
        <v>0</v>
      </c>
      <c r="H31" s="185">
        <v>0</v>
      </c>
      <c r="I31" s="185">
        <v>0</v>
      </c>
      <c r="J31" s="172">
        <f t="shared" si="13"/>
        <v>138.20000000000002</v>
      </c>
      <c r="K31" s="185">
        <v>137.3</v>
      </c>
      <c r="L31" s="185">
        <v>0.9</v>
      </c>
      <c r="M31" s="172">
        <f t="shared" si="14"/>
        <v>8.7</v>
      </c>
      <c r="N31" s="185">
        <v>8</v>
      </c>
      <c r="O31" s="185">
        <v>0.7</v>
      </c>
      <c r="P31" s="172">
        <f t="shared" si="15"/>
        <v>35.2</v>
      </c>
      <c r="Q31" s="185">
        <v>35.2</v>
      </c>
      <c r="R31" s="185">
        <v>0</v>
      </c>
      <c r="S31" s="172">
        <f t="shared" si="16"/>
        <v>0</v>
      </c>
      <c r="T31" s="185">
        <v>0</v>
      </c>
      <c r="U31" s="185">
        <v>0</v>
      </c>
      <c r="V31" s="172">
        <f t="shared" si="17"/>
        <v>1.7999999999999998</v>
      </c>
      <c r="W31" s="185">
        <v>0.6</v>
      </c>
      <c r="X31" s="185">
        <v>1.2</v>
      </c>
      <c r="Y31" s="174">
        <v>54.1</v>
      </c>
      <c r="Z31" s="175">
        <f t="shared" si="3"/>
        <v>238.00000000000003</v>
      </c>
      <c r="AA31" s="176">
        <f t="shared" si="4"/>
        <v>183.90000000000003</v>
      </c>
      <c r="AB31" s="177">
        <f t="shared" si="5"/>
        <v>148.70000000000002</v>
      </c>
      <c r="AC31" s="178">
        <f t="shared" si="6"/>
        <v>35.2</v>
      </c>
      <c r="AD31" s="179">
        <f t="shared" si="7"/>
        <v>578.4110209473487</v>
      </c>
      <c r="AE31" s="180">
        <f t="shared" si="8"/>
        <v>467.6983078568284</v>
      </c>
      <c r="AF31" s="181">
        <f t="shared" si="9"/>
        <v>110.71271309052024</v>
      </c>
      <c r="AG31" s="182">
        <f t="shared" si="10"/>
        <v>748.5689123734038</v>
      </c>
      <c r="AH31" s="183">
        <f t="shared" si="11"/>
        <v>170.15789142605522</v>
      </c>
      <c r="AI31" s="184">
        <f t="shared" si="1"/>
        <v>19.14083741163676</v>
      </c>
    </row>
    <row r="32" spans="1:35" s="168" customFormat="1" ht="19.5" customHeight="1">
      <c r="A32" s="170">
        <v>27</v>
      </c>
      <c r="B32" s="169" t="s">
        <v>45</v>
      </c>
      <c r="C32" s="167">
        <v>3752</v>
      </c>
      <c r="D32" s="171">
        <f t="shared" si="12"/>
        <v>67.3</v>
      </c>
      <c r="E32" s="151">
        <f t="shared" si="12"/>
        <v>66.1</v>
      </c>
      <c r="F32" s="151">
        <f t="shared" si="12"/>
        <v>1.2000000000000002</v>
      </c>
      <c r="G32" s="172">
        <f>SUM(H32:I32)</f>
        <v>0</v>
      </c>
      <c r="H32" s="185">
        <v>0</v>
      </c>
      <c r="I32" s="185">
        <v>0</v>
      </c>
      <c r="J32" s="172">
        <f>SUM(K32:L32)</f>
        <v>52.2</v>
      </c>
      <c r="K32" s="185">
        <v>52</v>
      </c>
      <c r="L32" s="185">
        <v>0.2</v>
      </c>
      <c r="M32" s="172">
        <f>SUM(N32:O32)</f>
        <v>2.8000000000000003</v>
      </c>
      <c r="N32" s="185">
        <v>2.6</v>
      </c>
      <c r="O32" s="185">
        <v>0.2</v>
      </c>
      <c r="P32" s="172">
        <f>SUM(Q32:R32)</f>
        <v>10.5</v>
      </c>
      <c r="Q32" s="185">
        <v>10.5</v>
      </c>
      <c r="R32" s="185">
        <v>0</v>
      </c>
      <c r="S32" s="172">
        <f>SUM(T32:U32)</f>
        <v>0</v>
      </c>
      <c r="T32" s="185">
        <v>0</v>
      </c>
      <c r="U32" s="185">
        <v>0</v>
      </c>
      <c r="V32" s="172">
        <f>SUM(W32:X32)</f>
        <v>1.8</v>
      </c>
      <c r="W32" s="185">
        <v>1</v>
      </c>
      <c r="X32" s="185">
        <v>0.8</v>
      </c>
      <c r="Y32" s="174">
        <v>21.7</v>
      </c>
      <c r="Z32" s="175">
        <f>D32+Y32</f>
        <v>89</v>
      </c>
      <c r="AA32" s="176">
        <f t="shared" si="4"/>
        <v>67.3</v>
      </c>
      <c r="AB32" s="177">
        <f t="shared" si="5"/>
        <v>56.8</v>
      </c>
      <c r="AC32" s="178">
        <f t="shared" si="6"/>
        <v>10.5</v>
      </c>
      <c r="AD32" s="179">
        <f t="shared" si="7"/>
        <v>597.9033404406539</v>
      </c>
      <c r="AE32" s="180">
        <f t="shared" si="8"/>
        <v>504.6197583511016</v>
      </c>
      <c r="AF32" s="181">
        <f t="shared" si="9"/>
        <v>93.28358208955224</v>
      </c>
      <c r="AG32" s="182">
        <f t="shared" si="10"/>
        <v>790.6894100923952</v>
      </c>
      <c r="AH32" s="183">
        <f t="shared" si="11"/>
        <v>192.7860696517413</v>
      </c>
      <c r="AI32" s="184">
        <f t="shared" si="1"/>
        <v>15.60178306092125</v>
      </c>
    </row>
    <row r="33" spans="1:35" s="164" customFormat="1" ht="19.5" customHeight="1">
      <c r="A33" s="165">
        <v>28</v>
      </c>
      <c r="B33" s="169" t="s">
        <v>119</v>
      </c>
      <c r="C33" s="167">
        <v>2953</v>
      </c>
      <c r="D33" s="171">
        <f t="shared" si="12"/>
        <v>74.10000000000001</v>
      </c>
      <c r="E33" s="151">
        <f t="shared" si="12"/>
        <v>69.5</v>
      </c>
      <c r="F33" s="151">
        <f t="shared" si="12"/>
        <v>4.6</v>
      </c>
      <c r="G33" s="172">
        <f t="shared" si="2"/>
        <v>0</v>
      </c>
      <c r="H33" s="185">
        <v>0</v>
      </c>
      <c r="I33" s="185">
        <v>0</v>
      </c>
      <c r="J33" s="172">
        <f t="shared" si="13"/>
        <v>62.4</v>
      </c>
      <c r="K33" s="173">
        <v>58.4</v>
      </c>
      <c r="L33" s="173">
        <v>4</v>
      </c>
      <c r="M33" s="172">
        <f t="shared" si="14"/>
        <v>6.3</v>
      </c>
      <c r="N33" s="173">
        <v>5.7</v>
      </c>
      <c r="O33" s="173">
        <v>0.6</v>
      </c>
      <c r="P33" s="172">
        <f t="shared" si="15"/>
        <v>5.4</v>
      </c>
      <c r="Q33" s="173">
        <v>5.4</v>
      </c>
      <c r="R33" s="173">
        <v>0</v>
      </c>
      <c r="S33" s="172">
        <f t="shared" si="16"/>
        <v>0</v>
      </c>
      <c r="T33" s="173">
        <v>0</v>
      </c>
      <c r="U33" s="173">
        <v>0</v>
      </c>
      <c r="V33" s="172">
        <f t="shared" si="17"/>
        <v>0</v>
      </c>
      <c r="W33" s="173">
        <v>0</v>
      </c>
      <c r="X33" s="173">
        <v>0</v>
      </c>
      <c r="Y33" s="174">
        <v>14.6</v>
      </c>
      <c r="Z33" s="175">
        <f>D33+Y33</f>
        <v>88.7</v>
      </c>
      <c r="AA33" s="176">
        <f t="shared" si="4"/>
        <v>74.10000000000001</v>
      </c>
      <c r="AB33" s="177">
        <f t="shared" si="5"/>
        <v>68.7</v>
      </c>
      <c r="AC33" s="178">
        <f t="shared" si="6"/>
        <v>5.4</v>
      </c>
      <c r="AD33" s="179">
        <f t="shared" si="7"/>
        <v>836.4375211649171</v>
      </c>
      <c r="AE33" s="180">
        <f t="shared" si="8"/>
        <v>775.4825601083645</v>
      </c>
      <c r="AF33" s="181">
        <f t="shared" si="9"/>
        <v>60.95496105655266</v>
      </c>
      <c r="AG33" s="182">
        <f t="shared" si="10"/>
        <v>1001.2416751326335</v>
      </c>
      <c r="AH33" s="183">
        <f t="shared" si="11"/>
        <v>164.80415396771642</v>
      </c>
      <c r="AI33" s="184">
        <f t="shared" si="1"/>
        <v>7.28744939271255</v>
      </c>
    </row>
    <row r="34" spans="1:35" s="164" customFormat="1" ht="19.5" customHeight="1">
      <c r="A34" s="170">
        <v>29</v>
      </c>
      <c r="B34" s="169" t="s">
        <v>47</v>
      </c>
      <c r="C34" s="167">
        <v>10217</v>
      </c>
      <c r="D34" s="171">
        <f t="shared" si="12"/>
        <v>172.2</v>
      </c>
      <c r="E34" s="151">
        <f t="shared" si="12"/>
        <v>170.9</v>
      </c>
      <c r="F34" s="151">
        <f t="shared" si="12"/>
        <v>1.3</v>
      </c>
      <c r="G34" s="172">
        <f t="shared" si="2"/>
        <v>0</v>
      </c>
      <c r="H34" s="185">
        <v>0</v>
      </c>
      <c r="I34" s="185">
        <v>0</v>
      </c>
      <c r="J34" s="172">
        <f t="shared" si="13"/>
        <v>102.7</v>
      </c>
      <c r="K34" s="173">
        <v>102.7</v>
      </c>
      <c r="L34" s="173">
        <v>0</v>
      </c>
      <c r="M34" s="172">
        <f t="shared" si="14"/>
        <v>4.1</v>
      </c>
      <c r="N34" s="173">
        <v>3.9</v>
      </c>
      <c r="O34" s="185">
        <v>0.2</v>
      </c>
      <c r="P34" s="172">
        <f t="shared" si="15"/>
        <v>38.7</v>
      </c>
      <c r="Q34" s="173">
        <v>37.6</v>
      </c>
      <c r="R34" s="173">
        <v>1.1</v>
      </c>
      <c r="S34" s="172">
        <f t="shared" si="16"/>
        <v>0</v>
      </c>
      <c r="T34" s="173">
        <v>0</v>
      </c>
      <c r="U34" s="173">
        <v>0</v>
      </c>
      <c r="V34" s="172">
        <f t="shared" si="17"/>
        <v>26.7</v>
      </c>
      <c r="W34" s="173">
        <v>26.7</v>
      </c>
      <c r="X34" s="173">
        <v>0</v>
      </c>
      <c r="Y34" s="174">
        <v>29.5</v>
      </c>
      <c r="Z34" s="175">
        <f t="shared" si="3"/>
        <v>201.7</v>
      </c>
      <c r="AA34" s="176">
        <f t="shared" si="4"/>
        <v>172.2</v>
      </c>
      <c r="AB34" s="177">
        <f t="shared" si="5"/>
        <v>133.5</v>
      </c>
      <c r="AC34" s="178">
        <f t="shared" si="6"/>
        <v>38.7</v>
      </c>
      <c r="AD34" s="179">
        <f t="shared" si="7"/>
        <v>561.8087501223451</v>
      </c>
      <c r="AE34" s="180">
        <f t="shared" si="8"/>
        <v>435.54859547812464</v>
      </c>
      <c r="AF34" s="181">
        <f t="shared" si="9"/>
        <v>126.26015464422045</v>
      </c>
      <c r="AG34" s="182">
        <f t="shared" si="10"/>
        <v>658.0535708459755</v>
      </c>
      <c r="AH34" s="183">
        <f t="shared" si="11"/>
        <v>96.24482072363055</v>
      </c>
      <c r="AI34" s="184">
        <f t="shared" si="1"/>
        <v>22.47386759581882</v>
      </c>
    </row>
    <row r="35" spans="1:35" s="168" customFormat="1" ht="19.5" customHeight="1">
      <c r="A35" s="170">
        <v>30</v>
      </c>
      <c r="B35" s="169" t="s">
        <v>48</v>
      </c>
      <c r="C35" s="167">
        <v>4580</v>
      </c>
      <c r="D35" s="171">
        <f>G35+J35+M35+P35+S35+V35</f>
        <v>96</v>
      </c>
      <c r="E35" s="151">
        <f>H35+K35+N35+Q35+T35+W35</f>
        <v>87.7</v>
      </c>
      <c r="F35" s="151">
        <f>I35+L35+O35+R35+U35+X35</f>
        <v>8.3</v>
      </c>
      <c r="G35" s="172">
        <f>SUM(H35:I35)</f>
        <v>0</v>
      </c>
      <c r="H35" s="185">
        <v>0</v>
      </c>
      <c r="I35" s="185">
        <v>0</v>
      </c>
      <c r="J35" s="172">
        <f>SUM(K35:L35)</f>
        <v>75.8</v>
      </c>
      <c r="K35" s="173">
        <v>71.7</v>
      </c>
      <c r="L35" s="173">
        <v>4.1</v>
      </c>
      <c r="M35" s="172">
        <f>SUM(N35:O35)</f>
        <v>8.7</v>
      </c>
      <c r="N35" s="173">
        <v>4.5</v>
      </c>
      <c r="O35" s="185">
        <v>4.2</v>
      </c>
      <c r="P35" s="172">
        <f>SUM(Q35:R35)</f>
        <v>11.5</v>
      </c>
      <c r="Q35" s="173">
        <v>11.5</v>
      </c>
      <c r="R35" s="173">
        <v>0</v>
      </c>
      <c r="S35" s="172">
        <f>SUM(T35:U35)</f>
        <v>0</v>
      </c>
      <c r="T35" s="173">
        <v>0</v>
      </c>
      <c r="U35" s="173">
        <v>0</v>
      </c>
      <c r="V35" s="172">
        <f>SUM(W35:X35)</f>
        <v>0</v>
      </c>
      <c r="W35" s="173">
        <v>0</v>
      </c>
      <c r="X35" s="173">
        <v>0</v>
      </c>
      <c r="Y35" s="174">
        <v>34.2</v>
      </c>
      <c r="Z35" s="175">
        <f>D35+Y35</f>
        <v>130.2</v>
      </c>
      <c r="AA35" s="176">
        <f t="shared" si="4"/>
        <v>96</v>
      </c>
      <c r="AB35" s="177">
        <f t="shared" si="5"/>
        <v>84.5</v>
      </c>
      <c r="AC35" s="178">
        <f t="shared" si="6"/>
        <v>11.5</v>
      </c>
      <c r="AD35" s="179">
        <f t="shared" si="7"/>
        <v>698.6899563318776</v>
      </c>
      <c r="AE35" s="180">
        <f t="shared" si="8"/>
        <v>614.9927219796216</v>
      </c>
      <c r="AF35" s="181">
        <f t="shared" si="9"/>
        <v>83.69723435225619</v>
      </c>
      <c r="AG35" s="182">
        <f t="shared" si="10"/>
        <v>947.5982532751091</v>
      </c>
      <c r="AH35" s="183">
        <f t="shared" si="11"/>
        <v>248.90829694323145</v>
      </c>
      <c r="AI35" s="184">
        <f t="shared" si="1"/>
        <v>11.979166666666666</v>
      </c>
    </row>
    <row r="36" spans="1:35" s="164" customFormat="1" ht="19.5" customHeight="1">
      <c r="A36" s="170">
        <v>31</v>
      </c>
      <c r="B36" s="169" t="s">
        <v>120</v>
      </c>
      <c r="C36" s="167">
        <v>6383</v>
      </c>
      <c r="D36" s="171">
        <f t="shared" si="12"/>
        <v>104.6</v>
      </c>
      <c r="E36" s="151">
        <f t="shared" si="12"/>
        <v>101.1</v>
      </c>
      <c r="F36" s="151">
        <f t="shared" si="12"/>
        <v>3.5</v>
      </c>
      <c r="G36" s="172">
        <f t="shared" si="2"/>
        <v>0</v>
      </c>
      <c r="H36" s="185">
        <v>0</v>
      </c>
      <c r="I36" s="173">
        <v>0</v>
      </c>
      <c r="J36" s="172">
        <f t="shared" si="13"/>
        <v>79.1</v>
      </c>
      <c r="K36" s="173">
        <v>78.6</v>
      </c>
      <c r="L36" s="173">
        <v>0.5</v>
      </c>
      <c r="M36" s="172">
        <f t="shared" si="14"/>
        <v>4.1</v>
      </c>
      <c r="N36" s="173">
        <v>4.1</v>
      </c>
      <c r="O36" s="173">
        <v>0</v>
      </c>
      <c r="P36" s="172">
        <f t="shared" si="15"/>
        <v>14.5</v>
      </c>
      <c r="Q36" s="173">
        <v>14.2</v>
      </c>
      <c r="R36" s="173">
        <v>0.3</v>
      </c>
      <c r="S36" s="172">
        <f t="shared" si="16"/>
        <v>0</v>
      </c>
      <c r="T36" s="173">
        <v>0</v>
      </c>
      <c r="U36" s="173">
        <v>0</v>
      </c>
      <c r="V36" s="172">
        <f>SUM(W36:X36)</f>
        <v>6.9</v>
      </c>
      <c r="W36" s="173">
        <v>4.2</v>
      </c>
      <c r="X36" s="173">
        <v>2.7</v>
      </c>
      <c r="Y36" s="174">
        <v>27.4</v>
      </c>
      <c r="Z36" s="175">
        <f t="shared" si="3"/>
        <v>132</v>
      </c>
      <c r="AA36" s="176">
        <f t="shared" si="4"/>
        <v>104.6</v>
      </c>
      <c r="AB36" s="177">
        <f t="shared" si="5"/>
        <v>90.1</v>
      </c>
      <c r="AC36" s="178">
        <f t="shared" si="6"/>
        <v>14.5</v>
      </c>
      <c r="AD36" s="179">
        <f t="shared" si="7"/>
        <v>546.242623635699</v>
      </c>
      <c r="AE36" s="180">
        <f t="shared" si="8"/>
        <v>470.5206538200428</v>
      </c>
      <c r="AF36" s="181">
        <f t="shared" si="9"/>
        <v>75.72196981565617</v>
      </c>
      <c r="AG36" s="182">
        <f t="shared" si="10"/>
        <v>689.3310355632149</v>
      </c>
      <c r="AH36" s="183">
        <f t="shared" si="11"/>
        <v>143.08841192751578</v>
      </c>
      <c r="AI36" s="184">
        <f t="shared" si="1"/>
        <v>13.862332695984705</v>
      </c>
    </row>
    <row r="37" spans="1:35" s="164" customFormat="1" ht="19.5" customHeight="1">
      <c r="A37" s="170">
        <v>32</v>
      </c>
      <c r="B37" s="169" t="s">
        <v>121</v>
      </c>
      <c r="C37" s="167">
        <v>18523</v>
      </c>
      <c r="D37" s="171">
        <f t="shared" si="12"/>
        <v>331.90000000000003</v>
      </c>
      <c r="E37" s="151">
        <f t="shared" si="12"/>
        <v>295.5</v>
      </c>
      <c r="F37" s="151">
        <f t="shared" si="12"/>
        <v>36.4</v>
      </c>
      <c r="G37" s="172">
        <f t="shared" si="2"/>
        <v>0</v>
      </c>
      <c r="H37" s="173">
        <v>0</v>
      </c>
      <c r="I37" s="173">
        <v>0</v>
      </c>
      <c r="J37" s="172">
        <f t="shared" si="13"/>
        <v>256.8</v>
      </c>
      <c r="K37" s="173">
        <v>233.7</v>
      </c>
      <c r="L37" s="173">
        <v>23.1</v>
      </c>
      <c r="M37" s="172">
        <f t="shared" si="14"/>
        <v>34.8</v>
      </c>
      <c r="N37" s="173">
        <v>23.8</v>
      </c>
      <c r="O37" s="173">
        <v>11</v>
      </c>
      <c r="P37" s="172">
        <f t="shared" si="15"/>
        <v>40.3</v>
      </c>
      <c r="Q37" s="173">
        <v>38</v>
      </c>
      <c r="R37" s="173">
        <v>2.3</v>
      </c>
      <c r="S37" s="172">
        <f t="shared" si="16"/>
        <v>0</v>
      </c>
      <c r="T37" s="173">
        <v>0</v>
      </c>
      <c r="U37" s="173">
        <v>0</v>
      </c>
      <c r="V37" s="172">
        <f t="shared" si="17"/>
        <v>0</v>
      </c>
      <c r="W37" s="173">
        <v>0</v>
      </c>
      <c r="X37" s="173">
        <v>0</v>
      </c>
      <c r="Y37" s="174">
        <v>61.6</v>
      </c>
      <c r="Z37" s="175">
        <f t="shared" si="3"/>
        <v>393.50000000000006</v>
      </c>
      <c r="AA37" s="176">
        <f t="shared" si="4"/>
        <v>331.90000000000003</v>
      </c>
      <c r="AB37" s="177">
        <f t="shared" si="5"/>
        <v>291.6</v>
      </c>
      <c r="AC37" s="178">
        <f t="shared" si="6"/>
        <v>40.3</v>
      </c>
      <c r="AD37" s="179">
        <f t="shared" si="7"/>
        <v>597.2754593388402</v>
      </c>
      <c r="AE37" s="180">
        <f t="shared" si="8"/>
        <v>524.7530097716353</v>
      </c>
      <c r="AF37" s="181">
        <f t="shared" si="9"/>
        <v>72.52244956720472</v>
      </c>
      <c r="AG37" s="182">
        <f t="shared" si="10"/>
        <v>708.1286328708453</v>
      </c>
      <c r="AH37" s="183">
        <f t="shared" si="11"/>
        <v>110.85317353200526</v>
      </c>
      <c r="AI37" s="184">
        <f t="shared" si="1"/>
        <v>12.142211509490808</v>
      </c>
    </row>
    <row r="38" spans="1:35" s="164" customFormat="1" ht="19.5" customHeight="1" thickBot="1">
      <c r="A38" s="191">
        <v>33</v>
      </c>
      <c r="B38" s="192" t="s">
        <v>51</v>
      </c>
      <c r="C38" s="193">
        <v>14007</v>
      </c>
      <c r="D38" s="194">
        <f t="shared" si="12"/>
        <v>235.19999999999996</v>
      </c>
      <c r="E38" s="195">
        <f t="shared" si="12"/>
        <v>227.3</v>
      </c>
      <c r="F38" s="195">
        <f t="shared" si="12"/>
        <v>7.9</v>
      </c>
      <c r="G38" s="196">
        <f t="shared" si="2"/>
        <v>0</v>
      </c>
      <c r="H38" s="195">
        <v>0</v>
      </c>
      <c r="I38" s="195">
        <v>0</v>
      </c>
      <c r="J38" s="196">
        <f t="shared" si="13"/>
        <v>177.2</v>
      </c>
      <c r="K38" s="195">
        <v>175</v>
      </c>
      <c r="L38" s="195">
        <v>2.2</v>
      </c>
      <c r="M38" s="196">
        <f t="shared" si="14"/>
        <v>6.7</v>
      </c>
      <c r="N38" s="195">
        <v>6.3</v>
      </c>
      <c r="O38" s="195">
        <v>0.4</v>
      </c>
      <c r="P38" s="196">
        <f t="shared" si="15"/>
        <v>35.6</v>
      </c>
      <c r="Q38" s="195">
        <v>35.4</v>
      </c>
      <c r="R38" s="195">
        <v>0.2</v>
      </c>
      <c r="S38" s="196">
        <f t="shared" si="16"/>
        <v>0</v>
      </c>
      <c r="T38" s="195">
        <v>0</v>
      </c>
      <c r="U38" s="195">
        <v>0</v>
      </c>
      <c r="V38" s="196">
        <f t="shared" si="17"/>
        <v>15.7</v>
      </c>
      <c r="W38" s="195">
        <v>10.6</v>
      </c>
      <c r="X38" s="195">
        <v>5.1</v>
      </c>
      <c r="Y38" s="197">
        <v>64.2</v>
      </c>
      <c r="Z38" s="198">
        <f t="shared" si="3"/>
        <v>299.4</v>
      </c>
      <c r="AA38" s="199">
        <f t="shared" si="4"/>
        <v>235.19999999999996</v>
      </c>
      <c r="AB38" s="200">
        <f t="shared" si="5"/>
        <v>199.59999999999997</v>
      </c>
      <c r="AC38" s="201">
        <f t="shared" si="6"/>
        <v>35.6</v>
      </c>
      <c r="AD38" s="202">
        <f t="shared" si="7"/>
        <v>559.7201399300349</v>
      </c>
      <c r="AE38" s="203">
        <f t="shared" si="8"/>
        <v>475.00059494062486</v>
      </c>
      <c r="AF38" s="204">
        <f t="shared" si="9"/>
        <v>84.71954498941005</v>
      </c>
      <c r="AG38" s="205">
        <f t="shared" si="10"/>
        <v>712.5008924109374</v>
      </c>
      <c r="AH38" s="206">
        <f t="shared" si="11"/>
        <v>152.7807524809024</v>
      </c>
      <c r="AI38" s="207">
        <f t="shared" si="1"/>
        <v>15.13605442176871</v>
      </c>
    </row>
    <row r="39" ht="15" customHeight="1">
      <c r="A39" s="214"/>
    </row>
  </sheetData>
  <sheetProtection/>
  <mergeCells count="18">
    <mergeCell ref="AD1:AF3"/>
    <mergeCell ref="P3:R3"/>
    <mergeCell ref="S3:U3"/>
    <mergeCell ref="V3:X3"/>
    <mergeCell ref="M3:O3"/>
    <mergeCell ref="A1:B4"/>
    <mergeCell ref="C1:C4"/>
    <mergeCell ref="AA1:AC3"/>
    <mergeCell ref="A5:B5"/>
    <mergeCell ref="AG1:AG4"/>
    <mergeCell ref="AH1:AH4"/>
    <mergeCell ref="AI1:AI4"/>
    <mergeCell ref="D2:F3"/>
    <mergeCell ref="G2:X2"/>
    <mergeCell ref="Y2:Y4"/>
    <mergeCell ref="Z2:Z4"/>
    <mergeCell ref="G3:I3"/>
    <mergeCell ref="J3:L3"/>
  </mergeCells>
  <printOptions horizontalCentered="1"/>
  <pageMargins left="0.3937007874015748" right="0.3937007874015748" top="0.5905511811023623" bottom="0.5905511811023623" header="0.5118110236220472" footer="0.5118110236220472"/>
  <pageSetup horizontalDpi="600" verticalDpi="600" orientation="landscape" paperSize="9" scale="68" r:id="rId3"/>
  <colBreaks count="1" manualBreakCount="1">
    <brk id="18" max="65535" man="1"/>
  </colBreaks>
  <legacyDrawing r:id="rId2"/>
</worksheet>
</file>

<file path=xl/worksheets/sheet8.xml><?xml version="1.0" encoding="utf-8"?>
<worksheet xmlns="http://schemas.openxmlformats.org/spreadsheetml/2006/main" xmlns:r="http://schemas.openxmlformats.org/officeDocument/2006/relationships">
  <dimension ref="A1:BI39"/>
  <sheetViews>
    <sheetView view="pageBreakPreview" zoomScale="75" zoomScaleSheetLayoutView="75" zoomScalePageLayoutView="0" workbookViewId="0" topLeftCell="A1">
      <selection activeCell="F14" sqref="F14:F15"/>
    </sheetView>
  </sheetViews>
  <sheetFormatPr defaultColWidth="9.00390625" defaultRowHeight="15" customHeight="1"/>
  <cols>
    <col min="1" max="1" width="3.75390625" style="8" customWidth="1"/>
    <col min="2" max="2" width="11.625" style="1" customWidth="1"/>
    <col min="3" max="3" width="10.625" style="8" customWidth="1"/>
    <col min="4" max="4" width="10.625" style="11" customWidth="1"/>
    <col min="5" max="6" width="10.625" style="9" customWidth="1"/>
    <col min="7" max="20" width="10.625" style="1" customWidth="1"/>
    <col min="21" max="21" width="12.00390625" style="1" bestFit="1" customWidth="1"/>
    <col min="22" max="29" width="10.625" style="1" customWidth="1"/>
    <col min="30" max="32" width="10.625" style="10" customWidth="1"/>
    <col min="33" max="34" width="9.00390625" style="10" customWidth="1"/>
    <col min="35" max="16384" width="9.00390625" style="1" customWidth="1"/>
  </cols>
  <sheetData>
    <row r="1" spans="1:35" ht="15" customHeight="1">
      <c r="A1" s="318" t="s">
        <v>126</v>
      </c>
      <c r="B1" s="319"/>
      <c r="C1" s="324" t="s">
        <v>0</v>
      </c>
      <c r="D1" s="75"/>
      <c r="E1" s="76"/>
      <c r="F1" s="76"/>
      <c r="G1" s="77"/>
      <c r="H1" s="77"/>
      <c r="I1" s="77"/>
      <c r="J1" s="77"/>
      <c r="K1" s="77"/>
      <c r="L1" s="77"/>
      <c r="M1" s="77"/>
      <c r="N1" s="77"/>
      <c r="O1" s="77"/>
      <c r="P1" s="77"/>
      <c r="Q1" s="77"/>
      <c r="R1" s="77"/>
      <c r="S1" s="77"/>
      <c r="T1" s="77"/>
      <c r="U1" s="77"/>
      <c r="V1" s="77"/>
      <c r="W1" s="77"/>
      <c r="X1" s="77"/>
      <c r="Y1" s="77"/>
      <c r="Z1" s="78"/>
      <c r="AA1" s="342" t="s">
        <v>1</v>
      </c>
      <c r="AB1" s="343"/>
      <c r="AC1" s="344"/>
      <c r="AD1" s="348" t="s">
        <v>2</v>
      </c>
      <c r="AE1" s="348"/>
      <c r="AF1" s="348"/>
      <c r="AG1" s="312" t="s">
        <v>3</v>
      </c>
      <c r="AH1" s="315" t="s">
        <v>4</v>
      </c>
      <c r="AI1" s="329" t="s">
        <v>5</v>
      </c>
    </row>
    <row r="2" spans="1:35" ht="19.5" customHeight="1">
      <c r="A2" s="320"/>
      <c r="B2" s="321"/>
      <c r="C2" s="325"/>
      <c r="D2" s="332" t="s">
        <v>1</v>
      </c>
      <c r="E2" s="333"/>
      <c r="F2" s="334"/>
      <c r="G2" s="336"/>
      <c r="H2" s="336"/>
      <c r="I2" s="336"/>
      <c r="J2" s="336"/>
      <c r="K2" s="336"/>
      <c r="L2" s="336"/>
      <c r="M2" s="336"/>
      <c r="N2" s="336"/>
      <c r="O2" s="336"/>
      <c r="P2" s="336"/>
      <c r="Q2" s="336"/>
      <c r="R2" s="336"/>
      <c r="S2" s="336"/>
      <c r="T2" s="336"/>
      <c r="U2" s="336"/>
      <c r="V2" s="336"/>
      <c r="W2" s="336"/>
      <c r="X2" s="337"/>
      <c r="Y2" s="338" t="s">
        <v>6</v>
      </c>
      <c r="Z2" s="340" t="s">
        <v>7</v>
      </c>
      <c r="AA2" s="345"/>
      <c r="AB2" s="346"/>
      <c r="AC2" s="347"/>
      <c r="AD2" s="349"/>
      <c r="AE2" s="349"/>
      <c r="AF2" s="349"/>
      <c r="AG2" s="313"/>
      <c r="AH2" s="316"/>
      <c r="AI2" s="330"/>
    </row>
    <row r="3" spans="1:35" ht="19.5" customHeight="1">
      <c r="A3" s="320"/>
      <c r="B3" s="321"/>
      <c r="C3" s="325"/>
      <c r="D3" s="335"/>
      <c r="E3" s="333"/>
      <c r="F3" s="333"/>
      <c r="G3" s="327" t="s">
        <v>8</v>
      </c>
      <c r="H3" s="328"/>
      <c r="I3" s="328"/>
      <c r="J3" s="327" t="s">
        <v>9</v>
      </c>
      <c r="K3" s="328"/>
      <c r="L3" s="328"/>
      <c r="M3" s="327" t="s">
        <v>10</v>
      </c>
      <c r="N3" s="328"/>
      <c r="O3" s="328"/>
      <c r="P3" s="327" t="s">
        <v>11</v>
      </c>
      <c r="Q3" s="328"/>
      <c r="R3" s="328"/>
      <c r="S3" s="327" t="s">
        <v>12</v>
      </c>
      <c r="T3" s="328"/>
      <c r="U3" s="328"/>
      <c r="V3" s="327" t="s">
        <v>13</v>
      </c>
      <c r="W3" s="328"/>
      <c r="X3" s="328"/>
      <c r="Y3" s="338"/>
      <c r="Z3" s="340"/>
      <c r="AA3" s="345"/>
      <c r="AB3" s="346"/>
      <c r="AC3" s="347"/>
      <c r="AD3" s="349"/>
      <c r="AE3" s="349"/>
      <c r="AF3" s="349"/>
      <c r="AG3" s="313"/>
      <c r="AH3" s="316"/>
      <c r="AI3" s="330"/>
    </row>
    <row r="4" spans="1:35" ht="19.5" customHeight="1" thickBot="1">
      <c r="A4" s="322"/>
      <c r="B4" s="323"/>
      <c r="C4" s="326"/>
      <c r="D4" s="79" t="s">
        <v>14</v>
      </c>
      <c r="E4" s="2" t="s">
        <v>15</v>
      </c>
      <c r="F4" s="2" t="s">
        <v>16</v>
      </c>
      <c r="G4" s="80" t="s">
        <v>14</v>
      </c>
      <c r="H4" s="2" t="s">
        <v>15</v>
      </c>
      <c r="I4" s="2" t="s">
        <v>16</v>
      </c>
      <c r="J4" s="80" t="s">
        <v>14</v>
      </c>
      <c r="K4" s="2" t="s">
        <v>15</v>
      </c>
      <c r="L4" s="2" t="s">
        <v>16</v>
      </c>
      <c r="M4" s="80" t="s">
        <v>14</v>
      </c>
      <c r="N4" s="2" t="s">
        <v>15</v>
      </c>
      <c r="O4" s="2" t="s">
        <v>16</v>
      </c>
      <c r="P4" s="80" t="s">
        <v>14</v>
      </c>
      <c r="Q4" s="2" t="s">
        <v>15</v>
      </c>
      <c r="R4" s="2" t="s">
        <v>16</v>
      </c>
      <c r="S4" s="80" t="s">
        <v>14</v>
      </c>
      <c r="T4" s="2" t="s">
        <v>15</v>
      </c>
      <c r="U4" s="2" t="s">
        <v>16</v>
      </c>
      <c r="V4" s="80" t="s">
        <v>14</v>
      </c>
      <c r="W4" s="2" t="s">
        <v>15</v>
      </c>
      <c r="X4" s="2" t="s">
        <v>16</v>
      </c>
      <c r="Y4" s="339"/>
      <c r="Z4" s="341"/>
      <c r="AA4" s="81" t="s">
        <v>14</v>
      </c>
      <c r="AB4" s="3" t="s">
        <v>17</v>
      </c>
      <c r="AC4" s="4" t="s">
        <v>18</v>
      </c>
      <c r="AD4" s="82"/>
      <c r="AE4" s="5" t="s">
        <v>17</v>
      </c>
      <c r="AF4" s="6" t="s">
        <v>18</v>
      </c>
      <c r="AG4" s="314"/>
      <c r="AH4" s="317"/>
      <c r="AI4" s="331"/>
    </row>
    <row r="5" spans="1:35" s="7" customFormat="1" ht="39.75" customHeight="1" thickBot="1">
      <c r="A5" s="310" t="s">
        <v>19</v>
      </c>
      <c r="B5" s="311"/>
      <c r="C5" s="83">
        <f>SUM(C6:C38)</f>
        <v>1312735</v>
      </c>
      <c r="D5" s="84">
        <f>SUM(E5:F5)</f>
        <v>24564.699999999997</v>
      </c>
      <c r="E5" s="12">
        <f>SUM(E6:E38)</f>
        <v>23307.1</v>
      </c>
      <c r="F5" s="12">
        <f>SUM(F6:F38)</f>
        <v>1257.6000000000001</v>
      </c>
      <c r="G5" s="85">
        <f aca="true" t="shared" si="0" ref="G5:AC5">SUM(G6:G38)</f>
        <v>639.9</v>
      </c>
      <c r="H5" s="13">
        <f t="shared" si="0"/>
        <v>639.9</v>
      </c>
      <c r="I5" s="13">
        <f t="shared" si="0"/>
        <v>0</v>
      </c>
      <c r="J5" s="85">
        <f t="shared" si="0"/>
        <v>18804.700000000008</v>
      </c>
      <c r="K5" s="13">
        <f t="shared" si="0"/>
        <v>18017.700000000004</v>
      </c>
      <c r="L5" s="13">
        <f t="shared" si="0"/>
        <v>786.9999999999999</v>
      </c>
      <c r="M5" s="85">
        <f t="shared" si="0"/>
        <v>1093.5</v>
      </c>
      <c r="N5" s="13">
        <f t="shared" si="0"/>
        <v>919.1</v>
      </c>
      <c r="O5" s="13">
        <f t="shared" si="0"/>
        <v>174.4</v>
      </c>
      <c r="P5" s="85">
        <f t="shared" si="0"/>
        <v>3533</v>
      </c>
      <c r="Q5" s="13">
        <f t="shared" si="0"/>
        <v>3418.300000000001</v>
      </c>
      <c r="R5" s="13">
        <f t="shared" si="0"/>
        <v>114.7</v>
      </c>
      <c r="S5" s="85">
        <f t="shared" si="0"/>
        <v>0</v>
      </c>
      <c r="T5" s="13">
        <f t="shared" si="0"/>
        <v>0</v>
      </c>
      <c r="U5" s="13">
        <f t="shared" si="0"/>
        <v>0</v>
      </c>
      <c r="V5" s="85">
        <f t="shared" si="0"/>
        <v>493.6</v>
      </c>
      <c r="W5" s="13">
        <f t="shared" si="0"/>
        <v>312.1</v>
      </c>
      <c r="X5" s="13">
        <f t="shared" si="0"/>
        <v>181.50000000000006</v>
      </c>
      <c r="Y5" s="86">
        <f t="shared" si="0"/>
        <v>12306.000000000004</v>
      </c>
      <c r="Z5" s="87">
        <f t="shared" si="0"/>
        <v>36870.7</v>
      </c>
      <c r="AA5" s="88">
        <f t="shared" si="0"/>
        <v>24564.699999999997</v>
      </c>
      <c r="AB5" s="14">
        <f t="shared" si="0"/>
        <v>21031.700000000008</v>
      </c>
      <c r="AC5" s="15">
        <f t="shared" si="0"/>
        <v>3533</v>
      </c>
      <c r="AD5" s="89">
        <f>AA5/C5/31*1000000</f>
        <v>603.6326276204678</v>
      </c>
      <c r="AE5" s="16">
        <f>AB5/C5/31*1000000</f>
        <v>516.8156067171755</v>
      </c>
      <c r="AF5" s="17">
        <f>AC5/C5/31*1000000</f>
        <v>86.81702090329264</v>
      </c>
      <c r="AG5" s="90">
        <f>Z5/C5/31*1000000</f>
        <v>906.0300969767993</v>
      </c>
      <c r="AH5" s="91">
        <f>Y5/C5/31*1000000</f>
        <v>302.3974693563316</v>
      </c>
      <c r="AI5" s="18">
        <f aca="true" t="shared" si="1" ref="AI5:AI38">AC5*100/AA5</f>
        <v>14.382426815715235</v>
      </c>
    </row>
    <row r="6" spans="1:35" s="164" customFormat="1" ht="19.5" customHeight="1" thickTop="1">
      <c r="A6" s="147">
        <v>1</v>
      </c>
      <c r="B6" s="148" t="s">
        <v>20</v>
      </c>
      <c r="C6" s="149">
        <v>295781</v>
      </c>
      <c r="D6" s="150">
        <f>G6+J6+M6+P6+S6+V6</f>
        <v>5909.200000000001</v>
      </c>
      <c r="E6" s="151">
        <f>H6+K6+N6+Q6+T6+W6</f>
        <v>5867.900000000001</v>
      </c>
      <c r="F6" s="151">
        <f>I6+L6+O6+R6+U6+X6</f>
        <v>41.3</v>
      </c>
      <c r="G6" s="152">
        <f aca="true" t="shared" si="2" ref="G6:G38">SUM(H6:I6)</f>
        <v>0</v>
      </c>
      <c r="H6" s="151">
        <v>0</v>
      </c>
      <c r="I6" s="151">
        <v>0</v>
      </c>
      <c r="J6" s="152">
        <f>SUM(K6:L6)</f>
        <v>4536.3</v>
      </c>
      <c r="K6" s="151">
        <v>4507.6</v>
      </c>
      <c r="L6" s="151">
        <v>28.7</v>
      </c>
      <c r="M6" s="152">
        <f>SUM(N6:O6)</f>
        <v>373.1</v>
      </c>
      <c r="N6" s="151">
        <v>371.6</v>
      </c>
      <c r="O6" s="151">
        <v>1.5</v>
      </c>
      <c r="P6" s="152">
        <f>SUM(Q6:R6)</f>
        <v>909.3</v>
      </c>
      <c r="Q6" s="151">
        <v>908.3</v>
      </c>
      <c r="R6" s="151">
        <v>1</v>
      </c>
      <c r="S6" s="152">
        <f>SUM(T6:U6)</f>
        <v>0</v>
      </c>
      <c r="T6" s="151">
        <v>0</v>
      </c>
      <c r="U6" s="151">
        <v>0</v>
      </c>
      <c r="V6" s="152">
        <f>SUM(W6:X6)</f>
        <v>90.5</v>
      </c>
      <c r="W6" s="151">
        <v>80.4</v>
      </c>
      <c r="X6" s="151">
        <v>10.1</v>
      </c>
      <c r="Y6" s="153">
        <v>3867.3</v>
      </c>
      <c r="Z6" s="154">
        <f aca="true" t="shared" si="3" ref="Z6:Z38">D6+Y6</f>
        <v>9776.5</v>
      </c>
      <c r="AA6" s="155">
        <f aca="true" t="shared" si="4" ref="AA6:AA38">SUM(AB6:AC6)</f>
        <v>5909.200000000001</v>
      </c>
      <c r="AB6" s="156">
        <f aca="true" t="shared" si="5" ref="AB6:AB38">G6+J6+M6+S6+V6</f>
        <v>4999.900000000001</v>
      </c>
      <c r="AC6" s="157">
        <f aca="true" t="shared" si="6" ref="AC6:AC38">P6</f>
        <v>909.3</v>
      </c>
      <c r="AD6" s="158">
        <f aca="true" t="shared" si="7" ref="AD6:AD38">AA6/C6/31*1000000</f>
        <v>644.4611210277526</v>
      </c>
      <c r="AE6" s="159">
        <f aca="true" t="shared" si="8" ref="AE6:AE38">AB6/C6/31*1000000</f>
        <v>545.2922830546707</v>
      </c>
      <c r="AF6" s="160">
        <f aca="true" t="shared" si="9" ref="AF6:AF38">AC6/C6/31*1000000</f>
        <v>99.16883797308186</v>
      </c>
      <c r="AG6" s="161">
        <f aca="true" t="shared" si="10" ref="AG6:AG38">Z6/C6/31*1000000</f>
        <v>1066.2313256833115</v>
      </c>
      <c r="AH6" s="162">
        <f aca="true" t="shared" si="11" ref="AH6:AH38">Y6/C6/31*1000000</f>
        <v>421.7702046555587</v>
      </c>
      <c r="AI6" s="163">
        <f t="shared" si="1"/>
        <v>15.387869762404385</v>
      </c>
    </row>
    <row r="7" spans="1:35" s="168" customFormat="1" ht="19.5" customHeight="1">
      <c r="A7" s="165">
        <v>2</v>
      </c>
      <c r="B7" s="166" t="s">
        <v>21</v>
      </c>
      <c r="C7" s="167">
        <v>57528</v>
      </c>
      <c r="D7" s="150">
        <f aca="true" t="shared" si="12" ref="D7:F38">G7+J7+M7+P7+S7+V7</f>
        <v>1259.8999999999999</v>
      </c>
      <c r="E7" s="151">
        <f t="shared" si="12"/>
        <v>1078.6000000000001</v>
      </c>
      <c r="F7" s="151">
        <f t="shared" si="12"/>
        <v>181.3</v>
      </c>
      <c r="G7" s="152">
        <f>SUM(H7:I7)</f>
        <v>0</v>
      </c>
      <c r="H7" s="151">
        <v>0</v>
      </c>
      <c r="I7" s="151">
        <v>0</v>
      </c>
      <c r="J7" s="152">
        <f>SUM(K7:L7)</f>
        <v>982.6</v>
      </c>
      <c r="K7" s="151">
        <v>898.9</v>
      </c>
      <c r="L7" s="151">
        <v>83.7</v>
      </c>
      <c r="M7" s="152">
        <f>SUM(N7:O7)</f>
        <v>49.1</v>
      </c>
      <c r="N7" s="151">
        <v>24.6</v>
      </c>
      <c r="O7" s="151">
        <v>24.5</v>
      </c>
      <c r="P7" s="152">
        <f>SUM(Q7:R7)</f>
        <v>186.6</v>
      </c>
      <c r="Q7" s="151">
        <v>147.2</v>
      </c>
      <c r="R7" s="151">
        <v>39.4</v>
      </c>
      <c r="S7" s="152">
        <f>SUM(T7:U7)</f>
        <v>0</v>
      </c>
      <c r="T7" s="151">
        <v>0</v>
      </c>
      <c r="U7" s="151">
        <v>0</v>
      </c>
      <c r="V7" s="152">
        <f>SUM(W7:X7)</f>
        <v>41.6</v>
      </c>
      <c r="W7" s="151">
        <v>7.9</v>
      </c>
      <c r="X7" s="151">
        <v>33.7</v>
      </c>
      <c r="Y7" s="153">
        <v>533.6</v>
      </c>
      <c r="Z7" s="154">
        <f>D7+Y7</f>
        <v>1793.5</v>
      </c>
      <c r="AA7" s="155">
        <f>SUM(AB7:AC7)</f>
        <v>1259.8999999999999</v>
      </c>
      <c r="AB7" s="156">
        <f>G7+J7+M7+S7+V7</f>
        <v>1073.3</v>
      </c>
      <c r="AC7" s="157">
        <f>P7</f>
        <v>186.6</v>
      </c>
      <c r="AD7" s="158">
        <f t="shared" si="7"/>
        <v>706.4722480161133</v>
      </c>
      <c r="AE7" s="159">
        <f t="shared" si="8"/>
        <v>601.8387679940428</v>
      </c>
      <c r="AF7" s="160">
        <f t="shared" si="9"/>
        <v>104.6334800220706</v>
      </c>
      <c r="AG7" s="161">
        <f t="shared" si="10"/>
        <v>1005.6813848852283</v>
      </c>
      <c r="AH7" s="162">
        <f t="shared" si="11"/>
        <v>299.20913686911507</v>
      </c>
      <c r="AI7" s="163">
        <f t="shared" si="1"/>
        <v>14.81069926184618</v>
      </c>
    </row>
    <row r="8" spans="1:35" s="168" customFormat="1" ht="19.5" customHeight="1">
      <c r="A8" s="165">
        <v>3</v>
      </c>
      <c r="B8" s="169" t="s">
        <v>22</v>
      </c>
      <c r="C8" s="167">
        <v>39202</v>
      </c>
      <c r="D8" s="150">
        <f t="shared" si="12"/>
        <v>822.7</v>
      </c>
      <c r="E8" s="151">
        <f t="shared" si="12"/>
        <v>732.4</v>
      </c>
      <c r="F8" s="151">
        <f t="shared" si="12"/>
        <v>90.3</v>
      </c>
      <c r="G8" s="152">
        <f>SUM(H8:I8)</f>
        <v>0</v>
      </c>
      <c r="H8" s="151">
        <v>0</v>
      </c>
      <c r="I8" s="151">
        <v>0</v>
      </c>
      <c r="J8" s="152">
        <f>SUM(K8:L8)</f>
        <v>723.5</v>
      </c>
      <c r="K8" s="151">
        <v>664.5</v>
      </c>
      <c r="L8" s="151">
        <v>59</v>
      </c>
      <c r="M8" s="152">
        <f>SUM(N8:O8)</f>
        <v>79.7</v>
      </c>
      <c r="N8" s="151">
        <v>56.1</v>
      </c>
      <c r="O8" s="151">
        <v>23.6</v>
      </c>
      <c r="P8" s="152">
        <f>SUM(Q8:R8)</f>
        <v>19.5</v>
      </c>
      <c r="Q8" s="151">
        <v>11.8</v>
      </c>
      <c r="R8" s="151">
        <v>7.7</v>
      </c>
      <c r="S8" s="152">
        <f>SUM(T8:U8)</f>
        <v>0</v>
      </c>
      <c r="T8" s="151">
        <v>0</v>
      </c>
      <c r="U8" s="151">
        <v>0</v>
      </c>
      <c r="V8" s="152">
        <f>SUM(W8:X8)</f>
        <v>0</v>
      </c>
      <c r="W8" s="151">
        <v>0</v>
      </c>
      <c r="X8" s="151">
        <v>0</v>
      </c>
      <c r="Y8" s="153">
        <v>79.8</v>
      </c>
      <c r="Z8" s="154">
        <f>D8+Y8</f>
        <v>902.5</v>
      </c>
      <c r="AA8" s="155">
        <f>SUM(AB8:AC8)</f>
        <v>822.7</v>
      </c>
      <c r="AB8" s="156">
        <f>G8+J8+M8+S8+V8</f>
        <v>803.2</v>
      </c>
      <c r="AC8" s="157">
        <f>P8</f>
        <v>19.5</v>
      </c>
      <c r="AD8" s="158">
        <f t="shared" si="7"/>
        <v>676.973360477</v>
      </c>
      <c r="AE8" s="159">
        <f t="shared" si="8"/>
        <v>660.9274378693649</v>
      </c>
      <c r="AF8" s="160">
        <f t="shared" si="9"/>
        <v>16.045922607635227</v>
      </c>
      <c r="AG8" s="161">
        <f t="shared" si="10"/>
        <v>742.6382129943996</v>
      </c>
      <c r="AH8" s="162">
        <f t="shared" si="11"/>
        <v>65.66485251739954</v>
      </c>
      <c r="AI8" s="163">
        <f t="shared" si="1"/>
        <v>2.3702443174911876</v>
      </c>
    </row>
    <row r="9" spans="1:35" s="164" customFormat="1" ht="19.5" customHeight="1">
      <c r="A9" s="170">
        <v>4</v>
      </c>
      <c r="B9" s="169" t="s">
        <v>23</v>
      </c>
      <c r="C9" s="167">
        <v>100848</v>
      </c>
      <c r="D9" s="171">
        <f>G9+J9+M9+P9+S9+V9</f>
        <v>1649.7</v>
      </c>
      <c r="E9" s="151">
        <f>H9+K9+N9+Q9+T9+W9</f>
        <v>1615.6000000000001</v>
      </c>
      <c r="F9" s="151">
        <f>I9+L9+O9+R9+U9+X9</f>
        <v>34.1</v>
      </c>
      <c r="G9" s="172">
        <f>SUM(H9:I9)</f>
        <v>0</v>
      </c>
      <c r="H9" s="185">
        <v>0</v>
      </c>
      <c r="I9" s="173">
        <v>0</v>
      </c>
      <c r="J9" s="172">
        <f>SUM(K9:L9)</f>
        <v>1450.7</v>
      </c>
      <c r="K9" s="173">
        <v>1436.3</v>
      </c>
      <c r="L9" s="173">
        <v>14.4</v>
      </c>
      <c r="M9" s="172">
        <f>SUM(N9:O9)</f>
        <v>72.80000000000001</v>
      </c>
      <c r="N9" s="173">
        <v>70.9</v>
      </c>
      <c r="O9" s="173">
        <v>1.9</v>
      </c>
      <c r="P9" s="172">
        <f>SUM(Q9:R9)</f>
        <v>108.4</v>
      </c>
      <c r="Q9" s="173">
        <v>108.4</v>
      </c>
      <c r="R9" s="173">
        <v>0</v>
      </c>
      <c r="S9" s="172">
        <f>SUM(T9:U9)</f>
        <v>0</v>
      </c>
      <c r="T9" s="173">
        <v>0</v>
      </c>
      <c r="U9" s="173">
        <v>0</v>
      </c>
      <c r="V9" s="172">
        <f>SUM(W9:X9)</f>
        <v>17.8</v>
      </c>
      <c r="W9" s="185">
        <v>0</v>
      </c>
      <c r="X9" s="185">
        <v>17.8</v>
      </c>
      <c r="Y9" s="174">
        <v>1245.7</v>
      </c>
      <c r="Z9" s="175">
        <f>D9+Y9</f>
        <v>2895.4</v>
      </c>
      <c r="AA9" s="176">
        <f>SUM(AB9:AC9)</f>
        <v>1649.7</v>
      </c>
      <c r="AB9" s="177">
        <f>G9+J9+M9+S9+V9</f>
        <v>1541.3</v>
      </c>
      <c r="AC9" s="178">
        <f>P9</f>
        <v>108.4</v>
      </c>
      <c r="AD9" s="179">
        <f t="shared" si="7"/>
        <v>527.6865087285624</v>
      </c>
      <c r="AE9" s="180">
        <f t="shared" si="8"/>
        <v>493.0127998444161</v>
      </c>
      <c r="AF9" s="181">
        <f t="shared" si="9"/>
        <v>34.673708884146315</v>
      </c>
      <c r="AG9" s="182">
        <f t="shared" si="10"/>
        <v>926.1462795494209</v>
      </c>
      <c r="AH9" s="183">
        <f t="shared" si="11"/>
        <v>398.4597708208585</v>
      </c>
      <c r="AI9" s="184">
        <f>AC9*100/AA9</f>
        <v>6.5708916772746555</v>
      </c>
    </row>
    <row r="10" spans="1:35" s="164" customFormat="1" ht="19.5" customHeight="1">
      <c r="A10" s="170">
        <v>5</v>
      </c>
      <c r="B10" s="169" t="s">
        <v>140</v>
      </c>
      <c r="C10" s="167">
        <v>93885</v>
      </c>
      <c r="D10" s="171">
        <f t="shared" si="12"/>
        <v>1390.9</v>
      </c>
      <c r="E10" s="151">
        <f t="shared" si="12"/>
        <v>1327.9</v>
      </c>
      <c r="F10" s="151">
        <f t="shared" si="12"/>
        <v>63</v>
      </c>
      <c r="G10" s="172">
        <f t="shared" si="2"/>
        <v>0</v>
      </c>
      <c r="H10" s="173">
        <v>0</v>
      </c>
      <c r="I10" s="173">
        <v>0</v>
      </c>
      <c r="J10" s="172">
        <f aca="true" t="shared" si="13" ref="J10:J38">SUM(K10:L10)</f>
        <v>1023.7</v>
      </c>
      <c r="K10" s="173">
        <v>980.7</v>
      </c>
      <c r="L10" s="173">
        <v>43</v>
      </c>
      <c r="M10" s="172">
        <f aca="true" t="shared" si="14" ref="M10:M38">SUM(N10:O10)</f>
        <v>68.4</v>
      </c>
      <c r="N10" s="173">
        <v>48.4</v>
      </c>
      <c r="O10" s="173">
        <v>20</v>
      </c>
      <c r="P10" s="172">
        <f aca="true" t="shared" si="15" ref="P10:P38">SUM(Q10:R10)</f>
        <v>298.8</v>
      </c>
      <c r="Q10" s="173">
        <v>298.8</v>
      </c>
      <c r="R10" s="173">
        <v>0</v>
      </c>
      <c r="S10" s="172">
        <f aca="true" t="shared" si="16" ref="S10:S38">SUM(T10:U10)</f>
        <v>0</v>
      </c>
      <c r="T10" s="173">
        <v>0</v>
      </c>
      <c r="U10" s="173">
        <v>0</v>
      </c>
      <c r="V10" s="172">
        <f aca="true" t="shared" si="17" ref="V10:V38">SUM(W10:X10)</f>
        <v>0</v>
      </c>
      <c r="W10" s="173">
        <v>0</v>
      </c>
      <c r="X10" s="173">
        <v>0</v>
      </c>
      <c r="Y10" s="174">
        <v>795.2</v>
      </c>
      <c r="Z10" s="175">
        <f t="shared" si="3"/>
        <v>2186.1000000000004</v>
      </c>
      <c r="AA10" s="176">
        <f t="shared" si="4"/>
        <v>1390.9</v>
      </c>
      <c r="AB10" s="177">
        <f t="shared" si="5"/>
        <v>1092.1000000000001</v>
      </c>
      <c r="AC10" s="178">
        <f t="shared" si="6"/>
        <v>298.8</v>
      </c>
      <c r="AD10" s="179">
        <f t="shared" si="7"/>
        <v>477.90106977135724</v>
      </c>
      <c r="AE10" s="180">
        <f t="shared" si="8"/>
        <v>375.2360042399161</v>
      </c>
      <c r="AF10" s="181">
        <f t="shared" si="9"/>
        <v>102.66506553144117</v>
      </c>
      <c r="AG10" s="182">
        <f t="shared" si="10"/>
        <v>751.1248318550321</v>
      </c>
      <c r="AH10" s="183">
        <f t="shared" si="11"/>
        <v>273.22376208367484</v>
      </c>
      <c r="AI10" s="184">
        <f t="shared" si="1"/>
        <v>21.482493349629735</v>
      </c>
    </row>
    <row r="11" spans="1:35" s="164" customFormat="1" ht="19.5" customHeight="1">
      <c r="A11" s="170">
        <v>6</v>
      </c>
      <c r="B11" s="169" t="s">
        <v>141</v>
      </c>
      <c r="C11" s="167">
        <v>37528</v>
      </c>
      <c r="D11" s="171">
        <f t="shared" si="12"/>
        <v>756.7</v>
      </c>
      <c r="E11" s="151">
        <f t="shared" si="12"/>
        <v>669.6</v>
      </c>
      <c r="F11" s="151">
        <f t="shared" si="12"/>
        <v>87.1</v>
      </c>
      <c r="G11" s="172">
        <f>SUM(H11:I11)</f>
        <v>0</v>
      </c>
      <c r="H11" s="185">
        <v>0</v>
      </c>
      <c r="I11" s="173">
        <v>0</v>
      </c>
      <c r="J11" s="172">
        <f t="shared" si="13"/>
        <v>620.7</v>
      </c>
      <c r="K11" s="173">
        <v>560.7</v>
      </c>
      <c r="L11" s="173">
        <v>60</v>
      </c>
      <c r="M11" s="172">
        <f t="shared" si="14"/>
        <v>49.2</v>
      </c>
      <c r="N11" s="173">
        <v>27.4</v>
      </c>
      <c r="O11" s="173">
        <v>21.8</v>
      </c>
      <c r="P11" s="172">
        <f t="shared" si="15"/>
        <v>86.8</v>
      </c>
      <c r="Q11" s="173">
        <v>81.5</v>
      </c>
      <c r="R11" s="173">
        <v>5.3</v>
      </c>
      <c r="S11" s="172">
        <f t="shared" si="16"/>
        <v>0</v>
      </c>
      <c r="T11" s="173">
        <v>0</v>
      </c>
      <c r="U11" s="173">
        <v>0</v>
      </c>
      <c r="V11" s="172">
        <f t="shared" si="17"/>
        <v>0</v>
      </c>
      <c r="W11" s="185">
        <v>0</v>
      </c>
      <c r="X11" s="185">
        <v>0</v>
      </c>
      <c r="Y11" s="174">
        <v>343.7</v>
      </c>
      <c r="Z11" s="175">
        <f t="shared" si="3"/>
        <v>1100.4</v>
      </c>
      <c r="AA11" s="176">
        <f t="shared" si="4"/>
        <v>756.7</v>
      </c>
      <c r="AB11" s="177">
        <f t="shared" si="5"/>
        <v>669.9000000000001</v>
      </c>
      <c r="AC11" s="178">
        <f t="shared" si="6"/>
        <v>86.8</v>
      </c>
      <c r="AD11" s="179">
        <f t="shared" si="7"/>
        <v>650.4390700105212</v>
      </c>
      <c r="AE11" s="180">
        <f t="shared" si="8"/>
        <v>575.8281128585281</v>
      </c>
      <c r="AF11" s="181">
        <f t="shared" si="9"/>
        <v>74.61095715199318</v>
      </c>
      <c r="AG11" s="182">
        <f t="shared" si="10"/>
        <v>945.8743922817201</v>
      </c>
      <c r="AH11" s="183">
        <f t="shared" si="11"/>
        <v>295.4353222711988</v>
      </c>
      <c r="AI11" s="184">
        <f t="shared" si="1"/>
        <v>11.47086031452359</v>
      </c>
    </row>
    <row r="12" spans="1:35" s="164" customFormat="1" ht="19.5" customHeight="1">
      <c r="A12" s="170">
        <v>7</v>
      </c>
      <c r="B12" s="169" t="s">
        <v>26</v>
      </c>
      <c r="C12" s="167">
        <v>29452</v>
      </c>
      <c r="D12" s="171">
        <f>G12+J12+M12+P12+S12+V12</f>
        <v>556.8000000000001</v>
      </c>
      <c r="E12" s="151">
        <f>H12+K12+N12+Q12+T12+W12</f>
        <v>505.99999999999994</v>
      </c>
      <c r="F12" s="151">
        <f>I12+L12+O12+R12+U12+X12</f>
        <v>50.800000000000004</v>
      </c>
      <c r="G12" s="172">
        <f>SUM(H12:I12)</f>
        <v>0</v>
      </c>
      <c r="H12" s="185">
        <v>0</v>
      </c>
      <c r="I12" s="173">
        <v>0</v>
      </c>
      <c r="J12" s="172">
        <f>SUM(K12:L12)</f>
        <v>411.59999999999997</v>
      </c>
      <c r="K12" s="173">
        <v>381.9</v>
      </c>
      <c r="L12" s="173">
        <v>29.7</v>
      </c>
      <c r="M12" s="172">
        <f>SUM(N12:O12)</f>
        <v>30.099999999999998</v>
      </c>
      <c r="N12" s="173">
        <v>26.2</v>
      </c>
      <c r="O12" s="173">
        <v>3.9</v>
      </c>
      <c r="P12" s="172">
        <f>SUM(Q12:R12)</f>
        <v>101</v>
      </c>
      <c r="Q12" s="173">
        <v>92.2</v>
      </c>
      <c r="R12" s="173">
        <v>8.8</v>
      </c>
      <c r="S12" s="172">
        <f>SUM(T12:U12)</f>
        <v>0</v>
      </c>
      <c r="T12" s="173">
        <v>0</v>
      </c>
      <c r="U12" s="173">
        <v>0</v>
      </c>
      <c r="V12" s="172">
        <f>SUM(W12:X12)</f>
        <v>14.100000000000001</v>
      </c>
      <c r="W12" s="173">
        <v>5.7</v>
      </c>
      <c r="X12" s="173">
        <v>8.4</v>
      </c>
      <c r="Y12" s="174">
        <v>252.3</v>
      </c>
      <c r="Z12" s="175">
        <f>D12+Y12</f>
        <v>809.1000000000001</v>
      </c>
      <c r="AA12" s="176">
        <f>SUM(AB12:AC12)</f>
        <v>556.8</v>
      </c>
      <c r="AB12" s="177">
        <f>G12+J12+M12+S12+V12</f>
        <v>455.8</v>
      </c>
      <c r="AC12" s="178">
        <f>P12</f>
        <v>101</v>
      </c>
      <c r="AD12" s="179">
        <f t="shared" si="7"/>
        <v>609.8495967194297</v>
      </c>
      <c r="AE12" s="180">
        <f t="shared" si="8"/>
        <v>499.22673524553903</v>
      </c>
      <c r="AF12" s="181">
        <f t="shared" si="9"/>
        <v>110.62286147389081</v>
      </c>
      <c r="AG12" s="182">
        <f t="shared" si="10"/>
        <v>886.1876952329214</v>
      </c>
      <c r="AH12" s="183">
        <f t="shared" si="11"/>
        <v>276.3380985134916</v>
      </c>
      <c r="AI12" s="184">
        <f t="shared" si="1"/>
        <v>18.139367816091955</v>
      </c>
    </row>
    <row r="13" spans="1:35" s="164" customFormat="1" ht="19.5" customHeight="1">
      <c r="A13" s="170">
        <v>8</v>
      </c>
      <c r="B13" s="169" t="s">
        <v>142</v>
      </c>
      <c r="C13" s="167">
        <v>126136</v>
      </c>
      <c r="D13" s="171">
        <f t="shared" si="12"/>
        <v>2270.7000000000003</v>
      </c>
      <c r="E13" s="151">
        <f t="shared" si="12"/>
        <v>2160.1000000000004</v>
      </c>
      <c r="F13" s="151">
        <f t="shared" si="12"/>
        <v>110.60000000000001</v>
      </c>
      <c r="G13" s="172">
        <f t="shared" si="2"/>
        <v>0</v>
      </c>
      <c r="H13" s="173">
        <v>0</v>
      </c>
      <c r="I13" s="173">
        <v>0</v>
      </c>
      <c r="J13" s="172">
        <f t="shared" si="13"/>
        <v>1874.9</v>
      </c>
      <c r="K13" s="173">
        <v>1796.2</v>
      </c>
      <c r="L13" s="173">
        <v>78.7</v>
      </c>
      <c r="M13" s="172">
        <f t="shared" si="14"/>
        <v>113</v>
      </c>
      <c r="N13" s="173">
        <v>97.6</v>
      </c>
      <c r="O13" s="173">
        <v>15.4</v>
      </c>
      <c r="P13" s="172">
        <f t="shared" si="15"/>
        <v>240.8</v>
      </c>
      <c r="Q13" s="173">
        <v>240.5</v>
      </c>
      <c r="R13" s="173">
        <v>0.3</v>
      </c>
      <c r="S13" s="172">
        <f t="shared" si="16"/>
        <v>0</v>
      </c>
      <c r="T13" s="173">
        <v>0</v>
      </c>
      <c r="U13" s="173">
        <v>0</v>
      </c>
      <c r="V13" s="172">
        <f t="shared" si="17"/>
        <v>42</v>
      </c>
      <c r="W13" s="173">
        <v>25.8</v>
      </c>
      <c r="X13" s="173">
        <v>16.2</v>
      </c>
      <c r="Y13" s="174">
        <v>816.3</v>
      </c>
      <c r="Z13" s="175">
        <f t="shared" si="3"/>
        <v>3087</v>
      </c>
      <c r="AA13" s="176">
        <f t="shared" si="4"/>
        <v>2270.7000000000003</v>
      </c>
      <c r="AB13" s="177">
        <f t="shared" si="5"/>
        <v>2029.9</v>
      </c>
      <c r="AC13" s="178">
        <f t="shared" si="6"/>
        <v>240.8</v>
      </c>
      <c r="AD13" s="179">
        <f t="shared" si="7"/>
        <v>580.7096078579804</v>
      </c>
      <c r="AE13" s="180">
        <f t="shared" si="8"/>
        <v>519.1273320962321</v>
      </c>
      <c r="AF13" s="181">
        <f t="shared" si="9"/>
        <v>61.5822757617482</v>
      </c>
      <c r="AG13" s="182">
        <f t="shared" si="10"/>
        <v>789.4704538061325</v>
      </c>
      <c r="AH13" s="183">
        <f t="shared" si="11"/>
        <v>208.76084594815222</v>
      </c>
      <c r="AI13" s="184">
        <f t="shared" si="1"/>
        <v>10.60465935614568</v>
      </c>
    </row>
    <row r="14" spans="1:35" s="168" customFormat="1" ht="17.25" customHeight="1">
      <c r="A14" s="165">
        <v>9</v>
      </c>
      <c r="B14" s="169" t="s">
        <v>143</v>
      </c>
      <c r="C14" s="167">
        <v>20600</v>
      </c>
      <c r="D14" s="171">
        <f t="shared" si="12"/>
        <v>371.3</v>
      </c>
      <c r="E14" s="151">
        <f>H14+K14+N14+Q14+T14+W14</f>
        <v>318.3</v>
      </c>
      <c r="F14" s="151">
        <f t="shared" si="12"/>
        <v>53</v>
      </c>
      <c r="G14" s="172">
        <f t="shared" si="2"/>
        <v>0</v>
      </c>
      <c r="H14" s="185">
        <v>0</v>
      </c>
      <c r="I14" s="185">
        <v>0</v>
      </c>
      <c r="J14" s="172">
        <f t="shared" si="13"/>
        <v>305.5</v>
      </c>
      <c r="K14" s="185">
        <v>262.9</v>
      </c>
      <c r="L14" s="185">
        <v>42.6</v>
      </c>
      <c r="M14" s="172">
        <f t="shared" si="14"/>
        <v>4.2</v>
      </c>
      <c r="N14" s="185">
        <v>0.3</v>
      </c>
      <c r="O14" s="185">
        <v>3.9</v>
      </c>
      <c r="P14" s="172">
        <f t="shared" si="15"/>
        <v>61.6</v>
      </c>
      <c r="Q14" s="185">
        <v>55.1</v>
      </c>
      <c r="R14" s="185">
        <v>6.5</v>
      </c>
      <c r="S14" s="172">
        <v>0</v>
      </c>
      <c r="T14" s="185">
        <v>0</v>
      </c>
      <c r="U14" s="185">
        <v>0</v>
      </c>
      <c r="V14" s="172">
        <f t="shared" si="17"/>
        <v>0</v>
      </c>
      <c r="W14" s="185">
        <v>0</v>
      </c>
      <c r="X14" s="185">
        <v>0</v>
      </c>
      <c r="Y14" s="174">
        <v>77.7</v>
      </c>
      <c r="Z14" s="175">
        <f t="shared" si="3"/>
        <v>449</v>
      </c>
      <c r="AA14" s="176">
        <f t="shared" si="4"/>
        <v>371.3</v>
      </c>
      <c r="AB14" s="177">
        <f>G14+J14+M14+S14+V14</f>
        <v>309.7</v>
      </c>
      <c r="AC14" s="178">
        <f>P14</f>
        <v>61.6</v>
      </c>
      <c r="AD14" s="186">
        <f t="shared" si="7"/>
        <v>581.4281240212965</v>
      </c>
      <c r="AE14" s="180">
        <f t="shared" si="8"/>
        <v>484.9671155652991</v>
      </c>
      <c r="AF14" s="181">
        <f t="shared" si="9"/>
        <v>96.4610084559975</v>
      </c>
      <c r="AG14" s="182">
        <f t="shared" si="10"/>
        <v>703.100532414657</v>
      </c>
      <c r="AH14" s="187">
        <f t="shared" si="11"/>
        <v>121.67240839336048</v>
      </c>
      <c r="AI14" s="184">
        <f t="shared" si="1"/>
        <v>16.590358200915702</v>
      </c>
    </row>
    <row r="15" spans="1:35" s="168" customFormat="1" ht="19.5" customHeight="1">
      <c r="A15" s="165">
        <v>10</v>
      </c>
      <c r="B15" s="169" t="s">
        <v>29</v>
      </c>
      <c r="C15" s="167">
        <v>37003</v>
      </c>
      <c r="D15" s="171">
        <f t="shared" si="12"/>
        <v>802.1999999999999</v>
      </c>
      <c r="E15" s="151">
        <f t="shared" si="12"/>
        <v>747.3</v>
      </c>
      <c r="F15" s="151">
        <f t="shared" si="12"/>
        <v>54.9</v>
      </c>
      <c r="G15" s="172">
        <f t="shared" si="2"/>
        <v>639.9</v>
      </c>
      <c r="H15" s="185">
        <v>639.9</v>
      </c>
      <c r="I15" s="185">
        <v>0</v>
      </c>
      <c r="J15" s="172">
        <f t="shared" si="13"/>
        <v>43.9</v>
      </c>
      <c r="K15" s="185">
        <v>0</v>
      </c>
      <c r="L15" s="185">
        <v>43.9</v>
      </c>
      <c r="M15" s="172">
        <f t="shared" si="14"/>
        <v>2.5</v>
      </c>
      <c r="N15" s="185">
        <v>0</v>
      </c>
      <c r="O15" s="185">
        <v>2.5</v>
      </c>
      <c r="P15" s="172">
        <f t="shared" si="15"/>
        <v>100.5</v>
      </c>
      <c r="Q15" s="185">
        <v>100.5</v>
      </c>
      <c r="R15" s="185">
        <v>0</v>
      </c>
      <c r="S15" s="172">
        <f t="shared" si="16"/>
        <v>0</v>
      </c>
      <c r="T15" s="185">
        <v>0</v>
      </c>
      <c r="U15" s="185">
        <v>0</v>
      </c>
      <c r="V15" s="172">
        <f t="shared" si="17"/>
        <v>15.4</v>
      </c>
      <c r="W15" s="185">
        <v>6.9</v>
      </c>
      <c r="X15" s="185">
        <v>8.5</v>
      </c>
      <c r="Y15" s="174">
        <v>479</v>
      </c>
      <c r="Z15" s="175">
        <f t="shared" si="3"/>
        <v>1281.1999999999998</v>
      </c>
      <c r="AA15" s="176">
        <f t="shared" si="4"/>
        <v>802.1999999999999</v>
      </c>
      <c r="AB15" s="177">
        <f>G15+J15+M15+S15+V15</f>
        <v>701.6999999999999</v>
      </c>
      <c r="AC15" s="178">
        <f>P15</f>
        <v>100.5</v>
      </c>
      <c r="AD15" s="179">
        <f t="shared" si="7"/>
        <v>699.3330096164826</v>
      </c>
      <c r="AE15" s="180">
        <f t="shared" si="8"/>
        <v>611.7202354124731</v>
      </c>
      <c r="AF15" s="181">
        <f t="shared" si="9"/>
        <v>87.61277420400961</v>
      </c>
      <c r="AG15" s="182">
        <f t="shared" si="10"/>
        <v>1116.9103115440507</v>
      </c>
      <c r="AH15" s="183">
        <f t="shared" si="11"/>
        <v>417.5773019275682</v>
      </c>
      <c r="AI15" s="184">
        <f t="shared" si="1"/>
        <v>12.528047868362005</v>
      </c>
    </row>
    <row r="16" spans="1:35" s="164" customFormat="1" ht="19.5" customHeight="1">
      <c r="A16" s="170">
        <v>11</v>
      </c>
      <c r="B16" s="169" t="s">
        <v>144</v>
      </c>
      <c r="C16" s="167">
        <v>29455</v>
      </c>
      <c r="D16" s="171">
        <f t="shared" si="12"/>
        <v>657.6</v>
      </c>
      <c r="E16" s="151">
        <f t="shared" si="12"/>
        <v>636.6</v>
      </c>
      <c r="F16" s="151">
        <f t="shared" si="12"/>
        <v>21</v>
      </c>
      <c r="G16" s="172">
        <f t="shared" si="2"/>
        <v>0</v>
      </c>
      <c r="H16" s="173">
        <v>0</v>
      </c>
      <c r="I16" s="173">
        <v>0</v>
      </c>
      <c r="J16" s="172">
        <f t="shared" si="13"/>
        <v>501.7</v>
      </c>
      <c r="K16" s="173">
        <v>493.3</v>
      </c>
      <c r="L16" s="173">
        <v>8.4</v>
      </c>
      <c r="M16" s="172">
        <f t="shared" si="14"/>
        <v>22.5</v>
      </c>
      <c r="N16" s="173">
        <v>19.7</v>
      </c>
      <c r="O16" s="173">
        <v>2.8</v>
      </c>
      <c r="P16" s="172">
        <f t="shared" si="15"/>
        <v>101.4</v>
      </c>
      <c r="Q16" s="173">
        <v>100.9</v>
      </c>
      <c r="R16" s="173">
        <v>0.5</v>
      </c>
      <c r="S16" s="172">
        <f t="shared" si="16"/>
        <v>0</v>
      </c>
      <c r="T16" s="173">
        <v>0</v>
      </c>
      <c r="U16" s="173">
        <v>0</v>
      </c>
      <c r="V16" s="172">
        <f t="shared" si="17"/>
        <v>32</v>
      </c>
      <c r="W16" s="173">
        <v>22.7</v>
      </c>
      <c r="X16" s="173">
        <v>9.3</v>
      </c>
      <c r="Y16" s="174">
        <v>217.7</v>
      </c>
      <c r="Z16" s="175">
        <f t="shared" si="3"/>
        <v>875.3</v>
      </c>
      <c r="AA16" s="176">
        <f t="shared" si="4"/>
        <v>657.6</v>
      </c>
      <c r="AB16" s="177">
        <f t="shared" si="5"/>
        <v>556.2</v>
      </c>
      <c r="AC16" s="178">
        <f t="shared" si="6"/>
        <v>101.4</v>
      </c>
      <c r="AD16" s="179">
        <f t="shared" si="7"/>
        <v>720.1800450112528</v>
      </c>
      <c r="AE16" s="180">
        <f t="shared" si="8"/>
        <v>609.1303847859775</v>
      </c>
      <c r="AF16" s="181">
        <f t="shared" si="9"/>
        <v>111.0496602252753</v>
      </c>
      <c r="AG16" s="182">
        <f t="shared" si="10"/>
        <v>958.597313561967</v>
      </c>
      <c r="AH16" s="183">
        <f t="shared" si="11"/>
        <v>238.41726855071428</v>
      </c>
      <c r="AI16" s="184">
        <f t="shared" si="1"/>
        <v>15.41970802919708</v>
      </c>
    </row>
    <row r="17" spans="1:35" s="164" customFormat="1" ht="19.5" customHeight="1">
      <c r="A17" s="170">
        <v>12</v>
      </c>
      <c r="B17" s="169" t="s">
        <v>145</v>
      </c>
      <c r="C17" s="167">
        <v>28134</v>
      </c>
      <c r="D17" s="171">
        <f t="shared" si="12"/>
        <v>652.7</v>
      </c>
      <c r="E17" s="151">
        <f t="shared" si="12"/>
        <v>545.8</v>
      </c>
      <c r="F17" s="151">
        <f t="shared" si="12"/>
        <v>106.9</v>
      </c>
      <c r="G17" s="172">
        <f t="shared" si="2"/>
        <v>0</v>
      </c>
      <c r="H17" s="173">
        <v>0</v>
      </c>
      <c r="I17" s="173">
        <v>0</v>
      </c>
      <c r="J17" s="172">
        <f t="shared" si="13"/>
        <v>520.9</v>
      </c>
      <c r="K17" s="173">
        <v>444.9</v>
      </c>
      <c r="L17" s="173">
        <v>76</v>
      </c>
      <c r="M17" s="172">
        <f t="shared" si="14"/>
        <v>0</v>
      </c>
      <c r="N17" s="173">
        <v>0</v>
      </c>
      <c r="O17" s="173">
        <v>0</v>
      </c>
      <c r="P17" s="172">
        <f t="shared" si="15"/>
        <v>131.8</v>
      </c>
      <c r="Q17" s="173">
        <v>100.9</v>
      </c>
      <c r="R17" s="173">
        <v>30.9</v>
      </c>
      <c r="S17" s="172">
        <v>0</v>
      </c>
      <c r="T17" s="173">
        <v>0</v>
      </c>
      <c r="U17" s="173">
        <v>0</v>
      </c>
      <c r="V17" s="172">
        <f t="shared" si="17"/>
        <v>0</v>
      </c>
      <c r="W17" s="173">
        <v>0</v>
      </c>
      <c r="X17" s="173">
        <v>0</v>
      </c>
      <c r="Y17" s="174">
        <v>295.5</v>
      </c>
      <c r="Z17" s="175">
        <f t="shared" si="3"/>
        <v>948.2</v>
      </c>
      <c r="AA17" s="176">
        <f t="shared" si="4"/>
        <v>652.7</v>
      </c>
      <c r="AB17" s="177">
        <f t="shared" si="5"/>
        <v>520.9</v>
      </c>
      <c r="AC17" s="178">
        <f t="shared" si="6"/>
        <v>131.8</v>
      </c>
      <c r="AD17" s="179">
        <f t="shared" si="7"/>
        <v>748.377006813017</v>
      </c>
      <c r="AE17" s="180">
        <f t="shared" si="8"/>
        <v>597.2569064637667</v>
      </c>
      <c r="AF17" s="181">
        <f t="shared" si="9"/>
        <v>151.12010034925027</v>
      </c>
      <c r="AG17" s="182">
        <f t="shared" si="10"/>
        <v>1087.1933167766244</v>
      </c>
      <c r="AH17" s="183">
        <f t="shared" si="11"/>
        <v>338.81630996360735</v>
      </c>
      <c r="AI17" s="184">
        <f t="shared" si="1"/>
        <v>20.193044277616057</v>
      </c>
    </row>
    <row r="18" spans="1:35" s="164" customFormat="1" ht="19.5" customHeight="1">
      <c r="A18" s="170">
        <v>13</v>
      </c>
      <c r="B18" s="169" t="s">
        <v>146</v>
      </c>
      <c r="C18" s="167">
        <v>123874</v>
      </c>
      <c r="D18" s="171">
        <f t="shared" si="12"/>
        <v>2090.1000000000004</v>
      </c>
      <c r="E18" s="151">
        <f t="shared" si="12"/>
        <v>2000.8</v>
      </c>
      <c r="F18" s="151">
        <f t="shared" si="12"/>
        <v>89.3</v>
      </c>
      <c r="G18" s="172">
        <f t="shared" si="2"/>
        <v>0</v>
      </c>
      <c r="H18" s="173">
        <v>0</v>
      </c>
      <c r="I18" s="173">
        <v>0</v>
      </c>
      <c r="J18" s="172">
        <f t="shared" si="13"/>
        <v>1748.6000000000001</v>
      </c>
      <c r="K18" s="173">
        <v>1687.7</v>
      </c>
      <c r="L18" s="173">
        <v>60.9</v>
      </c>
      <c r="M18" s="172">
        <f t="shared" si="14"/>
        <v>100.19999999999999</v>
      </c>
      <c r="N18" s="173">
        <v>71.8</v>
      </c>
      <c r="O18" s="173">
        <v>28.4</v>
      </c>
      <c r="P18" s="172">
        <f t="shared" si="15"/>
        <v>241.3</v>
      </c>
      <c r="Q18" s="173">
        <v>241.3</v>
      </c>
      <c r="R18" s="173">
        <v>0</v>
      </c>
      <c r="S18" s="172">
        <f t="shared" si="16"/>
        <v>0</v>
      </c>
      <c r="T18" s="173">
        <v>0</v>
      </c>
      <c r="U18" s="173">
        <v>0</v>
      </c>
      <c r="V18" s="172">
        <f t="shared" si="17"/>
        <v>0</v>
      </c>
      <c r="W18" s="173">
        <v>0</v>
      </c>
      <c r="X18" s="173">
        <v>0</v>
      </c>
      <c r="Y18" s="174">
        <v>1103.5</v>
      </c>
      <c r="Z18" s="175">
        <f t="shared" si="3"/>
        <v>3193.6000000000004</v>
      </c>
      <c r="AA18" s="176">
        <f t="shared" si="4"/>
        <v>2090.1000000000004</v>
      </c>
      <c r="AB18" s="177">
        <f t="shared" si="5"/>
        <v>1848.8000000000002</v>
      </c>
      <c r="AC18" s="178">
        <f t="shared" si="6"/>
        <v>241.3</v>
      </c>
      <c r="AD18" s="179">
        <f t="shared" si="7"/>
        <v>544.2835513922316</v>
      </c>
      <c r="AE18" s="180">
        <f t="shared" si="8"/>
        <v>481.44654792304567</v>
      </c>
      <c r="AF18" s="181">
        <f t="shared" si="9"/>
        <v>62.83700346918591</v>
      </c>
      <c r="AG18" s="161">
        <f t="shared" si="10"/>
        <v>831.6463086580694</v>
      </c>
      <c r="AH18" s="183">
        <f t="shared" si="11"/>
        <v>287.36275726583773</v>
      </c>
      <c r="AI18" s="184">
        <f t="shared" si="1"/>
        <v>11.54490215779149</v>
      </c>
    </row>
    <row r="19" spans="1:35" s="164" customFormat="1" ht="19.5" customHeight="1">
      <c r="A19" s="170">
        <v>14</v>
      </c>
      <c r="B19" s="169" t="s">
        <v>33</v>
      </c>
      <c r="C19" s="167">
        <v>17780</v>
      </c>
      <c r="D19" s="171">
        <f t="shared" si="12"/>
        <v>371.20000000000005</v>
      </c>
      <c r="E19" s="151">
        <f t="shared" si="12"/>
        <v>360.20000000000005</v>
      </c>
      <c r="F19" s="151">
        <f t="shared" si="12"/>
        <v>11</v>
      </c>
      <c r="G19" s="172">
        <f t="shared" si="2"/>
        <v>0</v>
      </c>
      <c r="H19" s="173">
        <v>0</v>
      </c>
      <c r="I19" s="173">
        <v>0</v>
      </c>
      <c r="J19" s="172">
        <f t="shared" si="13"/>
        <v>320.5</v>
      </c>
      <c r="K19" s="173">
        <v>315.6</v>
      </c>
      <c r="L19" s="173">
        <v>4.9</v>
      </c>
      <c r="M19" s="172">
        <f t="shared" si="14"/>
        <v>0</v>
      </c>
      <c r="N19" s="173">
        <v>0</v>
      </c>
      <c r="O19" s="173">
        <v>0</v>
      </c>
      <c r="P19" s="172">
        <f t="shared" si="15"/>
        <v>31.1</v>
      </c>
      <c r="Q19" s="173">
        <v>31.1</v>
      </c>
      <c r="R19" s="173">
        <v>0</v>
      </c>
      <c r="S19" s="172">
        <f t="shared" si="16"/>
        <v>0</v>
      </c>
      <c r="T19" s="173">
        <v>0</v>
      </c>
      <c r="U19" s="173">
        <v>0</v>
      </c>
      <c r="V19" s="172">
        <f t="shared" si="17"/>
        <v>19.6</v>
      </c>
      <c r="W19" s="173">
        <v>13.5</v>
      </c>
      <c r="X19" s="173">
        <v>6.1</v>
      </c>
      <c r="Y19" s="174">
        <v>143.1</v>
      </c>
      <c r="Z19" s="175">
        <f t="shared" si="3"/>
        <v>514.3000000000001</v>
      </c>
      <c r="AA19" s="176">
        <f t="shared" si="4"/>
        <v>371.20000000000005</v>
      </c>
      <c r="AB19" s="177">
        <f t="shared" si="5"/>
        <v>340.1</v>
      </c>
      <c r="AC19" s="178">
        <f t="shared" si="6"/>
        <v>31.1</v>
      </c>
      <c r="AD19" s="179">
        <f t="shared" si="7"/>
        <v>673.4642040712654</v>
      </c>
      <c r="AE19" s="180">
        <f t="shared" si="8"/>
        <v>617.0398055081824</v>
      </c>
      <c r="AF19" s="181">
        <f t="shared" si="9"/>
        <v>56.424398563082846</v>
      </c>
      <c r="AG19" s="161">
        <f t="shared" si="10"/>
        <v>933.089009035161</v>
      </c>
      <c r="AH19" s="183">
        <f t="shared" si="11"/>
        <v>259.62480496389566</v>
      </c>
      <c r="AI19" s="184">
        <f t="shared" si="1"/>
        <v>8.378232758620689</v>
      </c>
    </row>
    <row r="20" spans="1:35" s="164" customFormat="1" ht="19.5" customHeight="1">
      <c r="A20" s="170">
        <v>15</v>
      </c>
      <c r="B20" s="169" t="s">
        <v>34</v>
      </c>
      <c r="C20" s="167">
        <v>7061</v>
      </c>
      <c r="D20" s="171">
        <f t="shared" si="12"/>
        <v>106</v>
      </c>
      <c r="E20" s="151">
        <f t="shared" si="12"/>
        <v>104.1</v>
      </c>
      <c r="F20" s="151">
        <f t="shared" si="12"/>
        <v>1.9</v>
      </c>
      <c r="G20" s="172">
        <f>SUM(H20:I20)</f>
        <v>0</v>
      </c>
      <c r="H20" s="173">
        <v>0</v>
      </c>
      <c r="I20" s="173">
        <v>0</v>
      </c>
      <c r="J20" s="172">
        <f>SUM(K20:L20)</f>
        <v>57.5</v>
      </c>
      <c r="K20" s="173">
        <v>56.6</v>
      </c>
      <c r="L20" s="173">
        <v>0.9</v>
      </c>
      <c r="M20" s="172">
        <f>SUM(N20:O20)</f>
        <v>7.9</v>
      </c>
      <c r="N20" s="173">
        <v>6.9</v>
      </c>
      <c r="O20" s="173">
        <v>1</v>
      </c>
      <c r="P20" s="172">
        <f>SUM(Q20:R20)</f>
        <v>40.6</v>
      </c>
      <c r="Q20" s="173">
        <v>40.6</v>
      </c>
      <c r="R20" s="173">
        <v>0</v>
      </c>
      <c r="S20" s="172">
        <f>SUM(T20:U20)</f>
        <v>0</v>
      </c>
      <c r="T20" s="173">
        <v>0</v>
      </c>
      <c r="U20" s="173">
        <v>0</v>
      </c>
      <c r="V20" s="172">
        <v>0</v>
      </c>
      <c r="W20" s="173">
        <v>0</v>
      </c>
      <c r="X20" s="173">
        <v>0</v>
      </c>
      <c r="Y20" s="174">
        <v>37.8</v>
      </c>
      <c r="Z20" s="175">
        <f>D20+Y20</f>
        <v>143.8</v>
      </c>
      <c r="AA20" s="176">
        <f>SUM(AB20:AC20)</f>
        <v>106</v>
      </c>
      <c r="AB20" s="177">
        <f>G20+J20+M20+S20+V20</f>
        <v>65.4</v>
      </c>
      <c r="AC20" s="178">
        <f>P20</f>
        <v>40.6</v>
      </c>
      <c r="AD20" s="179">
        <f t="shared" si="7"/>
        <v>484.2592888698028</v>
      </c>
      <c r="AE20" s="180">
        <f t="shared" si="8"/>
        <v>298.7788442649538</v>
      </c>
      <c r="AF20" s="181">
        <f t="shared" si="9"/>
        <v>185.480444604849</v>
      </c>
      <c r="AG20" s="182">
        <f t="shared" si="10"/>
        <v>656.9479786743175</v>
      </c>
      <c r="AH20" s="183">
        <f t="shared" si="11"/>
        <v>172.68868980451455</v>
      </c>
      <c r="AI20" s="184">
        <f t="shared" si="1"/>
        <v>38.301886792452834</v>
      </c>
    </row>
    <row r="21" spans="1:35" s="164" customFormat="1" ht="19.5" customHeight="1">
      <c r="A21" s="170">
        <v>16</v>
      </c>
      <c r="B21" s="169" t="s">
        <v>147</v>
      </c>
      <c r="C21" s="167">
        <v>14899</v>
      </c>
      <c r="D21" s="171">
        <f t="shared" si="12"/>
        <v>291.3</v>
      </c>
      <c r="E21" s="151">
        <f t="shared" si="12"/>
        <v>281.7</v>
      </c>
      <c r="F21" s="151">
        <f t="shared" si="12"/>
        <v>9.600000000000001</v>
      </c>
      <c r="G21" s="172">
        <f>SUM(H21:I21)</f>
        <v>0</v>
      </c>
      <c r="H21" s="173">
        <v>0</v>
      </c>
      <c r="I21" s="173">
        <v>0</v>
      </c>
      <c r="J21" s="172">
        <f>SUM(K21:L21)</f>
        <v>233.7</v>
      </c>
      <c r="K21" s="173">
        <v>227.2</v>
      </c>
      <c r="L21" s="173">
        <v>6.5</v>
      </c>
      <c r="M21" s="172">
        <f>SUM(N21:O21)</f>
        <v>10.1</v>
      </c>
      <c r="N21" s="173">
        <v>8.2</v>
      </c>
      <c r="O21" s="173">
        <v>1.9</v>
      </c>
      <c r="P21" s="172">
        <f>SUM(Q21:R21)</f>
        <v>44.4</v>
      </c>
      <c r="Q21" s="173">
        <v>43.5</v>
      </c>
      <c r="R21" s="173">
        <v>0.9</v>
      </c>
      <c r="S21" s="172">
        <f>SUM(T21:U21)</f>
        <v>0</v>
      </c>
      <c r="T21" s="173">
        <v>0</v>
      </c>
      <c r="U21" s="173">
        <v>0</v>
      </c>
      <c r="V21" s="172">
        <f>SUM(W21:X21)</f>
        <v>3.0999999999999996</v>
      </c>
      <c r="W21" s="173">
        <v>2.8</v>
      </c>
      <c r="X21" s="173">
        <v>0.3</v>
      </c>
      <c r="Y21" s="174">
        <v>66.4</v>
      </c>
      <c r="Z21" s="175">
        <f t="shared" si="3"/>
        <v>357.70000000000005</v>
      </c>
      <c r="AA21" s="176">
        <f t="shared" si="4"/>
        <v>291.29999999999995</v>
      </c>
      <c r="AB21" s="177">
        <f t="shared" si="5"/>
        <v>246.89999999999998</v>
      </c>
      <c r="AC21" s="178">
        <f t="shared" si="6"/>
        <v>44.4</v>
      </c>
      <c r="AD21" s="179">
        <f t="shared" si="7"/>
        <v>630.6983148901527</v>
      </c>
      <c r="AE21" s="180">
        <f t="shared" si="8"/>
        <v>534.5671608183272</v>
      </c>
      <c r="AF21" s="181">
        <f t="shared" si="9"/>
        <v>96.13115407182555</v>
      </c>
      <c r="AG21" s="182">
        <f t="shared" si="10"/>
        <v>774.4620227813514</v>
      </c>
      <c r="AH21" s="183">
        <f t="shared" si="11"/>
        <v>143.7637078911986</v>
      </c>
      <c r="AI21" s="184">
        <f t="shared" si="1"/>
        <v>15.242018537590116</v>
      </c>
    </row>
    <row r="22" spans="1:35" s="164" customFormat="1" ht="19.5" customHeight="1">
      <c r="A22" s="170">
        <v>17</v>
      </c>
      <c r="B22" s="169" t="s">
        <v>148</v>
      </c>
      <c r="C22" s="167">
        <v>55077</v>
      </c>
      <c r="D22" s="171">
        <f t="shared" si="12"/>
        <v>1216.2</v>
      </c>
      <c r="E22" s="151">
        <f t="shared" si="12"/>
        <v>1155.3</v>
      </c>
      <c r="F22" s="151">
        <f t="shared" si="12"/>
        <v>60.9</v>
      </c>
      <c r="G22" s="172">
        <f t="shared" si="2"/>
        <v>0</v>
      </c>
      <c r="H22" s="173">
        <v>0</v>
      </c>
      <c r="I22" s="173">
        <v>0</v>
      </c>
      <c r="J22" s="172">
        <f t="shared" si="13"/>
        <v>953.2</v>
      </c>
      <c r="K22" s="173">
        <v>932.2</v>
      </c>
      <c r="L22" s="173">
        <v>21</v>
      </c>
      <c r="M22" s="172">
        <v>0</v>
      </c>
      <c r="N22" s="173">
        <v>0</v>
      </c>
      <c r="O22" s="173">
        <v>0</v>
      </c>
      <c r="P22" s="172">
        <f t="shared" si="15"/>
        <v>186.8</v>
      </c>
      <c r="Q22" s="173">
        <v>179.3</v>
      </c>
      <c r="R22" s="173">
        <v>7.5</v>
      </c>
      <c r="S22" s="172">
        <f t="shared" si="16"/>
        <v>0</v>
      </c>
      <c r="T22" s="173">
        <v>0</v>
      </c>
      <c r="U22" s="173">
        <v>0</v>
      </c>
      <c r="V22" s="172">
        <f t="shared" si="17"/>
        <v>76.19999999999999</v>
      </c>
      <c r="W22" s="173">
        <v>43.8</v>
      </c>
      <c r="X22" s="173">
        <v>32.4</v>
      </c>
      <c r="Y22" s="174">
        <v>376.2</v>
      </c>
      <c r="Z22" s="175">
        <f t="shared" si="3"/>
        <v>1592.4</v>
      </c>
      <c r="AA22" s="176">
        <f t="shared" si="4"/>
        <v>1216.2</v>
      </c>
      <c r="AB22" s="177">
        <f t="shared" si="5"/>
        <v>1029.4</v>
      </c>
      <c r="AC22" s="178">
        <f t="shared" si="6"/>
        <v>186.8</v>
      </c>
      <c r="AD22" s="179">
        <f t="shared" si="7"/>
        <v>712.3165398354328</v>
      </c>
      <c r="AE22" s="180">
        <f t="shared" si="8"/>
        <v>602.9095922599856</v>
      </c>
      <c r="AF22" s="181">
        <f t="shared" si="9"/>
        <v>109.40694757544718</v>
      </c>
      <c r="AG22" s="182">
        <f t="shared" si="10"/>
        <v>932.6532297598612</v>
      </c>
      <c r="AH22" s="183">
        <f t="shared" si="11"/>
        <v>220.33668992442836</v>
      </c>
      <c r="AI22" s="184">
        <f t="shared" si="1"/>
        <v>15.359315901989804</v>
      </c>
    </row>
    <row r="23" spans="1:35" s="164" customFormat="1" ht="19.5" customHeight="1">
      <c r="A23" s="170">
        <v>18</v>
      </c>
      <c r="B23" s="169" t="s">
        <v>149</v>
      </c>
      <c r="C23" s="167">
        <v>33982</v>
      </c>
      <c r="D23" s="171">
        <f t="shared" si="12"/>
        <v>577.5999999999999</v>
      </c>
      <c r="E23" s="151">
        <f t="shared" si="12"/>
        <v>531.5</v>
      </c>
      <c r="F23" s="151">
        <f t="shared" si="12"/>
        <v>46.1</v>
      </c>
      <c r="G23" s="172">
        <v>0</v>
      </c>
      <c r="H23" s="173">
        <v>0</v>
      </c>
      <c r="I23" s="188">
        <v>0</v>
      </c>
      <c r="J23" s="172">
        <f t="shared" si="13"/>
        <v>374.59999999999997</v>
      </c>
      <c r="K23" s="173">
        <v>338.9</v>
      </c>
      <c r="L23" s="173">
        <v>35.7</v>
      </c>
      <c r="M23" s="172">
        <f t="shared" si="14"/>
        <v>0</v>
      </c>
      <c r="N23" s="173">
        <v>0</v>
      </c>
      <c r="O23" s="173">
        <v>0</v>
      </c>
      <c r="P23" s="172">
        <f t="shared" si="15"/>
        <v>154</v>
      </c>
      <c r="Q23" s="173">
        <v>153.5</v>
      </c>
      <c r="R23" s="173">
        <v>0.5</v>
      </c>
      <c r="S23" s="172">
        <v>0</v>
      </c>
      <c r="T23" s="173">
        <v>0</v>
      </c>
      <c r="U23" s="173">
        <v>0</v>
      </c>
      <c r="V23" s="172">
        <f t="shared" si="17"/>
        <v>49</v>
      </c>
      <c r="W23" s="173">
        <v>39.1</v>
      </c>
      <c r="X23" s="173">
        <v>9.9</v>
      </c>
      <c r="Y23" s="174">
        <v>406.3</v>
      </c>
      <c r="Z23" s="175">
        <f t="shared" si="3"/>
        <v>983.8999999999999</v>
      </c>
      <c r="AA23" s="176">
        <f t="shared" si="4"/>
        <v>577.5999999999999</v>
      </c>
      <c r="AB23" s="177">
        <f t="shared" si="5"/>
        <v>423.59999999999997</v>
      </c>
      <c r="AC23" s="178">
        <f t="shared" si="6"/>
        <v>154</v>
      </c>
      <c r="AD23" s="179">
        <f t="shared" si="7"/>
        <v>548.297865473372</v>
      </c>
      <c r="AE23" s="180">
        <f t="shared" si="8"/>
        <v>402.11041519134415</v>
      </c>
      <c r="AF23" s="181">
        <f t="shared" si="9"/>
        <v>146.18745028202784</v>
      </c>
      <c r="AG23" s="182">
        <f t="shared" si="10"/>
        <v>933.9859242369298</v>
      </c>
      <c r="AH23" s="183">
        <f t="shared" si="11"/>
        <v>385.68805876355793</v>
      </c>
      <c r="AI23" s="184">
        <f t="shared" si="1"/>
        <v>26.66204986149585</v>
      </c>
    </row>
    <row r="24" spans="1:35" s="164" customFormat="1" ht="19.5" customHeight="1">
      <c r="A24" s="170">
        <v>19</v>
      </c>
      <c r="B24" s="169" t="s">
        <v>150</v>
      </c>
      <c r="C24" s="167">
        <v>26748</v>
      </c>
      <c r="D24" s="171">
        <f t="shared" si="12"/>
        <v>522.5999999999999</v>
      </c>
      <c r="E24" s="151">
        <f t="shared" si="12"/>
        <v>481.49999999999994</v>
      </c>
      <c r="F24" s="151">
        <f t="shared" si="12"/>
        <v>41.1</v>
      </c>
      <c r="G24" s="172">
        <v>0</v>
      </c>
      <c r="H24" s="173">
        <v>0</v>
      </c>
      <c r="I24" s="173">
        <v>0</v>
      </c>
      <c r="J24" s="172">
        <f t="shared" si="13"/>
        <v>334.9</v>
      </c>
      <c r="K24" s="173">
        <v>309.2</v>
      </c>
      <c r="L24" s="173">
        <v>25.7</v>
      </c>
      <c r="M24" s="172">
        <f t="shared" si="14"/>
        <v>0</v>
      </c>
      <c r="N24" s="173">
        <v>0</v>
      </c>
      <c r="O24" s="173">
        <v>0</v>
      </c>
      <c r="P24" s="172">
        <f t="shared" si="15"/>
        <v>142.7</v>
      </c>
      <c r="Q24" s="173">
        <v>142.1</v>
      </c>
      <c r="R24" s="173">
        <v>0.6</v>
      </c>
      <c r="S24" s="172">
        <v>0</v>
      </c>
      <c r="T24" s="173">
        <v>0</v>
      </c>
      <c r="U24" s="173">
        <v>0</v>
      </c>
      <c r="V24" s="172">
        <f t="shared" si="17"/>
        <v>45</v>
      </c>
      <c r="W24" s="173">
        <v>30.2</v>
      </c>
      <c r="X24" s="185">
        <v>14.8</v>
      </c>
      <c r="Y24" s="174">
        <v>462.9</v>
      </c>
      <c r="Z24" s="175">
        <f t="shared" si="3"/>
        <v>985.4999999999999</v>
      </c>
      <c r="AA24" s="176">
        <f t="shared" si="4"/>
        <v>522.5999999999999</v>
      </c>
      <c r="AB24" s="177">
        <f t="shared" si="5"/>
        <v>379.9</v>
      </c>
      <c r="AC24" s="178">
        <f t="shared" si="6"/>
        <v>142.7</v>
      </c>
      <c r="AD24" s="179">
        <f t="shared" si="7"/>
        <v>630.2551411742571</v>
      </c>
      <c r="AE24" s="180">
        <f t="shared" si="8"/>
        <v>458.1590664601996</v>
      </c>
      <c r="AF24" s="181">
        <f t="shared" si="9"/>
        <v>172.0960747140576</v>
      </c>
      <c r="AG24" s="182">
        <f t="shared" si="10"/>
        <v>1188.5121347631657</v>
      </c>
      <c r="AH24" s="183">
        <f t="shared" si="11"/>
        <v>558.2569935889087</v>
      </c>
      <c r="AI24" s="184">
        <f t="shared" si="1"/>
        <v>27.305778798316112</v>
      </c>
    </row>
    <row r="25" spans="1:35" s="164" customFormat="1" ht="19.5" customHeight="1">
      <c r="A25" s="170">
        <v>20</v>
      </c>
      <c r="B25" s="169" t="s">
        <v>38</v>
      </c>
      <c r="C25" s="167">
        <v>6447</v>
      </c>
      <c r="D25" s="171">
        <f t="shared" si="12"/>
        <v>92.89999999999999</v>
      </c>
      <c r="E25" s="151">
        <f t="shared" si="12"/>
        <v>92.2</v>
      </c>
      <c r="F25" s="151">
        <f t="shared" si="12"/>
        <v>0.7</v>
      </c>
      <c r="G25" s="172">
        <f t="shared" si="2"/>
        <v>0</v>
      </c>
      <c r="H25" s="173">
        <v>0</v>
      </c>
      <c r="I25" s="173">
        <v>0</v>
      </c>
      <c r="J25" s="172">
        <f t="shared" si="13"/>
        <v>65.5</v>
      </c>
      <c r="K25" s="173">
        <v>65.5</v>
      </c>
      <c r="L25" s="173">
        <v>0</v>
      </c>
      <c r="M25" s="172">
        <f t="shared" si="14"/>
        <v>6.1</v>
      </c>
      <c r="N25" s="173">
        <v>5.5</v>
      </c>
      <c r="O25" s="173">
        <v>0.6</v>
      </c>
      <c r="P25" s="172">
        <f t="shared" si="15"/>
        <v>20</v>
      </c>
      <c r="Q25" s="173">
        <v>20</v>
      </c>
      <c r="R25" s="173">
        <v>0</v>
      </c>
      <c r="S25" s="172">
        <f t="shared" si="16"/>
        <v>0</v>
      </c>
      <c r="T25" s="173">
        <v>0</v>
      </c>
      <c r="U25" s="173">
        <v>0</v>
      </c>
      <c r="V25" s="172">
        <f t="shared" si="17"/>
        <v>1.3</v>
      </c>
      <c r="W25" s="173">
        <v>1.2</v>
      </c>
      <c r="X25" s="173">
        <v>0.1</v>
      </c>
      <c r="Y25" s="174">
        <v>56</v>
      </c>
      <c r="Z25" s="175">
        <f t="shared" si="3"/>
        <v>148.89999999999998</v>
      </c>
      <c r="AA25" s="176">
        <f t="shared" si="4"/>
        <v>92.89999999999999</v>
      </c>
      <c r="AB25" s="177">
        <f t="shared" si="5"/>
        <v>72.89999999999999</v>
      </c>
      <c r="AC25" s="178">
        <f t="shared" si="6"/>
        <v>20</v>
      </c>
      <c r="AD25" s="179">
        <f t="shared" si="7"/>
        <v>464.83235513392066</v>
      </c>
      <c r="AE25" s="180">
        <f t="shared" si="8"/>
        <v>364.760803974842</v>
      </c>
      <c r="AF25" s="181">
        <f t="shared" si="9"/>
        <v>100.07155115907874</v>
      </c>
      <c r="AG25" s="182">
        <f t="shared" si="10"/>
        <v>745.0326983793411</v>
      </c>
      <c r="AH25" s="183">
        <f t="shared" si="11"/>
        <v>280.2003432454205</v>
      </c>
      <c r="AI25" s="184">
        <f t="shared" si="1"/>
        <v>21.528525296017225</v>
      </c>
    </row>
    <row r="26" spans="1:35" s="164" customFormat="1" ht="19.5" customHeight="1">
      <c r="A26" s="170">
        <v>21</v>
      </c>
      <c r="B26" s="169" t="s">
        <v>39</v>
      </c>
      <c r="C26" s="167">
        <v>16239</v>
      </c>
      <c r="D26" s="171">
        <f t="shared" si="12"/>
        <v>208.5</v>
      </c>
      <c r="E26" s="151">
        <f t="shared" si="12"/>
        <v>191.10000000000002</v>
      </c>
      <c r="F26" s="151">
        <f t="shared" si="12"/>
        <v>17.4</v>
      </c>
      <c r="G26" s="172">
        <f t="shared" si="2"/>
        <v>0</v>
      </c>
      <c r="H26" s="173">
        <v>0</v>
      </c>
      <c r="I26" s="173">
        <v>0</v>
      </c>
      <c r="J26" s="172">
        <f t="shared" si="13"/>
        <v>162.4</v>
      </c>
      <c r="K26" s="173">
        <v>149</v>
      </c>
      <c r="L26" s="173">
        <v>13.4</v>
      </c>
      <c r="M26" s="172">
        <f t="shared" si="14"/>
        <v>6.8</v>
      </c>
      <c r="N26" s="173">
        <v>2.8</v>
      </c>
      <c r="O26" s="173">
        <v>4</v>
      </c>
      <c r="P26" s="172">
        <f t="shared" si="15"/>
        <v>39.3</v>
      </c>
      <c r="Q26" s="173">
        <v>39.3</v>
      </c>
      <c r="R26" s="173">
        <v>0</v>
      </c>
      <c r="S26" s="172">
        <f t="shared" si="16"/>
        <v>0</v>
      </c>
      <c r="T26" s="173">
        <v>0</v>
      </c>
      <c r="U26" s="173">
        <v>0</v>
      </c>
      <c r="V26" s="172">
        <f t="shared" si="17"/>
        <v>0</v>
      </c>
      <c r="W26" s="173">
        <v>0</v>
      </c>
      <c r="X26" s="173">
        <v>0</v>
      </c>
      <c r="Y26" s="174">
        <v>131.1</v>
      </c>
      <c r="Z26" s="175">
        <f t="shared" si="3"/>
        <v>339.6</v>
      </c>
      <c r="AA26" s="176">
        <f t="shared" si="4"/>
        <v>208.5</v>
      </c>
      <c r="AB26" s="177">
        <f t="shared" si="5"/>
        <v>169.20000000000002</v>
      </c>
      <c r="AC26" s="178">
        <f t="shared" si="6"/>
        <v>39.3</v>
      </c>
      <c r="AD26" s="179">
        <f t="shared" si="7"/>
        <v>414.1761470295525</v>
      </c>
      <c r="AE26" s="180">
        <f t="shared" si="8"/>
        <v>336.1084128412484</v>
      </c>
      <c r="AF26" s="181">
        <f t="shared" si="9"/>
        <v>78.06773418830414</v>
      </c>
      <c r="AG26" s="182">
        <f t="shared" si="10"/>
        <v>674.6005732913</v>
      </c>
      <c r="AH26" s="183">
        <f t="shared" si="11"/>
        <v>260.4244262617474</v>
      </c>
      <c r="AI26" s="184">
        <f t="shared" si="1"/>
        <v>18.84892086330935</v>
      </c>
    </row>
    <row r="27" spans="1:35" s="164" customFormat="1" ht="19.5" customHeight="1">
      <c r="A27" s="165">
        <v>22</v>
      </c>
      <c r="B27" s="169" t="s">
        <v>40</v>
      </c>
      <c r="C27" s="167">
        <v>8201</v>
      </c>
      <c r="D27" s="171">
        <f t="shared" si="12"/>
        <v>138.8</v>
      </c>
      <c r="E27" s="151">
        <f t="shared" si="12"/>
        <v>134.7</v>
      </c>
      <c r="F27" s="151">
        <f t="shared" si="12"/>
        <v>4.1</v>
      </c>
      <c r="G27" s="172">
        <f t="shared" si="2"/>
        <v>0</v>
      </c>
      <c r="H27" s="173">
        <v>0</v>
      </c>
      <c r="I27" s="173">
        <v>0</v>
      </c>
      <c r="J27" s="172">
        <f t="shared" si="13"/>
        <v>113.69999999999999</v>
      </c>
      <c r="K27" s="173">
        <v>110.6</v>
      </c>
      <c r="L27" s="173">
        <v>3.1</v>
      </c>
      <c r="M27" s="172">
        <f t="shared" si="14"/>
        <v>7</v>
      </c>
      <c r="N27" s="173">
        <v>6.3</v>
      </c>
      <c r="O27" s="173">
        <v>0.7</v>
      </c>
      <c r="P27" s="172">
        <f t="shared" si="15"/>
        <v>17.8</v>
      </c>
      <c r="Q27" s="173">
        <v>17.8</v>
      </c>
      <c r="R27" s="173">
        <v>0</v>
      </c>
      <c r="S27" s="172">
        <f t="shared" si="16"/>
        <v>0</v>
      </c>
      <c r="T27" s="173">
        <v>0</v>
      </c>
      <c r="U27" s="173">
        <v>0</v>
      </c>
      <c r="V27" s="172">
        <f t="shared" si="17"/>
        <v>0.3</v>
      </c>
      <c r="W27" s="173">
        <v>0</v>
      </c>
      <c r="X27" s="173">
        <v>0.3</v>
      </c>
      <c r="Y27" s="174">
        <v>52.2</v>
      </c>
      <c r="Z27" s="175">
        <f t="shared" si="3"/>
        <v>191</v>
      </c>
      <c r="AA27" s="176">
        <f t="shared" si="4"/>
        <v>138.79999999999998</v>
      </c>
      <c r="AB27" s="177">
        <f t="shared" si="5"/>
        <v>120.99999999999999</v>
      </c>
      <c r="AC27" s="178">
        <f t="shared" si="6"/>
        <v>17.8</v>
      </c>
      <c r="AD27" s="179">
        <f t="shared" si="7"/>
        <v>545.9601700815399</v>
      </c>
      <c r="AE27" s="180">
        <f t="shared" si="8"/>
        <v>475.9451050422647</v>
      </c>
      <c r="AF27" s="181">
        <f t="shared" si="9"/>
        <v>70.0150650392753</v>
      </c>
      <c r="AG27" s="182">
        <f t="shared" si="10"/>
        <v>751.285248455145</v>
      </c>
      <c r="AH27" s="183">
        <f t="shared" si="11"/>
        <v>205.32507837360512</v>
      </c>
      <c r="AI27" s="184">
        <f t="shared" si="1"/>
        <v>12.82420749279539</v>
      </c>
    </row>
    <row r="28" spans="1:61" s="168" customFormat="1" ht="19.5" customHeight="1">
      <c r="A28" s="170">
        <v>23</v>
      </c>
      <c r="B28" s="169" t="s">
        <v>41</v>
      </c>
      <c r="C28" s="167">
        <v>6162</v>
      </c>
      <c r="D28" s="171">
        <f t="shared" si="12"/>
        <v>105.60000000000001</v>
      </c>
      <c r="E28" s="151">
        <f t="shared" si="12"/>
        <v>101.9</v>
      </c>
      <c r="F28" s="151">
        <f t="shared" si="12"/>
        <v>3.6999999999999997</v>
      </c>
      <c r="G28" s="172">
        <f t="shared" si="2"/>
        <v>0</v>
      </c>
      <c r="H28" s="185">
        <v>0</v>
      </c>
      <c r="I28" s="185">
        <v>0</v>
      </c>
      <c r="J28" s="172">
        <f t="shared" si="13"/>
        <v>88.80000000000001</v>
      </c>
      <c r="K28" s="185">
        <v>86.4</v>
      </c>
      <c r="L28" s="185">
        <v>2.4</v>
      </c>
      <c r="M28" s="172">
        <f t="shared" si="14"/>
        <v>11.6</v>
      </c>
      <c r="N28" s="185">
        <v>10.6</v>
      </c>
      <c r="O28" s="185">
        <v>1</v>
      </c>
      <c r="P28" s="172">
        <f t="shared" si="15"/>
        <v>5.2</v>
      </c>
      <c r="Q28" s="185">
        <v>4.9</v>
      </c>
      <c r="R28" s="185">
        <v>0.3</v>
      </c>
      <c r="S28" s="172">
        <f t="shared" si="16"/>
        <v>0</v>
      </c>
      <c r="T28" s="185">
        <v>0</v>
      </c>
      <c r="U28" s="185">
        <v>0</v>
      </c>
      <c r="V28" s="172">
        <f t="shared" si="17"/>
        <v>0</v>
      </c>
      <c r="W28" s="185">
        <v>0</v>
      </c>
      <c r="X28" s="185">
        <v>0</v>
      </c>
      <c r="Y28" s="174">
        <v>0</v>
      </c>
      <c r="Z28" s="175">
        <f t="shared" si="3"/>
        <v>105.60000000000001</v>
      </c>
      <c r="AA28" s="176">
        <f t="shared" si="4"/>
        <v>105.60000000000001</v>
      </c>
      <c r="AB28" s="212">
        <f t="shared" si="5"/>
        <v>100.4</v>
      </c>
      <c r="AC28" s="178">
        <f t="shared" si="6"/>
        <v>5.2</v>
      </c>
      <c r="AD28" s="179">
        <f t="shared" si="7"/>
        <v>552.815906021296</v>
      </c>
      <c r="AE28" s="180">
        <f t="shared" si="8"/>
        <v>525.5939106490353</v>
      </c>
      <c r="AF28" s="181">
        <f t="shared" si="9"/>
        <v>27.221995372260785</v>
      </c>
      <c r="AG28" s="182">
        <f t="shared" si="10"/>
        <v>552.815906021296</v>
      </c>
      <c r="AH28" s="183">
        <f t="shared" si="11"/>
        <v>0</v>
      </c>
      <c r="AI28" s="184">
        <f t="shared" si="1"/>
        <v>4.924242424242424</v>
      </c>
      <c r="BE28" s="213"/>
      <c r="BH28" s="213"/>
      <c r="BI28" s="213"/>
    </row>
    <row r="29" spans="1:35" s="168" customFormat="1" ht="19.5" customHeight="1">
      <c r="A29" s="170">
        <v>24</v>
      </c>
      <c r="B29" s="169" t="s">
        <v>42</v>
      </c>
      <c r="C29" s="167">
        <v>12775</v>
      </c>
      <c r="D29" s="171">
        <f>G29+J29+M29+P29+S29+V29</f>
        <v>266.8</v>
      </c>
      <c r="E29" s="151">
        <f>H29+K29+N29+Q29+T29+W29</f>
        <v>257.9</v>
      </c>
      <c r="F29" s="151">
        <f>L29+I29+O29+R29+U29+X29</f>
        <v>8.9</v>
      </c>
      <c r="G29" s="172">
        <f>SUM(H29:I29)</f>
        <v>0</v>
      </c>
      <c r="H29" s="185">
        <v>0</v>
      </c>
      <c r="I29" s="185">
        <v>0</v>
      </c>
      <c r="J29" s="172">
        <f>SUM(K29:L29)</f>
        <v>177.29999999999998</v>
      </c>
      <c r="K29" s="185">
        <v>171.7</v>
      </c>
      <c r="L29" s="185">
        <v>5.6</v>
      </c>
      <c r="M29" s="172">
        <f>SUM(N29:O29)</f>
        <v>9</v>
      </c>
      <c r="N29" s="185">
        <v>7.1</v>
      </c>
      <c r="O29" s="185">
        <v>1.9</v>
      </c>
      <c r="P29" s="172">
        <f>SUM(Q29:R29)</f>
        <v>76.2</v>
      </c>
      <c r="Q29" s="185">
        <v>74.8</v>
      </c>
      <c r="R29" s="185">
        <v>1.4</v>
      </c>
      <c r="S29" s="172">
        <f>SUM(T29:U29)</f>
        <v>0</v>
      </c>
      <c r="T29" s="185">
        <v>0</v>
      </c>
      <c r="U29" s="185">
        <v>0</v>
      </c>
      <c r="V29" s="172">
        <f>SUM(W29:X29)</f>
        <v>4.3</v>
      </c>
      <c r="W29" s="185">
        <v>4.3</v>
      </c>
      <c r="X29" s="185">
        <v>0</v>
      </c>
      <c r="Y29" s="174">
        <v>86.6</v>
      </c>
      <c r="Z29" s="175">
        <f>D29+Y29</f>
        <v>353.4</v>
      </c>
      <c r="AA29" s="189">
        <f t="shared" si="4"/>
        <v>266.8</v>
      </c>
      <c r="AB29" s="173">
        <f t="shared" si="5"/>
        <v>190.6</v>
      </c>
      <c r="AC29" s="190">
        <f t="shared" si="6"/>
        <v>76.2</v>
      </c>
      <c r="AD29" s="179">
        <f t="shared" si="7"/>
        <v>673.6948424973172</v>
      </c>
      <c r="AE29" s="180">
        <f t="shared" si="8"/>
        <v>481.28274730130676</v>
      </c>
      <c r="AF29" s="181">
        <f t="shared" si="9"/>
        <v>192.41209519601034</v>
      </c>
      <c r="AG29" s="182">
        <f t="shared" si="10"/>
        <v>892.3679060665362</v>
      </c>
      <c r="AH29" s="183">
        <f t="shared" si="11"/>
        <v>218.6730635692191</v>
      </c>
      <c r="AI29" s="184">
        <f t="shared" si="1"/>
        <v>28.560719640179908</v>
      </c>
    </row>
    <row r="30" spans="1:35" s="168" customFormat="1" ht="19.5" customHeight="1">
      <c r="A30" s="170">
        <v>25</v>
      </c>
      <c r="B30" s="169" t="s">
        <v>43</v>
      </c>
      <c r="C30" s="167">
        <v>16993</v>
      </c>
      <c r="D30" s="171">
        <f t="shared" si="12"/>
        <v>331.49999999999994</v>
      </c>
      <c r="E30" s="151">
        <f t="shared" si="12"/>
        <v>315.79999999999995</v>
      </c>
      <c r="F30" s="151">
        <f t="shared" si="12"/>
        <v>15.700000000000001</v>
      </c>
      <c r="G30" s="172">
        <f t="shared" si="2"/>
        <v>0</v>
      </c>
      <c r="H30" s="185">
        <v>0</v>
      </c>
      <c r="I30" s="185">
        <v>0</v>
      </c>
      <c r="J30" s="172">
        <f t="shared" si="13"/>
        <v>288.79999999999995</v>
      </c>
      <c r="K30" s="185">
        <v>279.9</v>
      </c>
      <c r="L30" s="185">
        <v>8.9</v>
      </c>
      <c r="M30" s="172">
        <f t="shared" si="14"/>
        <v>11.8</v>
      </c>
      <c r="N30" s="185">
        <v>9.4</v>
      </c>
      <c r="O30" s="185">
        <v>2.4</v>
      </c>
      <c r="P30" s="172">
        <f t="shared" si="15"/>
        <v>25.4</v>
      </c>
      <c r="Q30" s="185">
        <v>25.4</v>
      </c>
      <c r="R30" s="185">
        <v>0</v>
      </c>
      <c r="S30" s="172">
        <f t="shared" si="16"/>
        <v>0</v>
      </c>
      <c r="T30" s="185">
        <v>0</v>
      </c>
      <c r="U30" s="185">
        <v>0</v>
      </c>
      <c r="V30" s="172">
        <f t="shared" si="17"/>
        <v>5.5</v>
      </c>
      <c r="W30" s="185">
        <v>1.1</v>
      </c>
      <c r="X30" s="185">
        <v>4.4</v>
      </c>
      <c r="Y30" s="174">
        <v>64.9</v>
      </c>
      <c r="Z30" s="175">
        <f t="shared" si="3"/>
        <v>396.4</v>
      </c>
      <c r="AA30" s="176">
        <f t="shared" si="4"/>
        <v>331.49999999999994</v>
      </c>
      <c r="AB30" s="177">
        <f t="shared" si="5"/>
        <v>306.09999999999997</v>
      </c>
      <c r="AC30" s="178">
        <f t="shared" si="6"/>
        <v>25.4</v>
      </c>
      <c r="AD30" s="179">
        <f t="shared" si="7"/>
        <v>629.2913780437106</v>
      </c>
      <c r="AE30" s="180">
        <f t="shared" si="8"/>
        <v>581.0741804500144</v>
      </c>
      <c r="AF30" s="181">
        <f t="shared" si="9"/>
        <v>48.21719759369607</v>
      </c>
      <c r="AG30" s="182">
        <f t="shared" si="10"/>
        <v>752.4920128402017</v>
      </c>
      <c r="AH30" s="183">
        <f t="shared" si="11"/>
        <v>123.20063479649116</v>
      </c>
      <c r="AI30" s="184">
        <f t="shared" si="1"/>
        <v>7.66214177978884</v>
      </c>
    </row>
    <row r="31" spans="1:35" s="168" customFormat="1" ht="19.5" customHeight="1">
      <c r="A31" s="170">
        <v>26</v>
      </c>
      <c r="B31" s="169" t="s">
        <v>151</v>
      </c>
      <c r="C31" s="167">
        <v>10584</v>
      </c>
      <c r="D31" s="171">
        <f t="shared" si="12"/>
        <v>167.50000000000003</v>
      </c>
      <c r="E31" s="151">
        <f t="shared" si="12"/>
        <v>164.70000000000002</v>
      </c>
      <c r="F31" s="151">
        <f t="shared" si="12"/>
        <v>2.8</v>
      </c>
      <c r="G31" s="172">
        <f t="shared" si="2"/>
        <v>0</v>
      </c>
      <c r="H31" s="185">
        <v>0</v>
      </c>
      <c r="I31" s="185">
        <v>0</v>
      </c>
      <c r="J31" s="172">
        <f t="shared" si="13"/>
        <v>130</v>
      </c>
      <c r="K31" s="185">
        <v>129.3</v>
      </c>
      <c r="L31" s="185">
        <v>0.7</v>
      </c>
      <c r="M31" s="172">
        <f t="shared" si="14"/>
        <v>7.8</v>
      </c>
      <c r="N31" s="185">
        <v>7.1</v>
      </c>
      <c r="O31" s="185">
        <v>0.7</v>
      </c>
      <c r="P31" s="172">
        <f t="shared" si="15"/>
        <v>26.8</v>
      </c>
      <c r="Q31" s="185">
        <v>26.8</v>
      </c>
      <c r="R31" s="185">
        <v>0</v>
      </c>
      <c r="S31" s="172">
        <f t="shared" si="16"/>
        <v>0</v>
      </c>
      <c r="T31" s="185">
        <v>0</v>
      </c>
      <c r="U31" s="185">
        <v>0</v>
      </c>
      <c r="V31" s="172">
        <f t="shared" si="17"/>
        <v>2.9</v>
      </c>
      <c r="W31" s="185">
        <v>1.5</v>
      </c>
      <c r="X31" s="185">
        <v>1.4</v>
      </c>
      <c r="Y31" s="174">
        <v>62.4</v>
      </c>
      <c r="Z31" s="175">
        <f t="shared" si="3"/>
        <v>229.90000000000003</v>
      </c>
      <c r="AA31" s="176">
        <f t="shared" si="4"/>
        <v>167.50000000000003</v>
      </c>
      <c r="AB31" s="177">
        <f t="shared" si="5"/>
        <v>140.70000000000002</v>
      </c>
      <c r="AC31" s="178">
        <f t="shared" si="6"/>
        <v>26.8</v>
      </c>
      <c r="AD31" s="179">
        <f t="shared" si="7"/>
        <v>510.5088630434254</v>
      </c>
      <c r="AE31" s="180">
        <f t="shared" si="8"/>
        <v>428.8274449564773</v>
      </c>
      <c r="AF31" s="181">
        <f t="shared" si="9"/>
        <v>81.68141808694804</v>
      </c>
      <c r="AG31" s="182">
        <f t="shared" si="10"/>
        <v>700.6924633652745</v>
      </c>
      <c r="AH31" s="183">
        <f t="shared" si="11"/>
        <v>190.18360032184918</v>
      </c>
      <c r="AI31" s="184">
        <f t="shared" si="1"/>
        <v>15.999999999999996</v>
      </c>
    </row>
    <row r="32" spans="1:35" s="168" customFormat="1" ht="19.5" customHeight="1">
      <c r="A32" s="170">
        <v>27</v>
      </c>
      <c r="B32" s="169" t="s">
        <v>45</v>
      </c>
      <c r="C32" s="167">
        <v>3751</v>
      </c>
      <c r="D32" s="171">
        <f t="shared" si="12"/>
        <v>54</v>
      </c>
      <c r="E32" s="151">
        <f t="shared" si="12"/>
        <v>53.5</v>
      </c>
      <c r="F32" s="151">
        <f t="shared" si="12"/>
        <v>0.5</v>
      </c>
      <c r="G32" s="172">
        <f>SUM(H32:I32)</f>
        <v>0</v>
      </c>
      <c r="H32" s="185">
        <v>0</v>
      </c>
      <c r="I32" s="185">
        <v>0</v>
      </c>
      <c r="J32" s="172">
        <f>SUM(K32:L32)</f>
        <v>45.4</v>
      </c>
      <c r="K32" s="185">
        <v>45</v>
      </c>
      <c r="L32" s="185">
        <v>0.4</v>
      </c>
      <c r="M32" s="172">
        <f>SUM(N32:O32)</f>
        <v>2.5</v>
      </c>
      <c r="N32" s="185">
        <v>2.4</v>
      </c>
      <c r="O32" s="185">
        <v>0.1</v>
      </c>
      <c r="P32" s="172">
        <f>SUM(Q32:R32)</f>
        <v>6.1</v>
      </c>
      <c r="Q32" s="185">
        <v>6.1</v>
      </c>
      <c r="R32" s="185">
        <v>0</v>
      </c>
      <c r="S32" s="172">
        <f>SUM(T32:U32)</f>
        <v>0</v>
      </c>
      <c r="T32" s="185">
        <v>0</v>
      </c>
      <c r="U32" s="185">
        <v>0</v>
      </c>
      <c r="V32" s="172">
        <f>SUM(W32:X32)</f>
        <v>0</v>
      </c>
      <c r="W32" s="185">
        <v>0</v>
      </c>
      <c r="X32" s="185">
        <v>0</v>
      </c>
      <c r="Y32" s="174">
        <v>21.7</v>
      </c>
      <c r="Z32" s="175">
        <f>D32+Y32</f>
        <v>75.7</v>
      </c>
      <c r="AA32" s="176">
        <f t="shared" si="4"/>
        <v>54</v>
      </c>
      <c r="AB32" s="177">
        <f t="shared" si="5"/>
        <v>47.9</v>
      </c>
      <c r="AC32" s="178">
        <f t="shared" si="6"/>
        <v>6.1</v>
      </c>
      <c r="AD32" s="179">
        <f t="shared" si="7"/>
        <v>464.3922910879679</v>
      </c>
      <c r="AE32" s="180">
        <f t="shared" si="8"/>
        <v>411.9331619095123</v>
      </c>
      <c r="AF32" s="181">
        <f t="shared" si="9"/>
        <v>52.45912917845563</v>
      </c>
      <c r="AG32" s="182">
        <f t="shared" si="10"/>
        <v>651.0091932473921</v>
      </c>
      <c r="AH32" s="183">
        <f t="shared" si="11"/>
        <v>186.61690215942414</v>
      </c>
      <c r="AI32" s="184">
        <f t="shared" si="1"/>
        <v>11.296296296296296</v>
      </c>
    </row>
    <row r="33" spans="1:35" s="164" customFormat="1" ht="19.5" customHeight="1">
      <c r="A33" s="165">
        <v>28</v>
      </c>
      <c r="B33" s="169" t="s">
        <v>152</v>
      </c>
      <c r="C33" s="167">
        <v>2949</v>
      </c>
      <c r="D33" s="171">
        <f t="shared" si="12"/>
        <v>62.8</v>
      </c>
      <c r="E33" s="151">
        <f t="shared" si="12"/>
        <v>60.3</v>
      </c>
      <c r="F33" s="151">
        <f t="shared" si="12"/>
        <v>2.5</v>
      </c>
      <c r="G33" s="172">
        <f t="shared" si="2"/>
        <v>0</v>
      </c>
      <c r="H33" s="185">
        <v>0</v>
      </c>
      <c r="I33" s="185">
        <v>0</v>
      </c>
      <c r="J33" s="172">
        <f t="shared" si="13"/>
        <v>52.9</v>
      </c>
      <c r="K33" s="173">
        <v>51.3</v>
      </c>
      <c r="L33" s="173">
        <v>1.6</v>
      </c>
      <c r="M33" s="172">
        <f t="shared" si="14"/>
        <v>4</v>
      </c>
      <c r="N33" s="173">
        <v>3.1</v>
      </c>
      <c r="O33" s="173">
        <v>0.9</v>
      </c>
      <c r="P33" s="172">
        <f t="shared" si="15"/>
        <v>5.9</v>
      </c>
      <c r="Q33" s="173">
        <v>5.9</v>
      </c>
      <c r="R33" s="173">
        <v>0</v>
      </c>
      <c r="S33" s="172">
        <f t="shared" si="16"/>
        <v>0</v>
      </c>
      <c r="T33" s="173">
        <v>0</v>
      </c>
      <c r="U33" s="173">
        <v>0</v>
      </c>
      <c r="V33" s="172">
        <f t="shared" si="17"/>
        <v>0</v>
      </c>
      <c r="W33" s="173">
        <v>0</v>
      </c>
      <c r="X33" s="173">
        <v>0</v>
      </c>
      <c r="Y33" s="174">
        <v>17</v>
      </c>
      <c r="Z33" s="175">
        <f>D33+Y33</f>
        <v>79.8</v>
      </c>
      <c r="AA33" s="176">
        <f t="shared" si="4"/>
        <v>62.8</v>
      </c>
      <c r="AB33" s="177">
        <f t="shared" si="5"/>
        <v>56.9</v>
      </c>
      <c r="AC33" s="178">
        <f t="shared" si="6"/>
        <v>5.9</v>
      </c>
      <c r="AD33" s="179">
        <f t="shared" si="7"/>
        <v>686.9469147551383</v>
      </c>
      <c r="AE33" s="180">
        <f t="shared" si="8"/>
        <v>622.4089084326016</v>
      </c>
      <c r="AF33" s="181">
        <f t="shared" si="9"/>
        <v>64.53800632253689</v>
      </c>
      <c r="AG33" s="182">
        <f t="shared" si="10"/>
        <v>872.9038821251598</v>
      </c>
      <c r="AH33" s="183">
        <f t="shared" si="11"/>
        <v>185.95696737002154</v>
      </c>
      <c r="AI33" s="184">
        <f t="shared" si="1"/>
        <v>9.394904458598727</v>
      </c>
    </row>
    <row r="34" spans="1:35" s="164" customFormat="1" ht="19.5" customHeight="1">
      <c r="A34" s="170">
        <v>29</v>
      </c>
      <c r="B34" s="169" t="s">
        <v>47</v>
      </c>
      <c r="C34" s="167">
        <v>10220</v>
      </c>
      <c r="D34" s="171">
        <f t="shared" si="12"/>
        <v>134</v>
      </c>
      <c r="E34" s="151">
        <f t="shared" si="12"/>
        <v>132.5</v>
      </c>
      <c r="F34" s="151">
        <f t="shared" si="12"/>
        <v>1.5000000000000002</v>
      </c>
      <c r="G34" s="172">
        <f t="shared" si="2"/>
        <v>0</v>
      </c>
      <c r="H34" s="185">
        <v>0</v>
      </c>
      <c r="I34" s="185">
        <v>0</v>
      </c>
      <c r="J34" s="172">
        <f t="shared" si="13"/>
        <v>100.7</v>
      </c>
      <c r="K34" s="173">
        <v>100.2</v>
      </c>
      <c r="L34" s="173">
        <v>0.5</v>
      </c>
      <c r="M34" s="172">
        <f t="shared" si="14"/>
        <v>6.3</v>
      </c>
      <c r="N34" s="173">
        <v>6</v>
      </c>
      <c r="O34" s="185">
        <v>0.3</v>
      </c>
      <c r="P34" s="172">
        <f t="shared" si="15"/>
        <v>26.7</v>
      </c>
      <c r="Q34" s="173">
        <v>26.3</v>
      </c>
      <c r="R34" s="173">
        <v>0.4</v>
      </c>
      <c r="S34" s="172">
        <f t="shared" si="16"/>
        <v>0</v>
      </c>
      <c r="T34" s="173">
        <v>0</v>
      </c>
      <c r="U34" s="173">
        <v>0</v>
      </c>
      <c r="V34" s="172">
        <f t="shared" si="17"/>
        <v>0.3</v>
      </c>
      <c r="W34" s="173">
        <v>0</v>
      </c>
      <c r="X34" s="173">
        <v>0.3</v>
      </c>
      <c r="Y34" s="174">
        <v>27.2</v>
      </c>
      <c r="Z34" s="175">
        <f t="shared" si="3"/>
        <v>161.2</v>
      </c>
      <c r="AA34" s="176">
        <f t="shared" si="4"/>
        <v>134</v>
      </c>
      <c r="AB34" s="177">
        <f t="shared" si="5"/>
        <v>107.3</v>
      </c>
      <c r="AC34" s="178">
        <f t="shared" si="6"/>
        <v>26.7</v>
      </c>
      <c r="AD34" s="179">
        <f t="shared" si="7"/>
        <v>422.9530963954296</v>
      </c>
      <c r="AE34" s="180">
        <f t="shared" si="8"/>
        <v>338.6781137554447</v>
      </c>
      <c r="AF34" s="181">
        <f t="shared" si="9"/>
        <v>84.27498263998484</v>
      </c>
      <c r="AG34" s="182">
        <f t="shared" si="10"/>
        <v>508.8062622309197</v>
      </c>
      <c r="AH34" s="183">
        <f t="shared" si="11"/>
        <v>85.85316583549017</v>
      </c>
      <c r="AI34" s="184">
        <f t="shared" si="1"/>
        <v>19.925373134328357</v>
      </c>
    </row>
    <row r="35" spans="1:35" s="168" customFormat="1" ht="19.5" customHeight="1">
      <c r="A35" s="170">
        <v>30</v>
      </c>
      <c r="B35" s="169" t="s">
        <v>48</v>
      </c>
      <c r="C35" s="167">
        <v>4567</v>
      </c>
      <c r="D35" s="171">
        <f>G35+J35+M35+P35+S35+V35</f>
        <v>84.10000000000001</v>
      </c>
      <c r="E35" s="151">
        <f>H35+K35+N35+Q35+T35+W35</f>
        <v>78.89999999999999</v>
      </c>
      <c r="F35" s="151">
        <f>I35+L35+O35+R35+U35+X35</f>
        <v>5.199999999999999</v>
      </c>
      <c r="G35" s="172">
        <f>SUM(H35:I35)</f>
        <v>0</v>
      </c>
      <c r="H35" s="185">
        <v>0</v>
      </c>
      <c r="I35" s="185">
        <v>0</v>
      </c>
      <c r="J35" s="172">
        <f>SUM(K35:L35)</f>
        <v>71</v>
      </c>
      <c r="K35" s="173">
        <v>66</v>
      </c>
      <c r="L35" s="173">
        <v>5</v>
      </c>
      <c r="M35" s="172">
        <f>SUM(N35:O35)</f>
        <v>3.9</v>
      </c>
      <c r="N35" s="173">
        <v>3.8</v>
      </c>
      <c r="O35" s="185">
        <v>0.1</v>
      </c>
      <c r="P35" s="172">
        <f>SUM(Q35:R35)</f>
        <v>9.2</v>
      </c>
      <c r="Q35" s="173">
        <v>9.1</v>
      </c>
      <c r="R35" s="173">
        <v>0.1</v>
      </c>
      <c r="S35" s="172">
        <f>SUM(T35:U35)</f>
        <v>0</v>
      </c>
      <c r="T35" s="173">
        <v>0</v>
      </c>
      <c r="U35" s="173">
        <v>0</v>
      </c>
      <c r="V35" s="172">
        <f>SUM(W35:X35)</f>
        <v>0</v>
      </c>
      <c r="W35" s="173">
        <v>0</v>
      </c>
      <c r="X35" s="173">
        <v>0</v>
      </c>
      <c r="Y35" s="174">
        <v>26.1</v>
      </c>
      <c r="Z35" s="175">
        <f>D35+Y35</f>
        <v>110.20000000000002</v>
      </c>
      <c r="AA35" s="176">
        <f t="shared" si="4"/>
        <v>84.10000000000001</v>
      </c>
      <c r="AB35" s="177">
        <f t="shared" si="5"/>
        <v>74.9</v>
      </c>
      <c r="AC35" s="178">
        <f t="shared" si="6"/>
        <v>9.2</v>
      </c>
      <c r="AD35" s="179">
        <f t="shared" si="7"/>
        <v>594.0230404656124</v>
      </c>
      <c r="AE35" s="180">
        <f t="shared" si="8"/>
        <v>529.0407340175311</v>
      </c>
      <c r="AF35" s="181">
        <f t="shared" si="9"/>
        <v>64.98230644808125</v>
      </c>
      <c r="AG35" s="182">
        <f t="shared" si="10"/>
        <v>778.3750185411475</v>
      </c>
      <c r="AH35" s="183">
        <f t="shared" si="11"/>
        <v>184.35197807553487</v>
      </c>
      <c r="AI35" s="184">
        <f t="shared" si="1"/>
        <v>10.939357907253267</v>
      </c>
    </row>
    <row r="36" spans="1:35" s="164" customFormat="1" ht="19.5" customHeight="1">
      <c r="A36" s="170">
        <v>31</v>
      </c>
      <c r="B36" s="169" t="s">
        <v>153</v>
      </c>
      <c r="C36" s="167">
        <v>6368</v>
      </c>
      <c r="D36" s="171">
        <f t="shared" si="12"/>
        <v>106.70000000000002</v>
      </c>
      <c r="E36" s="151">
        <f t="shared" si="12"/>
        <v>104.80000000000001</v>
      </c>
      <c r="F36" s="151">
        <f t="shared" si="12"/>
        <v>1.9</v>
      </c>
      <c r="G36" s="172">
        <f t="shared" si="2"/>
        <v>0</v>
      </c>
      <c r="H36" s="185">
        <v>0</v>
      </c>
      <c r="I36" s="173">
        <v>0</v>
      </c>
      <c r="J36" s="172">
        <f t="shared" si="13"/>
        <v>84.60000000000001</v>
      </c>
      <c r="K36" s="173">
        <v>83.7</v>
      </c>
      <c r="L36" s="173">
        <v>0.9</v>
      </c>
      <c r="M36" s="172">
        <f t="shared" si="14"/>
        <v>5</v>
      </c>
      <c r="N36" s="173">
        <v>4.4</v>
      </c>
      <c r="O36" s="173">
        <v>0.6</v>
      </c>
      <c r="P36" s="172">
        <f t="shared" si="15"/>
        <v>10.7</v>
      </c>
      <c r="Q36" s="173">
        <v>10.7</v>
      </c>
      <c r="R36" s="173">
        <v>0</v>
      </c>
      <c r="S36" s="172">
        <f t="shared" si="16"/>
        <v>0</v>
      </c>
      <c r="T36" s="173">
        <v>0</v>
      </c>
      <c r="U36" s="173">
        <v>0</v>
      </c>
      <c r="V36" s="172">
        <f>SUM(W36:X36)</f>
        <v>6.4</v>
      </c>
      <c r="W36" s="173">
        <v>6</v>
      </c>
      <c r="X36" s="173">
        <v>0.4</v>
      </c>
      <c r="Y36" s="174">
        <v>29.5</v>
      </c>
      <c r="Z36" s="175">
        <f t="shared" si="3"/>
        <v>136.20000000000002</v>
      </c>
      <c r="AA36" s="176">
        <f t="shared" si="4"/>
        <v>106.70000000000002</v>
      </c>
      <c r="AB36" s="177">
        <f t="shared" si="5"/>
        <v>96.00000000000001</v>
      </c>
      <c r="AC36" s="178">
        <f t="shared" si="6"/>
        <v>10.7</v>
      </c>
      <c r="AD36" s="179">
        <f t="shared" si="7"/>
        <v>540.5049440752149</v>
      </c>
      <c r="AE36" s="180">
        <f t="shared" si="8"/>
        <v>486.30248014264885</v>
      </c>
      <c r="AF36" s="181">
        <f t="shared" si="9"/>
        <v>54.202463932566054</v>
      </c>
      <c r="AG36" s="182">
        <f t="shared" si="10"/>
        <v>689.941643702383</v>
      </c>
      <c r="AH36" s="183">
        <f t="shared" si="11"/>
        <v>149.4366996271681</v>
      </c>
      <c r="AI36" s="184">
        <f t="shared" si="1"/>
        <v>10.028116213683223</v>
      </c>
    </row>
    <row r="37" spans="1:35" s="164" customFormat="1" ht="19.5" customHeight="1">
      <c r="A37" s="170">
        <v>32</v>
      </c>
      <c r="B37" s="169" t="s">
        <v>154</v>
      </c>
      <c r="C37" s="167">
        <v>18515</v>
      </c>
      <c r="D37" s="171">
        <f t="shared" si="12"/>
        <v>291.7</v>
      </c>
      <c r="E37" s="151">
        <f t="shared" si="12"/>
        <v>263.79999999999995</v>
      </c>
      <c r="F37" s="151">
        <f t="shared" si="12"/>
        <v>27.9</v>
      </c>
      <c r="G37" s="172">
        <f t="shared" si="2"/>
        <v>0</v>
      </c>
      <c r="H37" s="173">
        <v>0</v>
      </c>
      <c r="I37" s="173">
        <v>0</v>
      </c>
      <c r="J37" s="172">
        <f t="shared" si="13"/>
        <v>235.7</v>
      </c>
      <c r="K37" s="173">
        <v>216.7</v>
      </c>
      <c r="L37" s="173">
        <v>19</v>
      </c>
      <c r="M37" s="172">
        <f t="shared" si="14"/>
        <v>20.1</v>
      </c>
      <c r="N37" s="173">
        <v>13.2</v>
      </c>
      <c r="O37" s="173">
        <v>6.9</v>
      </c>
      <c r="P37" s="172">
        <f t="shared" si="15"/>
        <v>35.9</v>
      </c>
      <c r="Q37" s="173">
        <v>33.9</v>
      </c>
      <c r="R37" s="173">
        <v>2</v>
      </c>
      <c r="S37" s="172">
        <f t="shared" si="16"/>
        <v>0</v>
      </c>
      <c r="T37" s="173">
        <v>0</v>
      </c>
      <c r="U37" s="173">
        <v>0</v>
      </c>
      <c r="V37" s="172">
        <f t="shared" si="17"/>
        <v>0</v>
      </c>
      <c r="W37" s="173">
        <v>0</v>
      </c>
      <c r="X37" s="173">
        <v>0</v>
      </c>
      <c r="Y37" s="174">
        <v>65.2</v>
      </c>
      <c r="Z37" s="175">
        <f t="shared" si="3"/>
        <v>356.9</v>
      </c>
      <c r="AA37" s="176">
        <f t="shared" si="4"/>
        <v>291.7</v>
      </c>
      <c r="AB37" s="177">
        <f t="shared" si="5"/>
        <v>255.79999999999998</v>
      </c>
      <c r="AC37" s="178">
        <f t="shared" si="6"/>
        <v>35.9</v>
      </c>
      <c r="AD37" s="179">
        <f t="shared" si="7"/>
        <v>508.21914228219487</v>
      </c>
      <c r="AE37" s="180">
        <f t="shared" si="8"/>
        <v>445.6717744113317</v>
      </c>
      <c r="AF37" s="181">
        <f t="shared" si="9"/>
        <v>62.547367870863205</v>
      </c>
      <c r="AG37" s="182">
        <f t="shared" si="10"/>
        <v>621.8149190281638</v>
      </c>
      <c r="AH37" s="183">
        <f t="shared" si="11"/>
        <v>113.59577674596883</v>
      </c>
      <c r="AI37" s="184">
        <f t="shared" si="1"/>
        <v>12.307164895440522</v>
      </c>
    </row>
    <row r="38" spans="1:35" s="164" customFormat="1" ht="19.5" customHeight="1" thickBot="1">
      <c r="A38" s="191">
        <v>33</v>
      </c>
      <c r="B38" s="192" t="s">
        <v>51</v>
      </c>
      <c r="C38" s="193">
        <v>13991</v>
      </c>
      <c r="D38" s="194">
        <f t="shared" si="12"/>
        <v>244.40000000000003</v>
      </c>
      <c r="E38" s="195">
        <f t="shared" si="12"/>
        <v>233.79999999999995</v>
      </c>
      <c r="F38" s="195">
        <f t="shared" si="12"/>
        <v>10.6</v>
      </c>
      <c r="G38" s="196">
        <f t="shared" si="2"/>
        <v>0</v>
      </c>
      <c r="H38" s="195">
        <v>0</v>
      </c>
      <c r="I38" s="195">
        <v>0</v>
      </c>
      <c r="J38" s="196">
        <f t="shared" si="13"/>
        <v>168.9</v>
      </c>
      <c r="K38" s="195">
        <v>167.1</v>
      </c>
      <c r="L38" s="195">
        <v>1.8</v>
      </c>
      <c r="M38" s="196">
        <f t="shared" si="14"/>
        <v>8.8</v>
      </c>
      <c r="N38" s="195">
        <v>7.7</v>
      </c>
      <c r="O38" s="195">
        <v>1.1</v>
      </c>
      <c r="P38" s="196">
        <f t="shared" si="15"/>
        <v>40.4</v>
      </c>
      <c r="Q38" s="195">
        <v>39.8</v>
      </c>
      <c r="R38" s="195">
        <v>0.6</v>
      </c>
      <c r="S38" s="196">
        <f t="shared" si="16"/>
        <v>0</v>
      </c>
      <c r="T38" s="195">
        <v>0</v>
      </c>
      <c r="U38" s="195">
        <v>0</v>
      </c>
      <c r="V38" s="196">
        <f t="shared" si="17"/>
        <v>26.299999999999997</v>
      </c>
      <c r="W38" s="195">
        <v>19.2</v>
      </c>
      <c r="X38" s="195">
        <v>7.1</v>
      </c>
      <c r="Y38" s="197">
        <v>66.1</v>
      </c>
      <c r="Z38" s="198">
        <f t="shared" si="3"/>
        <v>310.5</v>
      </c>
      <c r="AA38" s="199">
        <f t="shared" si="4"/>
        <v>244.4</v>
      </c>
      <c r="AB38" s="200">
        <f t="shared" si="5"/>
        <v>204</v>
      </c>
      <c r="AC38" s="201">
        <f t="shared" si="6"/>
        <v>40.4</v>
      </c>
      <c r="AD38" s="202">
        <f t="shared" si="7"/>
        <v>563.4958879095086</v>
      </c>
      <c r="AE38" s="203">
        <f t="shared" si="8"/>
        <v>470.3484498099008</v>
      </c>
      <c r="AF38" s="204">
        <f t="shared" si="9"/>
        <v>93.14743809960781</v>
      </c>
      <c r="AG38" s="205">
        <f t="shared" si="10"/>
        <v>715.8980081665402</v>
      </c>
      <c r="AH38" s="206">
        <f t="shared" si="11"/>
        <v>152.40212025703156</v>
      </c>
      <c r="AI38" s="207">
        <f t="shared" si="1"/>
        <v>16.53027823240589</v>
      </c>
    </row>
    <row r="39" ht="15" customHeight="1">
      <c r="A39" s="214"/>
    </row>
  </sheetData>
  <sheetProtection/>
  <mergeCells count="18">
    <mergeCell ref="AD1:AF3"/>
    <mergeCell ref="P3:R3"/>
    <mergeCell ref="S3:U3"/>
    <mergeCell ref="V3:X3"/>
    <mergeCell ref="M3:O3"/>
    <mergeCell ref="A1:B4"/>
    <mergeCell ref="C1:C4"/>
    <mergeCell ref="AA1:AC3"/>
    <mergeCell ref="A5:B5"/>
    <mergeCell ref="AG1:AG4"/>
    <mergeCell ref="AH1:AH4"/>
    <mergeCell ref="AI1:AI4"/>
    <mergeCell ref="D2:F3"/>
    <mergeCell ref="G2:X2"/>
    <mergeCell ref="Y2:Y4"/>
    <mergeCell ref="Z2:Z4"/>
    <mergeCell ref="G3:I3"/>
    <mergeCell ref="J3:L3"/>
  </mergeCells>
  <printOptions horizontalCentered="1"/>
  <pageMargins left="0.3937007874015748" right="0.3937007874015748" top="0.5905511811023623" bottom="0.5905511811023623" header="0.5118110236220472" footer="0.5118110236220472"/>
  <pageSetup horizontalDpi="600" verticalDpi="600" orientation="landscape" paperSize="9" scale="68" r:id="rId3"/>
  <colBreaks count="1" manualBreakCount="1">
    <brk id="18" max="65535" man="1"/>
  </colBreaks>
  <legacyDrawing r:id="rId2"/>
</worksheet>
</file>

<file path=xl/worksheets/sheet9.xml><?xml version="1.0" encoding="utf-8"?>
<worksheet xmlns="http://schemas.openxmlformats.org/spreadsheetml/2006/main" xmlns:r="http://schemas.openxmlformats.org/officeDocument/2006/relationships">
  <dimension ref="A1:BI39"/>
  <sheetViews>
    <sheetView view="pageBreakPreview" zoomScale="75" zoomScaleSheetLayoutView="75" zoomScalePageLayoutView="0" workbookViewId="0" topLeftCell="A1">
      <selection activeCell="AH15" sqref="AH15:AH17"/>
    </sheetView>
  </sheetViews>
  <sheetFormatPr defaultColWidth="9.00390625" defaultRowHeight="15" customHeight="1"/>
  <cols>
    <col min="1" max="1" width="3.75390625" style="8" customWidth="1"/>
    <col min="2" max="2" width="11.625" style="1" customWidth="1"/>
    <col min="3" max="3" width="10.625" style="8" customWidth="1"/>
    <col min="4" max="4" width="10.625" style="11" customWidth="1"/>
    <col min="5" max="6" width="10.625" style="9" customWidth="1"/>
    <col min="7" max="20" width="10.625" style="1" customWidth="1"/>
    <col min="21" max="21" width="12.00390625" style="1" bestFit="1" customWidth="1"/>
    <col min="22" max="29" width="10.625" style="1" customWidth="1"/>
    <col min="30" max="32" width="10.625" style="10" customWidth="1"/>
    <col min="33" max="34" width="9.00390625" style="10" customWidth="1"/>
    <col min="35" max="16384" width="9.00390625" style="1" customWidth="1"/>
  </cols>
  <sheetData>
    <row r="1" spans="1:35" ht="15" customHeight="1">
      <c r="A1" s="318" t="s">
        <v>97</v>
      </c>
      <c r="B1" s="319"/>
      <c r="C1" s="324" t="s">
        <v>0</v>
      </c>
      <c r="D1" s="75"/>
      <c r="E1" s="76"/>
      <c r="F1" s="76"/>
      <c r="G1" s="77"/>
      <c r="H1" s="77"/>
      <c r="I1" s="77"/>
      <c r="J1" s="77"/>
      <c r="K1" s="77"/>
      <c r="L1" s="77"/>
      <c r="M1" s="77"/>
      <c r="N1" s="77"/>
      <c r="O1" s="77"/>
      <c r="P1" s="77"/>
      <c r="Q1" s="77"/>
      <c r="R1" s="77"/>
      <c r="S1" s="77"/>
      <c r="T1" s="77"/>
      <c r="U1" s="77"/>
      <c r="V1" s="77"/>
      <c r="W1" s="77"/>
      <c r="X1" s="77"/>
      <c r="Y1" s="77"/>
      <c r="Z1" s="78"/>
      <c r="AA1" s="342" t="s">
        <v>1</v>
      </c>
      <c r="AB1" s="343"/>
      <c r="AC1" s="344"/>
      <c r="AD1" s="348" t="s">
        <v>2</v>
      </c>
      <c r="AE1" s="348"/>
      <c r="AF1" s="348"/>
      <c r="AG1" s="312" t="s">
        <v>3</v>
      </c>
      <c r="AH1" s="315" t="s">
        <v>4</v>
      </c>
      <c r="AI1" s="329" t="s">
        <v>5</v>
      </c>
    </row>
    <row r="2" spans="1:35" ht="19.5" customHeight="1">
      <c r="A2" s="320"/>
      <c r="B2" s="321"/>
      <c r="C2" s="325"/>
      <c r="D2" s="332" t="s">
        <v>1</v>
      </c>
      <c r="E2" s="333"/>
      <c r="F2" s="334"/>
      <c r="G2" s="336"/>
      <c r="H2" s="336"/>
      <c r="I2" s="336"/>
      <c r="J2" s="336"/>
      <c r="K2" s="336"/>
      <c r="L2" s="336"/>
      <c r="M2" s="336"/>
      <c r="N2" s="336"/>
      <c r="O2" s="336"/>
      <c r="P2" s="336"/>
      <c r="Q2" s="336"/>
      <c r="R2" s="336"/>
      <c r="S2" s="336"/>
      <c r="T2" s="336"/>
      <c r="U2" s="336"/>
      <c r="V2" s="336"/>
      <c r="W2" s="336"/>
      <c r="X2" s="337"/>
      <c r="Y2" s="338" t="s">
        <v>6</v>
      </c>
      <c r="Z2" s="340" t="s">
        <v>7</v>
      </c>
      <c r="AA2" s="345"/>
      <c r="AB2" s="346"/>
      <c r="AC2" s="347"/>
      <c r="AD2" s="349"/>
      <c r="AE2" s="349"/>
      <c r="AF2" s="349"/>
      <c r="AG2" s="313"/>
      <c r="AH2" s="316"/>
      <c r="AI2" s="330"/>
    </row>
    <row r="3" spans="1:35" ht="19.5" customHeight="1">
      <c r="A3" s="320"/>
      <c r="B3" s="321"/>
      <c r="C3" s="325"/>
      <c r="D3" s="335"/>
      <c r="E3" s="333"/>
      <c r="F3" s="333"/>
      <c r="G3" s="327" t="s">
        <v>8</v>
      </c>
      <c r="H3" s="328"/>
      <c r="I3" s="328"/>
      <c r="J3" s="327" t="s">
        <v>9</v>
      </c>
      <c r="K3" s="328"/>
      <c r="L3" s="328"/>
      <c r="M3" s="327" t="s">
        <v>10</v>
      </c>
      <c r="N3" s="328"/>
      <c r="O3" s="328"/>
      <c r="P3" s="327" t="s">
        <v>11</v>
      </c>
      <c r="Q3" s="328"/>
      <c r="R3" s="328"/>
      <c r="S3" s="327" t="s">
        <v>12</v>
      </c>
      <c r="T3" s="328"/>
      <c r="U3" s="328"/>
      <c r="V3" s="327" t="s">
        <v>13</v>
      </c>
      <c r="W3" s="328"/>
      <c r="X3" s="328"/>
      <c r="Y3" s="338"/>
      <c r="Z3" s="340"/>
      <c r="AA3" s="345"/>
      <c r="AB3" s="346"/>
      <c r="AC3" s="347"/>
      <c r="AD3" s="349"/>
      <c r="AE3" s="349"/>
      <c r="AF3" s="349"/>
      <c r="AG3" s="313"/>
      <c r="AH3" s="316"/>
      <c r="AI3" s="330"/>
    </row>
    <row r="4" spans="1:35" ht="19.5" customHeight="1" thickBot="1">
      <c r="A4" s="322"/>
      <c r="B4" s="323"/>
      <c r="C4" s="326"/>
      <c r="D4" s="79" t="s">
        <v>14</v>
      </c>
      <c r="E4" s="2" t="s">
        <v>15</v>
      </c>
      <c r="F4" s="2" t="s">
        <v>16</v>
      </c>
      <c r="G4" s="80" t="s">
        <v>14</v>
      </c>
      <c r="H4" s="2" t="s">
        <v>15</v>
      </c>
      <c r="I4" s="2" t="s">
        <v>16</v>
      </c>
      <c r="J4" s="80" t="s">
        <v>14</v>
      </c>
      <c r="K4" s="2" t="s">
        <v>15</v>
      </c>
      <c r="L4" s="2" t="s">
        <v>16</v>
      </c>
      <c r="M4" s="80" t="s">
        <v>14</v>
      </c>
      <c r="N4" s="2" t="s">
        <v>15</v>
      </c>
      <c r="O4" s="2" t="s">
        <v>16</v>
      </c>
      <c r="P4" s="80" t="s">
        <v>14</v>
      </c>
      <c r="Q4" s="2" t="s">
        <v>15</v>
      </c>
      <c r="R4" s="2" t="s">
        <v>16</v>
      </c>
      <c r="S4" s="80" t="s">
        <v>14</v>
      </c>
      <c r="T4" s="2" t="s">
        <v>15</v>
      </c>
      <c r="U4" s="2" t="s">
        <v>16</v>
      </c>
      <c r="V4" s="80" t="s">
        <v>14</v>
      </c>
      <c r="W4" s="2" t="s">
        <v>15</v>
      </c>
      <c r="X4" s="2" t="s">
        <v>16</v>
      </c>
      <c r="Y4" s="339"/>
      <c r="Z4" s="341"/>
      <c r="AA4" s="81" t="s">
        <v>14</v>
      </c>
      <c r="AB4" s="3" t="s">
        <v>17</v>
      </c>
      <c r="AC4" s="4" t="s">
        <v>18</v>
      </c>
      <c r="AD4" s="82"/>
      <c r="AE4" s="5" t="s">
        <v>17</v>
      </c>
      <c r="AF4" s="6" t="s">
        <v>18</v>
      </c>
      <c r="AG4" s="314"/>
      <c r="AH4" s="317"/>
      <c r="AI4" s="331"/>
    </row>
    <row r="5" spans="1:35" s="7" customFormat="1" ht="39.75" customHeight="1" thickBot="1">
      <c r="A5" s="310" t="s">
        <v>19</v>
      </c>
      <c r="B5" s="311"/>
      <c r="C5" s="83">
        <f>SUM(C6:C38)</f>
        <v>1312010</v>
      </c>
      <c r="D5" s="84">
        <f>SUM(E5:F5)</f>
        <v>22957.099999999995</v>
      </c>
      <c r="E5" s="12">
        <f>SUM(E6:E38)</f>
        <v>21749.899999999994</v>
      </c>
      <c r="F5" s="12">
        <f>SUM(F6:F38)</f>
        <v>1207.2000000000005</v>
      </c>
      <c r="G5" s="85">
        <f aca="true" t="shared" si="0" ref="G5:AC5">SUM(G6:G38)</f>
        <v>587</v>
      </c>
      <c r="H5" s="13">
        <f t="shared" si="0"/>
        <v>587</v>
      </c>
      <c r="I5" s="13">
        <f t="shared" si="0"/>
        <v>0</v>
      </c>
      <c r="J5" s="85">
        <f t="shared" si="0"/>
        <v>17006.3</v>
      </c>
      <c r="K5" s="13">
        <f t="shared" si="0"/>
        <v>16284.700000000003</v>
      </c>
      <c r="L5" s="13">
        <f t="shared" si="0"/>
        <v>721.5999999999999</v>
      </c>
      <c r="M5" s="85">
        <f t="shared" si="0"/>
        <v>1190.1000000000004</v>
      </c>
      <c r="N5" s="13">
        <f t="shared" si="0"/>
        <v>1007.1999999999998</v>
      </c>
      <c r="O5" s="13">
        <f t="shared" si="0"/>
        <v>182.89999999999995</v>
      </c>
      <c r="P5" s="85">
        <f t="shared" si="0"/>
        <v>3723.1000000000013</v>
      </c>
      <c r="Q5" s="13">
        <f t="shared" si="0"/>
        <v>3617.4000000000015</v>
      </c>
      <c r="R5" s="13">
        <f t="shared" si="0"/>
        <v>105.69999999999999</v>
      </c>
      <c r="S5" s="85">
        <f t="shared" si="0"/>
        <v>0</v>
      </c>
      <c r="T5" s="13">
        <f t="shared" si="0"/>
        <v>0</v>
      </c>
      <c r="U5" s="13">
        <f t="shared" si="0"/>
        <v>0</v>
      </c>
      <c r="V5" s="85">
        <f t="shared" si="0"/>
        <v>450.59999999999997</v>
      </c>
      <c r="W5" s="13">
        <f t="shared" si="0"/>
        <v>253.6</v>
      </c>
      <c r="X5" s="13">
        <f t="shared" si="0"/>
        <v>196.99999999999997</v>
      </c>
      <c r="Y5" s="86">
        <f t="shared" si="0"/>
        <v>11211.699999999999</v>
      </c>
      <c r="Z5" s="87">
        <f t="shared" si="0"/>
        <v>34168.80000000001</v>
      </c>
      <c r="AA5" s="88">
        <f t="shared" si="0"/>
        <v>22957.100000000002</v>
      </c>
      <c r="AB5" s="14">
        <f t="shared" si="0"/>
        <v>19234.000000000007</v>
      </c>
      <c r="AC5" s="15">
        <f t="shared" si="0"/>
        <v>3723.1000000000013</v>
      </c>
      <c r="AD5" s="89">
        <f>AA5/C5/30*1000000</f>
        <v>583.2552089287939</v>
      </c>
      <c r="AE5" s="16">
        <f>AB5/C5/30*1000000</f>
        <v>488.66497460639295</v>
      </c>
      <c r="AF5" s="17">
        <f>AC5/C5/30*1000000</f>
        <v>94.59023432240103</v>
      </c>
      <c r="AG5" s="90">
        <f>Z5/C5/30*1000000</f>
        <v>868.1031394577789</v>
      </c>
      <c r="AH5" s="91">
        <f>Y5/C5/30*1000000</f>
        <v>284.84793052898476</v>
      </c>
      <c r="AI5" s="18">
        <f aca="true" t="shared" si="1" ref="AI5:AI38">AC5*100/AA5</f>
        <v>16.217640729883133</v>
      </c>
    </row>
    <row r="6" spans="1:35" s="164" customFormat="1" ht="19.5" customHeight="1" thickTop="1">
      <c r="A6" s="147">
        <v>1</v>
      </c>
      <c r="B6" s="148" t="s">
        <v>20</v>
      </c>
      <c r="C6" s="149">
        <v>295727</v>
      </c>
      <c r="D6" s="150">
        <f>G6+J6+M6+P6+S6+V6</f>
        <v>5384.1</v>
      </c>
      <c r="E6" s="151">
        <f>H6+K6+N6+Q6+T6+W6</f>
        <v>5334.5</v>
      </c>
      <c r="F6" s="151">
        <f>I6+L6+O6+R6+U6+X6</f>
        <v>49.6</v>
      </c>
      <c r="G6" s="152">
        <f aca="true" t="shared" si="2" ref="G6:G38">SUM(H6:I6)</f>
        <v>0</v>
      </c>
      <c r="H6" s="151">
        <v>0</v>
      </c>
      <c r="I6" s="151">
        <v>0</v>
      </c>
      <c r="J6" s="152">
        <f>SUM(K6:L6)</f>
        <v>4096.2</v>
      </c>
      <c r="K6" s="151">
        <v>4060</v>
      </c>
      <c r="L6" s="151">
        <v>36.2</v>
      </c>
      <c r="M6" s="152">
        <f>SUM(N6:O6)</f>
        <v>348.1</v>
      </c>
      <c r="N6" s="151">
        <v>346.8</v>
      </c>
      <c r="O6" s="151">
        <v>1.3</v>
      </c>
      <c r="P6" s="152">
        <f>SUM(Q6:R6)</f>
        <v>849.6</v>
      </c>
      <c r="Q6" s="151">
        <v>849</v>
      </c>
      <c r="R6" s="151">
        <v>0.6</v>
      </c>
      <c r="S6" s="152">
        <f>SUM(T6:U6)</f>
        <v>0</v>
      </c>
      <c r="T6" s="151">
        <v>0</v>
      </c>
      <c r="U6" s="151">
        <v>0</v>
      </c>
      <c r="V6" s="152">
        <f>SUM(W6:X6)</f>
        <v>90.2</v>
      </c>
      <c r="W6" s="151">
        <v>78.7</v>
      </c>
      <c r="X6" s="151">
        <v>11.5</v>
      </c>
      <c r="Y6" s="153">
        <v>3588.3</v>
      </c>
      <c r="Z6" s="154">
        <f aca="true" t="shared" si="3" ref="Z6:Z38">D6+Y6</f>
        <v>8972.400000000001</v>
      </c>
      <c r="AA6" s="155">
        <f aca="true" t="shared" si="4" ref="AA6:AA38">SUM(AB6:AC6)</f>
        <v>5384.1</v>
      </c>
      <c r="AB6" s="156">
        <f aca="true" t="shared" si="5" ref="AB6:AB38">G6+J6+M6+S6+V6</f>
        <v>4534.5</v>
      </c>
      <c r="AC6" s="157">
        <f aca="true" t="shared" si="6" ref="AC6:AC38">P6</f>
        <v>849.6</v>
      </c>
      <c r="AD6" s="158">
        <f aca="true" t="shared" si="7" ref="AD6:AD38">AA6/C6/30*1000000</f>
        <v>606.8772888508659</v>
      </c>
      <c r="AE6" s="159">
        <f aca="true" t="shared" si="8" ref="AE6:AE38">AB6/C6/30*1000000</f>
        <v>511.11329029814664</v>
      </c>
      <c r="AF6" s="160">
        <f aca="true" t="shared" si="9" ref="AF6:AF38">AC6/C6/30*1000000</f>
        <v>95.76399855271923</v>
      </c>
      <c r="AG6" s="161">
        <f aca="true" t="shared" si="10" ref="AG6:AG38">Z6/C6/30*1000000</f>
        <v>1011.3381598568951</v>
      </c>
      <c r="AH6" s="162">
        <f aca="true" t="shared" si="11" ref="AH6:AH38">Y6/C6/30*1000000</f>
        <v>404.4608710060292</v>
      </c>
      <c r="AI6" s="163">
        <f t="shared" si="1"/>
        <v>15.779796066194907</v>
      </c>
    </row>
    <row r="7" spans="1:35" s="168" customFormat="1" ht="19.5" customHeight="1">
      <c r="A7" s="165">
        <v>2</v>
      </c>
      <c r="B7" s="166" t="s">
        <v>21</v>
      </c>
      <c r="C7" s="167">
        <v>57503</v>
      </c>
      <c r="D7" s="150">
        <f aca="true" t="shared" si="12" ref="D7:F38">G7+J7+M7+P7+S7+V7</f>
        <v>1233.3999999999999</v>
      </c>
      <c r="E7" s="151">
        <f t="shared" si="12"/>
        <v>1053.6</v>
      </c>
      <c r="F7" s="151">
        <f t="shared" si="12"/>
        <v>179.8</v>
      </c>
      <c r="G7" s="152">
        <f>SUM(H7:I7)</f>
        <v>0</v>
      </c>
      <c r="H7" s="151">
        <v>0</v>
      </c>
      <c r="I7" s="151">
        <v>0</v>
      </c>
      <c r="J7" s="152">
        <f>SUM(K7:L7)</f>
        <v>909.1999999999999</v>
      </c>
      <c r="K7" s="151">
        <v>830.8</v>
      </c>
      <c r="L7" s="151">
        <v>78.4</v>
      </c>
      <c r="M7" s="152">
        <f>SUM(N7:O7)</f>
        <v>66.8</v>
      </c>
      <c r="N7" s="151">
        <v>39.9</v>
      </c>
      <c r="O7" s="151">
        <v>26.9</v>
      </c>
      <c r="P7" s="152">
        <f>SUM(Q7:R7)</f>
        <v>222.29999999999998</v>
      </c>
      <c r="Q7" s="151">
        <v>182.2</v>
      </c>
      <c r="R7" s="151">
        <v>40.1</v>
      </c>
      <c r="S7" s="152">
        <f>SUM(T7:U7)</f>
        <v>0</v>
      </c>
      <c r="T7" s="151">
        <v>0</v>
      </c>
      <c r="U7" s="151">
        <v>0</v>
      </c>
      <c r="V7" s="152">
        <f>SUM(W7:X7)</f>
        <v>35.1</v>
      </c>
      <c r="W7" s="151">
        <v>0.7</v>
      </c>
      <c r="X7" s="151">
        <v>34.4</v>
      </c>
      <c r="Y7" s="153">
        <v>508.8</v>
      </c>
      <c r="Z7" s="154">
        <f>D7+Y7</f>
        <v>1742.1999999999998</v>
      </c>
      <c r="AA7" s="155">
        <f>SUM(AB7:AC7)</f>
        <v>1233.3999999999999</v>
      </c>
      <c r="AB7" s="156">
        <f>G7+J7+M7+S7+V7</f>
        <v>1011.0999999999999</v>
      </c>
      <c r="AC7" s="157">
        <f>P7</f>
        <v>222.29999999999998</v>
      </c>
      <c r="AD7" s="158">
        <f t="shared" si="7"/>
        <v>714.9771895959051</v>
      </c>
      <c r="AE7" s="159">
        <f t="shared" si="8"/>
        <v>586.1143476572236</v>
      </c>
      <c r="AF7" s="160">
        <f t="shared" si="9"/>
        <v>128.86284193868144</v>
      </c>
      <c r="AG7" s="161">
        <f t="shared" si="10"/>
        <v>1009.918323101983</v>
      </c>
      <c r="AH7" s="162">
        <f t="shared" si="11"/>
        <v>294.94113350607796</v>
      </c>
      <c r="AI7" s="163">
        <f t="shared" si="1"/>
        <v>18.02335008918437</v>
      </c>
    </row>
    <row r="8" spans="1:35" s="168" customFormat="1" ht="19.5" customHeight="1">
      <c r="A8" s="165">
        <v>3</v>
      </c>
      <c r="B8" s="169" t="s">
        <v>22</v>
      </c>
      <c r="C8" s="167">
        <v>39163</v>
      </c>
      <c r="D8" s="150">
        <f t="shared" si="12"/>
        <v>742.9</v>
      </c>
      <c r="E8" s="151">
        <f t="shared" si="12"/>
        <v>693.9</v>
      </c>
      <c r="F8" s="151">
        <f t="shared" si="12"/>
        <v>49</v>
      </c>
      <c r="G8" s="152">
        <f>SUM(H8:I8)</f>
        <v>0</v>
      </c>
      <c r="H8" s="151">
        <v>0</v>
      </c>
      <c r="I8" s="151">
        <v>0</v>
      </c>
      <c r="J8" s="152">
        <f>SUM(K8:L8)</f>
        <v>635.7</v>
      </c>
      <c r="K8" s="151">
        <v>609</v>
      </c>
      <c r="L8" s="151">
        <v>26.7</v>
      </c>
      <c r="M8" s="152">
        <f>SUM(N8:O8)</f>
        <v>75.4</v>
      </c>
      <c r="N8" s="151">
        <v>59.9</v>
      </c>
      <c r="O8" s="151">
        <v>15.5</v>
      </c>
      <c r="P8" s="152">
        <f>SUM(Q8:R8)</f>
        <v>31.8</v>
      </c>
      <c r="Q8" s="151">
        <v>25</v>
      </c>
      <c r="R8" s="151">
        <v>6.8</v>
      </c>
      <c r="S8" s="152">
        <f>SUM(T8:U8)</f>
        <v>0</v>
      </c>
      <c r="T8" s="151">
        <v>0</v>
      </c>
      <c r="U8" s="151">
        <v>0</v>
      </c>
      <c r="V8" s="152">
        <f>SUM(W8:X8)</f>
        <v>0</v>
      </c>
      <c r="W8" s="151">
        <v>0</v>
      </c>
      <c r="X8" s="151">
        <v>0</v>
      </c>
      <c r="Y8" s="153">
        <v>73</v>
      </c>
      <c r="Z8" s="154">
        <f>D8+Y8</f>
        <v>815.9</v>
      </c>
      <c r="AA8" s="155">
        <f>SUM(AB8:AC8)</f>
        <v>742.9</v>
      </c>
      <c r="AB8" s="156">
        <f>G8+J8+M8+S8+V8</f>
        <v>711.1</v>
      </c>
      <c r="AC8" s="157">
        <f>P8</f>
        <v>31.8</v>
      </c>
      <c r="AD8" s="158">
        <f t="shared" si="7"/>
        <v>632.3145145502983</v>
      </c>
      <c r="AE8" s="159">
        <f t="shared" si="8"/>
        <v>605.2481508907216</v>
      </c>
      <c r="AF8" s="160">
        <f t="shared" si="9"/>
        <v>27.06636365957664</v>
      </c>
      <c r="AG8" s="161">
        <f t="shared" si="10"/>
        <v>694.4479908757415</v>
      </c>
      <c r="AH8" s="162">
        <f t="shared" si="11"/>
        <v>62.13347632544323</v>
      </c>
      <c r="AI8" s="163">
        <f t="shared" si="1"/>
        <v>4.28052227756091</v>
      </c>
    </row>
    <row r="9" spans="1:35" s="164" customFormat="1" ht="19.5" customHeight="1">
      <c r="A9" s="170">
        <v>4</v>
      </c>
      <c r="B9" s="169" t="s">
        <v>23</v>
      </c>
      <c r="C9" s="167">
        <v>100778</v>
      </c>
      <c r="D9" s="171">
        <f>G9+J9+M9+P9+S9+V9</f>
        <v>1535.7</v>
      </c>
      <c r="E9" s="151">
        <f>H9+K9+N9+Q9+T9+W9</f>
        <v>1504.5</v>
      </c>
      <c r="F9" s="151">
        <f>I9+L9+O9+R9+U9+X9</f>
        <v>31.2</v>
      </c>
      <c r="G9" s="172">
        <f>SUM(H9:I9)</f>
        <v>0</v>
      </c>
      <c r="H9" s="185">
        <v>0</v>
      </c>
      <c r="I9" s="173">
        <v>0</v>
      </c>
      <c r="J9" s="172">
        <f>SUM(K9:L9)</f>
        <v>1292</v>
      </c>
      <c r="K9" s="173">
        <v>1277.2</v>
      </c>
      <c r="L9" s="173">
        <v>14.8</v>
      </c>
      <c r="M9" s="172">
        <f>SUM(N9:O9)</f>
        <v>90</v>
      </c>
      <c r="N9" s="173">
        <v>86.6</v>
      </c>
      <c r="O9" s="173">
        <v>3.4</v>
      </c>
      <c r="P9" s="172">
        <f>SUM(Q9:R9)</f>
        <v>140.7</v>
      </c>
      <c r="Q9" s="173">
        <v>140.7</v>
      </c>
      <c r="R9" s="173">
        <v>0</v>
      </c>
      <c r="S9" s="172">
        <f>SUM(T9:U9)</f>
        <v>0</v>
      </c>
      <c r="T9" s="173">
        <v>0</v>
      </c>
      <c r="U9" s="173">
        <v>0</v>
      </c>
      <c r="V9" s="172">
        <f>SUM(W9:X9)</f>
        <v>13</v>
      </c>
      <c r="W9" s="185">
        <v>0</v>
      </c>
      <c r="X9" s="185">
        <v>13</v>
      </c>
      <c r="Y9" s="174">
        <v>992</v>
      </c>
      <c r="Z9" s="175">
        <f>D9+Y9</f>
        <v>2527.7</v>
      </c>
      <c r="AA9" s="176">
        <f>SUM(AB9:AC9)</f>
        <v>1535.7</v>
      </c>
      <c r="AB9" s="177">
        <f>G9+J9+M9+S9+V9</f>
        <v>1395</v>
      </c>
      <c r="AC9" s="178">
        <f>P9</f>
        <v>140.7</v>
      </c>
      <c r="AD9" s="179">
        <f t="shared" si="7"/>
        <v>507.9481632896068</v>
      </c>
      <c r="AE9" s="180">
        <f t="shared" si="8"/>
        <v>461.4102284228701</v>
      </c>
      <c r="AF9" s="181">
        <f t="shared" si="9"/>
        <v>46.537934866736784</v>
      </c>
      <c r="AG9" s="182">
        <f t="shared" si="10"/>
        <v>836.0621035014254</v>
      </c>
      <c r="AH9" s="183">
        <f t="shared" si="11"/>
        <v>328.1139402118187</v>
      </c>
      <c r="AI9" s="184">
        <f>AC9*100/AA9</f>
        <v>9.161945692518069</v>
      </c>
    </row>
    <row r="10" spans="1:35" s="164" customFormat="1" ht="19.5" customHeight="1">
      <c r="A10" s="170">
        <v>5</v>
      </c>
      <c r="B10" s="169" t="s">
        <v>127</v>
      </c>
      <c r="C10" s="167">
        <v>93932</v>
      </c>
      <c r="D10" s="171">
        <f t="shared" si="12"/>
        <v>1351.1999999999998</v>
      </c>
      <c r="E10" s="151">
        <f t="shared" si="12"/>
        <v>1286.1999999999998</v>
      </c>
      <c r="F10" s="151">
        <f t="shared" si="12"/>
        <v>65</v>
      </c>
      <c r="G10" s="172">
        <f t="shared" si="2"/>
        <v>0</v>
      </c>
      <c r="H10" s="173">
        <v>0</v>
      </c>
      <c r="I10" s="173">
        <v>0</v>
      </c>
      <c r="J10" s="172">
        <f aca="true" t="shared" si="13" ref="J10:J38">SUM(K10:L10)</f>
        <v>944.8</v>
      </c>
      <c r="K10" s="173">
        <v>902.8</v>
      </c>
      <c r="L10" s="173">
        <v>42</v>
      </c>
      <c r="M10" s="172">
        <f aca="true" t="shared" si="14" ref="M10:M38">SUM(N10:O10)</f>
        <v>75.3</v>
      </c>
      <c r="N10" s="173">
        <v>52.3</v>
      </c>
      <c r="O10" s="173">
        <v>23</v>
      </c>
      <c r="P10" s="172">
        <f aca="true" t="shared" si="15" ref="P10:P38">SUM(Q10:R10)</f>
        <v>331.1</v>
      </c>
      <c r="Q10" s="173">
        <v>331.1</v>
      </c>
      <c r="R10" s="173">
        <v>0</v>
      </c>
      <c r="S10" s="172">
        <f aca="true" t="shared" si="16" ref="S10:S38">SUM(T10:U10)</f>
        <v>0</v>
      </c>
      <c r="T10" s="173">
        <v>0</v>
      </c>
      <c r="U10" s="173">
        <v>0</v>
      </c>
      <c r="V10" s="172">
        <f aca="true" t="shared" si="17" ref="V10:V38">SUM(W10:X10)</f>
        <v>0</v>
      </c>
      <c r="W10" s="173">
        <v>0</v>
      </c>
      <c r="X10" s="173">
        <v>0</v>
      </c>
      <c r="Y10" s="174">
        <v>736.7</v>
      </c>
      <c r="Z10" s="175">
        <f t="shared" si="3"/>
        <v>2087.8999999999996</v>
      </c>
      <c r="AA10" s="176">
        <f t="shared" si="4"/>
        <v>1351.1999999999998</v>
      </c>
      <c r="AB10" s="177">
        <f t="shared" si="5"/>
        <v>1020.0999999999999</v>
      </c>
      <c r="AC10" s="178">
        <f t="shared" si="6"/>
        <v>331.1</v>
      </c>
      <c r="AD10" s="179">
        <f t="shared" si="7"/>
        <v>479.49580547630194</v>
      </c>
      <c r="AE10" s="180">
        <f t="shared" si="8"/>
        <v>361.9994606027054</v>
      </c>
      <c r="AF10" s="181">
        <f t="shared" si="9"/>
        <v>117.49634487359651</v>
      </c>
      <c r="AG10" s="182">
        <f t="shared" si="10"/>
        <v>740.9260599866569</v>
      </c>
      <c r="AH10" s="183">
        <f t="shared" si="11"/>
        <v>261.430254510355</v>
      </c>
      <c r="AI10" s="184">
        <f t="shared" si="1"/>
        <v>24.50414446417999</v>
      </c>
    </row>
    <row r="11" spans="1:35" s="164" customFormat="1" ht="19.5" customHeight="1">
      <c r="A11" s="170">
        <v>6</v>
      </c>
      <c r="B11" s="169" t="s">
        <v>128</v>
      </c>
      <c r="C11" s="167">
        <v>37514</v>
      </c>
      <c r="D11" s="171">
        <f t="shared" si="12"/>
        <v>757.1999999999999</v>
      </c>
      <c r="E11" s="151">
        <f t="shared" si="12"/>
        <v>659.4000000000001</v>
      </c>
      <c r="F11" s="151">
        <f t="shared" si="12"/>
        <v>97.8</v>
      </c>
      <c r="G11" s="172">
        <f>SUM(H11:I11)</f>
        <v>0</v>
      </c>
      <c r="H11" s="185">
        <v>0</v>
      </c>
      <c r="I11" s="173">
        <v>0</v>
      </c>
      <c r="J11" s="172">
        <f t="shared" si="13"/>
        <v>592.5</v>
      </c>
      <c r="K11" s="173">
        <v>526.2</v>
      </c>
      <c r="L11" s="173">
        <v>66.3</v>
      </c>
      <c r="M11" s="172">
        <f t="shared" si="14"/>
        <v>57.900000000000006</v>
      </c>
      <c r="N11" s="173">
        <v>31.1</v>
      </c>
      <c r="O11" s="173">
        <v>26.8</v>
      </c>
      <c r="P11" s="172">
        <f t="shared" si="15"/>
        <v>106.8</v>
      </c>
      <c r="Q11" s="173">
        <v>102.1</v>
      </c>
      <c r="R11" s="173">
        <v>4.7</v>
      </c>
      <c r="S11" s="172">
        <f t="shared" si="16"/>
        <v>0</v>
      </c>
      <c r="T11" s="173">
        <v>0</v>
      </c>
      <c r="U11" s="173">
        <v>0</v>
      </c>
      <c r="V11" s="172">
        <f t="shared" si="17"/>
        <v>0</v>
      </c>
      <c r="W11" s="185">
        <v>0</v>
      </c>
      <c r="X11" s="185">
        <v>0</v>
      </c>
      <c r="Y11" s="174">
        <v>327.4</v>
      </c>
      <c r="Z11" s="175">
        <f t="shared" si="3"/>
        <v>1084.6</v>
      </c>
      <c r="AA11" s="176">
        <f t="shared" si="4"/>
        <v>757.1999999999999</v>
      </c>
      <c r="AB11" s="177">
        <f t="shared" si="5"/>
        <v>650.4</v>
      </c>
      <c r="AC11" s="178">
        <f t="shared" si="6"/>
        <v>106.8</v>
      </c>
      <c r="AD11" s="179">
        <f t="shared" si="7"/>
        <v>672.815482219971</v>
      </c>
      <c r="AE11" s="180">
        <f t="shared" si="8"/>
        <v>577.9175774377566</v>
      </c>
      <c r="AF11" s="181">
        <f t="shared" si="9"/>
        <v>94.89790478221464</v>
      </c>
      <c r="AG11" s="182">
        <f t="shared" si="10"/>
        <v>963.7290966927902</v>
      </c>
      <c r="AH11" s="183">
        <f t="shared" si="11"/>
        <v>290.91361447281906</v>
      </c>
      <c r="AI11" s="184">
        <f t="shared" si="1"/>
        <v>14.10459587955626</v>
      </c>
    </row>
    <row r="12" spans="1:35" s="164" customFormat="1" ht="19.5" customHeight="1">
      <c r="A12" s="170">
        <v>7</v>
      </c>
      <c r="B12" s="169" t="s">
        <v>26</v>
      </c>
      <c r="C12" s="167">
        <v>29426</v>
      </c>
      <c r="D12" s="171">
        <f>G12+J12+M12+P12+S12+V12</f>
        <v>495.8</v>
      </c>
      <c r="E12" s="151">
        <f>H12+K12+N12+Q12+T12+W12</f>
        <v>452.4</v>
      </c>
      <c r="F12" s="151">
        <f>I12+L12+O12+R12+U12+X12</f>
        <v>43.4</v>
      </c>
      <c r="G12" s="172">
        <f>SUM(H12:I12)</f>
        <v>0</v>
      </c>
      <c r="H12" s="185">
        <v>0</v>
      </c>
      <c r="I12" s="173">
        <v>0</v>
      </c>
      <c r="J12" s="172">
        <f>SUM(K12:L12)</f>
        <v>347.7</v>
      </c>
      <c r="K12" s="173">
        <v>323.7</v>
      </c>
      <c r="L12" s="173">
        <v>24</v>
      </c>
      <c r="M12" s="172">
        <f>SUM(N12:O12)</f>
        <v>28.8</v>
      </c>
      <c r="N12" s="173">
        <v>25.3</v>
      </c>
      <c r="O12" s="173">
        <v>3.5</v>
      </c>
      <c r="P12" s="172">
        <f>SUM(Q12:R12)</f>
        <v>104.3</v>
      </c>
      <c r="Q12" s="173">
        <v>96</v>
      </c>
      <c r="R12" s="173">
        <v>8.3</v>
      </c>
      <c r="S12" s="172">
        <f>SUM(T12:U12)</f>
        <v>0</v>
      </c>
      <c r="T12" s="173">
        <v>0</v>
      </c>
      <c r="U12" s="173">
        <v>0</v>
      </c>
      <c r="V12" s="172">
        <f>SUM(W12:X12)</f>
        <v>15</v>
      </c>
      <c r="W12" s="173">
        <v>7.4</v>
      </c>
      <c r="X12" s="173">
        <v>7.6</v>
      </c>
      <c r="Y12" s="174">
        <v>228</v>
      </c>
      <c r="Z12" s="175">
        <f>D12+Y12</f>
        <v>723.8</v>
      </c>
      <c r="AA12" s="176">
        <f>SUM(AB12:AC12)</f>
        <v>495.8</v>
      </c>
      <c r="AB12" s="177">
        <f>G12+J12+M12+S12+V12</f>
        <v>391.5</v>
      </c>
      <c r="AC12" s="178">
        <f>P12</f>
        <v>104.3</v>
      </c>
      <c r="AD12" s="179">
        <f t="shared" si="7"/>
        <v>561.6348354063299</v>
      </c>
      <c r="AE12" s="180">
        <f t="shared" si="8"/>
        <v>443.48535308910493</v>
      </c>
      <c r="AF12" s="181">
        <f t="shared" si="9"/>
        <v>118.14948231722512</v>
      </c>
      <c r="AG12" s="182">
        <f t="shared" si="10"/>
        <v>819.9098303087973</v>
      </c>
      <c r="AH12" s="183">
        <f t="shared" si="11"/>
        <v>258.27499490246726</v>
      </c>
      <c r="AI12" s="184">
        <f t="shared" si="1"/>
        <v>21.036708350141186</v>
      </c>
    </row>
    <row r="13" spans="1:35" s="164" customFormat="1" ht="19.5" customHeight="1">
      <c r="A13" s="170">
        <v>8</v>
      </c>
      <c r="B13" s="169" t="s">
        <v>129</v>
      </c>
      <c r="C13" s="167">
        <v>126040</v>
      </c>
      <c r="D13" s="171">
        <f t="shared" si="12"/>
        <v>2151.4</v>
      </c>
      <c r="E13" s="151">
        <f t="shared" si="12"/>
        <v>2027.9999999999998</v>
      </c>
      <c r="F13" s="151">
        <f t="shared" si="12"/>
        <v>123.39999999999999</v>
      </c>
      <c r="G13" s="172">
        <f t="shared" si="2"/>
        <v>0</v>
      </c>
      <c r="H13" s="173">
        <v>0</v>
      </c>
      <c r="I13" s="173">
        <v>0</v>
      </c>
      <c r="J13" s="172">
        <f t="shared" si="13"/>
        <v>1697</v>
      </c>
      <c r="K13" s="173">
        <v>1614.8</v>
      </c>
      <c r="L13" s="173">
        <v>82.2</v>
      </c>
      <c r="M13" s="172">
        <f t="shared" si="14"/>
        <v>136.2</v>
      </c>
      <c r="N13" s="173">
        <v>123.6</v>
      </c>
      <c r="O13" s="173">
        <v>12.6</v>
      </c>
      <c r="P13" s="172">
        <f t="shared" si="15"/>
        <v>287.40000000000003</v>
      </c>
      <c r="Q13" s="173">
        <v>287.3</v>
      </c>
      <c r="R13" s="173">
        <v>0.1</v>
      </c>
      <c r="S13" s="172">
        <f t="shared" si="16"/>
        <v>0</v>
      </c>
      <c r="T13" s="173">
        <v>0</v>
      </c>
      <c r="U13" s="173">
        <v>0</v>
      </c>
      <c r="V13" s="172">
        <f t="shared" si="17"/>
        <v>30.8</v>
      </c>
      <c r="W13" s="173">
        <v>2.3</v>
      </c>
      <c r="X13" s="173">
        <v>28.5</v>
      </c>
      <c r="Y13" s="174">
        <v>756.3</v>
      </c>
      <c r="Z13" s="175">
        <f t="shared" si="3"/>
        <v>2907.7</v>
      </c>
      <c r="AA13" s="176">
        <f t="shared" si="4"/>
        <v>2151.4</v>
      </c>
      <c r="AB13" s="177">
        <f t="shared" si="5"/>
        <v>1864</v>
      </c>
      <c r="AC13" s="178">
        <f t="shared" si="6"/>
        <v>287.40000000000003</v>
      </c>
      <c r="AD13" s="179">
        <f t="shared" si="7"/>
        <v>568.9728128636413</v>
      </c>
      <c r="AE13" s="180">
        <f t="shared" si="8"/>
        <v>492.9651962339998</v>
      </c>
      <c r="AF13" s="181">
        <f t="shared" si="9"/>
        <v>76.00761662964139</v>
      </c>
      <c r="AG13" s="182">
        <f t="shared" si="10"/>
        <v>768.9886808420607</v>
      </c>
      <c r="AH13" s="183">
        <f t="shared" si="11"/>
        <v>200.01586797841955</v>
      </c>
      <c r="AI13" s="184">
        <f t="shared" si="1"/>
        <v>13.358743143999257</v>
      </c>
    </row>
    <row r="14" spans="1:35" s="168" customFormat="1" ht="17.25" customHeight="1">
      <c r="A14" s="165">
        <v>9</v>
      </c>
      <c r="B14" s="169" t="s">
        <v>130</v>
      </c>
      <c r="C14" s="167">
        <v>20584</v>
      </c>
      <c r="D14" s="171">
        <f t="shared" si="12"/>
        <v>328.79999999999995</v>
      </c>
      <c r="E14" s="151">
        <f>H14+K14+N14+Q14+T14+W14</f>
        <v>277.1</v>
      </c>
      <c r="F14" s="151">
        <f t="shared" si="12"/>
        <v>51.699999999999996</v>
      </c>
      <c r="G14" s="172">
        <f t="shared" si="2"/>
        <v>0</v>
      </c>
      <c r="H14" s="185">
        <v>0</v>
      </c>
      <c r="I14" s="185">
        <v>0</v>
      </c>
      <c r="J14" s="172">
        <f t="shared" si="13"/>
        <v>258.9</v>
      </c>
      <c r="K14" s="185">
        <v>218.5</v>
      </c>
      <c r="L14" s="185">
        <v>40.4</v>
      </c>
      <c r="M14" s="172">
        <f t="shared" si="14"/>
        <v>4.4</v>
      </c>
      <c r="N14" s="185">
        <v>0.4</v>
      </c>
      <c r="O14" s="185">
        <v>4</v>
      </c>
      <c r="P14" s="172">
        <f t="shared" si="15"/>
        <v>65.5</v>
      </c>
      <c r="Q14" s="185">
        <v>58.2</v>
      </c>
      <c r="R14" s="185">
        <v>7.3</v>
      </c>
      <c r="S14" s="172">
        <v>0</v>
      </c>
      <c r="T14" s="185">
        <v>0</v>
      </c>
      <c r="U14" s="185">
        <v>0</v>
      </c>
      <c r="V14" s="172">
        <f t="shared" si="17"/>
        <v>0</v>
      </c>
      <c r="W14" s="185">
        <v>0</v>
      </c>
      <c r="X14" s="185">
        <v>0</v>
      </c>
      <c r="Y14" s="174">
        <v>64.7</v>
      </c>
      <c r="Z14" s="175">
        <f t="shared" si="3"/>
        <v>393.49999999999994</v>
      </c>
      <c r="AA14" s="176">
        <f t="shared" si="4"/>
        <v>328.79999999999995</v>
      </c>
      <c r="AB14" s="177">
        <f>G14+J14+M14+S14+V14</f>
        <v>263.29999999999995</v>
      </c>
      <c r="AC14" s="178">
        <f>P14</f>
        <v>65.5</v>
      </c>
      <c r="AD14" s="186">
        <f t="shared" si="7"/>
        <v>532.4523902059851</v>
      </c>
      <c r="AE14" s="180">
        <f t="shared" si="8"/>
        <v>426.38295115947653</v>
      </c>
      <c r="AF14" s="181">
        <f t="shared" si="9"/>
        <v>106.0694390465086</v>
      </c>
      <c r="AG14" s="182">
        <f t="shared" si="10"/>
        <v>637.2263246534524</v>
      </c>
      <c r="AH14" s="187">
        <f t="shared" si="11"/>
        <v>104.7739344474673</v>
      </c>
      <c r="AI14" s="184">
        <f t="shared" si="1"/>
        <v>19.92092457420925</v>
      </c>
    </row>
    <row r="15" spans="1:35" s="168" customFormat="1" ht="19.5" customHeight="1">
      <c r="A15" s="165">
        <v>10</v>
      </c>
      <c r="B15" s="169" t="s">
        <v>29</v>
      </c>
      <c r="C15" s="167">
        <v>36967</v>
      </c>
      <c r="D15" s="171">
        <f t="shared" si="12"/>
        <v>799.2000000000002</v>
      </c>
      <c r="E15" s="151">
        <f t="shared" si="12"/>
        <v>738.0999999999999</v>
      </c>
      <c r="F15" s="151">
        <f t="shared" si="12"/>
        <v>61.10000000000001</v>
      </c>
      <c r="G15" s="172">
        <f t="shared" si="2"/>
        <v>587</v>
      </c>
      <c r="H15" s="185">
        <v>587</v>
      </c>
      <c r="I15" s="185">
        <v>0</v>
      </c>
      <c r="J15" s="172">
        <f t="shared" si="13"/>
        <v>50.2</v>
      </c>
      <c r="K15" s="185">
        <v>0</v>
      </c>
      <c r="L15" s="185">
        <v>50.2</v>
      </c>
      <c r="M15" s="172">
        <f t="shared" si="14"/>
        <v>2.6</v>
      </c>
      <c r="N15" s="185">
        <v>0</v>
      </c>
      <c r="O15" s="185">
        <v>2.6</v>
      </c>
      <c r="P15" s="172">
        <f t="shared" si="15"/>
        <v>145.3</v>
      </c>
      <c r="Q15" s="185">
        <v>145.3</v>
      </c>
      <c r="R15" s="185">
        <v>0</v>
      </c>
      <c r="S15" s="172">
        <f t="shared" si="16"/>
        <v>0</v>
      </c>
      <c r="T15" s="185">
        <v>0</v>
      </c>
      <c r="U15" s="185">
        <v>0</v>
      </c>
      <c r="V15" s="172">
        <f t="shared" si="17"/>
        <v>14.100000000000001</v>
      </c>
      <c r="W15" s="185">
        <v>5.8</v>
      </c>
      <c r="X15" s="185">
        <v>8.3</v>
      </c>
      <c r="Y15" s="174">
        <v>428</v>
      </c>
      <c r="Z15" s="175">
        <f t="shared" si="3"/>
        <v>1227.2000000000003</v>
      </c>
      <c r="AA15" s="176">
        <f t="shared" si="4"/>
        <v>799.2</v>
      </c>
      <c r="AB15" s="177">
        <f>G15+J15+M15+S15+V15</f>
        <v>653.9000000000001</v>
      </c>
      <c r="AC15" s="178">
        <f>P15</f>
        <v>145.3</v>
      </c>
      <c r="AD15" s="179">
        <f t="shared" si="7"/>
        <v>720.6427354126654</v>
      </c>
      <c r="AE15" s="180">
        <f t="shared" si="8"/>
        <v>589.6249808387662</v>
      </c>
      <c r="AF15" s="181">
        <f t="shared" si="9"/>
        <v>131.01775457389925</v>
      </c>
      <c r="AG15" s="182">
        <f t="shared" si="10"/>
        <v>1106.5725286516806</v>
      </c>
      <c r="AH15" s="183">
        <f t="shared" si="11"/>
        <v>385.929793239015</v>
      </c>
      <c r="AI15" s="184">
        <f t="shared" si="1"/>
        <v>18.18068068068068</v>
      </c>
    </row>
    <row r="16" spans="1:35" s="164" customFormat="1" ht="19.5" customHeight="1">
      <c r="A16" s="170">
        <v>11</v>
      </c>
      <c r="B16" s="169" t="s">
        <v>111</v>
      </c>
      <c r="C16" s="167">
        <v>29414</v>
      </c>
      <c r="D16" s="171">
        <f t="shared" si="12"/>
        <v>597.6</v>
      </c>
      <c r="E16" s="151">
        <f t="shared" si="12"/>
        <v>579.6</v>
      </c>
      <c r="F16" s="151">
        <f t="shared" si="12"/>
        <v>18</v>
      </c>
      <c r="G16" s="172">
        <f t="shared" si="2"/>
        <v>0</v>
      </c>
      <c r="H16" s="173">
        <v>0</v>
      </c>
      <c r="I16" s="173">
        <v>0</v>
      </c>
      <c r="J16" s="172">
        <f t="shared" si="13"/>
        <v>457.5</v>
      </c>
      <c r="K16" s="173">
        <v>451.6</v>
      </c>
      <c r="L16" s="173">
        <v>5.9</v>
      </c>
      <c r="M16" s="172">
        <f t="shared" si="14"/>
        <v>22.8</v>
      </c>
      <c r="N16" s="173">
        <v>18.5</v>
      </c>
      <c r="O16" s="173">
        <v>4.3</v>
      </c>
      <c r="P16" s="172">
        <f t="shared" si="15"/>
        <v>93.6</v>
      </c>
      <c r="Q16" s="173">
        <v>92.8</v>
      </c>
      <c r="R16" s="173">
        <v>0.8</v>
      </c>
      <c r="S16" s="172">
        <f t="shared" si="16"/>
        <v>0</v>
      </c>
      <c r="T16" s="173">
        <v>0</v>
      </c>
      <c r="U16" s="173">
        <v>0</v>
      </c>
      <c r="V16" s="172">
        <f t="shared" si="17"/>
        <v>23.7</v>
      </c>
      <c r="W16" s="173">
        <v>16.7</v>
      </c>
      <c r="X16" s="173">
        <v>7</v>
      </c>
      <c r="Y16" s="174">
        <v>187.8</v>
      </c>
      <c r="Z16" s="175">
        <f t="shared" si="3"/>
        <v>785.4000000000001</v>
      </c>
      <c r="AA16" s="176">
        <f t="shared" si="4"/>
        <v>597.6</v>
      </c>
      <c r="AB16" s="177">
        <f t="shared" si="5"/>
        <v>504</v>
      </c>
      <c r="AC16" s="178">
        <f t="shared" si="6"/>
        <v>93.6</v>
      </c>
      <c r="AD16" s="179">
        <f t="shared" si="7"/>
        <v>677.228530631672</v>
      </c>
      <c r="AE16" s="180">
        <f t="shared" si="8"/>
        <v>571.1565920990005</v>
      </c>
      <c r="AF16" s="181">
        <f t="shared" si="9"/>
        <v>106.07193853267152</v>
      </c>
      <c r="AG16" s="182">
        <f t="shared" si="10"/>
        <v>890.0523560209425</v>
      </c>
      <c r="AH16" s="183">
        <f t="shared" si="11"/>
        <v>212.8238253892704</v>
      </c>
      <c r="AI16" s="184">
        <f t="shared" si="1"/>
        <v>15.662650602409638</v>
      </c>
    </row>
    <row r="17" spans="1:35" s="164" customFormat="1" ht="19.5" customHeight="1">
      <c r="A17" s="170">
        <v>12</v>
      </c>
      <c r="B17" s="169" t="s">
        <v>112</v>
      </c>
      <c r="C17" s="167">
        <v>28081</v>
      </c>
      <c r="D17" s="171">
        <f t="shared" si="12"/>
        <v>564.9</v>
      </c>
      <c r="E17" s="151">
        <f t="shared" si="12"/>
        <v>483.5</v>
      </c>
      <c r="F17" s="151">
        <f t="shared" si="12"/>
        <v>81.4</v>
      </c>
      <c r="G17" s="172">
        <f t="shared" si="2"/>
        <v>0</v>
      </c>
      <c r="H17" s="173">
        <v>0</v>
      </c>
      <c r="I17" s="173">
        <v>0</v>
      </c>
      <c r="J17" s="172">
        <f t="shared" si="13"/>
        <v>457.5</v>
      </c>
      <c r="K17" s="173">
        <v>399</v>
      </c>
      <c r="L17" s="173">
        <v>58.5</v>
      </c>
      <c r="M17" s="172">
        <f t="shared" si="14"/>
        <v>0</v>
      </c>
      <c r="N17" s="173">
        <v>0</v>
      </c>
      <c r="O17" s="173">
        <v>0</v>
      </c>
      <c r="P17" s="172">
        <f t="shared" si="15"/>
        <v>107.4</v>
      </c>
      <c r="Q17" s="173">
        <v>84.5</v>
      </c>
      <c r="R17" s="173">
        <v>22.9</v>
      </c>
      <c r="S17" s="172">
        <v>0</v>
      </c>
      <c r="T17" s="173">
        <v>0</v>
      </c>
      <c r="U17" s="173">
        <v>0</v>
      </c>
      <c r="V17" s="172">
        <f t="shared" si="17"/>
        <v>0</v>
      </c>
      <c r="W17" s="173">
        <v>0</v>
      </c>
      <c r="X17" s="173">
        <v>0</v>
      </c>
      <c r="Y17" s="174">
        <v>259.4</v>
      </c>
      <c r="Z17" s="175">
        <f t="shared" si="3"/>
        <v>824.3</v>
      </c>
      <c r="AA17" s="176">
        <f t="shared" si="4"/>
        <v>564.9</v>
      </c>
      <c r="AB17" s="177">
        <f t="shared" si="5"/>
        <v>457.5</v>
      </c>
      <c r="AC17" s="178">
        <f t="shared" si="6"/>
        <v>107.4</v>
      </c>
      <c r="AD17" s="179">
        <f t="shared" si="7"/>
        <v>670.5601652362807</v>
      </c>
      <c r="AE17" s="180">
        <f t="shared" si="8"/>
        <v>543.0718279263558</v>
      </c>
      <c r="AF17" s="181">
        <f t="shared" si="9"/>
        <v>127.48833730992487</v>
      </c>
      <c r="AG17" s="182">
        <f t="shared" si="10"/>
        <v>978.4789240649073</v>
      </c>
      <c r="AH17" s="183">
        <f t="shared" si="11"/>
        <v>307.91875882862666</v>
      </c>
      <c r="AI17" s="184">
        <f t="shared" si="1"/>
        <v>19.01221455124801</v>
      </c>
    </row>
    <row r="18" spans="1:35" s="164" customFormat="1" ht="19.5" customHeight="1">
      <c r="A18" s="170">
        <v>13</v>
      </c>
      <c r="B18" s="169" t="s">
        <v>113</v>
      </c>
      <c r="C18" s="167">
        <v>123777</v>
      </c>
      <c r="D18" s="171">
        <f t="shared" si="12"/>
        <v>1998.8000000000002</v>
      </c>
      <c r="E18" s="151">
        <f t="shared" si="12"/>
        <v>1913.9</v>
      </c>
      <c r="F18" s="151">
        <f t="shared" si="12"/>
        <v>84.9</v>
      </c>
      <c r="G18" s="172">
        <f t="shared" si="2"/>
        <v>0</v>
      </c>
      <c r="H18" s="173">
        <v>0</v>
      </c>
      <c r="I18" s="173">
        <v>0</v>
      </c>
      <c r="J18" s="172">
        <f t="shared" si="13"/>
        <v>1584.6000000000001</v>
      </c>
      <c r="K18" s="173">
        <v>1529.7</v>
      </c>
      <c r="L18" s="173">
        <v>54.9</v>
      </c>
      <c r="M18" s="172">
        <f t="shared" si="14"/>
        <v>129.8</v>
      </c>
      <c r="N18" s="173">
        <v>99.8</v>
      </c>
      <c r="O18" s="173">
        <v>30</v>
      </c>
      <c r="P18" s="172">
        <f t="shared" si="15"/>
        <v>284.4</v>
      </c>
      <c r="Q18" s="173">
        <v>284.4</v>
      </c>
      <c r="R18" s="173">
        <v>0</v>
      </c>
      <c r="S18" s="172">
        <f t="shared" si="16"/>
        <v>0</v>
      </c>
      <c r="T18" s="173">
        <v>0</v>
      </c>
      <c r="U18" s="173">
        <v>0</v>
      </c>
      <c r="V18" s="172">
        <f t="shared" si="17"/>
        <v>0</v>
      </c>
      <c r="W18" s="173">
        <v>0</v>
      </c>
      <c r="X18" s="173">
        <v>0</v>
      </c>
      <c r="Y18" s="174">
        <v>1063.1</v>
      </c>
      <c r="Z18" s="175">
        <f t="shared" si="3"/>
        <v>3061.9</v>
      </c>
      <c r="AA18" s="176">
        <f t="shared" si="4"/>
        <v>1998.8000000000002</v>
      </c>
      <c r="AB18" s="177">
        <f t="shared" si="5"/>
        <v>1714.4</v>
      </c>
      <c r="AC18" s="178">
        <f t="shared" si="6"/>
        <v>284.4</v>
      </c>
      <c r="AD18" s="179">
        <f t="shared" si="7"/>
        <v>538.2798635179935</v>
      </c>
      <c r="AE18" s="180">
        <f t="shared" si="8"/>
        <v>461.69051331561326</v>
      </c>
      <c r="AF18" s="181">
        <f t="shared" si="9"/>
        <v>76.58935020238009</v>
      </c>
      <c r="AG18" s="161">
        <f t="shared" si="10"/>
        <v>824.5743016338523</v>
      </c>
      <c r="AH18" s="183">
        <f t="shared" si="11"/>
        <v>286.2944381158589</v>
      </c>
      <c r="AI18" s="184">
        <f t="shared" si="1"/>
        <v>14.22853712227336</v>
      </c>
    </row>
    <row r="19" spans="1:35" s="164" customFormat="1" ht="19.5" customHeight="1">
      <c r="A19" s="170">
        <v>14</v>
      </c>
      <c r="B19" s="169" t="s">
        <v>33</v>
      </c>
      <c r="C19" s="167">
        <v>17744</v>
      </c>
      <c r="D19" s="171">
        <f t="shared" si="12"/>
        <v>395.90000000000003</v>
      </c>
      <c r="E19" s="151">
        <f t="shared" si="12"/>
        <v>387.2</v>
      </c>
      <c r="F19" s="151">
        <f t="shared" si="12"/>
        <v>8.7</v>
      </c>
      <c r="G19" s="172">
        <f t="shared" si="2"/>
        <v>0</v>
      </c>
      <c r="H19" s="173">
        <v>0</v>
      </c>
      <c r="I19" s="173">
        <v>0</v>
      </c>
      <c r="J19" s="172">
        <f t="shared" si="13"/>
        <v>291</v>
      </c>
      <c r="K19" s="173">
        <v>287.4</v>
      </c>
      <c r="L19" s="173">
        <v>3.6</v>
      </c>
      <c r="M19" s="172">
        <f t="shared" si="14"/>
        <v>0</v>
      </c>
      <c r="N19" s="173">
        <v>0</v>
      </c>
      <c r="O19" s="173">
        <v>0</v>
      </c>
      <c r="P19" s="172">
        <f t="shared" si="15"/>
        <v>91.3</v>
      </c>
      <c r="Q19" s="173">
        <v>91.3</v>
      </c>
      <c r="R19" s="173">
        <v>0</v>
      </c>
      <c r="S19" s="172">
        <f t="shared" si="16"/>
        <v>0</v>
      </c>
      <c r="T19" s="173">
        <v>0</v>
      </c>
      <c r="U19" s="173">
        <v>0</v>
      </c>
      <c r="V19" s="172">
        <f t="shared" si="17"/>
        <v>13.6</v>
      </c>
      <c r="W19" s="173">
        <v>8.5</v>
      </c>
      <c r="X19" s="173">
        <v>5.1</v>
      </c>
      <c r="Y19" s="174">
        <v>131.5</v>
      </c>
      <c r="Z19" s="175">
        <f t="shared" si="3"/>
        <v>527.4000000000001</v>
      </c>
      <c r="AA19" s="176">
        <f t="shared" si="4"/>
        <v>395.90000000000003</v>
      </c>
      <c r="AB19" s="177">
        <f t="shared" si="5"/>
        <v>304.6</v>
      </c>
      <c r="AC19" s="178">
        <f t="shared" si="6"/>
        <v>91.3</v>
      </c>
      <c r="AD19" s="179">
        <f t="shared" si="7"/>
        <v>743.7255785993387</v>
      </c>
      <c r="AE19" s="180">
        <f t="shared" si="8"/>
        <v>572.2122031860536</v>
      </c>
      <c r="AF19" s="181">
        <f t="shared" si="9"/>
        <v>171.51337541328525</v>
      </c>
      <c r="AG19" s="161">
        <f t="shared" si="10"/>
        <v>990.7574391343555</v>
      </c>
      <c r="AH19" s="183">
        <f t="shared" si="11"/>
        <v>247.03186053501656</v>
      </c>
      <c r="AI19" s="184">
        <f t="shared" si="1"/>
        <v>23.06137913614549</v>
      </c>
    </row>
    <row r="20" spans="1:35" s="164" customFormat="1" ht="19.5" customHeight="1">
      <c r="A20" s="170">
        <v>15</v>
      </c>
      <c r="B20" s="169" t="s">
        <v>34</v>
      </c>
      <c r="C20" s="167">
        <v>7041</v>
      </c>
      <c r="D20" s="171">
        <f t="shared" si="12"/>
        <v>90.3</v>
      </c>
      <c r="E20" s="151">
        <f t="shared" si="12"/>
        <v>89.39999999999999</v>
      </c>
      <c r="F20" s="151">
        <f t="shared" si="12"/>
        <v>0.9</v>
      </c>
      <c r="G20" s="172">
        <f>SUM(H20:I20)</f>
        <v>0</v>
      </c>
      <c r="H20" s="173">
        <v>0</v>
      </c>
      <c r="I20" s="173">
        <v>0</v>
      </c>
      <c r="J20" s="172">
        <f>SUM(K20:L20)</f>
        <v>52.699999999999996</v>
      </c>
      <c r="K20" s="173">
        <v>52.3</v>
      </c>
      <c r="L20" s="173">
        <v>0.4</v>
      </c>
      <c r="M20" s="172">
        <f>SUM(N20:O20)</f>
        <v>7.3</v>
      </c>
      <c r="N20" s="173">
        <v>6.8</v>
      </c>
      <c r="O20" s="173">
        <v>0.5</v>
      </c>
      <c r="P20" s="172">
        <f>SUM(Q20:R20)</f>
        <v>30.3</v>
      </c>
      <c r="Q20" s="173">
        <v>30.3</v>
      </c>
      <c r="R20" s="173">
        <v>0</v>
      </c>
      <c r="S20" s="172">
        <f>SUM(T20:U20)</f>
        <v>0</v>
      </c>
      <c r="T20" s="173">
        <v>0</v>
      </c>
      <c r="U20" s="173">
        <v>0</v>
      </c>
      <c r="V20" s="172">
        <v>0</v>
      </c>
      <c r="W20" s="173">
        <v>0</v>
      </c>
      <c r="X20" s="173">
        <v>0</v>
      </c>
      <c r="Y20" s="174">
        <v>37</v>
      </c>
      <c r="Z20" s="175">
        <f>D20+Y20</f>
        <v>127.3</v>
      </c>
      <c r="AA20" s="176">
        <f>SUM(AB20:AC20)</f>
        <v>90.3</v>
      </c>
      <c r="AB20" s="177">
        <f>G20+J20+M20+S20+V20</f>
        <v>59.99999999999999</v>
      </c>
      <c r="AC20" s="178">
        <f>P20</f>
        <v>30.3</v>
      </c>
      <c r="AD20" s="179">
        <f t="shared" si="7"/>
        <v>427.49609430478625</v>
      </c>
      <c r="AE20" s="180">
        <f t="shared" si="8"/>
        <v>284.05056099985796</v>
      </c>
      <c r="AF20" s="181">
        <f t="shared" si="9"/>
        <v>143.4455333049283</v>
      </c>
      <c r="AG20" s="182">
        <f t="shared" si="10"/>
        <v>602.6606069213653</v>
      </c>
      <c r="AH20" s="183">
        <f t="shared" si="11"/>
        <v>175.1645126165791</v>
      </c>
      <c r="AI20" s="184">
        <f t="shared" si="1"/>
        <v>33.55481727574751</v>
      </c>
    </row>
    <row r="21" spans="1:35" s="164" customFormat="1" ht="19.5" customHeight="1">
      <c r="A21" s="170">
        <v>16</v>
      </c>
      <c r="B21" s="169" t="s">
        <v>131</v>
      </c>
      <c r="C21" s="167">
        <v>14885</v>
      </c>
      <c r="D21" s="171">
        <f t="shared" si="12"/>
        <v>261.7</v>
      </c>
      <c r="E21" s="151">
        <f t="shared" si="12"/>
        <v>253.2</v>
      </c>
      <c r="F21" s="151">
        <f t="shared" si="12"/>
        <v>8.5</v>
      </c>
      <c r="G21" s="172">
        <f>SUM(H21:I21)</f>
        <v>0</v>
      </c>
      <c r="H21" s="173">
        <v>0</v>
      </c>
      <c r="I21" s="173">
        <v>0</v>
      </c>
      <c r="J21" s="172">
        <f>SUM(K21:L21)</f>
        <v>207.89999999999998</v>
      </c>
      <c r="K21" s="173">
        <v>202.2</v>
      </c>
      <c r="L21" s="173">
        <v>5.7</v>
      </c>
      <c r="M21" s="172">
        <f>SUM(N21:O21)</f>
        <v>9.4</v>
      </c>
      <c r="N21" s="173">
        <v>7.9</v>
      </c>
      <c r="O21" s="173">
        <v>1.5</v>
      </c>
      <c r="P21" s="172">
        <f>SUM(Q21:R21)</f>
        <v>42.199999999999996</v>
      </c>
      <c r="Q21" s="173">
        <v>41.9</v>
      </c>
      <c r="R21" s="173">
        <v>0.3</v>
      </c>
      <c r="S21" s="172">
        <f>SUM(T21:U21)</f>
        <v>0</v>
      </c>
      <c r="T21" s="173">
        <v>0</v>
      </c>
      <c r="U21" s="173">
        <v>0</v>
      </c>
      <c r="V21" s="172">
        <f>SUM(W21:X21)</f>
        <v>2.2</v>
      </c>
      <c r="W21" s="173">
        <v>1.2</v>
      </c>
      <c r="X21" s="173">
        <v>1</v>
      </c>
      <c r="Y21" s="174">
        <v>59.1</v>
      </c>
      <c r="Z21" s="175">
        <f t="shared" si="3"/>
        <v>320.8</v>
      </c>
      <c r="AA21" s="176">
        <f t="shared" si="4"/>
        <v>261.7</v>
      </c>
      <c r="AB21" s="177">
        <f t="shared" si="5"/>
        <v>219.49999999999997</v>
      </c>
      <c r="AC21" s="178">
        <f t="shared" si="6"/>
        <v>42.199999999999996</v>
      </c>
      <c r="AD21" s="179">
        <f t="shared" si="7"/>
        <v>586.0485947822192</v>
      </c>
      <c r="AE21" s="180">
        <f t="shared" si="8"/>
        <v>491.54629940656133</v>
      </c>
      <c r="AF21" s="181">
        <f t="shared" si="9"/>
        <v>94.50229537565781</v>
      </c>
      <c r="AG21" s="182">
        <f t="shared" si="10"/>
        <v>718.3965961258536</v>
      </c>
      <c r="AH21" s="183">
        <f t="shared" si="11"/>
        <v>132.34800134363454</v>
      </c>
      <c r="AI21" s="184">
        <f t="shared" si="1"/>
        <v>16.125334352311807</v>
      </c>
    </row>
    <row r="22" spans="1:35" s="164" customFormat="1" ht="19.5" customHeight="1">
      <c r="A22" s="170">
        <v>17</v>
      </c>
      <c r="B22" s="169" t="s">
        <v>94</v>
      </c>
      <c r="C22" s="167">
        <v>55114</v>
      </c>
      <c r="D22" s="171">
        <f t="shared" si="12"/>
        <v>1088.4</v>
      </c>
      <c r="E22" s="151">
        <f t="shared" si="12"/>
        <v>1022.8000000000001</v>
      </c>
      <c r="F22" s="151">
        <f t="shared" si="12"/>
        <v>65.6</v>
      </c>
      <c r="G22" s="172">
        <f t="shared" si="2"/>
        <v>0</v>
      </c>
      <c r="H22" s="173">
        <v>0</v>
      </c>
      <c r="I22" s="173">
        <v>0</v>
      </c>
      <c r="J22" s="172">
        <f t="shared" si="13"/>
        <v>846.1</v>
      </c>
      <c r="K22" s="173">
        <v>827.2</v>
      </c>
      <c r="L22" s="173">
        <v>18.9</v>
      </c>
      <c r="M22" s="172">
        <v>0</v>
      </c>
      <c r="N22" s="173">
        <v>0</v>
      </c>
      <c r="O22" s="173">
        <v>0</v>
      </c>
      <c r="P22" s="172">
        <f t="shared" si="15"/>
        <v>167.4</v>
      </c>
      <c r="Q22" s="173">
        <v>160.4</v>
      </c>
      <c r="R22" s="173">
        <v>7</v>
      </c>
      <c r="S22" s="172">
        <f t="shared" si="16"/>
        <v>0</v>
      </c>
      <c r="T22" s="173">
        <v>0</v>
      </c>
      <c r="U22" s="173">
        <v>0</v>
      </c>
      <c r="V22" s="172">
        <f t="shared" si="17"/>
        <v>74.9</v>
      </c>
      <c r="W22" s="173">
        <v>35.2</v>
      </c>
      <c r="X22" s="173">
        <v>39.7</v>
      </c>
      <c r="Y22" s="174">
        <v>296.1</v>
      </c>
      <c r="Z22" s="175">
        <f t="shared" si="3"/>
        <v>1384.5</v>
      </c>
      <c r="AA22" s="176">
        <f t="shared" si="4"/>
        <v>1088.4</v>
      </c>
      <c r="AB22" s="177">
        <f t="shared" si="5"/>
        <v>921</v>
      </c>
      <c r="AC22" s="178">
        <f t="shared" si="6"/>
        <v>167.4</v>
      </c>
      <c r="AD22" s="179">
        <f t="shared" si="7"/>
        <v>658.2719454222158</v>
      </c>
      <c r="AE22" s="180">
        <f t="shared" si="8"/>
        <v>557.0272526036943</v>
      </c>
      <c r="AF22" s="181">
        <f t="shared" si="9"/>
        <v>101.24469281852161</v>
      </c>
      <c r="AG22" s="182">
        <f t="shared" si="10"/>
        <v>837.3552999237943</v>
      </c>
      <c r="AH22" s="183">
        <f t="shared" si="11"/>
        <v>179.08335450157855</v>
      </c>
      <c r="AI22" s="184">
        <f t="shared" si="1"/>
        <v>15.38037486218302</v>
      </c>
    </row>
    <row r="23" spans="1:35" s="164" customFormat="1" ht="19.5" customHeight="1">
      <c r="A23" s="170">
        <v>18</v>
      </c>
      <c r="B23" s="169" t="s">
        <v>132</v>
      </c>
      <c r="C23" s="167">
        <v>33951</v>
      </c>
      <c r="D23" s="171">
        <f t="shared" si="12"/>
        <v>531</v>
      </c>
      <c r="E23" s="151">
        <f t="shared" si="12"/>
        <v>491.09999999999997</v>
      </c>
      <c r="F23" s="151">
        <f t="shared" si="12"/>
        <v>39.9</v>
      </c>
      <c r="G23" s="172">
        <v>0</v>
      </c>
      <c r="H23" s="173">
        <v>0</v>
      </c>
      <c r="I23" s="188">
        <v>0</v>
      </c>
      <c r="J23" s="172">
        <f t="shared" si="13"/>
        <v>330.5</v>
      </c>
      <c r="K23" s="173">
        <v>304</v>
      </c>
      <c r="L23" s="173">
        <v>26.5</v>
      </c>
      <c r="M23" s="172">
        <f t="shared" si="14"/>
        <v>0</v>
      </c>
      <c r="N23" s="173">
        <v>0</v>
      </c>
      <c r="O23" s="173">
        <v>0</v>
      </c>
      <c r="P23" s="172">
        <f t="shared" si="15"/>
        <v>143.6</v>
      </c>
      <c r="Q23" s="173">
        <v>142.9</v>
      </c>
      <c r="R23" s="173">
        <v>0.7</v>
      </c>
      <c r="S23" s="172">
        <v>0</v>
      </c>
      <c r="T23" s="173">
        <v>0</v>
      </c>
      <c r="U23" s="173">
        <v>0</v>
      </c>
      <c r="V23" s="172">
        <f t="shared" si="17"/>
        <v>56.900000000000006</v>
      </c>
      <c r="W23" s="173">
        <v>44.2</v>
      </c>
      <c r="X23" s="173">
        <v>12.7</v>
      </c>
      <c r="Y23" s="174">
        <v>336.9</v>
      </c>
      <c r="Z23" s="175">
        <f t="shared" si="3"/>
        <v>867.9</v>
      </c>
      <c r="AA23" s="176">
        <f t="shared" si="4"/>
        <v>531</v>
      </c>
      <c r="AB23" s="177">
        <f t="shared" si="5"/>
        <v>387.4</v>
      </c>
      <c r="AC23" s="178">
        <f t="shared" si="6"/>
        <v>143.6</v>
      </c>
      <c r="AD23" s="179">
        <f t="shared" si="7"/>
        <v>521.3395776265795</v>
      </c>
      <c r="AE23" s="180">
        <f t="shared" si="8"/>
        <v>380.3520760311429</v>
      </c>
      <c r="AF23" s="181">
        <f t="shared" si="9"/>
        <v>140.98750159543658</v>
      </c>
      <c r="AG23" s="182">
        <f t="shared" si="10"/>
        <v>852.1103943919178</v>
      </c>
      <c r="AH23" s="183">
        <f t="shared" si="11"/>
        <v>330.7708167653382</v>
      </c>
      <c r="AI23" s="184">
        <f t="shared" si="1"/>
        <v>27.04331450094162</v>
      </c>
    </row>
    <row r="24" spans="1:35" s="164" customFormat="1" ht="19.5" customHeight="1">
      <c r="A24" s="170">
        <v>19</v>
      </c>
      <c r="B24" s="169" t="s">
        <v>133</v>
      </c>
      <c r="C24" s="167">
        <v>26773</v>
      </c>
      <c r="D24" s="171">
        <f t="shared" si="12"/>
        <v>469.09999999999997</v>
      </c>
      <c r="E24" s="151">
        <f t="shared" si="12"/>
        <v>434.8</v>
      </c>
      <c r="F24" s="151">
        <f t="shared" si="12"/>
        <v>34.3</v>
      </c>
      <c r="G24" s="172">
        <v>0</v>
      </c>
      <c r="H24" s="173">
        <v>0</v>
      </c>
      <c r="I24" s="173">
        <v>0</v>
      </c>
      <c r="J24" s="172">
        <f t="shared" si="13"/>
        <v>297.3</v>
      </c>
      <c r="K24" s="173">
        <v>276.6</v>
      </c>
      <c r="L24" s="173">
        <v>20.7</v>
      </c>
      <c r="M24" s="172">
        <f t="shared" si="14"/>
        <v>0</v>
      </c>
      <c r="N24" s="173">
        <v>0</v>
      </c>
      <c r="O24" s="173">
        <v>0</v>
      </c>
      <c r="P24" s="172">
        <f t="shared" si="15"/>
        <v>127.6</v>
      </c>
      <c r="Q24" s="173">
        <v>126.8</v>
      </c>
      <c r="R24" s="173">
        <v>0.8</v>
      </c>
      <c r="S24" s="172">
        <v>0</v>
      </c>
      <c r="T24" s="173">
        <v>0</v>
      </c>
      <c r="U24" s="173">
        <v>0</v>
      </c>
      <c r="V24" s="172">
        <f t="shared" si="17"/>
        <v>44.2</v>
      </c>
      <c r="W24" s="173">
        <v>31.4</v>
      </c>
      <c r="X24" s="185">
        <v>12.8</v>
      </c>
      <c r="Y24" s="174">
        <v>444</v>
      </c>
      <c r="Z24" s="175">
        <f t="shared" si="3"/>
        <v>913.0999999999999</v>
      </c>
      <c r="AA24" s="176">
        <f t="shared" si="4"/>
        <v>469.1</v>
      </c>
      <c r="AB24" s="177">
        <f t="shared" si="5"/>
        <v>341.5</v>
      </c>
      <c r="AC24" s="178">
        <f t="shared" si="6"/>
        <v>127.6</v>
      </c>
      <c r="AD24" s="179">
        <f t="shared" si="7"/>
        <v>584.0461161120035</v>
      </c>
      <c r="AE24" s="180">
        <f t="shared" si="8"/>
        <v>425.17959635951644</v>
      </c>
      <c r="AF24" s="181">
        <f t="shared" si="9"/>
        <v>158.86651975248694</v>
      </c>
      <c r="AG24" s="182">
        <f t="shared" si="10"/>
        <v>1136.8418431504374</v>
      </c>
      <c r="AH24" s="183">
        <f t="shared" si="11"/>
        <v>552.7957270384343</v>
      </c>
      <c r="AI24" s="184">
        <f t="shared" si="1"/>
        <v>27.201023235983797</v>
      </c>
    </row>
    <row r="25" spans="1:35" s="164" customFormat="1" ht="19.5" customHeight="1">
      <c r="A25" s="170">
        <v>20</v>
      </c>
      <c r="B25" s="169" t="s">
        <v>38</v>
      </c>
      <c r="C25" s="167">
        <v>6434</v>
      </c>
      <c r="D25" s="171">
        <f t="shared" si="12"/>
        <v>95.7</v>
      </c>
      <c r="E25" s="151">
        <f t="shared" si="12"/>
        <v>95.3</v>
      </c>
      <c r="F25" s="151">
        <f t="shared" si="12"/>
        <v>0.4</v>
      </c>
      <c r="G25" s="172">
        <f t="shared" si="2"/>
        <v>0</v>
      </c>
      <c r="H25" s="173">
        <v>0</v>
      </c>
      <c r="I25" s="173">
        <v>0</v>
      </c>
      <c r="J25" s="172">
        <f t="shared" si="13"/>
        <v>67.7</v>
      </c>
      <c r="K25" s="173">
        <v>67.7</v>
      </c>
      <c r="L25" s="173">
        <v>0</v>
      </c>
      <c r="M25" s="172">
        <f t="shared" si="14"/>
        <v>8</v>
      </c>
      <c r="N25" s="173">
        <v>7.8</v>
      </c>
      <c r="O25" s="173">
        <v>0.2</v>
      </c>
      <c r="P25" s="172">
        <f t="shared" si="15"/>
        <v>18</v>
      </c>
      <c r="Q25" s="173">
        <v>18</v>
      </c>
      <c r="R25" s="173">
        <v>0</v>
      </c>
      <c r="S25" s="172">
        <f t="shared" si="16"/>
        <v>0</v>
      </c>
      <c r="T25" s="173">
        <v>0</v>
      </c>
      <c r="U25" s="173">
        <v>0</v>
      </c>
      <c r="V25" s="172">
        <f t="shared" si="17"/>
        <v>2</v>
      </c>
      <c r="W25" s="173">
        <v>1.8</v>
      </c>
      <c r="X25" s="173">
        <v>0.2</v>
      </c>
      <c r="Y25" s="174">
        <v>53</v>
      </c>
      <c r="Z25" s="175">
        <f t="shared" si="3"/>
        <v>148.7</v>
      </c>
      <c r="AA25" s="176">
        <f t="shared" si="4"/>
        <v>95.7</v>
      </c>
      <c r="AB25" s="177">
        <f t="shared" si="5"/>
        <v>77.7</v>
      </c>
      <c r="AC25" s="178">
        <f t="shared" si="6"/>
        <v>18</v>
      </c>
      <c r="AD25" s="179">
        <f t="shared" si="7"/>
        <v>495.8035436742307</v>
      </c>
      <c r="AE25" s="180">
        <f t="shared" si="8"/>
        <v>402.54895865713394</v>
      </c>
      <c r="AF25" s="181">
        <f t="shared" si="9"/>
        <v>93.25458501709669</v>
      </c>
      <c r="AG25" s="182">
        <f t="shared" si="10"/>
        <v>770.3864884467931</v>
      </c>
      <c r="AH25" s="183">
        <f t="shared" si="11"/>
        <v>274.5829447725624</v>
      </c>
      <c r="AI25" s="184">
        <f t="shared" si="1"/>
        <v>18.808777429467085</v>
      </c>
    </row>
    <row r="26" spans="1:35" s="164" customFormat="1" ht="19.5" customHeight="1">
      <c r="A26" s="170">
        <v>21</v>
      </c>
      <c r="B26" s="169" t="s">
        <v>39</v>
      </c>
      <c r="C26" s="167">
        <v>16207</v>
      </c>
      <c r="D26" s="171">
        <f t="shared" si="12"/>
        <v>203.5</v>
      </c>
      <c r="E26" s="151">
        <f t="shared" si="12"/>
        <v>185</v>
      </c>
      <c r="F26" s="151">
        <f t="shared" si="12"/>
        <v>18.5</v>
      </c>
      <c r="G26" s="172">
        <f t="shared" si="2"/>
        <v>0</v>
      </c>
      <c r="H26" s="173">
        <v>0</v>
      </c>
      <c r="I26" s="173">
        <v>0</v>
      </c>
      <c r="J26" s="172">
        <f t="shared" si="13"/>
        <v>149.5</v>
      </c>
      <c r="K26" s="173">
        <v>134.4</v>
      </c>
      <c r="L26" s="173">
        <v>15.1</v>
      </c>
      <c r="M26" s="172">
        <f t="shared" si="14"/>
        <v>8.2</v>
      </c>
      <c r="N26" s="173">
        <v>4.8</v>
      </c>
      <c r="O26" s="173">
        <v>3.4</v>
      </c>
      <c r="P26" s="172">
        <f t="shared" si="15"/>
        <v>45.8</v>
      </c>
      <c r="Q26" s="173">
        <v>45.8</v>
      </c>
      <c r="R26" s="173">
        <v>0</v>
      </c>
      <c r="S26" s="172">
        <f t="shared" si="16"/>
        <v>0</v>
      </c>
      <c r="T26" s="173">
        <v>0</v>
      </c>
      <c r="U26" s="173">
        <v>0</v>
      </c>
      <c r="V26" s="172">
        <f t="shared" si="17"/>
        <v>0</v>
      </c>
      <c r="W26" s="173">
        <v>0</v>
      </c>
      <c r="X26" s="173">
        <v>0</v>
      </c>
      <c r="Y26" s="174">
        <v>122.9</v>
      </c>
      <c r="Z26" s="175">
        <f t="shared" si="3"/>
        <v>326.4</v>
      </c>
      <c r="AA26" s="176">
        <f t="shared" si="4"/>
        <v>203.5</v>
      </c>
      <c r="AB26" s="177">
        <f t="shared" si="5"/>
        <v>157.7</v>
      </c>
      <c r="AC26" s="178">
        <f t="shared" si="6"/>
        <v>45.8</v>
      </c>
      <c r="AD26" s="179">
        <f t="shared" si="7"/>
        <v>418.5434277369861</v>
      </c>
      <c r="AE26" s="180">
        <f t="shared" si="8"/>
        <v>324.34544744040636</v>
      </c>
      <c r="AF26" s="181">
        <f t="shared" si="9"/>
        <v>94.19798029657966</v>
      </c>
      <c r="AG26" s="182">
        <f t="shared" si="10"/>
        <v>671.3148639476768</v>
      </c>
      <c r="AH26" s="183">
        <f t="shared" si="11"/>
        <v>252.7714362106909</v>
      </c>
      <c r="AI26" s="184">
        <f t="shared" si="1"/>
        <v>22.506142506142506</v>
      </c>
    </row>
    <row r="27" spans="1:35" s="164" customFormat="1" ht="19.5" customHeight="1">
      <c r="A27" s="165">
        <v>22</v>
      </c>
      <c r="B27" s="169" t="s">
        <v>40</v>
      </c>
      <c r="C27" s="167">
        <v>8203</v>
      </c>
      <c r="D27" s="171">
        <f t="shared" si="12"/>
        <v>139.3</v>
      </c>
      <c r="E27" s="151">
        <f t="shared" si="12"/>
        <v>135.1</v>
      </c>
      <c r="F27" s="151">
        <f t="shared" si="12"/>
        <v>4.2</v>
      </c>
      <c r="G27" s="172">
        <f t="shared" si="2"/>
        <v>0</v>
      </c>
      <c r="H27" s="173">
        <v>0</v>
      </c>
      <c r="I27" s="173">
        <v>0</v>
      </c>
      <c r="J27" s="172">
        <f t="shared" si="13"/>
        <v>105.4</v>
      </c>
      <c r="K27" s="173">
        <v>102</v>
      </c>
      <c r="L27" s="173">
        <v>3.4</v>
      </c>
      <c r="M27" s="172">
        <f t="shared" si="14"/>
        <v>9.399999999999999</v>
      </c>
      <c r="N27" s="173">
        <v>9.2</v>
      </c>
      <c r="O27" s="173">
        <v>0.2</v>
      </c>
      <c r="P27" s="172">
        <f t="shared" si="15"/>
        <v>19.8</v>
      </c>
      <c r="Q27" s="173">
        <v>19.8</v>
      </c>
      <c r="R27" s="173">
        <v>0</v>
      </c>
      <c r="S27" s="172">
        <f t="shared" si="16"/>
        <v>0</v>
      </c>
      <c r="T27" s="173">
        <v>0</v>
      </c>
      <c r="U27" s="173">
        <v>0</v>
      </c>
      <c r="V27" s="172">
        <f t="shared" si="17"/>
        <v>4.699999999999999</v>
      </c>
      <c r="W27" s="173">
        <v>4.1</v>
      </c>
      <c r="X27" s="173">
        <v>0.6</v>
      </c>
      <c r="Y27" s="174">
        <v>48.8</v>
      </c>
      <c r="Z27" s="175">
        <f t="shared" si="3"/>
        <v>188.10000000000002</v>
      </c>
      <c r="AA27" s="176">
        <f t="shared" si="4"/>
        <v>139.3</v>
      </c>
      <c r="AB27" s="177">
        <f t="shared" si="5"/>
        <v>119.50000000000001</v>
      </c>
      <c r="AC27" s="178">
        <f t="shared" si="6"/>
        <v>19.8</v>
      </c>
      <c r="AD27" s="179">
        <f t="shared" si="7"/>
        <v>566.0530700150352</v>
      </c>
      <c r="AE27" s="180">
        <f t="shared" si="8"/>
        <v>485.5947011256045</v>
      </c>
      <c r="AF27" s="181">
        <f t="shared" si="9"/>
        <v>80.4583688894307</v>
      </c>
      <c r="AG27" s="182">
        <f t="shared" si="10"/>
        <v>764.3545044495917</v>
      </c>
      <c r="AH27" s="183">
        <f t="shared" si="11"/>
        <v>198.30143443455646</v>
      </c>
      <c r="AI27" s="184">
        <f t="shared" si="1"/>
        <v>14.213926776740847</v>
      </c>
    </row>
    <row r="28" spans="1:61" s="168" customFormat="1" ht="19.5" customHeight="1">
      <c r="A28" s="170">
        <v>23</v>
      </c>
      <c r="B28" s="169" t="s">
        <v>41</v>
      </c>
      <c r="C28" s="167">
        <v>6146</v>
      </c>
      <c r="D28" s="171">
        <f t="shared" si="12"/>
        <v>93.69999999999999</v>
      </c>
      <c r="E28" s="151">
        <f t="shared" si="12"/>
        <v>91.5</v>
      </c>
      <c r="F28" s="151">
        <f t="shared" si="12"/>
        <v>2.1999999999999997</v>
      </c>
      <c r="G28" s="172">
        <f t="shared" si="2"/>
        <v>0</v>
      </c>
      <c r="H28" s="185">
        <v>0</v>
      </c>
      <c r="I28" s="185">
        <v>0</v>
      </c>
      <c r="J28" s="172">
        <f t="shared" si="13"/>
        <v>76.3</v>
      </c>
      <c r="K28" s="185">
        <v>75.1</v>
      </c>
      <c r="L28" s="185">
        <v>1.2</v>
      </c>
      <c r="M28" s="172">
        <f t="shared" si="14"/>
        <v>11.399999999999999</v>
      </c>
      <c r="N28" s="185">
        <v>10.7</v>
      </c>
      <c r="O28" s="185">
        <v>0.7</v>
      </c>
      <c r="P28" s="172">
        <f t="shared" si="15"/>
        <v>6</v>
      </c>
      <c r="Q28" s="185">
        <v>5.7</v>
      </c>
      <c r="R28" s="185">
        <v>0.3</v>
      </c>
      <c r="S28" s="172">
        <f t="shared" si="16"/>
        <v>0</v>
      </c>
      <c r="T28" s="185">
        <v>0</v>
      </c>
      <c r="U28" s="185">
        <v>0</v>
      </c>
      <c r="V28" s="172">
        <f t="shared" si="17"/>
        <v>0</v>
      </c>
      <c r="W28" s="185">
        <v>0</v>
      </c>
      <c r="X28" s="185">
        <v>0</v>
      </c>
      <c r="Y28" s="174">
        <v>0</v>
      </c>
      <c r="Z28" s="175">
        <f t="shared" si="3"/>
        <v>93.69999999999999</v>
      </c>
      <c r="AA28" s="176">
        <f t="shared" si="4"/>
        <v>93.69999999999999</v>
      </c>
      <c r="AB28" s="212">
        <f t="shared" si="5"/>
        <v>87.69999999999999</v>
      </c>
      <c r="AC28" s="178">
        <f t="shared" si="6"/>
        <v>6</v>
      </c>
      <c r="AD28" s="179">
        <f t="shared" si="7"/>
        <v>508.18960841739874</v>
      </c>
      <c r="AE28" s="180">
        <f t="shared" si="8"/>
        <v>475.6481180171385</v>
      </c>
      <c r="AF28" s="181">
        <f t="shared" si="9"/>
        <v>32.54149040026033</v>
      </c>
      <c r="AG28" s="182">
        <f t="shared" si="10"/>
        <v>508.18960841739874</v>
      </c>
      <c r="AH28" s="183">
        <f t="shared" si="11"/>
        <v>0</v>
      </c>
      <c r="AI28" s="184">
        <f t="shared" si="1"/>
        <v>6.4034151547492</v>
      </c>
      <c r="BE28" s="213"/>
      <c r="BH28" s="213"/>
      <c r="BI28" s="213"/>
    </row>
    <row r="29" spans="1:35" s="168" customFormat="1" ht="19.5" customHeight="1">
      <c r="A29" s="170">
        <v>24</v>
      </c>
      <c r="B29" s="169" t="s">
        <v>42</v>
      </c>
      <c r="C29" s="167">
        <v>12752</v>
      </c>
      <c r="D29" s="171">
        <f>G29+J29+M29+P29+S29+V29</f>
        <v>235.89999999999998</v>
      </c>
      <c r="E29" s="151">
        <f>H29+K29+N29+Q29+T29+W29</f>
        <v>228.3</v>
      </c>
      <c r="F29" s="151">
        <f>L29+I29+O29+R29+U29+X29</f>
        <v>7.6</v>
      </c>
      <c r="G29" s="172">
        <f>SUM(H29:I29)</f>
        <v>0</v>
      </c>
      <c r="H29" s="185">
        <v>0</v>
      </c>
      <c r="I29" s="185">
        <v>0</v>
      </c>
      <c r="J29" s="172">
        <f>SUM(K29:L29)</f>
        <v>162.2</v>
      </c>
      <c r="K29" s="185">
        <v>158.1</v>
      </c>
      <c r="L29" s="185">
        <v>4.1</v>
      </c>
      <c r="M29" s="172">
        <f>SUM(N29:O29)</f>
        <v>10</v>
      </c>
      <c r="N29" s="185">
        <v>7.5</v>
      </c>
      <c r="O29" s="185">
        <v>2.5</v>
      </c>
      <c r="P29" s="172">
        <f>SUM(Q29:R29)</f>
        <v>60.2</v>
      </c>
      <c r="Q29" s="185">
        <v>59.2</v>
      </c>
      <c r="R29" s="185">
        <v>1</v>
      </c>
      <c r="S29" s="172">
        <f>SUM(T29:U29)</f>
        <v>0</v>
      </c>
      <c r="T29" s="185">
        <v>0</v>
      </c>
      <c r="U29" s="185">
        <v>0</v>
      </c>
      <c r="V29" s="172">
        <f>SUM(W29:X29)</f>
        <v>3.5</v>
      </c>
      <c r="W29" s="185">
        <v>3.5</v>
      </c>
      <c r="X29" s="185">
        <v>0</v>
      </c>
      <c r="Y29" s="174">
        <v>85.5</v>
      </c>
      <c r="Z29" s="175">
        <f>D29+Y29</f>
        <v>321.4</v>
      </c>
      <c r="AA29" s="189">
        <f t="shared" si="4"/>
        <v>235.89999999999998</v>
      </c>
      <c r="AB29" s="173">
        <f t="shared" si="5"/>
        <v>175.7</v>
      </c>
      <c r="AC29" s="190">
        <f t="shared" si="6"/>
        <v>60.2</v>
      </c>
      <c r="AD29" s="179">
        <f t="shared" si="7"/>
        <v>616.6352990380593</v>
      </c>
      <c r="AE29" s="180">
        <f t="shared" si="8"/>
        <v>459.27436219155163</v>
      </c>
      <c r="AF29" s="181">
        <f t="shared" si="9"/>
        <v>157.36093684650774</v>
      </c>
      <c r="AG29" s="182">
        <f t="shared" si="10"/>
        <v>840.12965286491</v>
      </c>
      <c r="AH29" s="183">
        <f t="shared" si="11"/>
        <v>223.49435382685067</v>
      </c>
      <c r="AI29" s="184">
        <f t="shared" si="1"/>
        <v>25.519287833827896</v>
      </c>
    </row>
    <row r="30" spans="1:35" s="168" customFormat="1" ht="19.5" customHeight="1">
      <c r="A30" s="170">
        <v>25</v>
      </c>
      <c r="B30" s="169" t="s">
        <v>43</v>
      </c>
      <c r="C30" s="167">
        <v>16980</v>
      </c>
      <c r="D30" s="171">
        <f t="shared" si="12"/>
        <v>323.29999999999995</v>
      </c>
      <c r="E30" s="151">
        <f t="shared" si="12"/>
        <v>303.9</v>
      </c>
      <c r="F30" s="151">
        <f t="shared" si="12"/>
        <v>19.400000000000002</v>
      </c>
      <c r="G30" s="172">
        <f t="shared" si="2"/>
        <v>0</v>
      </c>
      <c r="H30" s="185">
        <v>0</v>
      </c>
      <c r="I30" s="185">
        <v>0</v>
      </c>
      <c r="J30" s="172">
        <f t="shared" si="13"/>
        <v>274.59999999999997</v>
      </c>
      <c r="K30" s="185">
        <v>265.2</v>
      </c>
      <c r="L30" s="185">
        <v>9.4</v>
      </c>
      <c r="M30" s="172">
        <f t="shared" si="14"/>
        <v>13.7</v>
      </c>
      <c r="N30" s="185">
        <v>10</v>
      </c>
      <c r="O30" s="185">
        <v>3.7</v>
      </c>
      <c r="P30" s="172">
        <f t="shared" si="15"/>
        <v>28.3</v>
      </c>
      <c r="Q30" s="185">
        <v>28.3</v>
      </c>
      <c r="R30" s="185">
        <v>0</v>
      </c>
      <c r="S30" s="172">
        <f t="shared" si="16"/>
        <v>0</v>
      </c>
      <c r="T30" s="185">
        <v>0</v>
      </c>
      <c r="U30" s="185">
        <v>0</v>
      </c>
      <c r="V30" s="172">
        <f t="shared" si="17"/>
        <v>6.7</v>
      </c>
      <c r="W30" s="185">
        <v>0.4</v>
      </c>
      <c r="X30" s="185">
        <v>6.3</v>
      </c>
      <c r="Y30" s="174">
        <v>61.6</v>
      </c>
      <c r="Z30" s="175">
        <f t="shared" si="3"/>
        <v>384.9</v>
      </c>
      <c r="AA30" s="176">
        <f t="shared" si="4"/>
        <v>323.29999999999995</v>
      </c>
      <c r="AB30" s="177">
        <f t="shared" si="5"/>
        <v>294.99999999999994</v>
      </c>
      <c r="AC30" s="178">
        <f t="shared" si="6"/>
        <v>28.3</v>
      </c>
      <c r="AD30" s="179">
        <f t="shared" si="7"/>
        <v>634.6682371417353</v>
      </c>
      <c r="AE30" s="180">
        <f t="shared" si="8"/>
        <v>579.1126815861796</v>
      </c>
      <c r="AF30" s="181">
        <f t="shared" si="9"/>
        <v>55.55555555555556</v>
      </c>
      <c r="AG30" s="182">
        <f t="shared" si="10"/>
        <v>755.5948174322732</v>
      </c>
      <c r="AH30" s="183">
        <f t="shared" si="11"/>
        <v>120.9265802905379</v>
      </c>
      <c r="AI30" s="184">
        <f t="shared" si="1"/>
        <v>8.753479740179401</v>
      </c>
    </row>
    <row r="31" spans="1:35" s="168" customFormat="1" ht="19.5" customHeight="1">
      <c r="A31" s="170">
        <v>26</v>
      </c>
      <c r="B31" s="169" t="s">
        <v>134</v>
      </c>
      <c r="C31" s="167">
        <v>10568</v>
      </c>
      <c r="D31" s="171">
        <f t="shared" si="12"/>
        <v>170.20000000000002</v>
      </c>
      <c r="E31" s="151">
        <f t="shared" si="12"/>
        <v>168</v>
      </c>
      <c r="F31" s="151">
        <f t="shared" si="12"/>
        <v>2.2</v>
      </c>
      <c r="G31" s="172">
        <f t="shared" si="2"/>
        <v>0</v>
      </c>
      <c r="H31" s="185">
        <v>0</v>
      </c>
      <c r="I31" s="185">
        <v>0</v>
      </c>
      <c r="J31" s="172">
        <f t="shared" si="13"/>
        <v>129.3</v>
      </c>
      <c r="K31" s="185">
        <v>128.8</v>
      </c>
      <c r="L31" s="185">
        <v>0.5</v>
      </c>
      <c r="M31" s="172">
        <f t="shared" si="14"/>
        <v>9</v>
      </c>
      <c r="N31" s="185">
        <v>8.6</v>
      </c>
      <c r="O31" s="185">
        <v>0.4</v>
      </c>
      <c r="P31" s="172">
        <f t="shared" si="15"/>
        <v>30.6</v>
      </c>
      <c r="Q31" s="185">
        <v>30.6</v>
      </c>
      <c r="R31" s="185">
        <v>0</v>
      </c>
      <c r="S31" s="172">
        <f t="shared" si="16"/>
        <v>0</v>
      </c>
      <c r="T31" s="185">
        <v>0</v>
      </c>
      <c r="U31" s="185">
        <v>0</v>
      </c>
      <c r="V31" s="172">
        <f t="shared" si="17"/>
        <v>1.3</v>
      </c>
      <c r="W31" s="185">
        <v>0</v>
      </c>
      <c r="X31" s="185">
        <v>1.3</v>
      </c>
      <c r="Y31" s="174">
        <v>74.8</v>
      </c>
      <c r="Z31" s="175">
        <f t="shared" si="3"/>
        <v>245</v>
      </c>
      <c r="AA31" s="176">
        <f t="shared" si="4"/>
        <v>170.20000000000002</v>
      </c>
      <c r="AB31" s="177">
        <f t="shared" si="5"/>
        <v>139.60000000000002</v>
      </c>
      <c r="AC31" s="178">
        <f t="shared" si="6"/>
        <v>30.6</v>
      </c>
      <c r="AD31" s="179">
        <f t="shared" si="7"/>
        <v>536.8407771889983</v>
      </c>
      <c r="AE31" s="180">
        <f t="shared" si="8"/>
        <v>440.3229876356296</v>
      </c>
      <c r="AF31" s="181">
        <f t="shared" si="9"/>
        <v>96.51778955336866</v>
      </c>
      <c r="AG31" s="182">
        <f t="shared" si="10"/>
        <v>772.7731516527883</v>
      </c>
      <c r="AH31" s="183">
        <f t="shared" si="11"/>
        <v>235.93237446379007</v>
      </c>
      <c r="AI31" s="184">
        <f t="shared" si="1"/>
        <v>17.97884841363102</v>
      </c>
    </row>
    <row r="32" spans="1:35" s="168" customFormat="1" ht="19.5" customHeight="1">
      <c r="A32" s="170">
        <v>27</v>
      </c>
      <c r="B32" s="169" t="s">
        <v>45</v>
      </c>
      <c r="C32" s="167">
        <v>3750</v>
      </c>
      <c r="D32" s="171">
        <f t="shared" si="12"/>
        <v>61.5</v>
      </c>
      <c r="E32" s="151">
        <f t="shared" si="12"/>
        <v>60.10000000000001</v>
      </c>
      <c r="F32" s="151">
        <f t="shared" si="12"/>
        <v>1.4000000000000001</v>
      </c>
      <c r="G32" s="172">
        <f>SUM(H32:I32)</f>
        <v>0</v>
      </c>
      <c r="H32" s="185">
        <v>0</v>
      </c>
      <c r="I32" s="185">
        <v>0</v>
      </c>
      <c r="J32" s="172">
        <f>SUM(K32:L32)</f>
        <v>45.2</v>
      </c>
      <c r="K32" s="185">
        <v>45.2</v>
      </c>
      <c r="L32" s="185">
        <v>0</v>
      </c>
      <c r="M32" s="172">
        <f>SUM(N32:O32)</f>
        <v>3.1999999999999997</v>
      </c>
      <c r="N32" s="185">
        <v>2.9</v>
      </c>
      <c r="O32" s="185">
        <v>0.3</v>
      </c>
      <c r="P32" s="172">
        <f>SUM(Q32:R32)</f>
        <v>11.3</v>
      </c>
      <c r="Q32" s="185">
        <v>11.3</v>
      </c>
      <c r="R32" s="185">
        <v>0</v>
      </c>
      <c r="S32" s="172">
        <f>SUM(T32:U32)</f>
        <v>0</v>
      </c>
      <c r="T32" s="185">
        <v>0</v>
      </c>
      <c r="U32" s="185">
        <v>0</v>
      </c>
      <c r="V32" s="172">
        <f>SUM(W32:X32)</f>
        <v>1.8</v>
      </c>
      <c r="W32" s="185">
        <v>0.7</v>
      </c>
      <c r="X32" s="185">
        <v>1.1</v>
      </c>
      <c r="Y32" s="174">
        <v>23.8</v>
      </c>
      <c r="Z32" s="175">
        <f>D32+Y32</f>
        <v>85.3</v>
      </c>
      <c r="AA32" s="176">
        <f t="shared" si="4"/>
        <v>61.5</v>
      </c>
      <c r="AB32" s="177">
        <f t="shared" si="5"/>
        <v>50.2</v>
      </c>
      <c r="AC32" s="178">
        <f t="shared" si="6"/>
        <v>11.3</v>
      </c>
      <c r="AD32" s="179">
        <f t="shared" si="7"/>
        <v>546.6666666666667</v>
      </c>
      <c r="AE32" s="180">
        <f t="shared" si="8"/>
        <v>446.22222222222223</v>
      </c>
      <c r="AF32" s="181">
        <f t="shared" si="9"/>
        <v>100.44444444444446</v>
      </c>
      <c r="AG32" s="182">
        <f t="shared" si="10"/>
        <v>758.2222222222222</v>
      </c>
      <c r="AH32" s="183">
        <f t="shared" si="11"/>
        <v>211.55555555555557</v>
      </c>
      <c r="AI32" s="184">
        <f t="shared" si="1"/>
        <v>18.3739837398374</v>
      </c>
    </row>
    <row r="33" spans="1:35" s="164" customFormat="1" ht="19.5" customHeight="1">
      <c r="A33" s="165">
        <v>28</v>
      </c>
      <c r="B33" s="169" t="s">
        <v>135</v>
      </c>
      <c r="C33" s="167">
        <v>2952</v>
      </c>
      <c r="D33" s="171">
        <f t="shared" si="12"/>
        <v>67.7</v>
      </c>
      <c r="E33" s="151">
        <f t="shared" si="12"/>
        <v>64.6</v>
      </c>
      <c r="F33" s="151">
        <f t="shared" si="12"/>
        <v>3.1000000000000005</v>
      </c>
      <c r="G33" s="172">
        <f t="shared" si="2"/>
        <v>0</v>
      </c>
      <c r="H33" s="185">
        <v>0</v>
      </c>
      <c r="I33" s="185">
        <v>0</v>
      </c>
      <c r="J33" s="172">
        <f t="shared" si="13"/>
        <v>54.4</v>
      </c>
      <c r="K33" s="173">
        <v>52.6</v>
      </c>
      <c r="L33" s="173">
        <v>1.8</v>
      </c>
      <c r="M33" s="172">
        <f t="shared" si="14"/>
        <v>6.5</v>
      </c>
      <c r="N33" s="173">
        <v>5.4</v>
      </c>
      <c r="O33" s="173">
        <v>1.1</v>
      </c>
      <c r="P33" s="172">
        <f t="shared" si="15"/>
        <v>6.8</v>
      </c>
      <c r="Q33" s="173">
        <v>6.6</v>
      </c>
      <c r="R33" s="173">
        <v>0.2</v>
      </c>
      <c r="S33" s="172">
        <f t="shared" si="16"/>
        <v>0</v>
      </c>
      <c r="T33" s="173">
        <v>0</v>
      </c>
      <c r="U33" s="173">
        <v>0</v>
      </c>
      <c r="V33" s="172">
        <f t="shared" si="17"/>
        <v>0</v>
      </c>
      <c r="W33" s="173">
        <v>0</v>
      </c>
      <c r="X33" s="173">
        <v>0</v>
      </c>
      <c r="Y33" s="174">
        <v>16.9</v>
      </c>
      <c r="Z33" s="175">
        <f>D33+Y33</f>
        <v>84.6</v>
      </c>
      <c r="AA33" s="176">
        <f t="shared" si="4"/>
        <v>67.7</v>
      </c>
      <c r="AB33" s="177">
        <f t="shared" si="5"/>
        <v>60.9</v>
      </c>
      <c r="AC33" s="178">
        <f t="shared" si="6"/>
        <v>6.8</v>
      </c>
      <c r="AD33" s="179">
        <f t="shared" si="7"/>
        <v>764.453477868112</v>
      </c>
      <c r="AE33" s="180">
        <f t="shared" si="8"/>
        <v>687.6693766937669</v>
      </c>
      <c r="AF33" s="181">
        <f t="shared" si="9"/>
        <v>76.78410117434507</v>
      </c>
      <c r="AG33" s="182">
        <f t="shared" si="10"/>
        <v>955.2845528455284</v>
      </c>
      <c r="AH33" s="183">
        <f t="shared" si="11"/>
        <v>190.83107497741642</v>
      </c>
      <c r="AI33" s="184">
        <f t="shared" si="1"/>
        <v>10.044313146233382</v>
      </c>
    </row>
    <row r="34" spans="1:35" s="164" customFormat="1" ht="19.5" customHeight="1">
      <c r="A34" s="170">
        <v>29</v>
      </c>
      <c r="B34" s="169" t="s">
        <v>47</v>
      </c>
      <c r="C34" s="167">
        <v>10222</v>
      </c>
      <c r="D34" s="171">
        <f t="shared" si="12"/>
        <v>127.69999999999999</v>
      </c>
      <c r="E34" s="151">
        <f t="shared" si="12"/>
        <v>127.1</v>
      </c>
      <c r="F34" s="151">
        <f t="shared" si="12"/>
        <v>0.6</v>
      </c>
      <c r="G34" s="172">
        <f t="shared" si="2"/>
        <v>0</v>
      </c>
      <c r="H34" s="185">
        <v>0</v>
      </c>
      <c r="I34" s="185">
        <v>0</v>
      </c>
      <c r="J34" s="172">
        <f t="shared" si="13"/>
        <v>89.5</v>
      </c>
      <c r="K34" s="173">
        <v>89.4</v>
      </c>
      <c r="L34" s="173">
        <v>0.1</v>
      </c>
      <c r="M34" s="172">
        <f t="shared" si="14"/>
        <v>6.8</v>
      </c>
      <c r="N34" s="173">
        <v>6.8</v>
      </c>
      <c r="O34" s="185">
        <v>0</v>
      </c>
      <c r="P34" s="172">
        <f t="shared" si="15"/>
        <v>30.9</v>
      </c>
      <c r="Q34" s="173">
        <v>30.9</v>
      </c>
      <c r="R34" s="173">
        <v>0</v>
      </c>
      <c r="S34" s="172">
        <f t="shared" si="16"/>
        <v>0</v>
      </c>
      <c r="T34" s="173">
        <v>0</v>
      </c>
      <c r="U34" s="173">
        <v>0</v>
      </c>
      <c r="V34" s="172">
        <f t="shared" si="17"/>
        <v>0.5</v>
      </c>
      <c r="W34" s="173">
        <v>0</v>
      </c>
      <c r="X34" s="173">
        <v>0.5</v>
      </c>
      <c r="Y34" s="174">
        <v>29.6</v>
      </c>
      <c r="Z34" s="175">
        <f t="shared" si="3"/>
        <v>157.29999999999998</v>
      </c>
      <c r="AA34" s="176">
        <f t="shared" si="4"/>
        <v>127.69999999999999</v>
      </c>
      <c r="AB34" s="177">
        <f t="shared" si="5"/>
        <v>96.8</v>
      </c>
      <c r="AC34" s="178">
        <f t="shared" si="6"/>
        <v>30.9</v>
      </c>
      <c r="AD34" s="179">
        <f t="shared" si="7"/>
        <v>416.4220961325246</v>
      </c>
      <c r="AE34" s="180">
        <f t="shared" si="8"/>
        <v>315.6590360660014</v>
      </c>
      <c r="AF34" s="181">
        <f t="shared" si="9"/>
        <v>100.76306006652318</v>
      </c>
      <c r="AG34" s="182">
        <f t="shared" si="10"/>
        <v>512.9459336072523</v>
      </c>
      <c r="AH34" s="183">
        <f t="shared" si="11"/>
        <v>96.52383747472771</v>
      </c>
      <c r="AI34" s="184">
        <f t="shared" si="1"/>
        <v>24.197337509788568</v>
      </c>
    </row>
    <row r="35" spans="1:35" s="168" customFormat="1" ht="19.5" customHeight="1">
      <c r="A35" s="170">
        <v>30</v>
      </c>
      <c r="B35" s="169" t="s">
        <v>48</v>
      </c>
      <c r="C35" s="167">
        <v>4561</v>
      </c>
      <c r="D35" s="171">
        <f>G35+J35+M35+P35+S35+V35</f>
        <v>79.1</v>
      </c>
      <c r="E35" s="151">
        <f>H35+K35+N35+Q35+T35+W35</f>
        <v>70.2</v>
      </c>
      <c r="F35" s="151">
        <f>I35+L35+O35+R35+U35+X35</f>
        <v>8.899999999999999</v>
      </c>
      <c r="G35" s="172">
        <f>SUM(H35:I35)</f>
        <v>0</v>
      </c>
      <c r="H35" s="185">
        <v>0</v>
      </c>
      <c r="I35" s="185">
        <v>0</v>
      </c>
      <c r="J35" s="172">
        <f>SUM(K35:L35)</f>
        <v>64</v>
      </c>
      <c r="K35" s="173">
        <v>57.7</v>
      </c>
      <c r="L35" s="173">
        <v>6.3</v>
      </c>
      <c r="M35" s="172">
        <f>SUM(N35:O35)</f>
        <v>7</v>
      </c>
      <c r="N35" s="173">
        <v>4.6</v>
      </c>
      <c r="O35" s="185">
        <v>2.4</v>
      </c>
      <c r="P35" s="172">
        <f>SUM(Q35:R35)</f>
        <v>8.1</v>
      </c>
      <c r="Q35" s="173">
        <v>7.9</v>
      </c>
      <c r="R35" s="173">
        <v>0.2</v>
      </c>
      <c r="S35" s="172">
        <f>SUM(T35:U35)</f>
        <v>0</v>
      </c>
      <c r="T35" s="173">
        <v>0</v>
      </c>
      <c r="U35" s="173">
        <v>0</v>
      </c>
      <c r="V35" s="172">
        <f>SUM(W35:X35)</f>
        <v>0</v>
      </c>
      <c r="W35" s="173">
        <v>0</v>
      </c>
      <c r="X35" s="173">
        <v>0</v>
      </c>
      <c r="Y35" s="174">
        <v>27.5</v>
      </c>
      <c r="Z35" s="175">
        <f>D35+Y35</f>
        <v>106.6</v>
      </c>
      <c r="AA35" s="176">
        <f t="shared" si="4"/>
        <v>79.1</v>
      </c>
      <c r="AB35" s="177">
        <f t="shared" si="5"/>
        <v>71</v>
      </c>
      <c r="AC35" s="178">
        <f t="shared" si="6"/>
        <v>8.1</v>
      </c>
      <c r="AD35" s="179">
        <f t="shared" si="7"/>
        <v>578.0896002338668</v>
      </c>
      <c r="AE35" s="180">
        <f t="shared" si="8"/>
        <v>518.8920558357086</v>
      </c>
      <c r="AF35" s="181">
        <f t="shared" si="9"/>
        <v>59.1975443981583</v>
      </c>
      <c r="AG35" s="182">
        <f t="shared" si="10"/>
        <v>779.0689176350215</v>
      </c>
      <c r="AH35" s="183">
        <f t="shared" si="11"/>
        <v>200.97931740115473</v>
      </c>
      <c r="AI35" s="184">
        <f t="shared" si="1"/>
        <v>10.240202275600506</v>
      </c>
    </row>
    <row r="36" spans="1:35" s="164" customFormat="1" ht="19.5" customHeight="1">
      <c r="A36" s="170">
        <v>31</v>
      </c>
      <c r="B36" s="169" t="s">
        <v>136</v>
      </c>
      <c r="C36" s="167">
        <v>6365</v>
      </c>
      <c r="D36" s="171">
        <f t="shared" si="12"/>
        <v>93.10000000000001</v>
      </c>
      <c r="E36" s="151">
        <f t="shared" si="12"/>
        <v>92.19999999999999</v>
      </c>
      <c r="F36" s="151">
        <f t="shared" si="12"/>
        <v>0.8999999999999999</v>
      </c>
      <c r="G36" s="172">
        <f t="shared" si="2"/>
        <v>0</v>
      </c>
      <c r="H36" s="185">
        <v>0</v>
      </c>
      <c r="I36" s="173">
        <v>0</v>
      </c>
      <c r="J36" s="172">
        <f t="shared" si="13"/>
        <v>72.8</v>
      </c>
      <c r="K36" s="173">
        <v>72.3</v>
      </c>
      <c r="L36" s="173">
        <v>0.5</v>
      </c>
      <c r="M36" s="172">
        <f t="shared" si="14"/>
        <v>3.7</v>
      </c>
      <c r="N36" s="173">
        <v>3.6</v>
      </c>
      <c r="O36" s="173">
        <v>0.1</v>
      </c>
      <c r="P36" s="172">
        <f t="shared" si="15"/>
        <v>12.4</v>
      </c>
      <c r="Q36" s="173">
        <v>12.3</v>
      </c>
      <c r="R36" s="173">
        <v>0.1</v>
      </c>
      <c r="S36" s="172">
        <f t="shared" si="16"/>
        <v>0</v>
      </c>
      <c r="T36" s="173">
        <v>0</v>
      </c>
      <c r="U36" s="173">
        <v>0</v>
      </c>
      <c r="V36" s="172">
        <f>SUM(W36:X36)</f>
        <v>4.2</v>
      </c>
      <c r="W36" s="173">
        <v>4</v>
      </c>
      <c r="X36" s="173">
        <v>0.2</v>
      </c>
      <c r="Y36" s="174">
        <v>27.8</v>
      </c>
      <c r="Z36" s="175">
        <f t="shared" si="3"/>
        <v>120.9</v>
      </c>
      <c r="AA36" s="176">
        <f t="shared" si="4"/>
        <v>93.10000000000001</v>
      </c>
      <c r="AB36" s="177">
        <f t="shared" si="5"/>
        <v>80.7</v>
      </c>
      <c r="AC36" s="178">
        <f t="shared" si="6"/>
        <v>12.4</v>
      </c>
      <c r="AD36" s="179">
        <f t="shared" si="7"/>
        <v>487.5621890547264</v>
      </c>
      <c r="AE36" s="180">
        <f t="shared" si="8"/>
        <v>422.623723487824</v>
      </c>
      <c r="AF36" s="181">
        <f t="shared" si="9"/>
        <v>64.93846556690232</v>
      </c>
      <c r="AG36" s="182">
        <f t="shared" si="10"/>
        <v>633.1500392772978</v>
      </c>
      <c r="AH36" s="183">
        <f t="shared" si="11"/>
        <v>145.58785022257138</v>
      </c>
      <c r="AI36" s="184">
        <f t="shared" si="1"/>
        <v>13.319011815252416</v>
      </c>
    </row>
    <row r="37" spans="1:35" s="164" customFormat="1" ht="19.5" customHeight="1">
      <c r="A37" s="170">
        <v>32</v>
      </c>
      <c r="B37" s="169" t="s">
        <v>137</v>
      </c>
      <c r="C37" s="167">
        <v>18487</v>
      </c>
      <c r="D37" s="171">
        <f t="shared" si="12"/>
        <v>285.5</v>
      </c>
      <c r="E37" s="151">
        <f t="shared" si="12"/>
        <v>250.1</v>
      </c>
      <c r="F37" s="151">
        <f t="shared" si="12"/>
        <v>35.400000000000006</v>
      </c>
      <c r="G37" s="172">
        <f t="shared" si="2"/>
        <v>0</v>
      </c>
      <c r="H37" s="173">
        <v>0</v>
      </c>
      <c r="I37" s="173">
        <v>0</v>
      </c>
      <c r="J37" s="172">
        <f t="shared" si="13"/>
        <v>215.3</v>
      </c>
      <c r="K37" s="173">
        <v>194.8</v>
      </c>
      <c r="L37" s="173">
        <v>20.5</v>
      </c>
      <c r="M37" s="172">
        <f t="shared" si="14"/>
        <v>31.9</v>
      </c>
      <c r="N37" s="173">
        <v>20.2</v>
      </c>
      <c r="O37" s="173">
        <v>11.7</v>
      </c>
      <c r="P37" s="172">
        <f t="shared" si="15"/>
        <v>38.300000000000004</v>
      </c>
      <c r="Q37" s="173">
        <v>35.1</v>
      </c>
      <c r="R37" s="173">
        <v>3.2</v>
      </c>
      <c r="S37" s="172">
        <f t="shared" si="16"/>
        <v>0</v>
      </c>
      <c r="T37" s="173">
        <v>0</v>
      </c>
      <c r="U37" s="173">
        <v>0</v>
      </c>
      <c r="V37" s="172">
        <f t="shared" si="17"/>
        <v>0</v>
      </c>
      <c r="W37" s="173">
        <v>0</v>
      </c>
      <c r="X37" s="173">
        <v>0</v>
      </c>
      <c r="Y37" s="174">
        <v>61.2</v>
      </c>
      <c r="Z37" s="175">
        <f t="shared" si="3"/>
        <v>346.7</v>
      </c>
      <c r="AA37" s="176">
        <f t="shared" si="4"/>
        <v>285.5</v>
      </c>
      <c r="AB37" s="177">
        <f t="shared" si="5"/>
        <v>247.20000000000002</v>
      </c>
      <c r="AC37" s="178">
        <f t="shared" si="6"/>
        <v>38.300000000000004</v>
      </c>
      <c r="AD37" s="179">
        <f t="shared" si="7"/>
        <v>514.7761490056075</v>
      </c>
      <c r="AE37" s="180">
        <f t="shared" si="8"/>
        <v>445.7186130794613</v>
      </c>
      <c r="AF37" s="181">
        <f t="shared" si="9"/>
        <v>69.05753592614631</v>
      </c>
      <c r="AG37" s="182">
        <f t="shared" si="10"/>
        <v>625.1239609815906</v>
      </c>
      <c r="AH37" s="183">
        <f t="shared" si="11"/>
        <v>110.34781197598313</v>
      </c>
      <c r="AI37" s="184">
        <f t="shared" si="1"/>
        <v>13.41506129597198</v>
      </c>
    </row>
    <row r="38" spans="1:35" s="164" customFormat="1" ht="19.5" customHeight="1" thickBot="1">
      <c r="A38" s="191">
        <v>33</v>
      </c>
      <c r="B38" s="192" t="s">
        <v>51</v>
      </c>
      <c r="C38" s="193">
        <v>13969</v>
      </c>
      <c r="D38" s="194">
        <f t="shared" si="12"/>
        <v>203.5</v>
      </c>
      <c r="E38" s="195">
        <f t="shared" si="12"/>
        <v>195.3</v>
      </c>
      <c r="F38" s="195">
        <f t="shared" si="12"/>
        <v>8.2</v>
      </c>
      <c r="G38" s="196">
        <f t="shared" si="2"/>
        <v>0</v>
      </c>
      <c r="H38" s="195">
        <v>0</v>
      </c>
      <c r="I38" s="195">
        <v>0</v>
      </c>
      <c r="J38" s="196">
        <f t="shared" si="13"/>
        <v>150.8</v>
      </c>
      <c r="K38" s="195">
        <v>148.4</v>
      </c>
      <c r="L38" s="195">
        <v>2.4</v>
      </c>
      <c r="M38" s="196">
        <f t="shared" si="14"/>
        <v>6.5</v>
      </c>
      <c r="N38" s="195">
        <v>6.2</v>
      </c>
      <c r="O38" s="195">
        <v>0.3</v>
      </c>
      <c r="P38" s="196">
        <f t="shared" si="15"/>
        <v>34</v>
      </c>
      <c r="Q38" s="195">
        <v>33.7</v>
      </c>
      <c r="R38" s="195">
        <v>0.3</v>
      </c>
      <c r="S38" s="196">
        <f t="shared" si="16"/>
        <v>0</v>
      </c>
      <c r="T38" s="195">
        <v>0</v>
      </c>
      <c r="U38" s="195">
        <v>0</v>
      </c>
      <c r="V38" s="196">
        <f t="shared" si="17"/>
        <v>12.2</v>
      </c>
      <c r="W38" s="195">
        <v>7</v>
      </c>
      <c r="X38" s="195">
        <v>5.2</v>
      </c>
      <c r="Y38" s="197">
        <v>60.2</v>
      </c>
      <c r="Z38" s="198">
        <f t="shared" si="3"/>
        <v>263.7</v>
      </c>
      <c r="AA38" s="199">
        <f t="shared" si="4"/>
        <v>203.5</v>
      </c>
      <c r="AB38" s="200">
        <f t="shared" si="5"/>
        <v>169.5</v>
      </c>
      <c r="AC38" s="201">
        <f t="shared" si="6"/>
        <v>34</v>
      </c>
      <c r="AD38" s="202">
        <f t="shared" si="7"/>
        <v>485.59906459541367</v>
      </c>
      <c r="AE38" s="203">
        <f t="shared" si="8"/>
        <v>404.46703414703984</v>
      </c>
      <c r="AF38" s="204">
        <f t="shared" si="9"/>
        <v>81.13203044837377</v>
      </c>
      <c r="AG38" s="205">
        <f t="shared" si="10"/>
        <v>629.2504832128284</v>
      </c>
      <c r="AH38" s="206">
        <f t="shared" si="11"/>
        <v>143.65141861741478</v>
      </c>
      <c r="AI38" s="207">
        <f t="shared" si="1"/>
        <v>16.707616707616708</v>
      </c>
    </row>
    <row r="39" ht="15" customHeight="1">
      <c r="A39" s="214"/>
    </row>
  </sheetData>
  <sheetProtection/>
  <mergeCells count="18">
    <mergeCell ref="AD1:AF3"/>
    <mergeCell ref="P3:R3"/>
    <mergeCell ref="S3:U3"/>
    <mergeCell ref="V3:X3"/>
    <mergeCell ref="M3:O3"/>
    <mergeCell ref="A1:B4"/>
    <mergeCell ref="C1:C4"/>
    <mergeCell ref="AA1:AC3"/>
    <mergeCell ref="A5:B5"/>
    <mergeCell ref="AG1:AG4"/>
    <mergeCell ref="AH1:AH4"/>
    <mergeCell ref="AI1:AI4"/>
    <mergeCell ref="D2:F3"/>
    <mergeCell ref="G2:X2"/>
    <mergeCell ref="Y2:Y4"/>
    <mergeCell ref="Z2:Z4"/>
    <mergeCell ref="G3:I3"/>
    <mergeCell ref="J3:L3"/>
  </mergeCells>
  <printOptions horizontalCentered="1"/>
  <pageMargins left="0.3937007874015748" right="0.3937007874015748" top="0.5905511811023623" bottom="0.5905511811023623" header="0.5118110236220472" footer="0.5118110236220472"/>
  <pageSetup horizontalDpi="600" verticalDpi="600" orientation="landscape" paperSize="9" scale="68" r:id="rId3"/>
  <colBreaks count="1" manualBreakCount="1">
    <brk id="18"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岩手県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資源循環推進課　平船（内線：5380）</dc:creator>
  <cp:keywords/>
  <dc:description/>
  <cp:lastModifiedBy>RS13110178</cp:lastModifiedBy>
  <cp:lastPrinted>2014-08-07T04:04:12Z</cp:lastPrinted>
  <dcterms:created xsi:type="dcterms:W3CDTF">2012-06-07T07:04:38Z</dcterms:created>
  <dcterms:modified xsi:type="dcterms:W3CDTF">2014-08-07T04:08:10Z</dcterms:modified>
  <cp:category/>
  <cp:version/>
  <cp:contentType/>
  <cp:contentStatus/>
</cp:coreProperties>
</file>