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tabRatio="860" activeTab="2"/>
  </bookViews>
  <sheets>
    <sheet name="【基本情報】" sheetId="1" r:id="rId1"/>
    <sheet name="○様式1" sheetId="2" r:id="rId2"/>
    <sheet name="○様式2" sheetId="3" r:id="rId3"/>
    <sheet name="様式2（5付表(1)）" sheetId="4" r:id="rId4"/>
    <sheet name="様式2（5付表(2)）" sheetId="5" r:id="rId5"/>
    <sheet name="様式2（5付表(3)）" sheetId="6" r:id="rId6"/>
    <sheet name="様式2（6前計画対比）" sheetId="7" r:id="rId7"/>
    <sheet name="社会・労働保険等未加入理由書" sheetId="8" r:id="rId8"/>
    <sheet name="○様式13" sheetId="9" r:id="rId9"/>
    <sheet name="様式13（付表1）" sheetId="10" r:id="rId10"/>
    <sheet name="○様式13（付表2）" sheetId="11" r:id="rId11"/>
    <sheet name="○様式14" sheetId="12" r:id="rId12"/>
  </sheets>
  <definedNames>
    <definedName name="_xlnm.Print_Area" localSheetId="0">'【基本情報】'!$A$1:$AC$53</definedName>
    <definedName name="_xlnm.Print_Area" localSheetId="1">'○様式1'!$B$1:$AL$65</definedName>
    <definedName name="_xlnm.Print_Area" localSheetId="8">'○様式13'!$A$1:$AM$238</definedName>
    <definedName name="_xlnm.Print_Area" localSheetId="10">'○様式13（付表2）'!$B$1:$H$34</definedName>
    <definedName name="_xlnm.Print_Area" localSheetId="11">'○様式14'!$B$1:$AN$66</definedName>
    <definedName name="_xlnm.Print_Area" localSheetId="2">'○様式2'!$B$1:$AN$679</definedName>
    <definedName name="_xlnm.Print_Area" localSheetId="9">'様式13（付表1）'!$B$1:$BF$26</definedName>
    <definedName name="_xlnm.Print_Area" localSheetId="3">'様式2（5付表(1)）'!$B$1:$AN$43</definedName>
    <definedName name="_xlnm.Print_Area" localSheetId="4">'様式2（5付表(2)）'!$B$1:$BF$26</definedName>
    <definedName name="_xlnm.Print_Area" localSheetId="5">'様式2（5付表(3)）'!$B$1:$H$34</definedName>
    <definedName name="_xlnm.Print_Area" localSheetId="6">'様式2（6前計画対比）'!$B$1:$AN$204</definedName>
    <definedName name="Z_E6FFDF89_E854_45B1_B2F0_E9098CB1E875_.wvu.PrintArea" localSheetId="0" hidden="1">'【基本情報】'!$A$1:$AC$53</definedName>
    <definedName name="Z_E6FFDF89_E854_45B1_B2F0_E9098CB1E875_.wvu.PrintArea" localSheetId="1" hidden="1">'○様式1'!$B$1:$AL$66</definedName>
    <definedName name="Z_E6FFDF89_E854_45B1_B2F0_E9098CB1E875_.wvu.PrintArea" localSheetId="8" hidden="1">'○様式13'!$A$1:$AM$234</definedName>
    <definedName name="Z_E6FFDF89_E854_45B1_B2F0_E9098CB1E875_.wvu.PrintArea" localSheetId="10" hidden="1">'○様式13（付表2）'!$B$1:$H$34</definedName>
    <definedName name="Z_E6FFDF89_E854_45B1_B2F0_E9098CB1E875_.wvu.PrintArea" localSheetId="11" hidden="1">'○様式14'!$B$1:$AN$66</definedName>
    <definedName name="Z_E6FFDF89_E854_45B1_B2F0_E9098CB1E875_.wvu.PrintArea" localSheetId="9" hidden="1">'様式13（付表1）'!$B$1:$BF$26</definedName>
    <definedName name="Z_E6FFDF89_E854_45B1_B2F0_E9098CB1E875_.wvu.PrintArea" localSheetId="3" hidden="1">'様式2（5付表(1)）'!$B$1:$AN$44</definedName>
    <definedName name="Z_E6FFDF89_E854_45B1_B2F0_E9098CB1E875_.wvu.PrintArea" localSheetId="4" hidden="1">'様式2（5付表(2)）'!$B$1:$BF$26</definedName>
    <definedName name="Z_E6FFDF89_E854_45B1_B2F0_E9098CB1E875_.wvu.PrintArea" localSheetId="5" hidden="1">'様式2（5付表(3)）'!$B$1:$H$34</definedName>
    <definedName name="Z_E6FFDF89_E854_45B1_B2F0_E9098CB1E875_.wvu.PrintArea" localSheetId="6" hidden="1">'様式2（6前計画対比）'!$B$1:$AN$204</definedName>
  </definedNames>
  <calcPr fullCalcOnLoad="1"/>
</workbook>
</file>

<file path=xl/comments1.xml><?xml version="1.0" encoding="utf-8"?>
<comments xmlns="http://schemas.openxmlformats.org/spreadsheetml/2006/main">
  <authors>
    <author>SS11010072</author>
    <author>SS17020144</author>
  </authors>
  <commentList>
    <comment ref="O23" authorId="0">
      <text>
        <r>
          <rPr>
            <sz val="11"/>
            <rFont val="ＭＳ Ｐゴシック"/>
            <family val="3"/>
          </rPr>
          <t>決算日から直近（直後）の6/30、9/30、12/31、3/31のいずれか
（エントリーする審査会の月末）</t>
        </r>
      </text>
    </comment>
    <comment ref="C26" authorId="1">
      <text>
        <r>
          <rPr>
            <b/>
            <sz val="9"/>
            <rFont val="MS P ゴシック"/>
            <family val="3"/>
          </rPr>
          <t>基準年次は、計画期間の初日以前の事業年次１年間の期間を記載する。
例：計画期間初日が令和3年4月1日で事業期間が1/1-12/31の場合
令和2年1月1日～（令和2年12月31日）
と記載する。</t>
        </r>
      </text>
    </comment>
  </commentList>
</comments>
</file>

<file path=xl/comments10.xml><?xml version="1.0" encoding="utf-8"?>
<comments xmlns="http://schemas.openxmlformats.org/spreadsheetml/2006/main">
  <authors>
    <author>森林整備課　橋本（5781）</author>
    <author>SS11010072</author>
  </authors>
  <commentList>
    <comment ref="D5" authorId="0">
      <text>
        <r>
          <rPr>
            <b/>
            <sz val="9"/>
            <rFont val="ＭＳ Ｐゴシック"/>
            <family val="3"/>
          </rPr>
          <t>Ａ列に記入した場合は自動計算</t>
        </r>
      </text>
    </comment>
    <comment ref="AA5" authorId="0">
      <text>
        <r>
          <rPr>
            <b/>
            <sz val="9"/>
            <rFont val="ＭＳ Ｐゴシック"/>
            <family val="3"/>
          </rPr>
          <t>当該列は自動計算</t>
        </r>
      </text>
    </comment>
    <comment ref="B20" authorId="0">
      <text>
        <r>
          <rPr>
            <b/>
            <sz val="9"/>
            <rFont val="ＭＳ Ｐゴシック"/>
            <family val="3"/>
          </rPr>
          <t>当該行は自動計算</t>
        </r>
      </text>
    </comment>
    <comment ref="L4" authorId="1">
      <text>
        <r>
          <rPr>
            <sz val="9"/>
            <rFont val="ＭＳ Ｐゴシック"/>
            <family val="3"/>
          </rPr>
          <t>日給制の職員は「平均日給」欄に記入</t>
        </r>
      </text>
    </comment>
    <comment ref="M4" authorId="1">
      <text>
        <r>
          <rPr>
            <sz val="9"/>
            <rFont val="ＭＳ Ｐゴシック"/>
            <family val="3"/>
          </rPr>
          <t>月給制の職員は「平均月給」欄に記入</t>
        </r>
      </text>
    </comment>
    <comment ref="AK4" authorId="1">
      <text>
        <r>
          <rPr>
            <sz val="9"/>
            <rFont val="ＭＳ Ｐゴシック"/>
            <family val="3"/>
          </rPr>
          <t>ＦＷ（3年目）研修、ＦＬ研修、ＦＷ研修の修了者は、登録が未了の場合でも「○」を附す。</t>
        </r>
      </text>
    </comment>
    <comment ref="AL4" authorId="1">
      <text>
        <r>
          <rPr>
            <sz val="9"/>
            <rFont val="ＭＳ Ｐゴシック"/>
            <family val="3"/>
          </rPr>
          <t>ＦＷ（3年目）研修、ＦＬ研修、ＦＷ研修の修了者は、登録が未了の場合でも「○」を附す。</t>
        </r>
      </text>
    </comment>
    <comment ref="AM4" authorId="1">
      <text>
        <r>
          <rPr>
            <sz val="9"/>
            <rFont val="ＭＳ Ｐゴシック"/>
            <family val="3"/>
          </rPr>
          <t>ＦＷ（3年目）研修、ＦＬ研修、ＦＷ研修の修了者は、登録が未了の場合でも「○」を附す。</t>
        </r>
      </text>
    </comment>
  </commentList>
</comments>
</file>

<file path=xl/comments11.xml><?xml version="1.0" encoding="utf-8"?>
<comments xmlns="http://schemas.openxmlformats.org/spreadsheetml/2006/main">
  <authors>
    <author>森林整備課　橋本（5781）</author>
    <author>SS11010072</author>
  </authors>
  <commentList>
    <comment ref="C40" authorId="0">
      <text>
        <r>
          <rPr>
            <b/>
            <sz val="9"/>
            <rFont val="ＭＳ Ｐゴシック"/>
            <family val="3"/>
          </rPr>
          <t>グラップル付のみ！</t>
        </r>
      </text>
    </comment>
    <comment ref="C43" authorId="0">
      <text>
        <r>
          <rPr>
            <b/>
            <sz val="9"/>
            <rFont val="ＭＳ Ｐゴシック"/>
            <family val="3"/>
          </rPr>
          <t>ザウルスロボなど</t>
        </r>
      </text>
    </comment>
    <comment ref="G21" authorId="1">
      <text>
        <r>
          <rPr>
            <sz val="9"/>
            <rFont val="ＭＳ Ｐゴシック"/>
            <family val="3"/>
          </rPr>
          <t>【様式13】２の（3）のエと同じ</t>
        </r>
      </text>
    </comment>
  </commentList>
</comments>
</file>

<file path=xl/comments12.xml><?xml version="1.0" encoding="utf-8"?>
<comments xmlns="http://schemas.openxmlformats.org/spreadsheetml/2006/main">
  <authors>
    <author>森林整備課　橋本（5781）</author>
    <author>農林水産省</author>
    <author>H</author>
  </authors>
  <commentList>
    <comment ref="O23" authorId="0">
      <text>
        <r>
          <rPr>
            <b/>
            <sz val="9"/>
            <rFont val="ＭＳ Ｐゴシック"/>
            <family val="3"/>
          </rPr>
          <t>【基本情報】から自動転記</t>
        </r>
      </text>
    </comment>
    <comment ref="Y23" authorId="0">
      <text>
        <r>
          <rPr>
            <b/>
            <sz val="9"/>
            <rFont val="ＭＳ Ｐゴシック"/>
            <family val="3"/>
          </rPr>
          <t>自動転記</t>
        </r>
      </text>
    </comment>
    <comment ref="E6" authorId="0">
      <text>
        <r>
          <rPr>
            <b/>
            <sz val="9"/>
            <rFont val="ＭＳ Ｐゴシック"/>
            <family val="3"/>
          </rPr>
          <t>【基本情報】から自動転記</t>
        </r>
      </text>
    </comment>
    <comment ref="R20" authorId="1">
      <text>
        <r>
          <rPr>
            <sz val="9"/>
            <rFont val="ＭＳ Ｐゴシック"/>
            <family val="3"/>
          </rPr>
          <t>代表者氏名については、記名押印又は自筆による署名のいずれかにより記入すること。</t>
        </r>
      </text>
    </comment>
    <comment ref="Q25" authorId="2">
      <text>
        <r>
          <rPr>
            <b/>
            <sz val="9"/>
            <rFont val="ＭＳ Ｐゴシック"/>
            <family val="3"/>
          </rPr>
          <t>様式2から自動転記若しくは手入力</t>
        </r>
      </text>
    </comment>
    <comment ref="Q26" authorId="0">
      <text>
        <r>
          <rPr>
            <b/>
            <sz val="9"/>
            <rFont val="ＭＳ Ｐゴシック"/>
            <family val="3"/>
          </rPr>
          <t>５年間の成果を簡潔に記載</t>
        </r>
      </text>
    </comment>
    <comment ref="Q27" authorId="0">
      <text>
        <r>
          <rPr>
            <b/>
            <sz val="9"/>
            <rFont val="ＭＳ Ｐゴシック"/>
            <family val="3"/>
          </rPr>
          <t>５年間の課題を簡潔に記載</t>
        </r>
      </text>
    </comment>
    <comment ref="Q28" authorId="2">
      <text>
        <r>
          <rPr>
            <b/>
            <sz val="9"/>
            <rFont val="ＭＳ Ｐゴシック"/>
            <family val="3"/>
          </rPr>
          <t>自動転記</t>
        </r>
      </text>
    </comment>
    <comment ref="Q29" authorId="0">
      <text>
        <r>
          <rPr>
            <b/>
            <sz val="9"/>
            <rFont val="ＭＳ Ｐゴシック"/>
            <family val="3"/>
          </rPr>
          <t>５年間の成果を簡潔に記載</t>
        </r>
      </text>
    </comment>
    <comment ref="Q30" authorId="0">
      <text>
        <r>
          <rPr>
            <b/>
            <sz val="9"/>
            <rFont val="ＭＳ Ｐゴシック"/>
            <family val="3"/>
          </rPr>
          <t>５年間の課題を簡潔に記載</t>
        </r>
      </text>
    </comment>
    <comment ref="Q34" authorId="2">
      <text>
        <r>
          <rPr>
            <b/>
            <sz val="9"/>
            <rFont val="ＭＳ Ｐゴシック"/>
            <family val="3"/>
          </rPr>
          <t>自動転記</t>
        </r>
      </text>
    </comment>
    <comment ref="Q35" authorId="0">
      <text>
        <r>
          <rPr>
            <b/>
            <sz val="9"/>
            <rFont val="ＭＳ Ｐゴシック"/>
            <family val="3"/>
          </rPr>
          <t>５年間の成果を簡潔に記載</t>
        </r>
      </text>
    </comment>
    <comment ref="Q36" authorId="0">
      <text>
        <r>
          <rPr>
            <b/>
            <sz val="9"/>
            <rFont val="ＭＳ Ｐゴシック"/>
            <family val="3"/>
          </rPr>
          <t>５年間の課題を簡潔に記載</t>
        </r>
      </text>
    </comment>
    <comment ref="Q37" authorId="2">
      <text>
        <r>
          <rPr>
            <b/>
            <sz val="9"/>
            <rFont val="ＭＳ Ｐゴシック"/>
            <family val="3"/>
          </rPr>
          <t>自動転記</t>
        </r>
      </text>
    </comment>
    <comment ref="Q38" authorId="0">
      <text>
        <r>
          <rPr>
            <b/>
            <sz val="9"/>
            <rFont val="ＭＳ Ｐゴシック"/>
            <family val="3"/>
          </rPr>
          <t>５年間の成果を簡潔に記載</t>
        </r>
      </text>
    </comment>
    <comment ref="Q39" authorId="0">
      <text>
        <r>
          <rPr>
            <b/>
            <sz val="9"/>
            <rFont val="ＭＳ Ｐゴシック"/>
            <family val="3"/>
          </rPr>
          <t>５年間の課題を簡潔に記載</t>
        </r>
      </text>
    </comment>
    <comment ref="Q40" authorId="2">
      <text>
        <r>
          <rPr>
            <b/>
            <sz val="9"/>
            <rFont val="ＭＳ Ｐゴシック"/>
            <family val="3"/>
          </rPr>
          <t>自動転記</t>
        </r>
      </text>
    </comment>
    <comment ref="Q41" authorId="0">
      <text>
        <r>
          <rPr>
            <b/>
            <sz val="9"/>
            <rFont val="ＭＳ Ｐゴシック"/>
            <family val="3"/>
          </rPr>
          <t>５年間の成果を簡潔に記載</t>
        </r>
      </text>
    </comment>
    <comment ref="Q42" authorId="0">
      <text>
        <r>
          <rPr>
            <b/>
            <sz val="9"/>
            <rFont val="ＭＳ Ｐゴシック"/>
            <family val="3"/>
          </rPr>
          <t>５年間の課題を簡潔に記載</t>
        </r>
      </text>
    </comment>
    <comment ref="Q43" authorId="2">
      <text>
        <r>
          <rPr>
            <b/>
            <sz val="9"/>
            <rFont val="ＭＳ Ｐゴシック"/>
            <family val="3"/>
          </rPr>
          <t>自動転記</t>
        </r>
      </text>
    </comment>
    <comment ref="Q44" authorId="0">
      <text>
        <r>
          <rPr>
            <b/>
            <sz val="9"/>
            <rFont val="ＭＳ Ｐゴシック"/>
            <family val="3"/>
          </rPr>
          <t>５年間の成果を簡潔に記載</t>
        </r>
      </text>
    </comment>
    <comment ref="Q45" authorId="0">
      <text>
        <r>
          <rPr>
            <b/>
            <sz val="9"/>
            <rFont val="ＭＳ Ｐゴシック"/>
            <family val="3"/>
          </rPr>
          <t>５年間の課題を簡潔に記載</t>
        </r>
      </text>
    </comment>
    <comment ref="Q46" authorId="0">
      <text>
        <r>
          <rPr>
            <b/>
            <sz val="9"/>
            <rFont val="ＭＳ Ｐゴシック"/>
            <family val="3"/>
          </rPr>
          <t>５年間の計画を簡潔に記載</t>
        </r>
      </text>
    </comment>
    <comment ref="Q47" authorId="0">
      <text>
        <r>
          <rPr>
            <b/>
            <sz val="9"/>
            <rFont val="ＭＳ Ｐゴシック"/>
            <family val="3"/>
          </rPr>
          <t>５年間の成果を簡潔に記載</t>
        </r>
      </text>
    </comment>
    <comment ref="Q48" authorId="0">
      <text>
        <r>
          <rPr>
            <b/>
            <sz val="9"/>
            <rFont val="ＭＳ Ｐゴシック"/>
            <family val="3"/>
          </rPr>
          <t>５年間の課題を簡潔に記載</t>
        </r>
      </text>
    </comment>
    <comment ref="Q49" authorId="2">
      <text>
        <r>
          <rPr>
            <b/>
            <sz val="9"/>
            <rFont val="ＭＳ Ｐゴシック"/>
            <family val="3"/>
          </rPr>
          <t>自動転記</t>
        </r>
      </text>
    </comment>
    <comment ref="Q50" authorId="0">
      <text>
        <r>
          <rPr>
            <b/>
            <sz val="9"/>
            <rFont val="ＭＳ Ｐゴシック"/>
            <family val="3"/>
          </rPr>
          <t>５年間の成果を簡潔に記載</t>
        </r>
      </text>
    </comment>
    <comment ref="Q51" authorId="0">
      <text>
        <r>
          <rPr>
            <b/>
            <sz val="9"/>
            <rFont val="ＭＳ Ｐゴシック"/>
            <family val="3"/>
          </rPr>
          <t>５年間の課題を簡潔に記載</t>
        </r>
      </text>
    </comment>
    <comment ref="Q52" authorId="2">
      <text>
        <r>
          <rPr>
            <b/>
            <sz val="9"/>
            <rFont val="ＭＳ Ｐゴシック"/>
            <family val="3"/>
          </rPr>
          <t>自動転記</t>
        </r>
      </text>
    </comment>
    <comment ref="Q53" authorId="0">
      <text>
        <r>
          <rPr>
            <b/>
            <sz val="9"/>
            <rFont val="ＭＳ Ｐゴシック"/>
            <family val="3"/>
          </rPr>
          <t>５年間の成果を簡潔に記載</t>
        </r>
      </text>
    </comment>
    <comment ref="Q54" authorId="0">
      <text>
        <r>
          <rPr>
            <b/>
            <sz val="9"/>
            <rFont val="ＭＳ Ｐゴシック"/>
            <family val="3"/>
          </rPr>
          <t>５年間の課題を簡潔に記載</t>
        </r>
      </text>
    </comment>
    <comment ref="Q55" authorId="2">
      <text>
        <r>
          <rPr>
            <b/>
            <sz val="9"/>
            <rFont val="ＭＳ Ｐゴシック"/>
            <family val="3"/>
          </rPr>
          <t>自動転記</t>
        </r>
      </text>
    </comment>
    <comment ref="Q56" authorId="0">
      <text>
        <r>
          <rPr>
            <b/>
            <sz val="9"/>
            <rFont val="ＭＳ Ｐゴシック"/>
            <family val="3"/>
          </rPr>
          <t>５年間の成果を簡潔に記載</t>
        </r>
      </text>
    </comment>
    <comment ref="Q57" authorId="0">
      <text>
        <r>
          <rPr>
            <b/>
            <sz val="9"/>
            <rFont val="ＭＳ Ｐゴシック"/>
            <family val="3"/>
          </rPr>
          <t>５年間の課題を簡潔に記載</t>
        </r>
      </text>
    </comment>
    <comment ref="Q58" authorId="2">
      <text>
        <r>
          <rPr>
            <b/>
            <sz val="9"/>
            <rFont val="ＭＳ Ｐゴシック"/>
            <family val="3"/>
          </rPr>
          <t>自動転記</t>
        </r>
      </text>
    </comment>
    <comment ref="Q59" authorId="0">
      <text>
        <r>
          <rPr>
            <b/>
            <sz val="9"/>
            <rFont val="ＭＳ Ｐゴシック"/>
            <family val="3"/>
          </rPr>
          <t>５年間の成果を簡潔に記載</t>
        </r>
      </text>
    </comment>
    <comment ref="Q60" authorId="0">
      <text>
        <r>
          <rPr>
            <b/>
            <sz val="9"/>
            <rFont val="ＭＳ Ｐゴシック"/>
            <family val="3"/>
          </rPr>
          <t>５年間の課題を簡潔に記載</t>
        </r>
      </text>
    </comment>
    <comment ref="Q61" authorId="0">
      <text>
        <r>
          <rPr>
            <b/>
            <sz val="9"/>
            <rFont val="ＭＳ Ｐゴシック"/>
            <family val="3"/>
          </rPr>
          <t>５年間の計画を簡潔に記載</t>
        </r>
      </text>
    </comment>
    <comment ref="Q62" authorId="0">
      <text>
        <r>
          <rPr>
            <b/>
            <sz val="9"/>
            <rFont val="ＭＳ Ｐゴシック"/>
            <family val="3"/>
          </rPr>
          <t>５年間の成果を簡潔に記載</t>
        </r>
      </text>
    </comment>
    <comment ref="Q63" authorId="0">
      <text>
        <r>
          <rPr>
            <b/>
            <sz val="9"/>
            <rFont val="ＭＳ Ｐゴシック"/>
            <family val="3"/>
          </rPr>
          <t>５年間の課題を簡潔に記載</t>
        </r>
      </text>
    </comment>
    <comment ref="Q31" authorId="2">
      <text>
        <r>
          <rPr>
            <b/>
            <sz val="9"/>
            <rFont val="ＭＳ Ｐゴシック"/>
            <family val="3"/>
          </rPr>
          <t>自動転記</t>
        </r>
      </text>
    </comment>
    <comment ref="Q32" authorId="0">
      <text>
        <r>
          <rPr>
            <b/>
            <sz val="9"/>
            <rFont val="ＭＳ Ｐゴシック"/>
            <family val="3"/>
          </rPr>
          <t>５年間の成果を簡潔に記載</t>
        </r>
      </text>
    </comment>
    <comment ref="Q33" authorId="0">
      <text>
        <r>
          <rPr>
            <b/>
            <sz val="9"/>
            <rFont val="ＭＳ Ｐゴシック"/>
            <family val="3"/>
          </rPr>
          <t>５年間の課題を簡潔に記載</t>
        </r>
      </text>
    </comment>
  </commentList>
</comments>
</file>

<file path=xl/comments2.xml><?xml version="1.0" encoding="utf-8"?>
<comments xmlns="http://schemas.openxmlformats.org/spreadsheetml/2006/main">
  <authors>
    <author>農林水産省</author>
    <author>SS11010072</author>
    <author>hashi</author>
  </authors>
  <commentList>
    <comment ref="W42" authorId="0">
      <text>
        <r>
          <rPr>
            <sz val="9"/>
            <rFont val="ＭＳ Ｐゴシック"/>
            <family val="3"/>
          </rPr>
          <t>複数ある場合は全て記載すること。</t>
        </r>
      </text>
    </comment>
    <comment ref="W15" authorId="1">
      <text>
        <r>
          <rPr>
            <b/>
            <sz val="9"/>
            <rFont val="ＭＳ Ｐゴシック"/>
            <family val="3"/>
          </rPr>
          <t>【基本情報】から自動転記</t>
        </r>
      </text>
    </comment>
    <comment ref="O35" authorId="1">
      <text>
        <r>
          <rPr>
            <b/>
            <sz val="9"/>
            <rFont val="ＭＳ Ｐゴシック"/>
            <family val="3"/>
          </rPr>
          <t>【基本情報】から自動転記</t>
        </r>
      </text>
    </comment>
    <comment ref="O31" authorId="1">
      <text>
        <r>
          <rPr>
            <b/>
            <sz val="9"/>
            <rFont val="ＭＳ Ｐゴシック"/>
            <family val="3"/>
          </rPr>
          <t>【基本情報】から自動転記</t>
        </r>
      </text>
    </comment>
    <comment ref="W27" authorId="0">
      <text>
        <r>
          <rPr>
            <sz val="9"/>
            <rFont val="ＭＳ Ｐゴシック"/>
            <family val="3"/>
          </rPr>
          <t>「その他」を選択した場合は記載すること。</t>
        </r>
      </text>
    </comment>
    <comment ref="M44" authorId="1">
      <text>
        <r>
          <rPr>
            <b/>
            <sz val="9"/>
            <rFont val="ＭＳ Ｐゴシック"/>
            <family val="3"/>
          </rPr>
          <t>【基本情報】から自動転記</t>
        </r>
      </text>
    </comment>
    <comment ref="J50" authorId="2">
      <text>
        <r>
          <rPr>
            <b/>
            <sz val="9"/>
            <rFont val="ＭＳ Ｐゴシック"/>
            <family val="3"/>
          </rPr>
          <t>税に未納がないことの証明</t>
        </r>
      </text>
    </comment>
    <comment ref="J52" authorId="2">
      <text>
        <r>
          <rPr>
            <b/>
            <sz val="9"/>
            <rFont val="ＭＳ Ｐゴシック"/>
            <family val="3"/>
          </rPr>
          <t>林業現場作業職員用の就業規則</t>
        </r>
      </text>
    </comment>
    <comment ref="W25" authorId="0">
      <text>
        <r>
          <rPr>
            <sz val="9"/>
            <rFont val="ＭＳ Ｐゴシック"/>
            <family val="3"/>
          </rPr>
          <t>「その他」を選択した場合は記載すること。</t>
        </r>
      </text>
    </comment>
  </commentList>
</comments>
</file>

<file path=xl/comments3.xml><?xml version="1.0" encoding="utf-8"?>
<comments xmlns="http://schemas.openxmlformats.org/spreadsheetml/2006/main">
  <authors>
    <author>森林整備課　橋本（5781）</author>
    <author>SS11010072</author>
    <author>hashi</author>
    <author>農林水産省</author>
    <author>SS17020144</author>
    <author>大室諒太</author>
  </authors>
  <commentList>
    <comment ref="G318" authorId="0">
      <text>
        <r>
          <rPr>
            <b/>
            <sz val="9"/>
            <rFont val="ＭＳ Ｐゴシック"/>
            <family val="3"/>
          </rPr>
          <t>その他の内容を記載</t>
        </r>
      </text>
    </comment>
    <comment ref="W465" authorId="0">
      <text>
        <r>
          <rPr>
            <b/>
            <sz val="9"/>
            <rFont val="ＭＳ Ｐゴシック"/>
            <family val="3"/>
          </rPr>
          <t>市町村名を記載</t>
        </r>
      </text>
    </comment>
    <comment ref="I134" authorId="0">
      <text>
        <r>
          <rPr>
            <sz val="9"/>
            <rFont val="ＭＳ Ｐゴシック"/>
            <family val="3"/>
          </rPr>
          <t>変形労働時間制のこと。採用する場合は監督署に届出が必要。</t>
        </r>
      </text>
    </comment>
    <comment ref="T134" authorId="0">
      <text>
        <r>
          <rPr>
            <sz val="9"/>
            <rFont val="ＭＳ Ｐゴシック"/>
            <family val="3"/>
          </rPr>
          <t>（1ヶ月の労働時間）×7日÷（28～31日）＜40時間</t>
        </r>
      </text>
    </comment>
    <comment ref="G320" authorId="0">
      <text>
        <r>
          <rPr>
            <b/>
            <sz val="9"/>
            <rFont val="ＭＳ Ｐゴシック"/>
            <family val="3"/>
          </rPr>
          <t>その他の内容を記載</t>
        </r>
      </text>
    </comment>
    <comment ref="W317" authorId="0">
      <text>
        <r>
          <rPr>
            <b/>
            <sz val="9"/>
            <rFont val="ＭＳ Ｐゴシック"/>
            <family val="3"/>
          </rPr>
          <t>その他の内容を記載</t>
        </r>
      </text>
    </comment>
    <comment ref="W315" authorId="0">
      <text>
        <r>
          <rPr>
            <b/>
            <sz val="9"/>
            <rFont val="ＭＳ Ｐゴシック"/>
            <family val="3"/>
          </rPr>
          <t>その他の内容を記載</t>
        </r>
      </text>
    </comment>
    <comment ref="J615" authorId="0">
      <text>
        <r>
          <rPr>
            <b/>
            <sz val="9"/>
            <rFont val="ＭＳ Ｐゴシック"/>
            <family val="3"/>
          </rPr>
          <t>改善措置の目標を簡潔に記載</t>
        </r>
      </text>
    </comment>
    <comment ref="M629" authorId="1">
      <text>
        <r>
          <rPr>
            <b/>
            <sz val="9"/>
            <rFont val="ＭＳ Ｐゴシック"/>
            <family val="3"/>
          </rPr>
          <t>「補助・助成金等」は下段に（　）書外数で記載。</t>
        </r>
      </text>
    </comment>
    <comment ref="R651" authorId="1">
      <text>
        <r>
          <rPr>
            <b/>
            <sz val="9"/>
            <rFont val="ＭＳ Ｐゴシック"/>
            <family val="3"/>
          </rPr>
          <t>上段は、今期の改善に要する合計金額、下段は、補助金等で受取る金額（外数）となる。</t>
        </r>
      </text>
    </comment>
    <comment ref="M660" authorId="1">
      <text>
        <r>
          <rPr>
            <b/>
            <sz val="9"/>
            <rFont val="ＭＳ Ｐゴシック"/>
            <family val="3"/>
          </rPr>
          <t>「補助・助成金等」は下段に（　）書外数で記載。</t>
        </r>
      </text>
    </comment>
    <comment ref="R673" authorId="1">
      <text>
        <r>
          <rPr>
            <b/>
            <sz val="9"/>
            <rFont val="ＭＳ Ｐゴシック"/>
            <family val="3"/>
          </rPr>
          <t>上段は、今期の改善に要する合計金額、下段は、補助金等で受取る金額（外数）となる。</t>
        </r>
      </text>
    </comment>
    <comment ref="I570" authorId="0">
      <text>
        <r>
          <rPr>
            <sz val="9"/>
            <rFont val="ＭＳ Ｐゴシック"/>
            <family val="3"/>
          </rPr>
          <t>機種名を記載</t>
        </r>
      </text>
    </comment>
    <comment ref="J368" authorId="0">
      <text>
        <r>
          <rPr>
            <b/>
            <sz val="9"/>
            <rFont val="ＭＳ Ｐゴシック"/>
            <family val="3"/>
          </rPr>
          <t>改善措置の目標を簡潔に記載</t>
        </r>
      </text>
    </comment>
    <comment ref="J380" authorId="0">
      <text>
        <r>
          <rPr>
            <b/>
            <sz val="9"/>
            <rFont val="ＭＳ Ｐゴシック"/>
            <family val="3"/>
          </rPr>
          <t>改善措置の目標を簡潔に記載</t>
        </r>
      </text>
    </comment>
    <comment ref="J404" authorId="0">
      <text>
        <r>
          <rPr>
            <b/>
            <sz val="9"/>
            <rFont val="ＭＳ Ｐゴシック"/>
            <family val="3"/>
          </rPr>
          <t>改善措置の目標を簡潔に記載</t>
        </r>
      </text>
    </comment>
    <comment ref="J416" authorId="0">
      <text>
        <r>
          <rPr>
            <b/>
            <sz val="9"/>
            <rFont val="ＭＳ Ｐゴシック"/>
            <family val="3"/>
          </rPr>
          <t>改善措置の目標を簡潔に記載</t>
        </r>
      </text>
    </comment>
    <comment ref="J428" authorId="0">
      <text>
        <r>
          <rPr>
            <b/>
            <sz val="9"/>
            <rFont val="ＭＳ Ｐゴシック"/>
            <family val="3"/>
          </rPr>
          <t>改善措置の目標を簡潔に記載</t>
        </r>
      </text>
    </comment>
    <comment ref="J453" authorId="0">
      <text>
        <r>
          <rPr>
            <b/>
            <sz val="9"/>
            <rFont val="ＭＳ Ｐゴシック"/>
            <family val="3"/>
          </rPr>
          <t>改善措置の目標を簡潔に記載</t>
        </r>
      </text>
    </comment>
    <comment ref="J512" authorId="0">
      <text>
        <r>
          <rPr>
            <b/>
            <sz val="9"/>
            <rFont val="ＭＳ Ｐゴシック"/>
            <family val="3"/>
          </rPr>
          <t>改善措置の目標を簡潔に記載</t>
        </r>
      </text>
    </comment>
    <comment ref="J580" authorId="0">
      <text>
        <r>
          <rPr>
            <b/>
            <sz val="9"/>
            <rFont val="ＭＳ Ｐゴシック"/>
            <family val="3"/>
          </rPr>
          <t>改善措置の目標を簡潔に記載</t>
        </r>
      </text>
    </comment>
    <comment ref="V79" authorId="1">
      <text>
        <r>
          <rPr>
            <sz val="9"/>
            <rFont val="ＭＳ Ｐゴシック"/>
            <family val="3"/>
          </rPr>
          <t>常時雇用者が10人以上の場合、作成・届出が義務（労基法89条）10人未満の場合、労働条件の明示として作成（同15条）</t>
        </r>
      </text>
    </comment>
    <comment ref="O88" authorId="2">
      <text>
        <r>
          <rPr>
            <sz val="9"/>
            <rFont val="ＭＳ Ｐゴシック"/>
            <family val="3"/>
          </rPr>
          <t>林業現場作業職員についてのみ記入</t>
        </r>
      </text>
    </comment>
    <comment ref="W157" authorId="3">
      <text>
        <r>
          <rPr>
            <sz val="9"/>
            <rFont val="ＭＳ Ｐゴシック"/>
            <family val="3"/>
          </rPr>
          <t>単位を記入願います。</t>
        </r>
      </text>
    </comment>
    <comment ref="N156" authorId="0">
      <text>
        <r>
          <rPr>
            <sz val="9"/>
            <rFont val="ＭＳ Ｐゴシック"/>
            <family val="3"/>
          </rPr>
          <t>自社の事業内容により適宜変更すること</t>
        </r>
      </text>
    </comment>
    <comment ref="N157" authorId="0">
      <text>
        <r>
          <rPr>
            <sz val="9"/>
            <rFont val="ＭＳ Ｐゴシック"/>
            <family val="3"/>
          </rPr>
          <t>自社の事業内容により適宜変更すること</t>
        </r>
      </text>
    </comment>
    <comment ref="N159" authorId="0">
      <text>
        <r>
          <rPr>
            <sz val="9"/>
            <rFont val="ＭＳ Ｐゴシック"/>
            <family val="3"/>
          </rPr>
          <t>自社の事業内容により適宜変更すること</t>
        </r>
      </text>
    </comment>
    <comment ref="H481" authorId="0">
      <text>
        <r>
          <rPr>
            <sz val="9"/>
            <rFont val="ＭＳ Ｐゴシック"/>
            <family val="3"/>
          </rPr>
          <t>◆項目を修正する場合は「○様式2」N129～N135を修正すること。</t>
        </r>
      </text>
    </comment>
    <comment ref="G118" authorId="4">
      <text>
        <r>
          <rPr>
            <b/>
            <sz val="9"/>
            <rFont val="MS P ゴシック"/>
            <family val="3"/>
          </rPr>
          <t>労働安全衛生法に基づき、常態として10人以上50人未満の労働者を使用する事業場において選任しなければならない。
※事業場規模が50人以上100人未満は安全管理者、衛生管理者の選任が必要。</t>
        </r>
      </text>
    </comment>
    <comment ref="N286" authorId="4">
      <text>
        <r>
          <rPr>
            <sz val="9"/>
            <rFont val="MS P ゴシック"/>
            <family val="3"/>
          </rPr>
          <t xml:space="preserve">最新の貸借対照表をもとに記入
</t>
        </r>
      </text>
    </comment>
    <comment ref="Q599" authorId="4">
      <text>
        <r>
          <rPr>
            <sz val="9"/>
            <rFont val="MS P ゴシック"/>
            <family val="3"/>
          </rPr>
          <t xml:space="preserve">グリーンマイスター研修は終了のため入力しない。
</t>
        </r>
      </text>
    </comment>
    <comment ref="W156" authorId="4">
      <text>
        <r>
          <rPr>
            <sz val="9"/>
            <rFont val="MS P ゴシック"/>
            <family val="3"/>
          </rPr>
          <t xml:space="preserve">単位を記入願います。
</t>
        </r>
      </text>
    </comment>
    <comment ref="K147" authorId="0">
      <text>
        <r>
          <rPr>
            <b/>
            <sz val="9"/>
            <rFont val="ＭＳ Ｐゴシック"/>
            <family val="3"/>
          </rPr>
          <t>【基本情報】から自動転記</t>
        </r>
      </text>
    </comment>
    <comment ref="K297" authorId="0">
      <text>
        <r>
          <rPr>
            <b/>
            <sz val="9"/>
            <rFont val="ＭＳ Ｐゴシック"/>
            <family val="3"/>
          </rPr>
          <t>【基本情報】から自動転記</t>
        </r>
      </text>
    </comment>
    <comment ref="T297" authorId="0">
      <text>
        <r>
          <rPr>
            <b/>
            <sz val="9"/>
            <rFont val="ＭＳ Ｐゴシック"/>
            <family val="3"/>
          </rPr>
          <t>【基本情報】から自動転記</t>
        </r>
      </text>
    </comment>
    <comment ref="AA229" authorId="4">
      <text>
        <r>
          <rPr>
            <b/>
            <sz val="9"/>
            <rFont val="MS P ゴシック"/>
            <family val="3"/>
          </rPr>
          <t>備考欄に、機械名を記入。</t>
        </r>
      </text>
    </comment>
    <comment ref="T147" authorId="0">
      <text>
        <r>
          <rPr>
            <b/>
            <sz val="9"/>
            <rFont val="ＭＳ Ｐゴシック"/>
            <family val="3"/>
          </rPr>
          <t>【基本情報】から自動転記</t>
        </r>
      </text>
    </comment>
    <comment ref="F107" authorId="4">
      <text>
        <r>
          <rPr>
            <sz val="9"/>
            <rFont val="MS P ゴシック"/>
            <family val="3"/>
          </rPr>
          <t xml:space="preserve">
過去５年間に発生した労働災害を記載する。
</t>
        </r>
      </text>
    </comment>
    <comment ref="J392" authorId="0">
      <text>
        <r>
          <rPr>
            <b/>
            <sz val="9"/>
            <rFont val="ＭＳ Ｐゴシック"/>
            <family val="3"/>
          </rPr>
          <t>改善措置の目標を簡潔に記載</t>
        </r>
      </text>
    </comment>
    <comment ref="R237" authorId="5">
      <text>
        <r>
          <rPr>
            <b/>
            <sz val="9"/>
            <rFont val="MS P ゴシック"/>
            <family val="3"/>
          </rPr>
          <t>人数は、資格取得している「延べ人数」となることから、必ずしも雇用している職員数とは一致しない。</t>
        </r>
      </text>
    </comment>
    <comment ref="V80" authorId="5">
      <text>
        <r>
          <rPr>
            <sz val="9"/>
            <rFont val="MS P ゴシック"/>
            <family val="3"/>
          </rPr>
          <t>別添「○○○○」の中には、雇用契約書等の当てはまる文書の名称を記載。</t>
        </r>
      </text>
    </comment>
  </commentList>
</comments>
</file>

<file path=xl/comments4.xml><?xml version="1.0" encoding="utf-8"?>
<comments xmlns="http://schemas.openxmlformats.org/spreadsheetml/2006/main">
  <authors>
    <author>大室諒太</author>
  </authors>
  <commentList>
    <comment ref="F24" authorId="0">
      <text>
        <r>
          <rPr>
            <b/>
            <sz val="9"/>
            <rFont val="MS P ゴシック"/>
            <family val="3"/>
          </rPr>
          <t>基準年次（直近の会計年度）を含む直近３か年の決算を記入。
基準年次が未了の場合は、見込数字を記入。</t>
        </r>
      </text>
    </comment>
  </commentList>
</comments>
</file>

<file path=xl/comments5.xml><?xml version="1.0" encoding="utf-8"?>
<comments xmlns="http://schemas.openxmlformats.org/spreadsheetml/2006/main">
  <authors>
    <author>森林整備課　橋本（5781）</author>
    <author>SS11010072</author>
  </authors>
  <commentList>
    <comment ref="B20" authorId="0">
      <text>
        <r>
          <rPr>
            <b/>
            <sz val="9"/>
            <rFont val="ＭＳ Ｐゴシック"/>
            <family val="3"/>
          </rPr>
          <t>当該行は自動計算</t>
        </r>
      </text>
    </comment>
    <comment ref="L4" authorId="1">
      <text>
        <r>
          <rPr>
            <sz val="9"/>
            <rFont val="ＭＳ Ｐゴシック"/>
            <family val="3"/>
          </rPr>
          <t>日給制の職員は「平均日給」欄に記入</t>
        </r>
      </text>
    </comment>
    <comment ref="M4" authorId="1">
      <text>
        <r>
          <rPr>
            <sz val="9"/>
            <rFont val="ＭＳ Ｐゴシック"/>
            <family val="3"/>
          </rPr>
          <t>月給制の職員は「平均月給」欄に記入</t>
        </r>
      </text>
    </comment>
    <comment ref="AK4" authorId="1">
      <text>
        <r>
          <rPr>
            <sz val="9"/>
            <rFont val="ＭＳ Ｐゴシック"/>
            <family val="3"/>
          </rPr>
          <t>ＦＷ（3年目）研修、ＦＬ研修、ＦＷ研修の修了者は、登録が未了の場合でも「○」を附す。</t>
        </r>
      </text>
    </comment>
    <comment ref="AL4" authorId="1">
      <text>
        <r>
          <rPr>
            <sz val="9"/>
            <rFont val="ＭＳ Ｐゴシック"/>
            <family val="3"/>
          </rPr>
          <t>ＦＷ（3年目）研修、ＦＬ研修、ＦＷ研修の修了者は、登録が未了の場合でも「○」を附す。</t>
        </r>
      </text>
    </comment>
    <comment ref="AM4" authorId="1">
      <text>
        <r>
          <rPr>
            <sz val="9"/>
            <rFont val="ＭＳ Ｐゴシック"/>
            <family val="3"/>
          </rPr>
          <t>ＦＷ（3年目）研修、ＦＬ研修、ＦＷ研修の修了者は、登録が未了の場合でも「○」を附す。</t>
        </r>
      </text>
    </comment>
  </commentList>
</comments>
</file>

<file path=xl/comments6.xml><?xml version="1.0" encoding="utf-8"?>
<comments xmlns="http://schemas.openxmlformats.org/spreadsheetml/2006/main">
  <authors>
    <author>森林整備課　橋本（5781）</author>
    <author>SS11010072</author>
  </authors>
  <commentList>
    <comment ref="C40" authorId="0">
      <text>
        <r>
          <rPr>
            <b/>
            <sz val="9"/>
            <rFont val="ＭＳ Ｐゴシック"/>
            <family val="3"/>
          </rPr>
          <t>グラップル付のみ！</t>
        </r>
      </text>
    </comment>
    <comment ref="C43" authorId="0">
      <text>
        <r>
          <rPr>
            <b/>
            <sz val="9"/>
            <rFont val="ＭＳ Ｐゴシック"/>
            <family val="3"/>
          </rPr>
          <t>ザウルスロボなど</t>
        </r>
      </text>
    </comment>
    <comment ref="G21" authorId="1">
      <text>
        <r>
          <rPr>
            <sz val="9"/>
            <rFont val="ＭＳ Ｐゴシック"/>
            <family val="3"/>
          </rPr>
          <t>【様式２】２の（4）のエと同じ</t>
        </r>
      </text>
    </comment>
  </commentList>
</comments>
</file>

<file path=xl/comments7.xml><?xml version="1.0" encoding="utf-8"?>
<comments xmlns="http://schemas.openxmlformats.org/spreadsheetml/2006/main">
  <authors>
    <author>森林整備課　橋本（5781）</author>
  </authors>
  <commentList>
    <comment ref="U27" authorId="0">
      <text>
        <r>
          <rPr>
            <b/>
            <sz val="9"/>
            <rFont val="ＭＳ Ｐゴシック"/>
            <family val="3"/>
          </rPr>
          <t>自動転記</t>
        </r>
      </text>
    </comment>
    <comment ref="U28" authorId="0">
      <text>
        <r>
          <rPr>
            <b/>
            <sz val="9"/>
            <rFont val="ＭＳ Ｐゴシック"/>
            <family val="3"/>
          </rPr>
          <t>今計画の内容を簡潔に記載</t>
        </r>
      </text>
    </comment>
    <comment ref="U33" authorId="0">
      <text>
        <r>
          <rPr>
            <b/>
            <sz val="9"/>
            <rFont val="ＭＳ Ｐゴシック"/>
            <family val="3"/>
          </rPr>
          <t>自動転記</t>
        </r>
      </text>
    </comment>
    <comment ref="U34" authorId="0">
      <text>
        <r>
          <rPr>
            <b/>
            <sz val="9"/>
            <rFont val="ＭＳ Ｐゴシック"/>
            <family val="3"/>
          </rPr>
          <t>今計画の内容を簡潔に記載</t>
        </r>
      </text>
    </comment>
    <comment ref="U46" authorId="0">
      <text>
        <r>
          <rPr>
            <b/>
            <sz val="9"/>
            <rFont val="ＭＳ Ｐゴシック"/>
            <family val="3"/>
          </rPr>
          <t>今計画の内容を簡潔に記載</t>
        </r>
      </text>
    </comment>
    <comment ref="U51" authorId="0">
      <text>
        <r>
          <rPr>
            <b/>
            <sz val="9"/>
            <rFont val="ＭＳ Ｐゴシック"/>
            <family val="3"/>
          </rPr>
          <t>自動転記</t>
        </r>
      </text>
    </comment>
    <comment ref="U52" authorId="0">
      <text>
        <r>
          <rPr>
            <b/>
            <sz val="9"/>
            <rFont val="ＭＳ Ｐゴシック"/>
            <family val="3"/>
          </rPr>
          <t>今計画の内容を簡潔に記載</t>
        </r>
      </text>
    </comment>
    <comment ref="U57" authorId="0">
      <text>
        <r>
          <rPr>
            <b/>
            <sz val="9"/>
            <rFont val="ＭＳ Ｐゴシック"/>
            <family val="3"/>
          </rPr>
          <t>自動転記</t>
        </r>
      </text>
    </comment>
    <comment ref="U58" authorId="0">
      <text>
        <r>
          <rPr>
            <b/>
            <sz val="9"/>
            <rFont val="ＭＳ Ｐゴシック"/>
            <family val="3"/>
          </rPr>
          <t>今計画の内容を簡潔に記載</t>
        </r>
      </text>
    </comment>
    <comment ref="U63" authorId="0">
      <text>
        <r>
          <rPr>
            <b/>
            <sz val="9"/>
            <rFont val="ＭＳ Ｐゴシック"/>
            <family val="3"/>
          </rPr>
          <t>自動転記</t>
        </r>
      </text>
    </comment>
    <comment ref="U64" authorId="0">
      <text>
        <r>
          <rPr>
            <b/>
            <sz val="9"/>
            <rFont val="ＭＳ Ｐゴシック"/>
            <family val="3"/>
          </rPr>
          <t>今計画の内容を簡潔に記載</t>
        </r>
      </text>
    </comment>
    <comment ref="AH70" authorId="0">
      <text>
        <r>
          <rPr>
            <b/>
            <sz val="9"/>
            <rFont val="ＭＳ Ｐゴシック"/>
            <family val="3"/>
          </rPr>
          <t>実施時期を記載</t>
        </r>
      </text>
    </comment>
    <comment ref="AB70" authorId="0">
      <text>
        <r>
          <rPr>
            <b/>
            <sz val="9"/>
            <rFont val="ＭＳ Ｐゴシック"/>
            <family val="3"/>
          </rPr>
          <t>市町村名を記載</t>
        </r>
      </text>
    </comment>
    <comment ref="S75" authorId="0">
      <text>
        <r>
          <rPr>
            <b/>
            <sz val="9"/>
            <rFont val="ＭＳ Ｐゴシック"/>
            <family val="3"/>
          </rPr>
          <t>自動転記</t>
        </r>
      </text>
    </comment>
    <comment ref="AB75" authorId="0">
      <text>
        <r>
          <rPr>
            <b/>
            <sz val="9"/>
            <rFont val="ＭＳ Ｐゴシック"/>
            <family val="3"/>
          </rPr>
          <t>自動転記</t>
        </r>
      </text>
    </comment>
    <comment ref="AH75" authorId="0">
      <text>
        <r>
          <rPr>
            <b/>
            <sz val="9"/>
            <rFont val="ＭＳ Ｐゴシック"/>
            <family val="3"/>
          </rPr>
          <t>自動転記</t>
        </r>
      </text>
    </comment>
    <comment ref="S81" authorId="0">
      <text>
        <r>
          <rPr>
            <b/>
            <sz val="9"/>
            <rFont val="ＭＳ Ｐゴシック"/>
            <family val="3"/>
          </rPr>
          <t>自動転記</t>
        </r>
      </text>
    </comment>
    <comment ref="AB81" authorId="0">
      <text>
        <r>
          <rPr>
            <b/>
            <sz val="9"/>
            <rFont val="ＭＳ Ｐゴシック"/>
            <family val="3"/>
          </rPr>
          <t>自動転記</t>
        </r>
      </text>
    </comment>
    <comment ref="AH81" authorId="0">
      <text>
        <r>
          <rPr>
            <b/>
            <sz val="9"/>
            <rFont val="ＭＳ Ｐゴシック"/>
            <family val="3"/>
          </rPr>
          <t>自動転記</t>
        </r>
      </text>
    </comment>
    <comment ref="S87" authorId="0">
      <text>
        <r>
          <rPr>
            <b/>
            <sz val="9"/>
            <rFont val="ＭＳ Ｐゴシック"/>
            <family val="3"/>
          </rPr>
          <t>自動転記</t>
        </r>
      </text>
    </comment>
    <comment ref="AB87" authorId="0">
      <text>
        <r>
          <rPr>
            <b/>
            <sz val="9"/>
            <rFont val="ＭＳ Ｐゴシック"/>
            <family val="3"/>
          </rPr>
          <t>自動転記</t>
        </r>
      </text>
    </comment>
    <comment ref="AH87" authorId="0">
      <text>
        <r>
          <rPr>
            <b/>
            <sz val="9"/>
            <rFont val="ＭＳ Ｐゴシック"/>
            <family val="3"/>
          </rPr>
          <t>自動転記</t>
        </r>
      </text>
    </comment>
    <comment ref="U200" authorId="0">
      <text>
        <r>
          <rPr>
            <b/>
            <sz val="9"/>
            <rFont val="ＭＳ Ｐゴシック"/>
            <family val="3"/>
          </rPr>
          <t>自動転記</t>
        </r>
      </text>
    </comment>
    <comment ref="Q7" authorId="0">
      <text>
        <r>
          <rPr>
            <b/>
            <sz val="9"/>
            <rFont val="ＭＳ Ｐゴシック"/>
            <family val="3"/>
          </rPr>
          <t>前計画の基準年次を記載</t>
        </r>
      </text>
    </comment>
    <comment ref="U7" authorId="0">
      <text>
        <r>
          <rPr>
            <b/>
            <sz val="9"/>
            <rFont val="ＭＳ Ｐゴシック"/>
            <family val="3"/>
          </rPr>
          <t>前計画の目標年次を記載</t>
        </r>
      </text>
    </comment>
    <comment ref="U23" authorId="0">
      <text>
        <r>
          <rPr>
            <b/>
            <sz val="9"/>
            <rFont val="ＭＳ Ｐゴシック"/>
            <family val="3"/>
          </rPr>
          <t>前計画の目標を簡潔に記載</t>
        </r>
      </text>
    </comment>
    <comment ref="U24" authorId="0">
      <text>
        <r>
          <rPr>
            <b/>
            <sz val="9"/>
            <rFont val="ＭＳ Ｐゴシック"/>
            <family val="3"/>
          </rPr>
          <t>前計画の内容を簡潔に記載</t>
        </r>
      </text>
    </comment>
    <comment ref="U25" authorId="0">
      <text>
        <r>
          <rPr>
            <b/>
            <sz val="9"/>
            <rFont val="ＭＳ Ｐゴシック"/>
            <family val="3"/>
          </rPr>
          <t>前計画の達成状況を簡潔に記載</t>
        </r>
      </text>
    </comment>
    <comment ref="U29" authorId="0">
      <text>
        <r>
          <rPr>
            <b/>
            <sz val="9"/>
            <rFont val="ＭＳ Ｐゴシック"/>
            <family val="3"/>
          </rPr>
          <t>前計画の目標を簡潔に記載</t>
        </r>
      </text>
    </comment>
    <comment ref="U30" authorId="0">
      <text>
        <r>
          <rPr>
            <b/>
            <sz val="9"/>
            <rFont val="ＭＳ Ｐゴシック"/>
            <family val="3"/>
          </rPr>
          <t>前計画の内容を簡潔に記載</t>
        </r>
      </text>
    </comment>
    <comment ref="U31" authorId="0">
      <text>
        <r>
          <rPr>
            <b/>
            <sz val="9"/>
            <rFont val="ＭＳ Ｐゴシック"/>
            <family val="3"/>
          </rPr>
          <t>前計画の達成状況を簡潔に記載</t>
        </r>
      </text>
    </comment>
    <comment ref="U41" authorId="0">
      <text>
        <r>
          <rPr>
            <b/>
            <sz val="9"/>
            <rFont val="ＭＳ Ｐゴシック"/>
            <family val="3"/>
          </rPr>
          <t>前計画の目標を簡潔に記載</t>
        </r>
      </text>
    </comment>
    <comment ref="U42" authorId="0">
      <text>
        <r>
          <rPr>
            <b/>
            <sz val="9"/>
            <rFont val="ＭＳ Ｐゴシック"/>
            <family val="3"/>
          </rPr>
          <t>前計画の内容を簡潔に記載</t>
        </r>
      </text>
    </comment>
    <comment ref="U43" authorId="0">
      <text>
        <r>
          <rPr>
            <b/>
            <sz val="9"/>
            <rFont val="ＭＳ Ｐゴシック"/>
            <family val="3"/>
          </rPr>
          <t>前計画の達成状況を簡潔に記載</t>
        </r>
      </text>
    </comment>
    <comment ref="U47" authorId="0">
      <text>
        <r>
          <rPr>
            <b/>
            <sz val="9"/>
            <rFont val="ＭＳ Ｐゴシック"/>
            <family val="3"/>
          </rPr>
          <t>前計画の目標を簡潔に記載</t>
        </r>
      </text>
    </comment>
    <comment ref="U48" authorId="0">
      <text>
        <r>
          <rPr>
            <b/>
            <sz val="9"/>
            <rFont val="ＭＳ Ｐゴシック"/>
            <family val="3"/>
          </rPr>
          <t>前計画の内容を簡潔に記載</t>
        </r>
      </text>
    </comment>
    <comment ref="U49" authorId="0">
      <text>
        <r>
          <rPr>
            <b/>
            <sz val="9"/>
            <rFont val="ＭＳ Ｐゴシック"/>
            <family val="3"/>
          </rPr>
          <t>前計画の達成状況を簡潔に記載</t>
        </r>
      </text>
    </comment>
    <comment ref="U53" authorId="0">
      <text>
        <r>
          <rPr>
            <b/>
            <sz val="9"/>
            <rFont val="ＭＳ Ｐゴシック"/>
            <family val="3"/>
          </rPr>
          <t>前計画の目標を簡潔に記載</t>
        </r>
      </text>
    </comment>
    <comment ref="U54" authorId="0">
      <text>
        <r>
          <rPr>
            <b/>
            <sz val="9"/>
            <rFont val="ＭＳ Ｐゴシック"/>
            <family val="3"/>
          </rPr>
          <t>前計画の内容を簡潔に記載</t>
        </r>
      </text>
    </comment>
    <comment ref="U55" authorId="0">
      <text>
        <r>
          <rPr>
            <b/>
            <sz val="9"/>
            <rFont val="ＭＳ Ｐゴシック"/>
            <family val="3"/>
          </rPr>
          <t>前計画の達成状況を簡潔に記載</t>
        </r>
      </text>
    </comment>
    <comment ref="U59" authorId="0">
      <text>
        <r>
          <rPr>
            <b/>
            <sz val="9"/>
            <rFont val="ＭＳ Ｐゴシック"/>
            <family val="3"/>
          </rPr>
          <t>前計画の目標を簡潔に記載</t>
        </r>
      </text>
    </comment>
    <comment ref="U60" authorId="0">
      <text>
        <r>
          <rPr>
            <b/>
            <sz val="9"/>
            <rFont val="ＭＳ Ｐゴシック"/>
            <family val="3"/>
          </rPr>
          <t>前計画の内容を簡潔に記載</t>
        </r>
      </text>
    </comment>
    <comment ref="U61" authorId="0">
      <text>
        <r>
          <rPr>
            <b/>
            <sz val="9"/>
            <rFont val="ＭＳ Ｐゴシック"/>
            <family val="3"/>
          </rPr>
          <t>前計画の達成状況を簡潔に記載</t>
        </r>
      </text>
    </comment>
    <comment ref="U45" authorId="0">
      <text>
        <r>
          <rPr>
            <b/>
            <sz val="9"/>
            <rFont val="ＭＳ Ｐゴシック"/>
            <family val="3"/>
          </rPr>
          <t>自動転記</t>
        </r>
      </text>
    </comment>
    <comment ref="U35" authorId="0">
      <text>
        <r>
          <rPr>
            <b/>
            <sz val="9"/>
            <rFont val="ＭＳ Ｐゴシック"/>
            <family val="3"/>
          </rPr>
          <t>前計画の目標を簡潔に記載</t>
        </r>
      </text>
    </comment>
    <comment ref="U36" authorId="0">
      <text>
        <r>
          <rPr>
            <b/>
            <sz val="9"/>
            <rFont val="ＭＳ Ｐゴシック"/>
            <family val="3"/>
          </rPr>
          <t>前計画の内容を簡潔に記載</t>
        </r>
      </text>
    </comment>
    <comment ref="U37" authorId="0">
      <text>
        <r>
          <rPr>
            <b/>
            <sz val="9"/>
            <rFont val="ＭＳ Ｐゴシック"/>
            <family val="3"/>
          </rPr>
          <t>前計画の達成状況を簡潔に記載</t>
        </r>
      </text>
    </comment>
    <comment ref="U39" authorId="0">
      <text>
        <r>
          <rPr>
            <b/>
            <sz val="9"/>
            <rFont val="ＭＳ Ｐゴシック"/>
            <family val="3"/>
          </rPr>
          <t>自動転記</t>
        </r>
      </text>
    </comment>
    <comment ref="U40" authorId="0">
      <text>
        <r>
          <rPr>
            <b/>
            <sz val="9"/>
            <rFont val="ＭＳ Ｐゴシック"/>
            <family val="3"/>
          </rPr>
          <t>今計画の内容を簡潔に記載</t>
        </r>
      </text>
    </comment>
  </commentList>
</comments>
</file>

<file path=xl/comments9.xml><?xml version="1.0" encoding="utf-8"?>
<comments xmlns="http://schemas.openxmlformats.org/spreadsheetml/2006/main">
  <authors>
    <author>森林整備課　橋本（5781）</author>
    <author>hashi</author>
    <author>SS17020144</author>
  </authors>
  <commentList>
    <comment ref="U24" authorId="0">
      <text>
        <r>
          <rPr>
            <b/>
            <sz val="9"/>
            <rFont val="ＭＳ Ｐゴシック"/>
            <family val="3"/>
          </rPr>
          <t>【基本情報】から自動転記</t>
        </r>
      </text>
    </comment>
    <comment ref="N25" authorId="0">
      <text>
        <r>
          <rPr>
            <b/>
            <sz val="9"/>
            <rFont val="ＭＳ Ｐゴシック"/>
            <family val="3"/>
          </rPr>
          <t>当該年度に実施した改善措置の内容を記載</t>
        </r>
      </text>
    </comment>
    <comment ref="Z25" authorId="0">
      <text>
        <r>
          <rPr>
            <b/>
            <sz val="9"/>
            <rFont val="ＭＳ Ｐゴシック"/>
            <family val="3"/>
          </rPr>
          <t>当該年度に実施した改善措置の実施上の問題点及び今後の対応方針を記載</t>
        </r>
      </text>
    </comment>
    <comment ref="Z207" authorId="0">
      <text>
        <r>
          <rPr>
            <b/>
            <sz val="9"/>
            <rFont val="ＭＳ Ｐゴシック"/>
            <family val="3"/>
          </rPr>
          <t>うち当該年度の養成数を記載</t>
        </r>
      </text>
    </comment>
    <comment ref="U207" authorId="0">
      <text>
        <r>
          <rPr>
            <b/>
            <sz val="9"/>
            <rFont val="ＭＳ Ｐゴシック"/>
            <family val="3"/>
          </rPr>
          <t>当該年度の現有人数を記載</t>
        </r>
      </text>
    </comment>
    <comment ref="E6" authorId="0">
      <text>
        <r>
          <rPr>
            <b/>
            <sz val="9"/>
            <rFont val="ＭＳ Ｐゴシック"/>
            <family val="3"/>
          </rPr>
          <t>【基本情報】から自動転記</t>
        </r>
      </text>
    </comment>
    <comment ref="O103" authorId="1">
      <text>
        <r>
          <rPr>
            <sz val="9"/>
            <rFont val="ＭＳ Ｐゴシック"/>
            <family val="3"/>
          </rPr>
          <t>◆林業現場作業職員についてのみ記入</t>
        </r>
      </text>
    </comment>
    <comment ref="N127" authorId="0">
      <text>
        <r>
          <rPr>
            <sz val="9"/>
            <rFont val="ＭＳ Ｐゴシック"/>
            <family val="3"/>
          </rPr>
          <t>◆項目を修正する場合は「○様式2」N129～N135を修正すること。</t>
        </r>
      </text>
    </comment>
    <comment ref="AW185" authorId="0">
      <text>
        <r>
          <rPr>
            <b/>
            <sz val="9"/>
            <rFont val="ＭＳ Ｐゴシック"/>
            <family val="3"/>
          </rPr>
          <t>当該年度の現有台数を記載（リース含む）</t>
        </r>
      </text>
    </comment>
    <comment ref="BA185" authorId="0">
      <text>
        <r>
          <rPr>
            <b/>
            <sz val="9"/>
            <rFont val="ＭＳ Ｐゴシック"/>
            <family val="3"/>
          </rPr>
          <t>当該年度のレンタル台数を記載（外数）</t>
        </r>
      </text>
    </comment>
    <comment ref="BA186" authorId="0">
      <text>
        <r>
          <rPr>
            <b/>
            <sz val="9"/>
            <rFont val="ＭＳ Ｐゴシック"/>
            <family val="3"/>
          </rPr>
          <t>当該年度のレンタル台数を記載（外数）</t>
        </r>
      </text>
    </comment>
    <comment ref="BA189" authorId="0">
      <text>
        <r>
          <rPr>
            <b/>
            <sz val="9"/>
            <rFont val="ＭＳ Ｐゴシック"/>
            <family val="3"/>
          </rPr>
          <t>当該年度のレンタル台数を記載（外数）</t>
        </r>
      </text>
    </comment>
    <comment ref="BA190" authorId="0">
      <text>
        <r>
          <rPr>
            <b/>
            <sz val="9"/>
            <rFont val="ＭＳ Ｐゴシック"/>
            <family val="3"/>
          </rPr>
          <t>当該年度のレンタル台数を記載（外数）</t>
        </r>
      </text>
    </comment>
    <comment ref="BA191" authorId="0">
      <text>
        <r>
          <rPr>
            <b/>
            <sz val="9"/>
            <rFont val="ＭＳ Ｐゴシック"/>
            <family val="3"/>
          </rPr>
          <t>当該年度のレンタル台数を記載（外数）</t>
        </r>
      </text>
    </comment>
    <comment ref="BA192" authorId="0">
      <text>
        <r>
          <rPr>
            <b/>
            <sz val="9"/>
            <rFont val="ＭＳ Ｐゴシック"/>
            <family val="3"/>
          </rPr>
          <t>当該年度のレンタル台数を記載（外数）</t>
        </r>
      </text>
    </comment>
    <comment ref="BA194" authorId="0">
      <text>
        <r>
          <rPr>
            <b/>
            <sz val="9"/>
            <rFont val="ＭＳ Ｐゴシック"/>
            <family val="3"/>
          </rPr>
          <t>当該年度のレンタル台数を記載（外数）</t>
        </r>
      </text>
    </comment>
    <comment ref="BA195" authorId="0">
      <text>
        <r>
          <rPr>
            <b/>
            <sz val="9"/>
            <rFont val="ＭＳ Ｐゴシック"/>
            <family val="3"/>
          </rPr>
          <t>当該年度のレンタル台数を記載（外数）</t>
        </r>
      </text>
    </comment>
    <comment ref="BA196" authorId="0">
      <text>
        <r>
          <rPr>
            <b/>
            <sz val="9"/>
            <rFont val="ＭＳ Ｐゴシック"/>
            <family val="3"/>
          </rPr>
          <t>当該年度のレンタル台数を記載（外数）</t>
        </r>
      </text>
    </comment>
    <comment ref="BA198" authorId="0">
      <text>
        <r>
          <rPr>
            <b/>
            <sz val="9"/>
            <rFont val="ＭＳ Ｐゴシック"/>
            <family val="3"/>
          </rPr>
          <t>当該年度のレンタル台数を記載（外数）</t>
        </r>
      </text>
    </comment>
    <comment ref="BA199" authorId="0">
      <text>
        <r>
          <rPr>
            <b/>
            <sz val="9"/>
            <rFont val="ＭＳ Ｐゴシック"/>
            <family val="3"/>
          </rPr>
          <t>当該年度のレンタル台数を記載（外数）</t>
        </r>
      </text>
    </comment>
    <comment ref="N185" authorId="0">
      <text>
        <r>
          <rPr>
            <b/>
            <sz val="9"/>
            <rFont val="ＭＳ Ｐゴシック"/>
            <family val="3"/>
          </rPr>
          <t>当該年度の現有台数を記載（リース含む）</t>
        </r>
      </text>
    </comment>
    <comment ref="R185" authorId="0">
      <text>
        <r>
          <rPr>
            <b/>
            <sz val="9"/>
            <rFont val="ＭＳ Ｐゴシック"/>
            <family val="3"/>
          </rPr>
          <t>当該年度のレンタル台数を記載（外数）</t>
        </r>
      </text>
    </comment>
    <comment ref="AA199" authorId="2">
      <text>
        <r>
          <rPr>
            <b/>
            <sz val="9"/>
            <rFont val="MS P ゴシック"/>
            <family val="3"/>
          </rPr>
          <t>備考欄に機械名を記載。</t>
        </r>
        <r>
          <rPr>
            <sz val="9"/>
            <rFont val="MS P ゴシック"/>
            <family val="3"/>
          </rPr>
          <t xml:space="preserve">
</t>
        </r>
      </text>
    </comment>
  </commentList>
</comments>
</file>

<file path=xl/sharedStrings.xml><?xml version="1.0" encoding="utf-8"?>
<sst xmlns="http://schemas.openxmlformats.org/spreadsheetml/2006/main" count="4040" uniqueCount="1476">
  <si>
    <t>前回</t>
  </si>
  <si>
    <t>今回</t>
  </si>
  <si>
    <t>基準年次の職員数</t>
  </si>
  <si>
    <t>設立年月</t>
  </si>
  <si>
    <t>資本金</t>
  </si>
  <si>
    <t>従業員数</t>
  </si>
  <si>
    <t>区　　分</t>
  </si>
  <si>
    <t>労働生産性</t>
  </si>
  <si>
    <t>雇用管理の改善</t>
  </si>
  <si>
    <t>付表</t>
  </si>
  <si>
    <t>(1)　事業主の概要</t>
  </si>
  <si>
    <t>決算日</t>
  </si>
  <si>
    <t>事業内容</t>
  </si>
  <si>
    <t>加盟団体</t>
  </si>
  <si>
    <t>主要取引先</t>
  </si>
  <si>
    <t>備考</t>
  </si>
  <si>
    <t>計</t>
  </si>
  <si>
    <t>金額（千円）</t>
  </si>
  <si>
    <t>備　考</t>
  </si>
  <si>
    <t>給与</t>
  </si>
  <si>
    <t>月別従事日数</t>
  </si>
  <si>
    <t>資　格　の　取　得</t>
  </si>
  <si>
    <t>グリーンマイスター
（岩手県林業作業士）</t>
  </si>
  <si>
    <t>グリーンマイスター（岩手県林業作業士）</t>
  </si>
  <si>
    <t>イ</t>
  </si>
  <si>
    <t>ウ</t>
  </si>
  <si>
    <t>単　位</t>
  </si>
  <si>
    <t>１－１</t>
  </si>
  <si>
    <t>セット</t>
  </si>
  <si>
    <t>１－２</t>
  </si>
  <si>
    <t>２－１</t>
  </si>
  <si>
    <t>動力１０ｐｓ未満</t>
  </si>
  <si>
    <t>動力１０ｐｓ以上</t>
  </si>
  <si>
    <t>モノケーブル</t>
  </si>
  <si>
    <t>ジグザク集材施設</t>
  </si>
  <si>
    <t>４</t>
  </si>
  <si>
    <t>リモコンウィンチ</t>
  </si>
  <si>
    <t>リモコン、ラジコンによる可搬式木寄せ機</t>
  </si>
  <si>
    <t>５</t>
  </si>
  <si>
    <t>自走式搬器</t>
  </si>
  <si>
    <t>６</t>
  </si>
  <si>
    <t>モノレール</t>
  </si>
  <si>
    <t>懸垂式含む</t>
  </si>
  <si>
    <t>７－１</t>
  </si>
  <si>
    <t>７－２</t>
  </si>
  <si>
    <t>８－１</t>
  </si>
  <si>
    <t>８－２</t>
  </si>
  <si>
    <t>上記でクローラタイプのもの</t>
  </si>
  <si>
    <t>９</t>
  </si>
  <si>
    <t>主として地拵え等の育林作業用</t>
  </si>
  <si>
    <t>１０</t>
  </si>
  <si>
    <t>フォークリフト</t>
  </si>
  <si>
    <t>１１</t>
  </si>
  <si>
    <t>フォークローダ</t>
  </si>
  <si>
    <t>１２－１</t>
  </si>
  <si>
    <t>運材機能なし</t>
  </si>
  <si>
    <t>トラッククレーン、ホイルクレーン等</t>
  </si>
  <si>
    <t>１２－２</t>
  </si>
  <si>
    <t>運材機能あり</t>
  </si>
  <si>
    <t>クレーン付きトラック</t>
  </si>
  <si>
    <t>１３－１</t>
  </si>
  <si>
    <t>運材機能なし</t>
  </si>
  <si>
    <t>グラップルローダ作業車</t>
  </si>
  <si>
    <t>１３－２</t>
  </si>
  <si>
    <t>グラップルローダ付きトラック</t>
  </si>
  <si>
    <t>１４</t>
  </si>
  <si>
    <t>搬出、育林用等に係わる土工用</t>
  </si>
  <si>
    <t>１５</t>
  </si>
  <si>
    <t>ショベル系掘削機械</t>
  </si>
  <si>
    <t>チェーンソー</t>
  </si>
  <si>
    <t>リモコンチェーンソー架台</t>
  </si>
  <si>
    <t>刈払機</t>
  </si>
  <si>
    <t>携帯式刈払機</t>
  </si>
  <si>
    <t>植穴堀機</t>
  </si>
  <si>
    <t>自動木登り式</t>
  </si>
  <si>
    <t>背負い式等の上記以外のもの</t>
  </si>
  <si>
    <t>２３</t>
  </si>
  <si>
    <t>樹木粉砕機</t>
  </si>
  <si>
    <t>伐倒木、伐根、枝条等を粉砕する機械</t>
  </si>
  <si>
    <t>２４</t>
  </si>
  <si>
    <t>フェラーバンチャ</t>
  </si>
  <si>
    <t>立木を伐倒、集積する自走式機械</t>
  </si>
  <si>
    <t>２５</t>
  </si>
  <si>
    <t>スキッダ</t>
  </si>
  <si>
    <t>牽引式集材専用のトラクタ</t>
  </si>
  <si>
    <t>２６</t>
  </si>
  <si>
    <t>プロセッサ</t>
  </si>
  <si>
    <t>枝払い・玉切りする自走式機械</t>
  </si>
  <si>
    <t>２７</t>
  </si>
  <si>
    <t>ハーベスタ</t>
  </si>
  <si>
    <t>伐倒・枝払い・玉切りする自走機械</t>
  </si>
  <si>
    <t>２８</t>
  </si>
  <si>
    <t>フォワーダ</t>
  </si>
  <si>
    <t>積載式集材専用車両</t>
  </si>
  <si>
    <t>２９</t>
  </si>
  <si>
    <t>タワーヤーダ</t>
  </si>
  <si>
    <t>元柱を具備した自走式機械</t>
  </si>
  <si>
    <t>３０</t>
  </si>
  <si>
    <t>スイングヤーダ</t>
  </si>
  <si>
    <t>簡易索張方式に対応し、かつ旋回可能なブームを装備する集材機械</t>
  </si>
  <si>
    <t>３１</t>
  </si>
  <si>
    <t>その他の高性能林業機械</t>
  </si>
  <si>
    <t>従来の高性能林業機械上記7機種以外の高性能林業機械</t>
  </si>
  <si>
    <t>※ザウルスロボなど</t>
  </si>
  <si>
    <t>３２</t>
  </si>
  <si>
    <t>グラップルソー</t>
  </si>
  <si>
    <t>巻立・玉切り自走式機械</t>
  </si>
  <si>
    <t>　 (３)　林業機械・器具一覧表</t>
  </si>
  <si>
    <t>※グラップル付きのみ</t>
  </si>
  <si>
    <t>数　量</t>
  </si>
  <si>
    <t>（付表２）　林業機械・器具一覧表</t>
  </si>
  <si>
    <t>代表者職名</t>
  </si>
  <si>
    <t>商号又は名称</t>
  </si>
  <si>
    <t>代表者氏名</t>
  </si>
  <si>
    <t>電話番号</t>
  </si>
  <si>
    <t>ＦＡＸ</t>
  </si>
  <si>
    <t>フェラーバンチャ</t>
  </si>
  <si>
    <t>スキッダ</t>
  </si>
  <si>
    <t>プロセッサ</t>
  </si>
  <si>
    <t>ハーベスタ</t>
  </si>
  <si>
    <t>フォワーダ</t>
  </si>
  <si>
    <t>タワーヤーダ</t>
  </si>
  <si>
    <t>※ザウルスロボなど</t>
  </si>
  <si>
    <t>グラップルソー</t>
  </si>
  <si>
    <t>郵便番号</t>
  </si>
  <si>
    <t>事務所の所在地</t>
  </si>
  <si>
    <t>019-629-5781</t>
  </si>
  <si>
    <t>020-8570</t>
  </si>
  <si>
    <t>その他の高性能林業機械</t>
  </si>
  <si>
    <t>フォレストマネージャー(統括現場管理責任者）</t>
  </si>
  <si>
    <t>（</t>
  </si>
  <si>
    <t>）</t>
  </si>
  <si>
    <t>その他の雇用管理の改善</t>
  </si>
  <si>
    <t>その他の事業の合理化</t>
  </si>
  <si>
    <t>氏　名</t>
  </si>
  <si>
    <t xml:space="preserve"> 2.無</t>
  </si>
  <si>
    <t>給与形態</t>
  </si>
  <si>
    <t>：</t>
  </si>
  <si>
    <t xml:space="preserve"> 1.月給制</t>
  </si>
  <si>
    <t xml:space="preserve"> 2.日給･月給制</t>
  </si>
  <si>
    <t xml:space="preserve"> 3.日給制</t>
  </si>
  <si>
    <t>達増 拓也</t>
  </si>
  <si>
    <t xml:space="preserve"> 4.日給・出来高給併用</t>
  </si>
  <si>
    <t>昇給制度</t>
  </si>
  <si>
    <t xml:space="preserve"> 1.有</t>
  </si>
  <si>
    <t xml:space="preserve"> 5.出来高給</t>
  </si>
  <si>
    <t>有給休暇</t>
  </si>
  <si>
    <t>：</t>
  </si>
  <si>
    <t xml:space="preserve"> 1.有</t>
  </si>
  <si>
    <t>労働時間</t>
  </si>
  <si>
    <t>（日当り）</t>
  </si>
  <si>
    <t>時間</t>
  </si>
  <si>
    <t>（週当り）</t>
  </si>
  <si>
    <t>変形制導入</t>
  </si>
  <si>
    <t>：</t>
  </si>
  <si>
    <t xml:space="preserve"> 1.有</t>
  </si>
  <si>
    <t>（</t>
  </si>
  <si>
    <t xml:space="preserve"> １年単位 ）</t>
  </si>
  <si>
    <t>募集方法</t>
  </si>
  <si>
    <r>
      <t xml:space="preserve"> 1.委託募集</t>
    </r>
    <r>
      <rPr>
        <sz val="10"/>
        <color indexed="8"/>
        <rFont val="ＭＳ Ｐ明朝"/>
        <family val="1"/>
      </rPr>
      <t>(職安等)</t>
    </r>
  </si>
  <si>
    <r>
      <t xml:space="preserve"> 2.直接募集</t>
    </r>
    <r>
      <rPr>
        <sz val="10"/>
        <color indexed="8"/>
        <rFont val="ＭＳ Ｐ明朝"/>
        <family val="1"/>
      </rPr>
      <t>(縁故等)</t>
    </r>
  </si>
  <si>
    <r>
      <t xml:space="preserve"> 3.文書募集</t>
    </r>
    <r>
      <rPr>
        <sz val="10"/>
        <color indexed="8"/>
        <rFont val="ＭＳ Ｐ明朝"/>
        <family val="1"/>
      </rPr>
      <t>(広告等)</t>
    </r>
  </si>
  <si>
    <t>その他</t>
  </si>
  <si>
    <t>（</t>
  </si>
  <si>
    <t>）</t>
  </si>
  <si>
    <t>月</t>
  </si>
  <si>
    <t>前回計画</t>
  </si>
  <si>
    <t>今回計画</t>
  </si>
  <si>
    <t>職員数</t>
  </si>
  <si>
    <t>雇用の安定化</t>
  </si>
  <si>
    <t>達成状況：</t>
  </si>
  <si>
    <t>労働条件の改善</t>
  </si>
  <si>
    <t>募集・採用の改善</t>
  </si>
  <si>
    <t>教育訓練の充実</t>
  </si>
  <si>
    <t>前回計画：</t>
  </si>
  <si>
    <t>今回計画：</t>
  </si>
  <si>
    <t>　(3)　事業の合理化</t>
  </si>
  <si>
    <t>　　ア　事業量の安定的確保</t>
  </si>
  <si>
    <t>事業の種類及び事業区域</t>
  </si>
  <si>
    <t>事業区域</t>
  </si>
  <si>
    <t>実施時期</t>
  </si>
  <si>
    <t>事業量</t>
  </si>
  <si>
    <t>基準年次</t>
  </si>
  <si>
    <t>主伐</t>
  </si>
  <si>
    <t>間伐</t>
  </si>
  <si>
    <t>(ha)</t>
  </si>
  <si>
    <t>植付</t>
  </si>
  <si>
    <t>雇用量</t>
  </si>
  <si>
    <t>目標年次</t>
  </si>
  <si>
    <t>下刈り</t>
  </si>
  <si>
    <t>　　イ　生産性の向上</t>
  </si>
  <si>
    <t>機種</t>
  </si>
  <si>
    <t>合　計</t>
  </si>
  <si>
    <t>目標年次</t>
  </si>
  <si>
    <t>１　事業所とは、それぞれ独立して雇用管理を実施し得る組織単位をさし、労働基準法の事業場をいう。
２　出張所、支店等で規模が著しく小さく、独立性がないものは、場所が同一でなくても、本社等（直近上位の機構）と一括して、一つの事業場とする。</t>
  </si>
  <si>
    <t>２</t>
  </si>
  <si>
    <t>の</t>
  </si>
  <si>
    <t>び</t>
  </si>
  <si>
    <t>（１）</t>
  </si>
  <si>
    <t>（２）</t>
  </si>
  <si>
    <t>ア</t>
  </si>
  <si>
    <t>（ア）</t>
  </si>
  <si>
    <t>（</t>
  </si>
  <si>
    <t>）</t>
  </si>
  <si>
    <t>）</t>
  </si>
  <si>
    <t>（イ）</t>
  </si>
  <si>
    <t>（</t>
  </si>
  <si>
    <t>（３）</t>
  </si>
  <si>
    <t>ア</t>
  </si>
  <si>
    <t>（ア）</t>
  </si>
  <si>
    <t>の</t>
  </si>
  <si>
    <t>（イ）</t>
  </si>
  <si>
    <t>に</t>
  </si>
  <si>
    <t>す</t>
  </si>
  <si>
    <t>る</t>
  </si>
  <si>
    <t>の</t>
  </si>
  <si>
    <t>（ウ）</t>
  </si>
  <si>
    <t>社</t>
  </si>
  <si>
    <t>会</t>
  </si>
  <si>
    <t>・</t>
  </si>
  <si>
    <t>労</t>
  </si>
  <si>
    <t>働</t>
  </si>
  <si>
    <t>保</t>
  </si>
  <si>
    <t>険</t>
  </si>
  <si>
    <t>等</t>
  </si>
  <si>
    <t>へ</t>
  </si>
  <si>
    <t>（エ）</t>
  </si>
  <si>
    <t>の</t>
  </si>
  <si>
    <t>イ</t>
  </si>
  <si>
    <t>の</t>
  </si>
  <si>
    <t>の</t>
  </si>
  <si>
    <t>（４）</t>
  </si>
  <si>
    <t>ア</t>
  </si>
  <si>
    <t>（</t>
  </si>
  <si>
    <t>か</t>
  </si>
  <si>
    <t>ら</t>
  </si>
  <si>
    <t>）</t>
  </si>
  <si>
    <t>ha）</t>
  </si>
  <si>
    <t>り</t>
  </si>
  <si>
    <t>ha）</t>
  </si>
  <si>
    <t>―</t>
  </si>
  <si>
    <t>イ</t>
  </si>
  <si>
    <t>１　区分は、アに同じ。
２　事業区域には、主な事業実施区域を記載すること。
３　流域又は県域を越えて事業を実施する場合にあっては、その旨を備考欄に明記すること。</t>
  </si>
  <si>
    <t>ウ</t>
  </si>
  <si>
    <t>雇</t>
  </si>
  <si>
    <t>用</t>
  </si>
  <si>
    <t>量</t>
  </si>
  <si>
    <t>及</t>
  </si>
  <si>
    <t>び</t>
  </si>
  <si>
    <t>労</t>
  </si>
  <si>
    <t>働</t>
  </si>
  <si>
    <t>生</t>
  </si>
  <si>
    <t>産</t>
  </si>
  <si>
    <t>エ</t>
  </si>
  <si>
    <t>Ｆ</t>
  </si>
  <si>
    <t>Ａ</t>
  </si>
  <si>
    <t>Ｘ</t>
  </si>
  <si>
    <t>代表者職氏名</t>
  </si>
  <si>
    <t>・林業現場作業職員</t>
  </si>
  <si>
    <t>：</t>
  </si>
  <si>
    <t>・事務系等職員　　</t>
  </si>
  <si>
    <t>：</t>
  </si>
  <si>
    <t>・その他　　　　　</t>
  </si>
  <si>
    <t>：</t>
  </si>
  <si>
    <t>・計　　　　　　　</t>
  </si>
  <si>
    <t>グラップル</t>
  </si>
  <si>
    <t>フェラーバンチャ</t>
  </si>
  <si>
    <t>プロセッサ</t>
  </si>
  <si>
    <t>ハーベスタ</t>
  </si>
  <si>
    <t>タワーヤーダ</t>
  </si>
  <si>
    <t>スイングヤーダ</t>
  </si>
  <si>
    <t>グラップルソー</t>
  </si>
  <si>
    <t>１　台数及び稼働日数には、計画の認定を受けようとする年の前年の保有台数及び稼働日数を記載すること。
２　保有台数には１年を超える契約のリース機械を含み、レンタル機械については（　　）書外数とすること。</t>
  </si>
  <si>
    <t>オ</t>
  </si>
  <si>
    <t>・</t>
  </si>
  <si>
    <t>１</t>
  </si>
  <si>
    <t>２</t>
  </si>
  <si>
    <t>（１）</t>
  </si>
  <si>
    <t>ア</t>
  </si>
  <si>
    <t>（２）</t>
  </si>
  <si>
    <t>（３）</t>
  </si>
  <si>
    <t>ウ</t>
  </si>
  <si>
    <t>雇</t>
  </si>
  <si>
    <t>用</t>
  </si>
  <si>
    <t>量</t>
  </si>
  <si>
    <t>及</t>
  </si>
  <si>
    <t>び</t>
  </si>
  <si>
    <t>労</t>
  </si>
  <si>
    <t>働</t>
  </si>
  <si>
    <t>生</t>
  </si>
  <si>
    <t>産</t>
  </si>
  <si>
    <t>エ</t>
  </si>
  <si>
    <t>オ</t>
  </si>
  <si>
    <t xml:space="preserve"> 1.林災防県支部</t>
  </si>
  <si>
    <t xml:space="preserve"> 5.ＮＪ素流協</t>
  </si>
  <si>
    <t xml:space="preserve"> 2.森林整備協</t>
  </si>
  <si>
    <t xml:space="preserve"> 3.国生連</t>
  </si>
  <si>
    <t xml:space="preserve"> 4.地区素生協</t>
  </si>
  <si>
    <t>カ</t>
  </si>
  <si>
    <t>の</t>
  </si>
  <si>
    <t>キ</t>
  </si>
  <si>
    <t>び</t>
  </si>
  <si>
    <t>（ア）</t>
  </si>
  <si>
    <t>（イ）</t>
  </si>
  <si>
    <t>３</t>
  </si>
  <si>
    <t>の</t>
  </si>
  <si>
    <t>、</t>
  </si>
  <si>
    <t>（１）</t>
  </si>
  <si>
    <t>（２）</t>
  </si>
  <si>
    <t>（</t>
  </si>
  <si>
    <t>）</t>
  </si>
  <si>
    <t>１　実施する改善措置の項目に○印を記入すること。
２　「雇用管理の改善」と「事業の合理化」のそれぞれについて、「３(1)改善措置の基本方針」に基づき、最低ひとつの項目が選択されていること。
３　ただし、募集・採用の改善措置については、他の雇用管理の改善措置と併せ行うものとすること。
４　上記で選択した項目について、「３(3)改善措置の目標、内容、実施時期」に具体的内容を記載すること。</t>
  </si>
  <si>
    <t>（３）</t>
  </si>
  <si>
    <t>ア</t>
  </si>
  <si>
    <t>び</t>
  </si>
  <si>
    <t>（ア）</t>
  </si>
  <si>
    <t>（</t>
  </si>
  <si>
    <t>）</t>
  </si>
  <si>
    <t>（イ）</t>
  </si>
  <si>
    <t>（ウ）</t>
  </si>
  <si>
    <t>１　経営形態の変更、資本金（出資金）の増資、組織化等を実施しようとする場合には記載すること。
２　資本金（出資金）を増資する場合には、増資する額及び資金調達方法について記載すること。
３　組織化には、合併、事業の共同化その他について記載すること。</t>
  </si>
  <si>
    <t>イ</t>
  </si>
  <si>
    <t>（ア）</t>
  </si>
  <si>
    <t>の</t>
  </si>
  <si>
    <t>（イ）</t>
  </si>
  <si>
    <t>・</t>
  </si>
  <si>
    <t>の</t>
  </si>
  <si>
    <t>（エ）</t>
  </si>
  <si>
    <t>（オ）</t>
  </si>
  <si>
    <t>（カ）</t>
  </si>
  <si>
    <t>そ</t>
  </si>
  <si>
    <t>の</t>
  </si>
  <si>
    <t>ウ</t>
  </si>
  <si>
    <t>（ア）</t>
  </si>
  <si>
    <t>ａ</t>
  </si>
  <si>
    <t>び</t>
  </si>
  <si>
    <t>１　区分は、２の(4)のアの区分に同じ。
２　事業拡大の目標については、具体的に記載すること。
３　事業区域は、２の(4)のイの区分に同じ。</t>
  </si>
  <si>
    <t>ｂ</t>
  </si>
  <si>
    <t>ｃ</t>
  </si>
  <si>
    <t>（イ）</t>
  </si>
  <si>
    <t>ａ</t>
  </si>
  <si>
    <t>ｂ</t>
  </si>
  <si>
    <t>（</t>
  </si>
  <si>
    <t>）</t>
  </si>
  <si>
    <t>（ウ）</t>
  </si>
  <si>
    <t>の</t>
  </si>
  <si>
    <t>キ</t>
  </si>
  <si>
    <t>ャ</t>
  </si>
  <si>
    <t>リ</t>
  </si>
  <si>
    <t>ア</t>
  </si>
  <si>
    <t>ａ</t>
  </si>
  <si>
    <t>（記載要領）区分等を記載すること。</t>
  </si>
  <si>
    <t>（エ）</t>
  </si>
  <si>
    <t>そ</t>
  </si>
  <si>
    <t>の</t>
  </si>
  <si>
    <t>の</t>
  </si>
  <si>
    <t>る</t>
  </si>
  <si>
    <t>な</t>
  </si>
  <si>
    <t>林業事業主改善計画書</t>
  </si>
  <si>
    <t>（うち季節）</t>
  </si>
  <si>
    <t>その他</t>
  </si>
  <si>
    <t>１</t>
  </si>
  <si>
    <t>た</t>
  </si>
  <si>
    <t>は</t>
  </si>
  <si>
    <t>１</t>
  </si>
  <si>
    <t>（</t>
  </si>
  <si>
    <t>）</t>
  </si>
  <si>
    <t>２</t>
  </si>
  <si>
    <t>（</t>
  </si>
  <si>
    <t>）</t>
  </si>
  <si>
    <t>（</t>
  </si>
  <si>
    <t>３</t>
  </si>
  <si>
    <t>に</t>
  </si>
  <si>
    <t>ま</t>
  </si>
  <si>
    <t>れ</t>
  </si>
  <si>
    <t>る</t>
  </si>
  <si>
    <t>林業事業主改善計画認定申請書</t>
  </si>
  <si>
    <t>岩手県知事</t>
  </si>
  <si>
    <t>外</t>
  </si>
  <si>
    <t>画</t>
  </si>
  <si>
    <t>～</t>
  </si>
  <si>
    <t>６</t>
  </si>
  <si>
    <t>添</t>
  </si>
  <si>
    <t>付</t>
  </si>
  <si>
    <t>類</t>
  </si>
  <si>
    <t>登記事項証明書又は住民票</t>
  </si>
  <si>
    <t>(3)</t>
  </si>
  <si>
    <t>(4)</t>
  </si>
  <si>
    <t>(5)</t>
  </si>
  <si>
    <t>採用時に交付している文書（雇用契約書含む）</t>
  </si>
  <si>
    <t>就業規則</t>
  </si>
  <si>
    <t>※</t>
  </si>
  <si>
    <t>現場作業員</t>
  </si>
  <si>
    <t>現場作業班長</t>
  </si>
  <si>
    <t>小計</t>
  </si>
  <si>
    <t>事務系等職員</t>
  </si>
  <si>
    <t>（単位：千円）</t>
  </si>
  <si>
    <t>(人日)</t>
  </si>
  <si>
    <t>様</t>
  </si>
  <si>
    <t>式</t>
  </si>
  <si>
    <t>労</t>
  </si>
  <si>
    <t>働</t>
  </si>
  <si>
    <t>の</t>
  </si>
  <si>
    <t>改</t>
  </si>
  <si>
    <t>善</t>
  </si>
  <si>
    <t>改</t>
  </si>
  <si>
    <t>雇</t>
  </si>
  <si>
    <t>用</t>
  </si>
  <si>
    <t>管</t>
  </si>
  <si>
    <t>理</t>
  </si>
  <si>
    <t>改</t>
  </si>
  <si>
    <t>及</t>
  </si>
  <si>
    <t>業</t>
  </si>
  <si>
    <t>体</t>
  </si>
  <si>
    <t>計</t>
  </si>
  <si>
    <t>画</t>
  </si>
  <si>
    <t>書</t>
  </si>
  <si>
    <t>事</t>
  </si>
  <si>
    <t>日</t>
  </si>
  <si>
    <t>月</t>
  </si>
  <si>
    <t>年</t>
  </si>
  <si>
    <t>主</t>
  </si>
  <si>
    <t>務</t>
  </si>
  <si>
    <t>所</t>
  </si>
  <si>
    <t>在</t>
  </si>
  <si>
    <t>地</t>
  </si>
  <si>
    <t>商</t>
  </si>
  <si>
    <t>号</t>
  </si>
  <si>
    <t>又</t>
  </si>
  <si>
    <t>名</t>
  </si>
  <si>
    <t>称</t>
  </si>
  <si>
    <t>代</t>
  </si>
  <si>
    <t>表</t>
  </si>
  <si>
    <t>者</t>
  </si>
  <si>
    <t>氏</t>
  </si>
  <si>
    <t>営</t>
  </si>
  <si>
    <t>内</t>
  </si>
  <si>
    <t>容</t>
  </si>
  <si>
    <t>組</t>
  </si>
  <si>
    <t>織</t>
  </si>
  <si>
    <t>番</t>
  </si>
  <si>
    <t>電</t>
  </si>
  <si>
    <t>話</t>
  </si>
  <si>
    <t>設</t>
  </si>
  <si>
    <t>立</t>
  </si>
  <si>
    <t>日</t>
  </si>
  <si>
    <t>数</t>
  </si>
  <si>
    <t>資</t>
  </si>
  <si>
    <t>本</t>
  </si>
  <si>
    <t>金</t>
  </si>
  <si>
    <t>出</t>
  </si>
  <si>
    <t>円</t>
  </si>
  <si>
    <t>〒</t>
  </si>
  <si>
    <t>住</t>
  </si>
  <si>
    <t>別</t>
  </si>
  <si>
    <t>と</t>
  </si>
  <si>
    <t>４</t>
  </si>
  <si>
    <t>５</t>
  </si>
  <si>
    <t>対</t>
  </si>
  <si>
    <t>象</t>
  </si>
  <si>
    <t>都</t>
  </si>
  <si>
    <t>道</t>
  </si>
  <si>
    <t>府</t>
  </si>
  <si>
    <t>県</t>
  </si>
  <si>
    <t>以</t>
  </si>
  <si>
    <t>区</t>
  </si>
  <si>
    <t>域</t>
  </si>
  <si>
    <t>含</t>
  </si>
  <si>
    <t>主</t>
  </si>
  <si>
    <t>現</t>
  </si>
  <si>
    <t>状</t>
  </si>
  <si>
    <t>力</t>
  </si>
  <si>
    <t>需</t>
  </si>
  <si>
    <t>給</t>
  </si>
  <si>
    <t>動</t>
  </si>
  <si>
    <t>向</t>
  </si>
  <si>
    <t>役</t>
  </si>
  <si>
    <t>職</t>
  </si>
  <si>
    <t>員</t>
  </si>
  <si>
    <t>常</t>
  </si>
  <si>
    <t>勤</t>
  </si>
  <si>
    <t>非</t>
  </si>
  <si>
    <t>形</t>
  </si>
  <si>
    <t>態</t>
  </si>
  <si>
    <t>雇用形態</t>
  </si>
  <si>
    <t>人</t>
  </si>
  <si>
    <t>期</t>
  </si>
  <si>
    <t>間</t>
  </si>
  <si>
    <t>制</t>
  </si>
  <si>
    <t>選</t>
  </si>
  <si>
    <t>任</t>
  </si>
  <si>
    <t>事業所名</t>
  </si>
  <si>
    <t>選任の有無</t>
  </si>
  <si>
    <t>雇用管理者の役職、氏名</t>
  </si>
  <si>
    <t>関</t>
  </si>
  <si>
    <t>文</t>
  </si>
  <si>
    <t>交</t>
  </si>
  <si>
    <t>付</t>
  </si>
  <si>
    <t>交付の有無</t>
  </si>
  <si>
    <t>文書の内容</t>
  </si>
  <si>
    <t>状</t>
  </si>
  <si>
    <t>況</t>
  </si>
  <si>
    <t>保険等の種類</t>
  </si>
  <si>
    <t>労災保険</t>
  </si>
  <si>
    <t>雇用保険</t>
  </si>
  <si>
    <t>健康保険</t>
  </si>
  <si>
    <t>厚生年金保険</t>
  </si>
  <si>
    <t>林業退職金共済等</t>
  </si>
  <si>
    <t>・</t>
  </si>
  <si>
    <t>林</t>
  </si>
  <si>
    <t>業</t>
  </si>
  <si>
    <t>職</t>
  </si>
  <si>
    <t>金</t>
  </si>
  <si>
    <t>等</t>
  </si>
  <si>
    <t>労</t>
  </si>
  <si>
    <t>働</t>
  </si>
  <si>
    <t>保</t>
  </si>
  <si>
    <t>確</t>
  </si>
  <si>
    <t>類</t>
  </si>
  <si>
    <t>災</t>
  </si>
  <si>
    <t>害</t>
  </si>
  <si>
    <t>達</t>
  </si>
  <si>
    <t>成</t>
  </si>
  <si>
    <t>区</t>
  </si>
  <si>
    <t>内</t>
  </si>
  <si>
    <t>主</t>
  </si>
  <si>
    <t>雇</t>
  </si>
  <si>
    <t>用</t>
  </si>
  <si>
    <t>管</t>
  </si>
  <si>
    <t>理</t>
  </si>
  <si>
    <t>現</t>
  </si>
  <si>
    <t>者</t>
  </si>
  <si>
    <t>時</t>
  </si>
  <si>
    <t>間</t>
  </si>
  <si>
    <t>募</t>
  </si>
  <si>
    <t>集</t>
  </si>
  <si>
    <t>採</t>
  </si>
  <si>
    <t>他</t>
  </si>
  <si>
    <t>改</t>
  </si>
  <si>
    <t>善</t>
  </si>
  <si>
    <t>計</t>
  </si>
  <si>
    <t>措</t>
  </si>
  <si>
    <t>置</t>
  </si>
  <si>
    <t>定</t>
  </si>
  <si>
    <t>容</t>
  </si>
  <si>
    <t>事</t>
  </si>
  <si>
    <t>実</t>
  </si>
  <si>
    <t>績</t>
  </si>
  <si>
    <t>期</t>
  </si>
  <si>
    <t>生</t>
  </si>
  <si>
    <t>産</t>
  </si>
  <si>
    <t>主</t>
  </si>
  <si>
    <t>)</t>
  </si>
  <si>
    <t>改 善 措 置 実 施 結 果 報 告</t>
  </si>
  <si>
    <t>改 善 措 置 実 施 状 況 報 告</t>
  </si>
  <si>
    <t>」</t>
  </si>
  <si>
    <t>に</t>
  </si>
  <si>
    <t>づ</t>
  </si>
  <si>
    <t>く</t>
  </si>
  <si>
    <t>の</t>
  </si>
  <si>
    <t>（</t>
  </si>
  <si>
    <t>：</t>
  </si>
  <si>
    <t>～</t>
  </si>
  <si>
    <t>）</t>
  </si>
  <si>
    <t>１　改善計画において実施することとしていた改善措置の項目について具体的に記載すること。
２　改善措置の実施上の問題点には、改善計画において記載した改善措置の内容が計画どおりに取り組めなかった理由等を記載すること。
３　認定計画の実施期間の最終年次は、「改善措置実施結果報告」と併せて報告すること。</t>
  </si>
  <si>
    <t>　事業所とは、それぞれ独立して雇用管理を実施し得る区分をさし、労働基準法の事業場をいう。</t>
  </si>
  <si>
    <t>（イ）</t>
  </si>
  <si>
    <t>１　事業所とは、それぞれ独立して雇用管理を実施し得る区分をさし、労働基準法の事業場をいう。
２　交付している文書の様式を添付すること。</t>
  </si>
  <si>
    <t>（ウ）</t>
  </si>
  <si>
    <t>社</t>
  </si>
  <si>
    <t>会</t>
  </si>
  <si>
    <t>・</t>
  </si>
  <si>
    <t>保</t>
  </si>
  <si>
    <t>険</t>
  </si>
  <si>
    <t>等</t>
  </si>
  <si>
    <t>へ</t>
  </si>
  <si>
    <t>の</t>
  </si>
  <si>
    <t>加</t>
  </si>
  <si>
    <t>入</t>
  </si>
  <si>
    <t>１　労災保険被保険者数には労働者数を記載すること。
２　雇用保険被保険者数には一般被保険者数を記載すること。
３　林業退職金共済等には中小企業退職金共済のほか自社の退職金制度を含めて記載すること。
４　備考には、労災保険の保険料率、事業の種類、メリット制適用の有無を記載すること。
５　社会･労働保険等への加入状況が確認できる書類を添付すること。</t>
  </si>
  <si>
    <t>ha（</t>
  </si>
  <si>
    <t>１　事業期間は、当該報告に係る事業年度とすること。
２　事業量には、自社山林に係るもののほか、請負、立木購入を含めて記載することとし、うち国有林野事業に係るものについては、（　　）書内数として明記すること。
３　素材生産業の事業量は素材材積換算とすること。
４　造林業のうちその他には、除伐、枝打ち等の保育作業について記載すること。
５　上記以外の林業には、森林作業道の開設・改良、山林種苗の生産等の林業について記載すること。
６　林業関連その他には、特用林産物の生産、木材木製品製造業、土木業のうち治山、林道の施工、緑化・造園業、森林レクリエーションその他を記載すること。</t>
  </si>
  <si>
    <t>１　区分は、アに同じ。
２　事業区域には、主な事業実施区域を記載すること。
３　流域又は県域を越えて事業を実施する場合にあっては、その旨を備考欄に明記すること。</t>
  </si>
  <si>
    <t>１　事業期間は、当該報告に係る事業年度とすること。
２　雇用量は、直接作業に携わった者の延べ労働日数を記載し、労働生産性は事業量を雇用量で除した数値を記載すること。
３　区分は、アに同じ。</t>
  </si>
  <si>
    <t>スイングヤーダ</t>
  </si>
  <si>
    <t>１　台数及び稼働日数には、当該報告に係る事業年度の保有台数及び稼働日数を記載すること。
２　保有台数には１年を超える契約のリース機械を含み、レンタル機械については（　）書外数とすること。</t>
  </si>
  <si>
    <t>技術士</t>
  </si>
  <si>
    <t>６</t>
  </si>
  <si>
    <t>(1)</t>
  </si>
  <si>
    <t>（</t>
  </si>
  <si>
    <t>）</t>
  </si>
  <si>
    <t>１　林業現場作業職員の雇用期間の区分は、２の(2)のアの(ｲ)の区分に同じ。
２　目標年次の職員数の欄には、２の(2)のアの(ｲ)の林業現場作業職員数に採用予定者数を加え、退職見込み者等の人数を減じた人数を記載すること。</t>
  </si>
  <si>
    <t>(2)</t>
  </si>
  <si>
    <t>（</t>
  </si>
  <si>
    <t>）</t>
  </si>
  <si>
    <t>（</t>
  </si>
  <si>
    <t>事業拡大の
目標及び内容</t>
  </si>
  <si>
    <t>前回計画:</t>
  </si>
  <si>
    <t>前回計画:</t>
  </si>
  <si>
    <t>区　分</t>
  </si>
  <si>
    <t>１　区分は、２の(4)のアの区分に同じ。
２　事業拡大の目標については、具体的に記載すること。
３　事業区域は、２の(4)のイの区分に同じ。</t>
  </si>
  <si>
    <t>(ha/人日)</t>
  </si>
  <si>
    <t>資本装備（機械保有台数）</t>
  </si>
  <si>
    <t>グラップル</t>
  </si>
  <si>
    <t>グラップルソー</t>
  </si>
  <si>
    <t>　　ウ　林業労働者のキャリア形成支援</t>
  </si>
  <si>
    <t>技術士</t>
  </si>
  <si>
    <t>技能士</t>
  </si>
  <si>
    <t>林業技士</t>
  </si>
  <si>
    <t>森林施業プランナー</t>
  </si>
  <si>
    <t>森林作業道作設オペレーター</t>
  </si>
  <si>
    <t>フォレストマネージャー(統括現場管理責任者）</t>
  </si>
  <si>
    <t>フォレストリーダー（現場管理責任者）</t>
  </si>
  <si>
    <t>フォレストワーカー（林業作業士）</t>
  </si>
  <si>
    <t>高性能林業機械オペレーター</t>
  </si>
  <si>
    <t>　　エ　その他事業の合理化</t>
  </si>
  <si>
    <t>-</t>
  </si>
  <si>
    <t>計画</t>
  </si>
  <si>
    <t>成果</t>
  </si>
  <si>
    <t>課題</t>
  </si>
  <si>
    <t>14</t>
  </si>
  <si>
    <t>：</t>
  </si>
  <si>
    <t>：</t>
  </si>
  <si>
    <t>：</t>
  </si>
  <si>
    <t>１　改善計画において実施することとしていた改善措置の項目について具体的に記載すること。
２　認定計画の実施期間中に取り組んだ全ての改善措置の内容について記載すること。</t>
  </si>
  <si>
    <t>改 善 計 画 期 間</t>
  </si>
  <si>
    <t>置</t>
  </si>
  <si>
    <t>間</t>
  </si>
  <si>
    <t>（</t>
  </si>
  <si>
    <t>）</t>
  </si>
  <si>
    <t>技術士</t>
  </si>
  <si>
    <t>技能士</t>
  </si>
  <si>
    <t>林業技士</t>
  </si>
  <si>
    <t>森林施業プランナー</t>
  </si>
  <si>
    <t>フォレストリーダー（現場管理責任者）</t>
  </si>
  <si>
    <t>フォレストワーカー（林業作業士）</t>
  </si>
  <si>
    <t>高性能林業機械オペレーター</t>
  </si>
  <si>
    <t>付</t>
  </si>
  <si>
    <t>け</t>
  </si>
  <si>
    <t>で</t>
  </si>
  <si>
    <t>認</t>
  </si>
  <si>
    <t>定</t>
  </si>
  <si>
    <t>受</t>
  </si>
  <si>
    <t>け</t>
  </si>
  <si>
    <t>た</t>
  </si>
  <si>
    <t>「</t>
  </si>
  <si>
    <t>他</t>
  </si>
  <si>
    <t>雇</t>
  </si>
  <si>
    <t>林</t>
  </si>
  <si>
    <t>機</t>
  </si>
  <si>
    <t>械</t>
  </si>
  <si>
    <t>を</t>
  </si>
  <si>
    <t>措</t>
  </si>
  <si>
    <t>置</t>
  </si>
  <si>
    <t>の</t>
  </si>
  <si>
    <t>基</t>
  </si>
  <si>
    <t>実</t>
  </si>
  <si>
    <t>施</t>
  </si>
  <si>
    <t>況</t>
  </si>
  <si>
    <t>）</t>
  </si>
  <si>
    <t>を</t>
  </si>
  <si>
    <t>報</t>
  </si>
  <si>
    <t>告</t>
  </si>
  <si>
    <t>保</t>
  </si>
  <si>
    <t>し</t>
  </si>
  <si>
    <t>た</t>
  </si>
  <si>
    <t>改善措置の実施項目</t>
  </si>
  <si>
    <t>実施した改善措置の内容</t>
  </si>
  <si>
    <t>雇用の安定化</t>
  </si>
  <si>
    <t>労働条件の改善</t>
  </si>
  <si>
    <t>募集・採用の改善</t>
  </si>
  <si>
    <t>教育訓練の充実</t>
  </si>
  <si>
    <t>その他の雇用管理の改善①</t>
  </si>
  <si>
    <t>その他の雇用管理の改善②</t>
  </si>
  <si>
    <t>事業の合理化</t>
  </si>
  <si>
    <t>事業量の安定的確保</t>
  </si>
  <si>
    <t>生産性の向上</t>
  </si>
  <si>
    <t>林業労働者のキャリア形成支援</t>
  </si>
  <si>
    <t>その他の事業の合理化①</t>
  </si>
  <si>
    <t>その他の事業の合理化②</t>
  </si>
  <si>
    <t>記</t>
  </si>
  <si>
    <t>上</t>
  </si>
  <si>
    <t>結</t>
  </si>
  <si>
    <t>果</t>
  </si>
  <si>
    <t>雇　　用　　実　　績</t>
  </si>
  <si>
    <t>うち採用者数</t>
  </si>
  <si>
    <t>林業現場
作業職員</t>
  </si>
  <si>
    <t>事務系等職員</t>
  </si>
  <si>
    <t>合計</t>
  </si>
  <si>
    <t>績</t>
  </si>
  <si>
    <t>造</t>
  </si>
  <si>
    <t>伐</t>
  </si>
  <si>
    <t>事</t>
  </si>
  <si>
    <t>く</t>
  </si>
  <si>
    <t>ア</t>
  </si>
  <si>
    <t>（</t>
  </si>
  <si>
    <t>に</t>
  </si>
  <si>
    <t>す</t>
  </si>
  <si>
    <t>る</t>
  </si>
  <si>
    <t>の</t>
  </si>
  <si>
    <t>保険等の種類</t>
  </si>
  <si>
    <t>被保険者数</t>
  </si>
  <si>
    <t>備　　考</t>
  </si>
  <si>
    <t>（被共済者数）</t>
  </si>
  <si>
    <t>備</t>
  </si>
  <si>
    <t>事　業　量</t>
  </si>
  <si>
    <t>売上高</t>
  </si>
  <si>
    <t>林業</t>
  </si>
  <si>
    <t>植</t>
  </si>
  <si>
    <t>ha）</t>
  </si>
  <si>
    <t>下</t>
  </si>
  <si>
    <t>刈</t>
  </si>
  <si>
    <t>り</t>
  </si>
  <si>
    <t>外</t>
  </si>
  <si>
    <t>連</t>
  </si>
  <si>
    <t>有</t>
  </si>
  <si>
    <t>素</t>
  </si>
  <si>
    <t>材</t>
  </si>
  <si>
    <t>生</t>
  </si>
  <si>
    <t>産</t>
  </si>
  <si>
    <t>備　　考</t>
  </si>
  <si>
    <t>労</t>
  </si>
  <si>
    <t>働</t>
  </si>
  <si>
    <t>性</t>
  </si>
  <si>
    <t>雇用量</t>
  </si>
  <si>
    <t>（単位：人日）</t>
  </si>
  <si>
    <t>人日</t>
  </si>
  <si>
    <t>ha/人日</t>
  </si>
  <si>
    <t>装</t>
  </si>
  <si>
    <t>機　　種</t>
  </si>
  <si>
    <t>台　　数</t>
  </si>
  <si>
    <t>稼働日数</t>
  </si>
  <si>
    <t>備　　考</t>
  </si>
  <si>
    <t>台（</t>
  </si>
  <si>
    <t>技</t>
  </si>
  <si>
    <t>術</t>
  </si>
  <si>
    <t>能</t>
  </si>
  <si>
    <t>資格等の区分</t>
  </si>
  <si>
    <t>人　　数</t>
  </si>
  <si>
    <t>13</t>
  </si>
  <si>
    <t>を</t>
  </si>
  <si>
    <t>び</t>
  </si>
  <si>
    <t>の</t>
  </si>
  <si>
    <t>（</t>
  </si>
  <si>
    <t>し</t>
  </si>
  <si>
    <t>ま</t>
  </si>
  <si>
    <t>す</t>
  </si>
  <si>
    <t>。</t>
  </si>
  <si>
    <t>改善措置の実施上の問題点及び今後の対応方針</t>
  </si>
  <si>
    <t>の</t>
  </si>
  <si>
    <t>（</t>
  </si>
  <si>
    <t>（ア）</t>
  </si>
  <si>
    <t>（</t>
  </si>
  <si>
    <t>）</t>
  </si>
  <si>
    <t>（イ）</t>
  </si>
  <si>
    <t>）</t>
  </si>
  <si>
    <t>（</t>
  </si>
  <si>
    <t>（</t>
  </si>
  <si>
    <t>（</t>
  </si>
  <si>
    <t>か</t>
  </si>
  <si>
    <t>（ア）</t>
  </si>
  <si>
    <t>ア</t>
  </si>
  <si>
    <t>ら</t>
  </si>
  <si>
    <t>）</t>
  </si>
  <si>
    <t>そ</t>
  </si>
  <si>
    <t>の</t>
  </si>
  <si>
    <t>―</t>
  </si>
  <si>
    <t>グラップル</t>
  </si>
  <si>
    <t>・</t>
  </si>
  <si>
    <t>」</t>
  </si>
  <si>
    <t>づ</t>
  </si>
  <si>
    <t>置</t>
  </si>
  <si>
    <t>〒</t>
  </si>
  <si>
    <t>（単位：千円）</t>
  </si>
  <si>
    <t>伐</t>
  </si>
  <si>
    <t>林業</t>
  </si>
  <si>
    <t>売上高</t>
  </si>
  <si>
    <t>造林業</t>
  </si>
  <si>
    <t>合</t>
  </si>
  <si>
    <t>その他</t>
  </si>
  <si>
    <t>植</t>
  </si>
  <si>
    <t>付</t>
  </si>
  <si>
    <t>下</t>
  </si>
  <si>
    <t>刈</t>
  </si>
  <si>
    <t>事　業　量</t>
  </si>
  <si>
    <t>量</t>
  </si>
  <si>
    <t>有</t>
  </si>
  <si>
    <t>数</t>
  </si>
  <si>
    <t>育</t>
  </si>
  <si>
    <t>上</t>
  </si>
  <si>
    <t>種</t>
  </si>
  <si>
    <t>化</t>
  </si>
  <si>
    <t>域</t>
  </si>
  <si>
    <t>備</t>
  </si>
  <si>
    <t>施</t>
  </si>
  <si>
    <t>性</t>
  </si>
  <si>
    <t>雇用量</t>
  </si>
  <si>
    <t>労働生産性</t>
  </si>
  <si>
    <t>（単位：人日）</t>
  </si>
  <si>
    <t>人</t>
  </si>
  <si>
    <t>人日</t>
  </si>
  <si>
    <t>m3/人日</t>
  </si>
  <si>
    <t>ha/人日</t>
  </si>
  <si>
    <t>資</t>
  </si>
  <si>
    <t>本</t>
  </si>
  <si>
    <t>装</t>
  </si>
  <si>
    <t>機</t>
  </si>
  <si>
    <t>械</t>
  </si>
  <si>
    <t>台</t>
  </si>
  <si>
    <t>台　　数</t>
  </si>
  <si>
    <t>稼働日数</t>
  </si>
  <si>
    <t>台）</t>
  </si>
  <si>
    <t>林業関連その他</t>
  </si>
  <si>
    <t>）</t>
  </si>
  <si>
    <t>グラップル</t>
  </si>
  <si>
    <t>フェラーバンチャ</t>
  </si>
  <si>
    <t>プロセッサ</t>
  </si>
  <si>
    <t>ハーベスタ</t>
  </si>
  <si>
    <t>台</t>
  </si>
  <si>
    <t>台）</t>
  </si>
  <si>
    <t>備　　考</t>
  </si>
  <si>
    <t>務</t>
  </si>
  <si>
    <t>員</t>
  </si>
  <si>
    <t>及</t>
  </si>
  <si>
    <t>技</t>
  </si>
  <si>
    <t>術</t>
  </si>
  <si>
    <t>能</t>
  </si>
  <si>
    <t>資格等の区分</t>
  </si>
  <si>
    <t>備　　考</t>
  </si>
  <si>
    <t>備　　考</t>
  </si>
  <si>
    <t>区　　分</t>
  </si>
  <si>
    <t>合　　計</t>
  </si>
  <si>
    <t>森林作業道作設オペレーター</t>
  </si>
  <si>
    <t>森林施業プランナー</t>
  </si>
  <si>
    <t>技術士</t>
  </si>
  <si>
    <t>技能士</t>
  </si>
  <si>
    <t>林業技士</t>
  </si>
  <si>
    <t>人　　数</t>
  </si>
  <si>
    <t>方</t>
  </si>
  <si>
    <t>針</t>
  </si>
  <si>
    <t>支</t>
  </si>
  <si>
    <t>形</t>
  </si>
  <si>
    <t>法</t>
  </si>
  <si>
    <t>達成状況：</t>
  </si>
  <si>
    <t>前回計画:</t>
  </si>
  <si>
    <t>今回計画:</t>
  </si>
  <si>
    <t>誕生日を記載→
（※年齢を自動計算）</t>
  </si>
  <si>
    <t>（記載要領）合併、事業の協業化等を実施した場合には、記載すること。</t>
  </si>
  <si>
    <t>（記載要領）制度資金にあっては、適用資金別、適用事業所別に記載すること。</t>
  </si>
  <si>
    <t>（記載要領） 区分は、２の(4)のアの区分に同じ。</t>
  </si>
  <si>
    <t>千円</t>
  </si>
  <si>
    <t>（記載要領）今回計画が前計画の実施状況を踏まえ、更なる改善を図るものであることがわかるよう記載すること。</t>
  </si>
  <si>
    <t>（記載要領）1年を超える契約のリース機械を含めること。ただし、レンタル機械は（　　）書外数とすること。</t>
  </si>
  <si>
    <t>（記載要領）　資格等の区分は、２の(4)のオの区分に同じ。</t>
  </si>
  <si>
    <t>(1)</t>
  </si>
  <si>
    <t>(2)</t>
  </si>
  <si>
    <t>組</t>
  </si>
  <si>
    <t>織</t>
  </si>
  <si>
    <t>取</t>
  </si>
  <si>
    <t>年　　月</t>
  </si>
  <si>
    <t>実　　施　　内　　容</t>
  </si>
  <si>
    <t>負</t>
  </si>
  <si>
    <t>債</t>
  </si>
  <si>
    <t>財</t>
  </si>
  <si>
    <t>（</t>
  </si>
  <si>
    <t>）</t>
  </si>
  <si>
    <t>（</t>
  </si>
  <si>
    <t>か</t>
  </si>
  <si>
    <t>ら</t>
  </si>
  <si>
    <t>諸</t>
  </si>
  <si>
    <t>表</t>
  </si>
  <si>
    <t>調</t>
  </si>
  <si>
    <t>自己資金</t>
  </si>
  <si>
    <t>借入金</t>
  </si>
  <si>
    <t>その他資金</t>
  </si>
  <si>
    <t>市中資金</t>
  </si>
  <si>
    <t>制度資金</t>
  </si>
  <si>
    <t>金　　額</t>
  </si>
  <si>
    <t>備考（適用事業）</t>
  </si>
  <si>
    <t>千円</t>
  </si>
  <si>
    <t>目</t>
  </si>
  <si>
    <t>標</t>
  </si>
  <si>
    <t>基</t>
  </si>
  <si>
    <t>方</t>
  </si>
  <si>
    <t>雇用管理の改善の取組方針</t>
  </si>
  <si>
    <t>事業の合理化の取組方針</t>
  </si>
  <si>
    <t>項</t>
  </si>
  <si>
    <t>雇用管理の改善</t>
  </si>
  <si>
    <t>事業の合理化</t>
  </si>
  <si>
    <t>雇用の安定化</t>
  </si>
  <si>
    <t>労働条件の改善</t>
  </si>
  <si>
    <t>募集・採用の改善</t>
  </si>
  <si>
    <t>教育訓練の充実</t>
  </si>
  <si>
    <t>事業量の安定的確保</t>
  </si>
  <si>
    <t>生産性の向上</t>
  </si>
  <si>
    <t>林業労働者のキャリア形成支援</t>
  </si>
  <si>
    <t>その他の雇用管理の改善①</t>
  </si>
  <si>
    <t>その他の雇用管理の改善②</t>
  </si>
  <si>
    <t>その他の事業の合理化①</t>
  </si>
  <si>
    <t>その他の事業の合理化②</t>
  </si>
  <si>
    <t>役</t>
  </si>
  <si>
    <t>林業現場作業職員</t>
  </si>
  <si>
    <t>合　　計</t>
  </si>
  <si>
    <t>１年次</t>
  </si>
  <si>
    <t>２年次</t>
  </si>
  <si>
    <t>３年次</t>
  </si>
  <si>
    <t>４年次</t>
  </si>
  <si>
    <t>５年次</t>
  </si>
  <si>
    <t>目標年次の職員数</t>
  </si>
  <si>
    <t>実施時期</t>
  </si>
  <si>
    <t>区分</t>
  </si>
  <si>
    <t>１　経営形態</t>
  </si>
  <si>
    <t>２　資本金</t>
  </si>
  <si>
    <t>３　組織化</t>
  </si>
  <si>
    <t>内　　容</t>
  </si>
  <si>
    <t>採　　用　　計　　画</t>
  </si>
  <si>
    <t>安</t>
  </si>
  <si>
    <t>年　次</t>
  </si>
  <si>
    <t>改善措置の内容</t>
  </si>
  <si>
    <t>改善措置の実施方法</t>
  </si>
  <si>
    <t>改善措置の目標</t>
  </si>
  <si>
    <t>条</t>
  </si>
  <si>
    <t>件</t>
  </si>
  <si>
    <t>教</t>
  </si>
  <si>
    <t>訓</t>
  </si>
  <si>
    <t>練</t>
  </si>
  <si>
    <t>充</t>
  </si>
  <si>
    <t>的</t>
  </si>
  <si>
    <t>事業拡大の目標及び内容</t>
  </si>
  <si>
    <t>事業区域</t>
  </si>
  <si>
    <t>主伐</t>
  </si>
  <si>
    <t>間伐</t>
  </si>
  <si>
    <t>植付</t>
  </si>
  <si>
    <t>下刈り</t>
  </si>
  <si>
    <t>上記以外の林業</t>
  </si>
  <si>
    <t>向</t>
  </si>
  <si>
    <t>整　　備　　計　　画</t>
  </si>
  <si>
    <t>機　　種</t>
  </si>
  <si>
    <t>援</t>
  </si>
  <si>
    <t>技術者・技能者養成計画</t>
  </si>
  <si>
    <t>の</t>
  </si>
  <si>
    <t>と</t>
  </si>
  <si>
    <t>な</t>
  </si>
  <si>
    <t>る</t>
  </si>
  <si>
    <t>び</t>
  </si>
  <si>
    <t>）</t>
  </si>
  <si>
    <t>の</t>
  </si>
  <si>
    <t>（記載要領）</t>
  </si>
  <si>
    <t>（記載要領）事業所とは、それぞれ独立して雇用管理を実施し得る区分をさし、労働基準法の事業場をいう。</t>
  </si>
  <si>
    <t>基準年次</t>
  </si>
  <si>
    <t>素材生産業</t>
  </si>
  <si>
    <t>常用</t>
  </si>
  <si>
    <t>臨時・季節</t>
  </si>
  <si>
    <t>その他</t>
  </si>
  <si>
    <t>（うち通年）</t>
  </si>
  <si>
    <t>名　　称</t>
  </si>
  <si>
    <t>住　　所</t>
  </si>
  <si>
    <t>高性能林業機械オペレーター</t>
  </si>
  <si>
    <t>前回計画</t>
  </si>
  <si>
    <t>今回計画</t>
  </si>
  <si>
    <t>区　分</t>
  </si>
  <si>
    <t>区　分</t>
  </si>
  <si>
    <t>設立年月日</t>
  </si>
  <si>
    <t>資本金（出資金）</t>
  </si>
  <si>
    <t>決算日</t>
  </si>
  <si>
    <t>毎年</t>
  </si>
  <si>
    <t>商号又は名称</t>
  </si>
  <si>
    <t>事務所の所在地</t>
  </si>
  <si>
    <t>代表取締役</t>
  </si>
  <si>
    <t>岩手　太郎</t>
  </si>
  <si>
    <t>〆</t>
  </si>
  <si>
    <t>その他の高性能林業機械</t>
  </si>
  <si>
    <t>商号又は名称</t>
  </si>
  <si>
    <t>達増　拓也</t>
  </si>
  <si>
    <t>【基本情報】</t>
  </si>
  <si>
    <t>［記載例］</t>
  </si>
  <si>
    <t>仕　　様</t>
  </si>
  <si>
    <t>重力式</t>
  </si>
  <si>
    <t>動力式</t>
  </si>
  <si>
    <t>索道（重力式）</t>
  </si>
  <si>
    <t>索道（動力式）</t>
  </si>
  <si>
    <t>番　号</t>
  </si>
  <si>
    <t>機械種名</t>
  </si>
  <si>
    <t>小型</t>
  </si>
  <si>
    <t>大型</t>
  </si>
  <si>
    <t>集材機（小型）</t>
  </si>
  <si>
    <t>集材機（大型）</t>
  </si>
  <si>
    <t>動力20ps未満のもの</t>
  </si>
  <si>
    <t>運材車（20ps未満）</t>
  </si>
  <si>
    <t>運材車（20ps以上）</t>
  </si>
  <si>
    <t>動力20ps以上のもの</t>
  </si>
  <si>
    <t>トラクタ（ﾎｲｰﾙﾀｲﾌﾟ）</t>
  </si>
  <si>
    <t>トラクタ（ｸﾛｰﾗﾀｲﾌﾟ）</t>
  </si>
  <si>
    <t>林内で集材等の作業を行うホイールタイプのトラクタ</t>
  </si>
  <si>
    <t>トラクタ（育林用）</t>
  </si>
  <si>
    <t>トラクタ（苗畑用）</t>
  </si>
  <si>
    <t>チェーンソーリモコン装置</t>
  </si>
  <si>
    <t>クレーン</t>
  </si>
  <si>
    <t>グラップル</t>
  </si>
  <si>
    <t>バックホウ</t>
  </si>
  <si>
    <t>枝打機（木登り式）</t>
  </si>
  <si>
    <t>枝打機（背負い式）</t>
  </si>
  <si>
    <t>社会・労働保険等</t>
  </si>
  <si>
    <t>トラック（クレーン付き）</t>
  </si>
  <si>
    <t>トラック（グラップル付き）</t>
  </si>
  <si>
    <t>代表者職氏名</t>
  </si>
  <si>
    <t>林業労働者の
ｷｬﾘｱ形成支援</t>
  </si>
  <si>
    <r>
      <rPr>
        <b/>
        <sz val="11"/>
        <color indexed="12"/>
        <rFont val="ＭＳ 明朝"/>
        <family val="1"/>
      </rPr>
      <t>※</t>
    </r>
    <r>
      <rPr>
        <sz val="11"/>
        <color indexed="12"/>
        <rFont val="ＭＳ 明朝"/>
        <family val="1"/>
      </rPr>
      <t>林業現場作業職員用の就業規則</t>
    </r>
  </si>
  <si>
    <r>
      <rPr>
        <b/>
        <sz val="11"/>
        <color indexed="12"/>
        <rFont val="ＭＳ 明朝"/>
        <family val="1"/>
      </rPr>
      <t>※</t>
    </r>
    <r>
      <rPr>
        <sz val="11"/>
        <color indexed="12"/>
        <rFont val="ＭＳ 明朝"/>
        <family val="1"/>
      </rPr>
      <t>林業現場作業職員について記入</t>
    </r>
  </si>
  <si>
    <t>(１)</t>
  </si>
  <si>
    <t>の</t>
  </si>
  <si>
    <t>資金種類</t>
  </si>
  <si>
    <t>金額</t>
  </si>
  <si>
    <t>償還条件等</t>
  </si>
  <si>
    <t>実施時期</t>
  </si>
  <si>
    <t>摘　　要</t>
  </si>
  <si>
    <t>募集･採用の改善</t>
  </si>
  <si>
    <t>その他の雇用管理の改善</t>
  </si>
  <si>
    <t>１　雇用管理の改善の実施にあたり、資金及び補助金が必要な場合に記載すること。
２　資金種類には、自己資金、市中資金、制度資金、その他の区分を記載すること。
３　補助金等の助成措置がある場合には、金額の欄に補助金等に相当する額を（　）書外数として記載すること。
４　摘要欄には、資金名等を記載すること。</t>
  </si>
  <si>
    <t>(２)</t>
  </si>
  <si>
    <t>の</t>
  </si>
  <si>
    <t>合</t>
  </si>
  <si>
    <t>化</t>
  </si>
  <si>
    <t>３</t>
  </si>
  <si>
    <t>１７</t>
  </si>
  <si>
    <t>１９</t>
  </si>
  <si>
    <t>２０</t>
  </si>
  <si>
    <t>２１</t>
  </si>
  <si>
    <t>２－２</t>
  </si>
  <si>
    <t>１８</t>
  </si>
  <si>
    <t>１６</t>
  </si>
  <si>
    <t>２２</t>
  </si>
  <si>
    <t>１　台数は、当該報告に係る事業年度の保有台数を記載すること。
２　保有台数には１年を超える契約のリース機械を含み、レンタル機械については記載しないこと。</t>
  </si>
  <si>
    <t>（別添「雇用契約書」のとおり）</t>
  </si>
  <si>
    <t>―</t>
  </si>
  <si>
    <t>【計画末日】</t>
  </si>
  <si>
    <t>毎年</t>
  </si>
  <si>
    <t>〆</t>
  </si>
  <si>
    <t>】</t>
  </si>
  <si>
    <t>～</t>
  </si>
  <si>
    <t>計画期間</t>
  </si>
  <si>
    <t>～</t>
  </si>
  <si>
    <t>１年次</t>
  </si>
  <si>
    <t>２年次</t>
  </si>
  <si>
    <t>３年次</t>
  </si>
  <si>
    <t>４年次</t>
  </si>
  <si>
    <t>５年次</t>
  </si>
  <si>
    <t>認定年月日</t>
  </si>
  <si>
    <t>作業路開設</t>
  </si>
  <si>
    <t>業機械</t>
  </si>
  <si>
    <t>ドーザーショベル</t>
  </si>
  <si>
    <t>１　台数は、計画の認定を受けようとする年の前年の保有台数を記載すること。
２　保有台数には１年を超える契約のリース機械を含み、レンタル機械については記載しないこと。</t>
  </si>
  <si>
    <t>１４</t>
  </si>
  <si>
    <t>ドーザーショベル</t>
  </si>
  <si>
    <t>ブレード・バケット</t>
  </si>
  <si>
    <t>（</t>
  </si>
  <si>
    <t>）</t>
  </si>
  <si>
    <t>（</t>
  </si>
  <si>
    <t>（</t>
  </si>
  <si>
    <t>）</t>
  </si>
  <si>
    <t>）</t>
  </si>
  <si>
    <t>（</t>
  </si>
  <si>
    <t>）</t>
  </si>
  <si>
    <t>）</t>
  </si>
  <si>
    <t>（</t>
  </si>
  <si>
    <t>）</t>
  </si>
  <si>
    <t>（</t>
  </si>
  <si>
    <t>（別添「林業作業班就業規則」のとおり）</t>
  </si>
  <si>
    <t>）</t>
  </si>
  <si>
    <t/>
  </si>
  <si>
    <t>　 (2)　雇用実態一覧表（林業現場作業職員（年間60日以上））</t>
  </si>
  <si>
    <t>（付表１）　雇用実態一覧表（林業現場作業職員（年間60日以上））</t>
  </si>
  <si>
    <t>/1000</t>
  </si>
  <si>
    <t>）</t>
  </si>
  <si>
    <t>）</t>
  </si>
  <si>
    <t>）</t>
  </si>
  <si>
    <t>【</t>
  </si>
  <si>
    <t>前回計画との対比　【要約】</t>
  </si>
  <si>
    <t xml:space="preserve"> 6.その他 （</t>
  </si>
  <si>
    <t>(地拵え)</t>
  </si>
  <si>
    <t>(除間伐)</t>
  </si>
  <si>
    <t xml:space="preserve"> 労働者の充足状況</t>
  </si>
  <si>
    <t xml:space="preserve"> 1.充足している</t>
  </si>
  <si>
    <t xml:space="preserve"> 3.時期的に不足することがある</t>
  </si>
  <si>
    <t>（</t>
  </si>
  <si>
    <t>月</t>
  </si>
  <si>
    <t>頃</t>
  </si>
  <si>
    <t>)</t>
  </si>
  <si>
    <t xml:space="preserve"> 5.その他</t>
  </si>
  <si>
    <t xml:space="preserve"> 労働者の募集の範囲</t>
  </si>
  <si>
    <t xml:space="preserve"> 1.市町村内</t>
  </si>
  <si>
    <t xml:space="preserve"> 2.市町村外で通勤可能者</t>
  </si>
  <si>
    <t xml:space="preserve"> 3.不問</t>
  </si>
  <si>
    <t xml:space="preserve"> 労働者確保の難易度</t>
  </si>
  <si>
    <t xml:space="preserve"> 1.容易</t>
  </si>
  <si>
    <t xml:space="preserve"> 2.困難</t>
  </si>
  <si>
    <t xml:space="preserve"> 3.その他</t>
  </si>
  <si>
    <t>（</t>
  </si>
  <si>
    <t>労災保険の保険料率</t>
  </si>
  <si>
    <t>事業の種類</t>
  </si>
  <si>
    <t>メリット制の適用</t>
  </si>
  <si>
    <t>（別添「林業作業班就業規則」のとおり）</t>
  </si>
  <si>
    <t>加</t>
  </si>
  <si>
    <t>入</t>
  </si>
  <si>
    <t>【雇用実態一覧表と異なる場合】</t>
  </si>
  <si>
    <t>グリーンマイスター</t>
  </si>
  <si>
    <t>フォレストワーカー</t>
  </si>
  <si>
    <t>フォレストリーダー</t>
  </si>
  <si>
    <t>フォレストマネージャー</t>
  </si>
  <si>
    <t>(枝打ち)</t>
  </si>
  <si>
    <t>ha（</t>
  </si>
  <si>
    <t>ha（</t>
  </si>
  <si>
    <t>ｍ（</t>
  </si>
  <si>
    <t>ha（</t>
  </si>
  <si>
    <r>
      <rPr>
        <b/>
        <sz val="10"/>
        <color indexed="12"/>
        <rFont val="ＭＳ Ｐ明朝"/>
        <family val="1"/>
      </rPr>
      <t>※</t>
    </r>
    <r>
      <rPr>
        <sz val="10"/>
        <color indexed="12"/>
        <rFont val="ＭＳ Ｐ明朝"/>
        <family val="1"/>
      </rPr>
      <t>備考欄に理由について記載すること。</t>
    </r>
  </si>
  <si>
    <t>・</t>
  </si>
  <si>
    <t>その他の高性能林</t>
  </si>
  <si>
    <t>盛岡市内丸**番**号</t>
  </si>
  <si>
    <t>(有)岩手林業</t>
  </si>
  <si>
    <t>納税証明書 （国税、県税、市町村税）</t>
  </si>
  <si>
    <t>（オ）</t>
  </si>
  <si>
    <t>況</t>
  </si>
  <si>
    <t xml:space="preserve"> </t>
  </si>
  <si>
    <t xml:space="preserve"> 2.不足している</t>
  </si>
  <si>
    <t>（理由：　　　　　　　　　　　　　　　　　　　　　　　）</t>
  </si>
  <si>
    <t>の</t>
  </si>
  <si>
    <t>（カ）</t>
  </si>
  <si>
    <t>発生年月日</t>
  </si>
  <si>
    <t>発生場所</t>
  </si>
  <si>
    <t>被災者数</t>
  </si>
  <si>
    <t>概要</t>
  </si>
  <si>
    <t>性別</t>
  </si>
  <si>
    <t>（</t>
  </si>
  <si>
    <t>（</t>
  </si>
  <si>
    <t>）</t>
  </si>
  <si>
    <t>針</t>
  </si>
  <si>
    <t>葉</t>
  </si>
  <si>
    <t>樹</t>
  </si>
  <si>
    <t>広</t>
  </si>
  <si>
    <t>㎥（</t>
  </si>
  <si>
    <t>㎥（</t>
  </si>
  <si>
    <t>㎥）</t>
  </si>
  <si>
    <t>㎥（</t>
  </si>
  <si>
    <t>（単位：㎥/人日、　ha/人日）</t>
  </si>
  <si>
    <t>㎥/人日</t>
  </si>
  <si>
    <t>機　　種</t>
  </si>
  <si>
    <t>高性能林業機械</t>
  </si>
  <si>
    <t>（集材）</t>
  </si>
  <si>
    <t>（伐倒・枝払・玉切・集積）</t>
  </si>
  <si>
    <t>フォワーダ（グラップル付）</t>
  </si>
  <si>
    <t>退職者</t>
  </si>
  <si>
    <t>小　計</t>
  </si>
  <si>
    <t>人</t>
  </si>
  <si>
    <t>改</t>
  </si>
  <si>
    <t>善</t>
  </si>
  <si>
    <t>合計</t>
  </si>
  <si>
    <t>フォワーダ
（グラップル付）</t>
  </si>
  <si>
    <t>氏　　名</t>
  </si>
  <si>
    <t>雇用形態</t>
  </si>
  <si>
    <t>安全対策用品装着状況</t>
  </si>
  <si>
    <t>　　　　　　性別</t>
  </si>
  <si>
    <t>　　　　　　年齢</t>
  </si>
  <si>
    <t>　　　　　　林業経験年数</t>
  </si>
  <si>
    <t>　　　　　　主な作業種</t>
  </si>
  <si>
    <t>（うち4か月以上12か月未満）</t>
  </si>
  <si>
    <t>（うち1か月以上4か月未満）</t>
  </si>
  <si>
    <t>スキッダ（クラムバンク式等）</t>
  </si>
  <si>
    <t>㎥（</t>
  </si>
  <si>
    <t>㎥）</t>
  </si>
  <si>
    <t>主</t>
  </si>
  <si>
    <t>（</t>
  </si>
  <si>
    <t>（</t>
  </si>
  <si>
    <t>針</t>
  </si>
  <si>
    <t>葉</t>
  </si>
  <si>
    <t>樹</t>
  </si>
  <si>
    <t>広</t>
  </si>
  <si>
    <t>間</t>
  </si>
  <si>
    <t>伐</t>
  </si>
  <si>
    <t>（単位：㎥/人日、　ha/人日）</t>
  </si>
  <si>
    <t>㎥/人日</t>
  </si>
  <si>
    <t>スキッダ（クラムバンク式等）</t>
  </si>
  <si>
    <t>フォワーダ（グラップル付）</t>
  </si>
  <si>
    <t>（伐倒・集材）</t>
  </si>
  <si>
    <t>（集材）</t>
  </si>
  <si>
    <t>（枝払・玉切）</t>
  </si>
  <si>
    <t>雇用形態</t>
  </si>
  <si>
    <t xml:space="preserve"> 4.労働者が高齢化しているため、近い将来若手が必要</t>
  </si>
  <si>
    <r>
      <t>１　「役員数」及び「職員数」は基準年次（計画期間の初日以前の１年間。）の最終日における実績を記載すること。
２　林業現場作業職員には、造林、保育、伐採その他の森林の施業に従事する者（法第２条第１項に規定する林業労働者をいう。）の数を記載すること。
３　事務系等職員には、事務系職員のほか林業現場作業職員でない職員の数を含めて記載すること。
４　常用とは、雇用契約において雇用期間の定めがないか又は４か月以上の雇用期間が定められているもの（季節労働を除く。）をいい、うち通年には、雇用契約において雇用期間の定めがない労働者数を記載すること。
５　臨時とは、雇用契約において１か月以上４か月未満の雇用契約期間が定められている仕事をいい、季節とは、季節的な労働需要に対し、又は季節的な余暇を利用して一定の期間（４か月未満、４か月以上の別を問わない。）を定めて就労するものをいう。
６　その他とは、常用、臨時・季節に該当しないもので、雇用契約において１</t>
    </r>
    <r>
      <rPr>
        <sz val="9"/>
        <color indexed="8"/>
        <rFont val="ＭＳ Ｐ明朝"/>
        <family val="1"/>
      </rPr>
      <t>か</t>
    </r>
    <r>
      <rPr>
        <sz val="9"/>
        <color indexed="8"/>
        <rFont val="ＭＳ Ｐ明朝"/>
        <family val="1"/>
      </rPr>
      <t>月未満の雇用契約期間を定めて就労するものをいう。</t>
    </r>
  </si>
  <si>
    <r>
      <t xml:space="preserve"> １</t>
    </r>
    <r>
      <rPr>
        <sz val="11"/>
        <color indexed="8"/>
        <rFont val="ＭＳ Ｐ明朝"/>
        <family val="1"/>
      </rPr>
      <t>か</t>
    </r>
    <r>
      <rPr>
        <sz val="11"/>
        <color indexed="8"/>
        <rFont val="ＭＳ Ｐ明朝"/>
        <family val="1"/>
      </rPr>
      <t>月単位</t>
    </r>
  </si>
  <si>
    <t>スキッダ(クラムバンク式等）</t>
  </si>
  <si>
    <r>
      <t>林業技</t>
    </r>
    <r>
      <rPr>
        <sz val="11"/>
        <color indexed="8"/>
        <rFont val="ＭＳ Ｐ明朝"/>
        <family val="1"/>
      </rPr>
      <t>士</t>
    </r>
  </si>
  <si>
    <t>小計</t>
  </si>
  <si>
    <t>高性能林業機械</t>
  </si>
  <si>
    <t>【労働・社会保険未加入理由書】　　　　　　　　　　　　　　　　　　　　　　</t>
  </si>
  <si>
    <t>№</t>
  </si>
  <si>
    <t>氏名</t>
  </si>
  <si>
    <t>年齢</t>
  </si>
  <si>
    <t>労災保険</t>
  </si>
  <si>
    <t>雇用保険</t>
  </si>
  <si>
    <t>健康保険</t>
  </si>
  <si>
    <t>厚生年金</t>
  </si>
  <si>
    <t>備考</t>
  </si>
  <si>
    <t>未加入理由</t>
  </si>
  <si>
    <t>その他</t>
  </si>
  <si>
    <t>事業要件</t>
  </si>
  <si>
    <t>労働者要件</t>
  </si>
  <si>
    <t>事業体要件</t>
  </si>
  <si>
    <t>常時５人未満の労働者を雇用する個人経営の事業</t>
  </si>
  <si>
    <t xml:space="preserve">
６５
歳
以
降
雇
用</t>
  </si>
  <si>
    <t xml:space="preserve">
週
２０
時
間
未
満</t>
  </si>
  <si>
    <t xml:space="preserve">
継
続
し
て
３１
日
未
満</t>
  </si>
  <si>
    <t>個人事業主</t>
  </si>
  <si>
    <t>臨時に日々雇用される人で１か月を超えない人</t>
  </si>
  <si>
    <t>臨時に２か月以内の期間を定めて使用される人</t>
  </si>
  <si>
    <t>後期高齢者医療の被保険者(７５歳以上等)</t>
  </si>
  <si>
    <t>パート・アルバイト等(一般社員の４分の３未満の労働時間等)</t>
  </si>
  <si>
    <t xml:space="preserve">
７０
歳
以
上</t>
  </si>
  <si>
    <t>※該当する欄に○印を記入すること。なお、その他を選択した場合は、下欄に理由を記載すること。</t>
  </si>
  <si>
    <t>〔労災保険〕その他理由記載欄</t>
  </si>
  <si>
    <t>〔雇用保険〕その他理由記載欄</t>
  </si>
  <si>
    <t>〔健康保険〕その他理由記載欄</t>
  </si>
  <si>
    <t>〔厚生年金〕その他理由記載欄</t>
  </si>
  <si>
    <t>（記載要領）　「雇用管理の改善」と「事業の合理化」の取組の方針については、５か年間の計画期間内に事業主が具体的にどのように取り組むのかを記載すること。</t>
  </si>
  <si>
    <r>
      <t xml:space="preserve">スキッダ
</t>
    </r>
    <r>
      <rPr>
        <sz val="9"/>
        <color indexed="8"/>
        <rFont val="ＭＳ Ｐ明朝"/>
        <family val="1"/>
      </rPr>
      <t>（クラムバンク式等）</t>
    </r>
  </si>
  <si>
    <t>（枝払・玉切）</t>
  </si>
  <si>
    <t>　グリーンマイスター</t>
  </si>
  <si>
    <t>　フォレストワーカー</t>
  </si>
  <si>
    <t>　フォレストリーダー</t>
  </si>
  <si>
    <t>　フォレストマネージャー</t>
  </si>
  <si>
    <t>　森林作業道作設オペレーター</t>
  </si>
  <si>
    <t>　高性能林業機械オペレーター</t>
  </si>
  <si>
    <t>　林業架線作業主任者免許</t>
  </si>
  <si>
    <t>　地山掘削作業主任者技能講習</t>
  </si>
  <si>
    <t>　はい作業主任者技能講習</t>
  </si>
  <si>
    <t>　玉掛技能講習</t>
  </si>
  <si>
    <t>　小型移動式クレーン運転技能講習</t>
  </si>
  <si>
    <t>　車両系建設機械運転技能講習</t>
  </si>
  <si>
    <t>　不整地運搬車運転技能講習</t>
  </si>
  <si>
    <t>　ショベルローダー等運転技能講習</t>
  </si>
  <si>
    <t>　機械集材装置運転従事者特別教育</t>
  </si>
  <si>
    <t>　チェーンソー（伐木等業務）特別教育</t>
  </si>
  <si>
    <t>　刈払機取扱作業者安全衛生教育</t>
  </si>
  <si>
    <t>　林内作業車安全教育</t>
  </si>
  <si>
    <t>　伐木等機械運転特別教育</t>
  </si>
  <si>
    <t>　走行集材機械運転特別教育</t>
  </si>
  <si>
    <t>　架線集材機械運転特別教育</t>
  </si>
  <si>
    <t>　チェーンソー用防護ズボン</t>
  </si>
  <si>
    <t>　チェーンソー用防護ブーツ</t>
  </si>
  <si>
    <t>1　「氏名」欄は、雇用者の氏名を個人情報保護の観点から本人の承諾を得た上で記載すること。　
2　「性別」欄は、1.男性、2.女性の区分とし、それぞれの番号を記載すること。
3　「主な作業種」欄は、1.造林・保育、2.伐採・搬出、3.運搬、4.育苗、5.その他の区分とし、それぞれの番号を記載すること。
4　「雇用形態」欄は、該当するところに○印を記入すること。
5　「給与」欄は、給与支給の実態に基づき、「平均日給」または、「平均月給」を記載し、日給の場合は月別従事日数の計を、月収の場合は12を乗じて「年間支給概算額」を記載すること。
6　「月別従事日数」欄は、会社等の決算期日（４月～３月、１月～１２月等適宜変更可。）に合わせること。
7　「社会・労働保険の加入状況」欄及び「資格の取得」欄は、該当するところに○印を記入する。
8　「安全対策用品装着状況」の欄は、着用している場合に○印を記入すること。
9　社会・労働保険等への未加入者がいる場合は、労働・社会保険未加入理由書を添付すること。</t>
  </si>
  <si>
    <t>トラクタショベル</t>
  </si>
  <si>
    <t>林業現場作業員数</t>
  </si>
  <si>
    <t>林業関連その他</t>
  </si>
  <si>
    <t>（伐倒・枝払・玉切・集積）</t>
  </si>
  <si>
    <t>　常用（通年）</t>
  </si>
  <si>
    <t>　常用（四か月以上一二か月未満）</t>
  </si>
  <si>
    <t>　臨時・季節（四か月以上一二か月未満）</t>
  </si>
  <si>
    <t>　臨時・季節（季節）</t>
  </si>
  <si>
    <t xml:space="preserve"> 役員</t>
  </si>
  <si>
    <t xml:space="preserve"> 性別</t>
  </si>
  <si>
    <t xml:space="preserve"> 年齢</t>
  </si>
  <si>
    <t xml:space="preserve"> 林業経験年数</t>
  </si>
  <si>
    <t xml:space="preserve"> 主な作業種</t>
  </si>
  <si>
    <t xml:space="preserve"> 平均日給（円）</t>
  </si>
  <si>
    <t xml:space="preserve"> 平均月給（円）</t>
  </si>
  <si>
    <t xml:space="preserve"> 年間支給概算額（円）</t>
  </si>
  <si>
    <t xml:space="preserve"> 労災保険</t>
  </si>
  <si>
    <t xml:space="preserve"> 雇用保険</t>
  </si>
  <si>
    <t xml:space="preserve"> 健康保険</t>
  </si>
  <si>
    <t xml:space="preserve"> 厚生年金</t>
  </si>
  <si>
    <t xml:space="preserve"> 林業退職金共済</t>
  </si>
  <si>
    <t xml:space="preserve"> 中小企業退職金共済</t>
  </si>
  <si>
    <t xml:space="preserve"> 退職積立</t>
  </si>
  <si>
    <t xml:space="preserve"> 民間保険</t>
  </si>
  <si>
    <t xml:space="preserve"> グリーンマイスター</t>
  </si>
  <si>
    <t xml:space="preserve"> フォレストワーカー</t>
  </si>
  <si>
    <t xml:space="preserve"> フォレストリーダー</t>
  </si>
  <si>
    <t xml:space="preserve"> フォレストマネージャー</t>
  </si>
  <si>
    <t xml:space="preserve"> 森林作業道作設オペレーター</t>
  </si>
  <si>
    <t xml:space="preserve"> 高性能林業機械オペレーター</t>
  </si>
  <si>
    <t xml:space="preserve"> 林業架線作業主任者免許</t>
  </si>
  <si>
    <t xml:space="preserve"> 地山掘削作業主任者技能講習</t>
  </si>
  <si>
    <t xml:space="preserve"> はい作業主任者技能講習</t>
  </si>
  <si>
    <t xml:space="preserve"> 玉掛技能講習</t>
  </si>
  <si>
    <t xml:space="preserve"> 小型移動式クレーン運転技能講習</t>
  </si>
  <si>
    <t xml:space="preserve"> 車両系建設機械運転技能講習</t>
  </si>
  <si>
    <t xml:space="preserve"> 不整地運搬車運転技能講習</t>
  </si>
  <si>
    <t xml:space="preserve"> ショベルローダー等運転技能講習</t>
  </si>
  <si>
    <t xml:space="preserve"> 機械集材装置運転従事者特別教育</t>
  </si>
  <si>
    <t xml:space="preserve"> チェーンソー（伐木等業務）特別教育</t>
  </si>
  <si>
    <t xml:space="preserve"> 刈払機取扱作業者安全衛生教育</t>
  </si>
  <si>
    <t xml:space="preserve"> 林内作業車安全教育</t>
  </si>
  <si>
    <t xml:space="preserve"> 伐木等機械運転特別教育</t>
  </si>
  <si>
    <t xml:space="preserve"> 走行集材機械運転特別教育</t>
  </si>
  <si>
    <t xml:space="preserve"> 架線集材機械運転特別教育</t>
  </si>
  <si>
    <t xml:space="preserve"> チェーンソー用防護ズボン</t>
  </si>
  <si>
    <t xml:space="preserve"> チェーンソー用防護ブーツ</t>
  </si>
  <si>
    <t>1　「氏名」欄は、雇用者の氏名を個人情報保護の観点から本人の承諾を得た上で記載すること。　
2　「性別」欄は、1.男性、2.女性の区分とし、それぞれの番号を記載すること。
3　「主な作業種」欄は、1.造林・保育、2.伐採・搬出、3.運搬、4.育苗、5.その他の区分とし、それぞれの番号を記載すること。
4　「雇用形態」欄は、該当するところに○印を記入すること。
5　「給与」欄は、給与支給の実態に基づき、「平均日給」または、「平均月給」を記載し、日給の場合は月別従事日数の計を、月収の場合は12を乗じて「年間支給概算額」を記載すること。
6　「月別従事日数」欄は、会社等の決算期日（４月～３月、１月～１２月等適宜変更可。）に合わせること。
7　「社会・労働保険の加入状況」欄及び「資格の取得」欄は、該当するところに○印を記入する。
8　「安全対策用品装着状況」の欄は、着用している場合に○印を記入すること。
9　社会・労働保険等への未加入者がいる場合は、労働・社会保険未加入理由書を添付すること。</t>
  </si>
  <si>
    <t>　性別</t>
  </si>
  <si>
    <t>　年齢</t>
  </si>
  <si>
    <t>　林業経験年数</t>
  </si>
  <si>
    <t>　主な作業種</t>
  </si>
  <si>
    <t>　役員</t>
  </si>
  <si>
    <t>　常用（通年）</t>
  </si>
  <si>
    <t>　常用（四か月以上一二か月未満）</t>
  </si>
  <si>
    <t>　臨時・季節（四か月以上一二か月未満）</t>
  </si>
  <si>
    <t>　臨時・季節（季節）</t>
  </si>
  <si>
    <t>　平均日給（円）</t>
  </si>
  <si>
    <t>　平均月給（円）</t>
  </si>
  <si>
    <t>　年間支給概算額（円）</t>
  </si>
  <si>
    <t>　労災保険</t>
  </si>
  <si>
    <t>　雇用保険</t>
  </si>
  <si>
    <t>　健康保険</t>
  </si>
  <si>
    <t>　厚生年金</t>
  </si>
  <si>
    <t>　林業退職金共済</t>
  </si>
  <si>
    <t>　中小企業退職金共済</t>
  </si>
  <si>
    <t>　退職積立</t>
  </si>
  <si>
    <t>　民間保険</t>
  </si>
  <si>
    <r>
      <rPr>
        <b/>
        <sz val="10"/>
        <color indexed="23"/>
        <rFont val="ＭＳ Ｐ明朝"/>
        <family val="1"/>
      </rPr>
      <t>※</t>
    </r>
    <r>
      <rPr>
        <sz val="10"/>
        <color indexed="23"/>
        <rFont val="ＭＳ Ｐ明朝"/>
        <family val="1"/>
      </rPr>
      <t>決算日と計画末日が異なる場合に記入すること。</t>
    </r>
  </si>
  <si>
    <t>令和</t>
  </si>
  <si>
    <t>１年次</t>
  </si>
  <si>
    <t>その他の高性能林業機械</t>
  </si>
  <si>
    <t>労 働 衛 生 推 進 者 等</t>
  </si>
  <si>
    <t>(0)</t>
  </si>
  <si>
    <t>(6)</t>
  </si>
  <si>
    <t>退職金共済手帳（写）</t>
  </si>
  <si>
    <t>木</t>
  </si>
  <si>
    <t>材</t>
  </si>
  <si>
    <t>業</t>
  </si>
  <si>
    <t>者</t>
  </si>
  <si>
    <t>登</t>
  </si>
  <si>
    <t>録</t>
  </si>
  <si>
    <t>番</t>
  </si>
  <si>
    <t>号</t>
  </si>
  <si>
    <r>
      <t>貸借対照表及び損益計算書（３</t>
    </r>
    <r>
      <rPr>
        <sz val="11"/>
        <rFont val="ＭＳ 明朝"/>
        <family val="1"/>
      </rPr>
      <t>か</t>
    </r>
    <r>
      <rPr>
        <sz val="11"/>
        <color indexed="8"/>
        <rFont val="ＭＳ 明朝"/>
        <family val="1"/>
      </rPr>
      <t>年分）</t>
    </r>
  </si>
  <si>
    <r>
      <t>　引き続き新たに５</t>
    </r>
    <r>
      <rPr>
        <sz val="11"/>
        <rFont val="ＭＳ 明朝"/>
        <family val="1"/>
      </rPr>
      <t>か</t>
    </r>
    <r>
      <rPr>
        <sz val="11"/>
        <color indexed="8"/>
        <rFont val="ＭＳ 明朝"/>
        <family val="1"/>
      </rPr>
      <t>年の計画の認定申請をしようとする場合は、様式２の６を併せて記載すること。</t>
    </r>
  </si>
  <si>
    <t>　　1.有　　　　2.無</t>
  </si>
  <si>
    <t>1　該当する項目にレ点で表示すること。（複数回答可）</t>
  </si>
  <si>
    <t>2　森林施業の実績が１年未満に該当する場合は、林業労働力確保支援センター（以下「支援センター」とい</t>
  </si>
  <si>
    <t xml:space="preserve">  う。）との共同計画書(様式４)を作成すること、この場合、個別の改善措置計画(様式２)の添付が必要であるが、</t>
  </si>
  <si>
    <t xml:space="preserve">  (２)以降の前年の実績は不要とする。</t>
  </si>
  <si>
    <t>（　　　　年　月　日現在）</t>
  </si>
  <si>
    <t>（別添「○○○○」のとおり）</t>
  </si>
  <si>
    <t>１　事業所とは、それぞれ独立して雇用管理を実施し得る区分をさし、労働基準法の事業場をいう。
２　交付している文書（労働条件通知書等）の様式及び就業規則の写しを添付すること。</t>
  </si>
  <si>
    <t>１　労災保険被保険者数には労働者数を記載すること。
２　雇用保険被保険者数には一般被保険者数を記載すること。
３　健康保険被保険者数及び厚生年金被保険者数を記載すること。
４　林業退職金共済等には中小企業退職金共済のほか自社の退職金制度を含めて記載すること。
５　備考には、労災保険の保険料率、事業の種類、メリット制適用の有無を記載すること。
６　社会･労働保険等への加入状況が確認できる書類を添付すること。
７　社会･労働保険等への未加入者がいる場合は、労働・社会保険未加入理由書を添付すること。</t>
  </si>
  <si>
    <t>発</t>
  </si>
  <si>
    <t>生</t>
  </si>
  <si>
    <t>厚生労働省労働基準局長による無災害記録証</t>
  </si>
  <si>
    <t>（記載要領）</t>
  </si>
  <si>
    <t>役職名</t>
  </si>
  <si>
    <t>氏　　　　　名</t>
  </si>
  <si>
    <t>チェーンソー用保護服着用状況</t>
  </si>
  <si>
    <t>　　　　　　　　　　　名</t>
  </si>
  <si>
    <t>安全対策</t>
  </si>
  <si>
    <t>教育訓練</t>
  </si>
  <si>
    <t>）</t>
  </si>
  <si>
    <t>区　　部</t>
  </si>
  <si>
    <t>過去５か年間の労働災害発生状況（休業４日以上の死傷者数）</t>
  </si>
  <si>
    <t xml:space="preserve">
（　　　）</t>
  </si>
  <si>
    <t>４年前</t>
  </si>
  <si>
    <t>３年前</t>
  </si>
  <si>
    <t>２年前</t>
  </si>
  <si>
    <t>前年</t>
  </si>
  <si>
    <t>本年</t>
  </si>
  <si>
    <t>１　労働災害の発生状況は、過去５年間に発生した休業４日以上の災害及び死亡災害について記載すること。
２　概要には、原因やケガの種類などを簡潔に記載すること。
３　無災害記録証については、該当する欄に〇印を記載し、( )内に直近の無災害記録の起算日を記載すること。
４　無災害記録証の写しを添付すること。</t>
  </si>
  <si>
    <t>防護ズボン</t>
  </si>
  <si>
    <t>防護ブーツ</t>
  </si>
  <si>
    <t>　林業労働者の雇用の現状、労働時間、職場環境、安全対策、募集・採用、教育訓練、その他の雇用管理の現状について、３の改善措置を行うこととした理由が分かるように記載すること。</t>
  </si>
  <si>
    <t>造　　　林</t>
  </si>
  <si>
    <t>上記以外</t>
  </si>
  <si>
    <t xml:space="preserve">１　事業期間は、直近の会計年度とすること。
２　事業量には、自社山林に係るもののほか、請負（受注分は含み、外注分は含まない。）、立木購入を含めて記載することとし、うち国有林野事業に係るものについては、（　　）書内数として明記すること。
３　素材生産の事業量は素材材積換算とすること。
４　造林のうちその他には、地拵え、除伐、保育間伐、枝打ち等の保育作業、病虫獣害対策、歩道作設・補修等について記載すること。
５　上記以外には、森林作業道の開設・改良、山林種苗の生産等の林業について記載すること。
６　林業関連その他には、特用林産物の生産、木材木製品製造業、土木業のうち治山、林道の施工、緑化・造園業、森林レクリエーションその他を記載すること。
</t>
  </si>
  <si>
    <t>素材生産</t>
  </si>
  <si>
    <t>造　　　林</t>
  </si>
  <si>
    <t>１　事業期間は、直近の会計年度とすること。
２　雇用量は、直接作業に携わった者の延べ労働日数を記載し、労働生産性は事業量を雇用量で除した数値を記載すること。なお、外部委託した事業は含まない。
３　区分は、アに同じ。</t>
  </si>
  <si>
    <r>
      <rPr>
        <sz val="11"/>
        <color indexed="8"/>
        <rFont val="ＭＳ Ｐ明朝"/>
        <family val="1"/>
      </rPr>
      <t>スキッダ</t>
    </r>
    <r>
      <rPr>
        <sz val="8"/>
        <color indexed="8"/>
        <rFont val="ＭＳ Ｐ明朝"/>
        <family val="1"/>
      </rPr>
      <t xml:space="preserve">
(ホイールタイプトラクタ)</t>
    </r>
  </si>
  <si>
    <r>
      <rPr>
        <sz val="11"/>
        <color indexed="8"/>
        <rFont val="ＭＳ Ｐ明朝"/>
        <family val="1"/>
      </rPr>
      <t>スキッダ</t>
    </r>
    <r>
      <rPr>
        <sz val="8"/>
        <color indexed="8"/>
        <rFont val="ＭＳ Ｐ明朝"/>
        <family val="1"/>
      </rPr>
      <t xml:space="preserve">
(クローラタイプトラクタ)</t>
    </r>
  </si>
  <si>
    <t>日</t>
  </si>
  <si>
    <t>区分</t>
  </si>
  <si>
    <t>林業専用機械</t>
  </si>
  <si>
    <t>（伐倒・集積）</t>
  </si>
  <si>
    <t>森林経営プランナー</t>
  </si>
  <si>
    <t>（岩手県林業作業士）</t>
  </si>
  <si>
    <t>（林業作業士）</t>
  </si>
  <si>
    <t>（現場管理責任者）</t>
  </si>
  <si>
    <t>(統括現場管理責任者）</t>
  </si>
  <si>
    <t>備　　　　　　　　　考</t>
  </si>
  <si>
    <t>－</t>
  </si>
  <si>
    <t>　計画の認定を受けようとする最近３か年の貸借対照表及び損益計算書を添付すること。ただし、最近３か年の財務諸表がない場合は、添付可能な年分及び可能な限り試算表等を添付するものとする。</t>
  </si>
  <si>
    <t>林業労働安全衛生の確保</t>
  </si>
  <si>
    <t>女性・高年齢労働者等の活躍・定着の促進</t>
  </si>
  <si>
    <t>１　基準年次は、直近の会計年度とする。
２　林業現場作業職員の雇用期間の区分は、２の(2)のアの(ｲ)の区分に同じ。
３　採用計画の欄には、当該年次の採用予定者数を記載すること。
４　目標年次の職員数の欄には、２の(2)のアの(ｲ)の林業現場作業職員数に採用予定者数を加え、退職見込み者等の人数を減じた人数を記載すること。</t>
  </si>
  <si>
    <t>　　改善措置の内容については、（別紙）にある事例を参考に、改善措置の実施方法については、具体的な数値目標や取組内容を記載すること。</t>
  </si>
  <si>
    <t>林業労働安全衛生の確保</t>
  </si>
  <si>
    <t>素材生産</t>
  </si>
  <si>
    <t>造林</t>
  </si>
  <si>
    <t>（キ）</t>
  </si>
  <si>
    <t>１　基準年次は、直近の会計年度の事業量に同じ。　
２　区分は、２の(4)のアの区分に同じ。
３　事業拡大の目標については、具体的に記載すること。
４　事業区域は、２の(4)のイの区分に同じ。</t>
  </si>
  <si>
    <t>１　基準年次は、直近の会計年度の雇用量に同じ。
２　区分は、２の(4)のアの区分に同じ。</t>
  </si>
  <si>
    <t>１　基準年次は、直近の会計年度とする。
２　労働生産性は、原則として事業量を雇用量で除した数値とする。</t>
  </si>
  <si>
    <r>
      <t xml:space="preserve">スキッダ
</t>
    </r>
    <r>
      <rPr>
        <sz val="8"/>
        <color indexed="8"/>
        <rFont val="ＭＳ Ｐ明朝"/>
        <family val="1"/>
      </rPr>
      <t>（ホイールタイプトラクタ）</t>
    </r>
  </si>
  <si>
    <r>
      <t xml:space="preserve">スキッダ
</t>
    </r>
    <r>
      <rPr>
        <sz val="8"/>
        <color indexed="8"/>
        <rFont val="ＭＳ Ｐ明朝"/>
        <family val="1"/>
      </rPr>
      <t>（クローラタイプトラクタ）</t>
    </r>
  </si>
  <si>
    <t>グラップルバケット</t>
  </si>
  <si>
    <r>
      <rPr>
        <sz val="11"/>
        <color indexed="8"/>
        <rFont val="ＭＳ Ｐ明朝"/>
        <family val="1"/>
      </rPr>
      <t>グラップルバケット</t>
    </r>
    <r>
      <rPr>
        <sz val="8"/>
        <color indexed="8"/>
        <rFont val="ＭＳ Ｐ明朝"/>
        <family val="1"/>
      </rPr>
      <t xml:space="preserve">
</t>
    </r>
    <r>
      <rPr>
        <sz val="9"/>
        <color indexed="8"/>
        <rFont val="ＭＳ Ｐ明朝"/>
        <family val="1"/>
      </rPr>
      <t>（バンチャ付き）</t>
    </r>
  </si>
  <si>
    <t>１　基準年次は、直近の会計年度とする。
２　整備計画の欄には、当該年次の整備予定台数を記載することとし、1年を超える契約のリース機械を含めること。ただし、レンタル機械は（　　）書外数とすること。
３　目標年次の保有台数の欄には、２の(4)のエの現在保有している台数に整備予定台数を加え、廃棄見込み等の台数を減じた台数を記載すること。</t>
  </si>
  <si>
    <t>改善措置の実施方法については、具体的な数値目標や取組内容を記載すること。</t>
  </si>
  <si>
    <t>林業労働安全衛生の確保</t>
  </si>
  <si>
    <t>女性・高年齢労働者等の活躍・定着の促進</t>
  </si>
  <si>
    <t>森林経営プランナー</t>
  </si>
  <si>
    <t>研修終了のため養成計画の記載は不要</t>
  </si>
  <si>
    <t>直近３か年の経理状況について</t>
  </si>
  <si>
    <t>科目</t>
  </si>
  <si>
    <t>金額（千円）</t>
  </si>
  <si>
    <t>資産合計</t>
  </si>
  <si>
    <t>負債合計</t>
  </si>
  <si>
    <t>純資産</t>
  </si>
  <si>
    <t>売上総利益
（粗利）</t>
  </si>
  <si>
    <t>営業利益</t>
  </si>
  <si>
    <t>営業外利益</t>
  </si>
  <si>
    <t>経常利益</t>
  </si>
  <si>
    <t>収入</t>
  </si>
  <si>
    <t>販売費及び
一般管理費</t>
  </si>
  <si>
    <t>営業外費用</t>
  </si>
  <si>
    <t>支出</t>
  </si>
  <si>
    <t>経理状況に関する
備　　　　　　　　　考</t>
  </si>
  <si>
    <t>・</t>
  </si>
  <si>
    <t>年</t>
  </si>
  <si>
    <t>　　　　　</t>
  </si>
  <si>
    <t>経営理念等</t>
  </si>
  <si>
    <t>素　　　材
生　　　産</t>
  </si>
  <si>
    <t>グラップルバケット（バンチャ付）</t>
  </si>
  <si>
    <t>月</t>
  </si>
  <si>
    <t>　１　女性労働者等の雇用がない場合は、女性労働者等の雇用又は雇用に向けた措置について、既に女性労
　　　働者等を雇用している場合は、女性の職業生活における活躍の推進に関する法律（平成27年法律第64
　　　号）における一般事業主行動計画の策定等について記載すること。
　２　改善措置の内容については、（別紙）にある事例を参考に、改善措置の実施方法については、具体的な数
　　　値目標や取組内容を記載すること。</t>
  </si>
  <si>
    <t>造　林</t>
  </si>
  <si>
    <t>１　基準年次は、２の(4)のオの現在資格等を有している人数とする。
２　資格等の区分は、２の(4)のオの区分に同じ。
３　技術者・技能者養成計画の欄には、当該年次の養成予定者数を記載すること。ただし、フォレストワーカー
　　については、３年目研修修了予定年度に、その修了予定の人数を記載すること。
４　目標年次の要員数の欄には、２の(4)のオの現在資格等を有している人数に養成人数を加え、退職見込み
　　者等の人数を減じた人数を記載すること。</t>
  </si>
  <si>
    <t>１　事業の合理化の実施にあたり、資金及び補助金が必要な場合に記載すること。
２　資金種類には、自己資金、市中資金、制度資金、その他の区分を記載すること。
３　補助金等の助成措置がある場合には、金額の欄に補助金等に相当する額を（　）書外数として記載する
　　こと。
４　摘要欄には、資金名等を記載すること。</t>
  </si>
  <si>
    <t>（掘削・集積）</t>
  </si>
  <si>
    <t>（掘削・伐倒・集積）</t>
  </si>
  <si>
    <r>
      <t>１　資格等の区分には、フォレストワーカー（林業作業士）、フォレストリーダー（現場管理責任者）、フォレストマネージャー（統括現場管理責任者）、森林作業道作設オペレーター、森林施業プランナー、森林経営プランナー、技術士、技能士、林業技士、その他の区分を記載すること。
　ア　フォレストワーカー（林業作業士）、フォレストリーダー（現場管理責任者）、フォレストマネージャー（統括現場管理責任者）とは、センター等が実施する研修を修了し、農林水産省が備える研修修了者名簿に登録された者とする。
　イ　森林作業道作設オペレーターとは、森林作業道作設オペレーター養成のための研修を受講するなどして、丈夫で簡易な作業道を作設する能力を有する者とする。
　ウ　高性能林業機械オペレーターとは、高性能林業機械オペレーター養成のための研修を受講し、高性能林業機械オペレーター認定書を交付された者。
　エ　森林施業プランナーとは、森林施業プランナー育成のための研修を受講するなどして、森林施業の方針や間伐等の施業に係る事業収支を示した施業プランを森林所有者に説明・提案し、合意形成を図る者とする。
　オ　森林経営プランナーとは、木材の有利販売、事業体間の事業連携や再造林の推進など、これらの経営を担う者とする。
　カ　グリーンマイスターとは、都道府県知事が認定する基幹林業作業士とする。
　エ　技術士とは、技術士法に基づく技術士（技術士補を含む。）とする。
　オ　技能士とは、職業能力開発促進法に基づく技能士（技能士補を含む。）とする。
　カ　林業技士とは、（</t>
    </r>
    <r>
      <rPr>
        <sz val="9"/>
        <rFont val="ＭＳ Ｐ明朝"/>
        <family val="1"/>
      </rPr>
      <t>一</t>
    </r>
    <r>
      <rPr>
        <sz val="9"/>
        <color indexed="8"/>
        <rFont val="ＭＳ Ｐ明朝"/>
        <family val="1"/>
      </rPr>
      <t>社）日本森林技術協会の認定する林業技術士とする。
　キ　その他とは、林野庁森林技術総合研修所で行う森林･林業技術研修の修了者、都道府県知事が認定する林業技能作業士（グリーンワーカー）その他林業作業士のほか、有資格者業務に係る資格を有する者（雇用管理の改善に係る資格者を除く。）等とする。
２　人数には、直近の会計年度末時点の現有人数を記載すること。</t>
    </r>
  </si>
  <si>
    <t>改善措置を実施するために必要な資金の額及びその調達方法</t>
  </si>
  <si>
    <t>林業労働安全衛生の確保</t>
  </si>
  <si>
    <t>女性・高年齢労働者等の活躍・定着の促進</t>
  </si>
  <si>
    <t>スキッダ（ホイールタイプトラクタ）</t>
  </si>
  <si>
    <t>スキッダ（クローラタイプトラクタ）</t>
  </si>
  <si>
    <t>フォワーダ（グラップル無）</t>
  </si>
  <si>
    <t>フォワーダ（グラップル付）</t>
  </si>
  <si>
    <t>グラップルバケット</t>
  </si>
  <si>
    <t>グラップルバケット（バンチャ付）</t>
  </si>
  <si>
    <t>森林経営プランナー</t>
  </si>
  <si>
    <t>改善措置の
目標、内容、実施方法等</t>
  </si>
  <si>
    <t>素材生産</t>
  </si>
  <si>
    <t>造林</t>
  </si>
  <si>
    <t>造     林</t>
  </si>
  <si>
    <t>上記
以外</t>
  </si>
  <si>
    <t>素材生産(㎥)</t>
  </si>
  <si>
    <t>素材生産(人日)</t>
  </si>
  <si>
    <r>
      <t>素材生産</t>
    </r>
    <r>
      <rPr>
        <sz val="8"/>
        <rFont val="ＭＳ Ｐ明朝"/>
        <family val="1"/>
      </rPr>
      <t>(㎥/人日)</t>
    </r>
  </si>
  <si>
    <t>林業労働安全衛生の確保</t>
  </si>
  <si>
    <t>１　雇用実績には、当該報告に係る会計年度の雇用実績を記載すること。また、うち採用者数には、当該報告に係る会計年度において新たに採用した者の人数を記載すること。
２　林業現場作業職員には、造林、保育、伐採その他の森林の施業に従事する者（法第２条第１項に規定する林業労働者をいう。）の数を記載すること。
３　事務系等職員には、事務系職員のほか林業現場作業職員でない職員の数を含めて記載すること。
４　常用とは、雇用契約において雇用期間の定めがないか又は４か月以上の雇用期間が定められているもの（季節労働を除く。）をいい、うち通年には、雇用契約において雇用期間の定めがない労働者数を記載すること。
５　臨時とは、雇用契約において１か月以上４か月未満の雇用契約期間が定められている仕事をいい、季節とは、季節的な労働需要に対し、又は季節的な余暇を利用して一定の期間（４か月未満、４か月以上の別を問わない。）を定めて就労するものをいう。
６　その他とは、常用、臨時・季節に該当しないもので、雇用契約において１か月未満の雇用契約期間を定めて就労するものをいう。</t>
  </si>
  <si>
    <t>素材生産</t>
  </si>
  <si>
    <t>造林</t>
  </si>
  <si>
    <t>スキッダ（ホイールタイプトラクタ）</t>
  </si>
  <si>
    <t>スキッダ（クローラタイプトラクタ）</t>
  </si>
  <si>
    <t>日</t>
  </si>
  <si>
    <t>林業機械</t>
  </si>
  <si>
    <t>フォワーダ（グラップル無）</t>
  </si>
  <si>
    <t>グラップルバケット</t>
  </si>
  <si>
    <t>グラップルバケット（バンチャ付）</t>
  </si>
  <si>
    <t>（掘削・集積）</t>
  </si>
  <si>
    <t>（掘削・伐倒・集積）</t>
  </si>
  <si>
    <t>（岩手県林業作業士）</t>
  </si>
  <si>
    <t>（林業作業士）</t>
  </si>
  <si>
    <t>（現場管理責任者）</t>
  </si>
  <si>
    <t>(統括現場管理責任者）</t>
  </si>
  <si>
    <t>１　資格等の区分には、フォレストワーカー（林業作業士）、フォレストリーダー（現場管理責任者）、フォレストマネー　　ジャー（統括現場管理責任者）、森林作業道作設オペレーター、森林施業プランナー、森林経営プランナー、技術士、技能士、林業技士、その他の区分を記載すること。
ア　フォレストワーカー（林業作業士）、フォレストリーダー（現場管理責任者）、フォレストマネージャー（統括現場管理責任者）とは、センター等が実施する研修を修了し、農林水産省が備える研修修了者名簿に登録された者とする。
イ　森林作業道作設オペレーターとは、森林作業道作設オペレーター養成のための研修を受講するなどして、丈夫で簡易な作業道を作設する能力を有する者とする。
ウ　高性能林業機械オペレーターとは、高性能林業機械オペレーター養成のための研修を受講して、高性能林業機械オペレーター認定書を交付された者とする。
エ　森林施業プランナーとは、森林施業プランナー育成のための研修を受講するなどして、森林施業の方針や間伐等の施業に係る事業収支を示した施業プランを森林所有者に説明・提案し、合意形成を図る者とする。
オ　森林経営プランナーとは、木材の有利販売、事業体間の事業連携や再造林の推進など、これらの経営を担う者とする。
カ　グリーンマイスターとは、都道府県知事が認定する基幹林業作業士とする。
キ　技術士とは、技術士法に基づく技術士（技術士補を含む。）とする。
ク　技能士とは、職業能力開発促進法に基づく技能士（技能士補を含む。）とする。
ケ　林業技士とは、（一社）日本森林技術協会の認定する林業技術士とする。
コ　その他とは、林野庁森林技術総合研修所で行う森林･林業技術研修の修了者、都道府県知事が認定する林業技能作業士（グリーンワーカー）その他林業作業士のほか、有資格者業務に係る資格を有する者（雇用管理の改善に係る資格者を除く。）等とする。
２　人数には、当該報告に係る事業年度の現有人数を記載し、当該会計年度に新たに養成した人数を（　　）書内数として明記すること。</t>
  </si>
  <si>
    <t>林業労働安全衛生の確保</t>
  </si>
  <si>
    <t>有限会社</t>
  </si>
  <si>
    <t>素材生産業、造林業</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</si>
</sst>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　&quot;"/>
    <numFmt numFmtId="179" formatCode="#,##0\ &quot;m3&quot;"/>
    <numFmt numFmtId="180" formatCode="#,##0\ &quot;ha&quot;"/>
    <numFmt numFmtId="181" formatCode="#,##0\ &quot;百万円&quot;"/>
    <numFmt numFmtId="182" formatCode="#,##0.0_ "/>
    <numFmt numFmtId="183" formatCode="&quot;（&quot;#,##0\ &quot;人　）&quot;"/>
    <numFmt numFmtId="184" formatCode="&quot;（&quot;#,##0"/>
    <numFmt numFmtId="185" formatCode="#,##0\ &quot;千円&quot;"/>
    <numFmt numFmtId="186" formatCode="#,##0.00_ "/>
    <numFmt numFmtId="187" formatCode="#,##0.0;[Red]\-#,##0.0"/>
    <numFmt numFmtId="188" formatCode="&quot;(&quot;ge\.m\.d&quot;)&quot;"/>
    <numFmt numFmtId="189" formatCode="0;&quot;▲&quot;0"/>
    <numFmt numFmtId="190" formatCode="#,##0;&quot;▲&quot;#,##0"/>
    <numFmt numFmtId="191" formatCode="&quot;H&quot;General"/>
    <numFmt numFmtId="192" formatCode="General&quot; 月 &quot;"/>
    <numFmt numFmtId="193" formatCode="#,##0.0000000;[Red]\-#,##0.0000000"/>
    <numFmt numFmtId="194" formatCode="#,##0_);\(#,##0\)"/>
    <numFmt numFmtId="195" formatCode="\(#,##0\);\(\-#,##0\)"/>
    <numFmt numFmtId="196" formatCode="&quot;（&quot;#,##0;&quot;（&quot;\-#,##0"/>
    <numFmt numFmtId="197" formatCode="&quot;（ &quot;#,##0;&quot;（&quot;\-#,##0"/>
    <numFmt numFmtId="198" formatCode="\(@\)"/>
    <numFmt numFmtId="199" formatCode="[$-411]ge\.m\.d;@"/>
    <numFmt numFmtId="200" formatCode="ggge&quot;年&quot;m&quot;月&quot;d&quot;日&quot;"/>
    <numFmt numFmtId="201" formatCode="ggge&quot;年&quot;m&quot;月&quot;"/>
    <numFmt numFmtId="202" formatCode="\(\ @\ \)"/>
    <numFmt numFmtId="203" formatCode="#,##0;&quot;△ &quot;#,##0"/>
    <numFmt numFmtId="204" formatCode="#,##0_ ;[Red]\-#,##0\ "/>
    <numFmt numFmtId="205" formatCode="&quot;(&quot;0&quot;)&quot;"/>
    <numFmt numFmtId="206" formatCode="&quot;R&quot;General"/>
    <numFmt numFmtId="207" formatCode="[$-F800]dddd\,\ mmmm\ dd\,\ yyyy"/>
    <numFmt numFmtId="208" formatCode="0_);[Red]\(0\)"/>
    <numFmt numFmtId="209" formatCode="&quot;Yes&quot;;&quot;Yes&quot;;&quot;No&quot;"/>
    <numFmt numFmtId="210" formatCode="&quot;True&quot;;&quot;True&quot;;&quot;False&quot;"/>
    <numFmt numFmtId="211" formatCode="&quot;On&quot;;&quot;On&quot;;&quot;Off&quot;"/>
    <numFmt numFmtId="212" formatCode="[$€-2]\ #,##0.00_);[Red]\([$€-2]\ #,##0.00\)"/>
  </numFmts>
  <fonts count="112">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8"/>
      <name val="ＭＳ Ｐ明朝"/>
      <family val="1"/>
    </font>
    <font>
      <sz val="11"/>
      <color indexed="8"/>
      <name val="ＭＳ 明朝"/>
      <family val="1"/>
    </font>
    <font>
      <sz val="11"/>
      <name val="ＭＳ Ｐ明朝"/>
      <family val="1"/>
    </font>
    <font>
      <b/>
      <sz val="11"/>
      <color indexed="8"/>
      <name val="ＭＳ Ｐ明朝"/>
      <family val="1"/>
    </font>
    <font>
      <sz val="9"/>
      <color indexed="8"/>
      <name val="ＭＳ Ｐ明朝"/>
      <family val="1"/>
    </font>
    <font>
      <sz val="9"/>
      <name val="ＭＳ Ｐ明朝"/>
      <family val="1"/>
    </font>
    <font>
      <sz val="8"/>
      <name val="ＭＳ Ｐ明朝"/>
      <family val="1"/>
    </font>
    <font>
      <b/>
      <sz val="11"/>
      <name val="ＭＳ Ｐ明朝"/>
      <family val="1"/>
    </font>
    <font>
      <sz val="10"/>
      <color indexed="8"/>
      <name val="ＭＳ Ｐ明朝"/>
      <family val="1"/>
    </font>
    <font>
      <b/>
      <sz val="11"/>
      <color indexed="8"/>
      <name val="ＭＳ 明朝"/>
      <family val="1"/>
    </font>
    <font>
      <sz val="8"/>
      <color indexed="55"/>
      <name val="ＭＳ 明朝"/>
      <family val="1"/>
    </font>
    <font>
      <sz val="10"/>
      <name val="ＭＳ Ｐ明朝"/>
      <family val="1"/>
    </font>
    <font>
      <sz val="6"/>
      <name val="ＭＳ Ｐ明朝"/>
      <family val="1"/>
    </font>
    <font>
      <b/>
      <sz val="9"/>
      <name val="ＭＳ Ｐゴシック"/>
      <family val="3"/>
    </font>
    <font>
      <sz val="11"/>
      <name val="ＭＳ Ｐゴシック"/>
      <family val="3"/>
    </font>
    <font>
      <sz val="3"/>
      <color indexed="8"/>
      <name val="ＭＳ Ｐ明朝"/>
      <family val="1"/>
    </font>
    <font>
      <u val="single"/>
      <sz val="11"/>
      <color indexed="8"/>
      <name val="ＭＳ Ｐゴシック"/>
      <family val="3"/>
    </font>
    <font>
      <sz val="11"/>
      <name val="ＭＳ 明朝"/>
      <family val="1"/>
    </font>
    <font>
      <sz val="12"/>
      <name val="ＭＳ 明朝"/>
      <family val="1"/>
    </font>
    <font>
      <sz val="11"/>
      <name val="ＭＳ ＰＲゴシック"/>
      <family val="3"/>
    </font>
    <font>
      <sz val="11"/>
      <name val="ＭＳ ゴシック"/>
      <family val="3"/>
    </font>
    <font>
      <sz val="11"/>
      <color indexed="10"/>
      <name val="ＭＳ Ｐ明朝"/>
      <family val="1"/>
    </font>
    <font>
      <sz val="10"/>
      <name val="ＭＳ Ｐゴシック"/>
      <family val="3"/>
    </font>
    <font>
      <sz val="12"/>
      <name val="ＭＳ Ｐゴシック"/>
      <family val="3"/>
    </font>
    <font>
      <sz val="12"/>
      <color indexed="8"/>
      <name val="ＭＳ Ｐ明朝"/>
      <family val="1"/>
    </font>
    <font>
      <sz val="11"/>
      <color indexed="12"/>
      <name val="ＭＳ 明朝"/>
      <family val="1"/>
    </font>
    <font>
      <b/>
      <sz val="11"/>
      <color indexed="12"/>
      <name val="ＭＳ 明朝"/>
      <family val="1"/>
    </font>
    <font>
      <sz val="10"/>
      <color indexed="8"/>
      <name val="ＭＳ Ｐゴシック"/>
      <family val="3"/>
    </font>
    <font>
      <sz val="10"/>
      <color indexed="23"/>
      <name val="ＭＳ Ｐ明朝"/>
      <family val="1"/>
    </font>
    <font>
      <b/>
      <sz val="10"/>
      <color indexed="23"/>
      <name val="ＭＳ Ｐ明朝"/>
      <family val="1"/>
    </font>
    <font>
      <b/>
      <sz val="10"/>
      <color indexed="12"/>
      <name val="ＭＳ Ｐ明朝"/>
      <family val="1"/>
    </font>
    <font>
      <sz val="10"/>
      <color indexed="12"/>
      <name val="ＭＳ Ｐ明朝"/>
      <family val="1"/>
    </font>
    <font>
      <b/>
      <sz val="9"/>
      <name val="MS P ゴシック"/>
      <family val="3"/>
    </font>
    <font>
      <sz val="14"/>
      <color indexed="8"/>
      <name val="ＭＳ Ｐゴシック"/>
      <family val="3"/>
    </font>
    <font>
      <sz val="9"/>
      <name val="MS P ゴシック"/>
      <family val="3"/>
    </font>
    <font>
      <sz val="8"/>
      <color indexed="8"/>
      <name val="ＭＳ Ｐ明朝"/>
      <family val="1"/>
    </font>
    <font>
      <sz val="9"/>
      <color indexed="8"/>
      <name val="ＭＳ Ｐゴシック"/>
      <family val="3"/>
    </font>
    <font>
      <sz val="14"/>
      <color indexed="8"/>
      <name val="ＭＳ Ｐ明朝"/>
      <family val="1"/>
    </font>
    <font>
      <b/>
      <sz val="11"/>
      <color indexed="8"/>
      <name val="ＭＳ ゴシック"/>
      <family val="3"/>
    </font>
    <font>
      <b/>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明朝"/>
      <family val="1"/>
    </font>
    <font>
      <sz val="6"/>
      <color indexed="55"/>
      <name val="ＭＳ Ｐ明朝"/>
      <family val="1"/>
    </font>
    <font>
      <sz val="11"/>
      <color indexed="55"/>
      <name val="ＭＳ Ｐ明朝"/>
      <family val="1"/>
    </font>
    <font>
      <sz val="11"/>
      <color indexed="23"/>
      <name val="ＭＳ Ｐ明朝"/>
      <family val="1"/>
    </font>
    <font>
      <u val="single"/>
      <sz val="10"/>
      <color indexed="8"/>
      <name val="ＭＳ Ｐゴシック"/>
      <family val="3"/>
    </font>
    <font>
      <b/>
      <sz val="10"/>
      <color indexed="10"/>
      <name val="ＭＳ Ｐゴシック"/>
      <family val="3"/>
    </font>
    <font>
      <b/>
      <sz val="9"/>
      <color indexed="10"/>
      <name val="ＭＳ Ｐゴシック"/>
      <family val="3"/>
    </font>
    <font>
      <sz val="8"/>
      <color indexed="8"/>
      <name val="ＭＳ Ｐゴシック"/>
      <family val="3"/>
    </font>
    <font>
      <u val="single"/>
      <sz val="11"/>
      <color indexed="10"/>
      <name val="ＭＳ Ｐゴシック"/>
      <family val="3"/>
    </font>
    <font>
      <b/>
      <u val="single"/>
      <sz val="11"/>
      <color indexed="8"/>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CC"/>
      <name val="ＭＳ Ｐ明朝"/>
      <family val="1"/>
    </font>
    <font>
      <sz val="6"/>
      <color theme="0" tint="-0.24997000396251678"/>
      <name val="ＭＳ Ｐ明朝"/>
      <family val="1"/>
    </font>
    <font>
      <sz val="11"/>
      <color theme="0" tint="-0.24997000396251678"/>
      <name val="ＭＳ Ｐ明朝"/>
      <family val="1"/>
    </font>
    <font>
      <sz val="11"/>
      <color rgb="FF0000CC"/>
      <name val="ＭＳ 明朝"/>
      <family val="1"/>
    </font>
    <font>
      <sz val="11"/>
      <color theme="0" tint="-0.4999699890613556"/>
      <name val="ＭＳ Ｐ明朝"/>
      <family val="1"/>
    </font>
    <font>
      <sz val="10"/>
      <color rgb="FF0000CC"/>
      <name val="ＭＳ Ｐ明朝"/>
      <family val="1"/>
    </font>
    <font>
      <sz val="11"/>
      <color theme="1"/>
      <name val="ＭＳ Ｐ明朝"/>
      <family val="1"/>
    </font>
    <font>
      <u val="single"/>
      <sz val="10"/>
      <color theme="1"/>
      <name val="ＭＳ Ｐゴシック"/>
      <family val="3"/>
    </font>
    <font>
      <sz val="9"/>
      <color theme="1"/>
      <name val="ＭＳ Ｐ明朝"/>
      <family val="1"/>
    </font>
    <font>
      <sz val="11"/>
      <color theme="1"/>
      <name val="ＭＳ Ｐゴシック"/>
      <family val="3"/>
    </font>
    <font>
      <sz val="3"/>
      <color theme="1"/>
      <name val="ＭＳ Ｐ明朝"/>
      <family val="1"/>
    </font>
    <font>
      <sz val="14"/>
      <color theme="1"/>
      <name val="Calibri"/>
      <family val="3"/>
    </font>
    <font>
      <b/>
      <sz val="10"/>
      <color rgb="FFFF0000"/>
      <name val="Calibri"/>
      <family val="3"/>
    </font>
    <font>
      <b/>
      <sz val="9"/>
      <color rgb="FFFF0000"/>
      <name val="Calibri"/>
      <family val="3"/>
    </font>
    <font>
      <sz val="10"/>
      <color theme="0" tint="-0.4999699890613556"/>
      <name val="ＭＳ Ｐ明朝"/>
      <family val="1"/>
    </font>
    <font>
      <b/>
      <sz val="10"/>
      <color rgb="FFFF0000"/>
      <name val="ＭＳ Ｐゴシック"/>
      <family val="3"/>
    </font>
    <font>
      <sz val="10"/>
      <color theme="1"/>
      <name val="ＭＳ Ｐ明朝"/>
      <family val="1"/>
    </font>
    <font>
      <sz val="10"/>
      <color theme="1"/>
      <name val="Calibri"/>
      <family val="3"/>
    </font>
    <font>
      <sz val="8"/>
      <color theme="1"/>
      <name val="ＭＳ Ｐ明朝"/>
      <family val="1"/>
    </font>
    <font>
      <sz val="8"/>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rgb="FFCCFFFF"/>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dotted"/>
      <bottom style="dotted"/>
    </border>
    <border>
      <left style="thin"/>
      <right style="thin"/>
      <top style="thin"/>
      <bottom/>
    </border>
    <border>
      <left style="thin"/>
      <right style="thin"/>
      <top/>
      <bottom/>
    </border>
    <border>
      <left style="thin"/>
      <right style="thin"/>
      <top/>
      <bottom style="thin"/>
    </border>
    <border>
      <left style="thin"/>
      <right style="thin"/>
      <top style="hair"/>
      <bottom style="hair"/>
    </border>
    <border>
      <left/>
      <right/>
      <top style="hair"/>
      <bottom style="hair"/>
    </border>
    <border>
      <left style="thin"/>
      <right style="thin"/>
      <top style="hair"/>
      <bottom/>
    </border>
    <border>
      <left/>
      <right/>
      <top style="hair"/>
      <bottom/>
    </border>
    <border>
      <left style="thin"/>
      <right style="thin"/>
      <top/>
      <bottom style="hair"/>
    </border>
    <border>
      <left/>
      <right/>
      <top/>
      <bottom style="hair"/>
    </border>
    <border>
      <left style="thin"/>
      <right/>
      <top/>
      <bottom style="hair"/>
    </border>
    <border>
      <left/>
      <right style="thin"/>
      <top/>
      <bottom style="hair"/>
    </border>
    <border>
      <left/>
      <right style="thin"/>
      <top style="hair"/>
      <bottom style="hair"/>
    </border>
    <border>
      <left/>
      <right style="thin"/>
      <top style="hair"/>
      <bottom/>
    </border>
    <border>
      <left style="thin"/>
      <right/>
      <top style="dotted"/>
      <bottom style="dotted"/>
    </border>
    <border>
      <left style="dotted"/>
      <right/>
      <top/>
      <bottom style="dotted"/>
    </border>
    <border>
      <left/>
      <right/>
      <top/>
      <bottom style="dotted"/>
    </border>
    <border>
      <left/>
      <right style="thin"/>
      <top/>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style="thin"/>
      <top style="thin"/>
      <bottom style="hair"/>
    </border>
    <border>
      <left style="hair"/>
      <right style="hair"/>
      <top style="thin"/>
      <bottom style="hair"/>
    </border>
    <border>
      <left style="hair"/>
      <right style="hair"/>
      <top style="hair"/>
      <bottom style="hair"/>
    </border>
    <border>
      <left style="thin"/>
      <right style="thin"/>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thin"/>
      <right style="thin"/>
      <top style="thin"/>
      <bottom style="thin"/>
    </border>
    <border>
      <left style="thin"/>
      <right/>
      <top style="hair"/>
      <bottom/>
    </border>
    <border>
      <left/>
      <right/>
      <top style="thin"/>
      <bottom style="hair"/>
    </border>
    <border>
      <left/>
      <right/>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bottom style="hair"/>
    </border>
    <border>
      <left/>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thin"/>
      <right style="hair"/>
      <top/>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bottom style="thin"/>
    </border>
    <border>
      <left style="hair"/>
      <right>
        <color indexed="63"/>
      </right>
      <top style="thin"/>
      <bottom style="thin"/>
    </border>
    <border>
      <left style="hair"/>
      <right>
        <color indexed="63"/>
      </right>
      <top>
        <color indexed="63"/>
      </top>
      <bottom style="hair"/>
    </border>
    <border>
      <left style="hair"/>
      <right style="thin"/>
      <top style="thin"/>
      <bottom/>
    </border>
    <border>
      <left style="hair"/>
      <right style="hair"/>
      <top style="thin"/>
      <bottom/>
    </border>
    <border>
      <left style="thin"/>
      <right style="hair"/>
      <top style="thin"/>
      <bottom/>
    </border>
    <border>
      <left/>
      <right style="thin"/>
      <top style="dotted"/>
      <bottom>
        <color indexed="63"/>
      </bottom>
    </border>
    <border>
      <left/>
      <right/>
      <top style="dotted"/>
      <bottom>
        <color indexed="63"/>
      </bottom>
    </border>
    <border>
      <left style="thin"/>
      <right style="thin"/>
      <top style="thin"/>
      <bottom style="double"/>
    </border>
    <border>
      <left style="thin"/>
      <right style="thin"/>
      <top>
        <color indexed="63"/>
      </top>
      <bottom style="double"/>
    </border>
    <border>
      <left style="thin"/>
      <right/>
      <top style="hair"/>
      <bottom style="hair"/>
    </border>
    <border>
      <left style="thin"/>
      <right/>
      <top style="thin"/>
      <bottom style="hair"/>
    </border>
    <border>
      <left style="thin"/>
      <right/>
      <top style="hair"/>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double"/>
      <bottom style="hair"/>
    </border>
    <border>
      <left/>
      <right/>
      <top style="double"/>
      <bottom style="hair"/>
    </border>
    <border>
      <left/>
      <right style="thin"/>
      <top style="double"/>
      <bottom style="hair"/>
    </border>
    <border>
      <left style="medium"/>
      <right style="thin"/>
      <top style="medium"/>
      <bottom style="medium"/>
    </border>
    <border>
      <left style="thin"/>
      <right style="thin"/>
      <top style="medium"/>
      <bottom style="medium"/>
    </border>
    <border>
      <left style="thin"/>
      <right style="thin"/>
      <top style="medium"/>
      <bottom style="hair"/>
    </border>
    <border>
      <left style="hair"/>
      <right style="thin"/>
      <top/>
      <bottom/>
    </border>
    <border>
      <left style="hair"/>
      <right style="hair"/>
      <top/>
      <bottom/>
    </border>
    <border diagonalDown="1">
      <left style="thin"/>
      <right style="thin"/>
      <top style="thin"/>
      <bottom style="thin"/>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89" fillId="0" borderId="0" applyNumberFormat="0" applyFill="0" applyBorder="0" applyAlignment="0" applyProtection="0"/>
    <xf numFmtId="0" fontId="90" fillId="32" borderId="0" applyNumberFormat="0" applyBorder="0" applyAlignment="0" applyProtection="0"/>
  </cellStyleXfs>
  <cellXfs count="2149">
    <xf numFmtId="0" fontId="0" fillId="0" borderId="0" xfId="0" applyFont="1" applyAlignment="1">
      <alignment vertical="center"/>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176" fontId="4"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49" fontId="6" fillId="0" borderId="0" xfId="0" applyNumberFormat="1" applyFont="1" applyBorder="1" applyAlignment="1" applyProtection="1">
      <alignment horizontal="center" vertical="center" wrapText="1"/>
      <protection/>
    </xf>
    <xf numFmtId="49" fontId="6" fillId="0" borderId="0" xfId="0" applyNumberFormat="1" applyFont="1" applyBorder="1" applyAlignment="1" applyProtection="1">
      <alignment vertical="center" wrapText="1"/>
      <protection/>
    </xf>
    <xf numFmtId="49" fontId="6" fillId="0" borderId="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horizontal="left" vertical="center"/>
      <protection/>
    </xf>
    <xf numFmtId="0" fontId="4" fillId="0" borderId="10" xfId="0" applyNumberFormat="1" applyFont="1" applyBorder="1" applyAlignment="1" applyProtection="1">
      <alignment horizontal="left" vertical="center"/>
      <protection/>
    </xf>
    <xf numFmtId="0" fontId="4" fillId="0" borderId="11" xfId="0" applyNumberFormat="1" applyFont="1" applyBorder="1" applyAlignment="1" applyProtection="1">
      <alignment horizontal="left" vertical="center"/>
      <protection/>
    </xf>
    <xf numFmtId="0" fontId="4" fillId="0" borderId="12" xfId="0" applyNumberFormat="1" applyFont="1" applyBorder="1" applyAlignment="1" applyProtection="1">
      <alignment horizontal="left" vertical="center"/>
      <protection/>
    </xf>
    <xf numFmtId="0" fontId="4" fillId="0" borderId="13" xfId="0" applyNumberFormat="1" applyFont="1" applyBorder="1" applyAlignment="1" applyProtection="1">
      <alignment horizontal="left" vertical="center"/>
      <protection/>
    </xf>
    <xf numFmtId="0" fontId="4" fillId="0" borderId="14" xfId="0" applyNumberFormat="1" applyFont="1" applyBorder="1" applyAlignment="1" applyProtection="1">
      <alignment horizontal="left" vertical="center"/>
      <protection/>
    </xf>
    <xf numFmtId="0" fontId="4" fillId="0" borderId="15" xfId="0" applyNumberFormat="1" applyFont="1" applyBorder="1" applyAlignment="1" applyProtection="1">
      <alignment horizontal="left" vertical="center"/>
      <protection/>
    </xf>
    <xf numFmtId="0" fontId="4" fillId="0" borderId="16" xfId="0" applyNumberFormat="1" applyFont="1" applyBorder="1" applyAlignment="1" applyProtection="1">
      <alignment horizontal="left" vertical="center"/>
      <protection/>
    </xf>
    <xf numFmtId="0" fontId="4" fillId="0" borderId="17" xfId="0" applyNumberFormat="1" applyFont="1" applyBorder="1" applyAlignment="1" applyProtection="1">
      <alignment horizontal="left" vertical="center"/>
      <protection/>
    </xf>
    <xf numFmtId="0" fontId="4" fillId="0" borderId="18" xfId="0" applyNumberFormat="1" applyFont="1" applyBorder="1" applyAlignment="1" applyProtection="1">
      <alignment horizontal="left" vertical="center"/>
      <protection/>
    </xf>
    <xf numFmtId="0" fontId="4" fillId="0" borderId="19" xfId="0" applyNumberFormat="1" applyFont="1" applyBorder="1" applyAlignment="1" applyProtection="1">
      <alignment horizontal="left" vertical="center"/>
      <protection/>
    </xf>
    <xf numFmtId="0" fontId="4" fillId="0" borderId="20" xfId="0" applyNumberFormat="1" applyFont="1" applyBorder="1" applyAlignment="1" applyProtection="1">
      <alignment horizontal="left" vertical="center"/>
      <protection/>
    </xf>
    <xf numFmtId="0" fontId="4" fillId="0" borderId="0"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20" xfId="0" applyNumberFormat="1" applyFont="1" applyBorder="1" applyAlignment="1" applyProtection="1">
      <alignment horizontal="center" vertical="center"/>
      <protection/>
    </xf>
    <xf numFmtId="0" fontId="4" fillId="0" borderId="18" xfId="0" applyNumberFormat="1" applyFont="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49" fontId="4" fillId="0" borderId="15" xfId="0" applyNumberFormat="1" applyFont="1" applyBorder="1" applyAlignment="1" applyProtection="1">
      <alignment horizontal="center" vertical="center"/>
      <protection/>
    </xf>
    <xf numFmtId="176" fontId="4" fillId="0" borderId="13" xfId="0" applyNumberFormat="1" applyFont="1" applyFill="1" applyBorder="1" applyAlignment="1" applyProtection="1">
      <alignment vertical="center"/>
      <protection/>
    </xf>
    <xf numFmtId="178" fontId="4" fillId="0" borderId="12" xfId="0" applyNumberFormat="1" applyFont="1" applyFill="1" applyBorder="1" applyAlignment="1" applyProtection="1">
      <alignment vertical="center"/>
      <protection/>
    </xf>
    <xf numFmtId="178" fontId="4" fillId="0" borderId="13" xfId="0" applyNumberFormat="1" applyFont="1" applyFill="1" applyBorder="1" applyAlignment="1" applyProtection="1">
      <alignment vertical="center"/>
      <protection/>
    </xf>
    <xf numFmtId="49" fontId="4" fillId="0" borderId="17" xfId="0" applyNumberFormat="1" applyFont="1" applyBorder="1" applyAlignment="1" applyProtection="1">
      <alignment vertical="center"/>
      <protection/>
    </xf>
    <xf numFmtId="49" fontId="4" fillId="0" borderId="18" xfId="0" applyNumberFormat="1" applyFont="1" applyBorder="1" applyAlignment="1" applyProtection="1">
      <alignment vertical="center"/>
      <protection/>
    </xf>
    <xf numFmtId="49" fontId="4" fillId="0" borderId="19" xfId="0" applyNumberFormat="1" applyFont="1" applyBorder="1" applyAlignment="1" applyProtection="1">
      <alignment vertical="center"/>
      <protection/>
    </xf>
    <xf numFmtId="49" fontId="4" fillId="0" borderId="10" xfId="0" applyNumberFormat="1" applyFont="1" applyBorder="1" applyAlignment="1" applyProtection="1">
      <alignment vertical="center"/>
      <protection/>
    </xf>
    <xf numFmtId="49" fontId="4" fillId="0" borderId="20" xfId="0" applyNumberFormat="1" applyFont="1" applyBorder="1" applyAlignment="1" applyProtection="1">
      <alignment vertical="center"/>
      <protection/>
    </xf>
    <xf numFmtId="181" fontId="4" fillId="0" borderId="12" xfId="0" applyNumberFormat="1" applyFont="1" applyFill="1" applyBorder="1" applyAlignment="1" applyProtection="1">
      <alignment vertical="center"/>
      <protection/>
    </xf>
    <xf numFmtId="181" fontId="4" fillId="0" borderId="13" xfId="0" applyNumberFormat="1" applyFont="1" applyFill="1" applyBorder="1" applyAlignment="1" applyProtection="1">
      <alignment vertical="center"/>
      <protection/>
    </xf>
    <xf numFmtId="49" fontId="4" fillId="0" borderId="11" xfId="0" applyNumberFormat="1" applyFont="1" applyBorder="1" applyAlignment="1" applyProtection="1">
      <alignment vertical="center"/>
      <protection/>
    </xf>
    <xf numFmtId="49" fontId="4" fillId="0" borderId="11" xfId="0" applyNumberFormat="1" applyFont="1" applyBorder="1" applyAlignment="1" applyProtection="1">
      <alignment vertical="center" textRotation="255"/>
      <protection/>
    </xf>
    <xf numFmtId="49" fontId="4" fillId="0" borderId="12" xfId="0" applyNumberFormat="1" applyFont="1" applyBorder="1" applyAlignment="1" applyProtection="1">
      <alignment vertical="center" textRotation="255"/>
      <protection/>
    </xf>
    <xf numFmtId="49" fontId="4" fillId="0" borderId="13" xfId="0" applyNumberFormat="1" applyFont="1" applyBorder="1" applyAlignment="1" applyProtection="1">
      <alignment vertical="center"/>
      <protection/>
    </xf>
    <xf numFmtId="179" fontId="4" fillId="0" borderId="12" xfId="0" applyNumberFormat="1" applyFont="1" applyFill="1" applyBorder="1" applyAlignment="1" applyProtection="1">
      <alignment horizontal="right" vertical="center"/>
      <protection/>
    </xf>
    <xf numFmtId="179" fontId="4" fillId="0" borderId="12" xfId="0" applyNumberFormat="1" applyFont="1" applyFill="1" applyBorder="1" applyAlignment="1" applyProtection="1">
      <alignment vertical="center"/>
      <protection/>
    </xf>
    <xf numFmtId="180" fontId="4" fillId="0" borderId="12" xfId="0" applyNumberFormat="1" applyFont="1" applyFill="1" applyBorder="1" applyAlignment="1" applyProtection="1">
      <alignment vertical="center"/>
      <protection/>
    </xf>
    <xf numFmtId="176" fontId="4" fillId="0" borderId="12" xfId="0" applyNumberFormat="1" applyFont="1" applyFill="1" applyBorder="1" applyAlignment="1" applyProtection="1">
      <alignment horizontal="left" vertical="center"/>
      <protection/>
    </xf>
    <xf numFmtId="49" fontId="4" fillId="0" borderId="0" xfId="0" applyNumberFormat="1" applyFont="1" applyBorder="1" applyAlignment="1" applyProtection="1">
      <alignment vertical="center" wrapText="1"/>
      <protection/>
    </xf>
    <xf numFmtId="49" fontId="4" fillId="0" borderId="11" xfId="0" applyNumberFormat="1" applyFont="1" applyBorder="1" applyAlignment="1" applyProtection="1">
      <alignment horizontal="centerContinuous" vertical="center"/>
      <protection/>
    </xf>
    <xf numFmtId="49" fontId="4" fillId="0" borderId="12" xfId="0" applyNumberFormat="1" applyFont="1" applyBorder="1" applyAlignment="1" applyProtection="1">
      <alignment horizontal="centerContinuous" vertical="center"/>
      <protection/>
    </xf>
    <xf numFmtId="49" fontId="4" fillId="0" borderId="13" xfId="0" applyNumberFormat="1" applyFont="1" applyBorder="1" applyAlignment="1" applyProtection="1">
      <alignment horizontal="centerContinuous" vertical="center"/>
      <protection/>
    </xf>
    <xf numFmtId="49" fontId="4" fillId="0" borderId="14"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38" fontId="4" fillId="0" borderId="12" xfId="49" applyFont="1" applyFill="1" applyBorder="1" applyAlignment="1" applyProtection="1">
      <alignment horizontal="center" vertical="center" shrinkToFit="1"/>
      <protection/>
    </xf>
    <xf numFmtId="38" fontId="4" fillId="0" borderId="13" xfId="49" applyFont="1" applyFill="1" applyBorder="1" applyAlignment="1" applyProtection="1">
      <alignment horizontal="center" vertical="center" shrinkToFit="1"/>
      <protection/>
    </xf>
    <xf numFmtId="0" fontId="4" fillId="0" borderId="15" xfId="0" applyNumberFormat="1" applyFont="1" applyBorder="1" applyAlignment="1" applyProtection="1">
      <alignment horizontal="center" vertical="center"/>
      <protection/>
    </xf>
    <xf numFmtId="0" fontId="4" fillId="0" borderId="16" xfId="0" applyNumberFormat="1" applyFont="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184" fontId="4" fillId="0" borderId="20" xfId="0" applyNumberFormat="1" applyFont="1" applyFill="1" applyBorder="1" applyAlignment="1" applyProtection="1">
      <alignment horizontal="center" vertical="center"/>
      <protection/>
    </xf>
    <xf numFmtId="184" fontId="4" fillId="0" borderId="1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Border="1" applyAlignment="1" applyProtection="1">
      <alignment horizontal="left" vertical="center"/>
      <protection/>
    </xf>
    <xf numFmtId="49" fontId="7" fillId="0" borderId="0" xfId="0" applyNumberFormat="1" applyFont="1" applyBorder="1" applyAlignment="1" applyProtection="1">
      <alignment vertical="center"/>
      <protection/>
    </xf>
    <xf numFmtId="49" fontId="11" fillId="0" borderId="0" xfId="0" applyNumberFormat="1" applyFont="1" applyBorder="1" applyAlignment="1" applyProtection="1">
      <alignment horizontal="left" vertical="center"/>
      <protection/>
    </xf>
    <xf numFmtId="49" fontId="11" fillId="0" borderId="0" xfId="0" applyNumberFormat="1" applyFont="1" applyFill="1" applyBorder="1" applyAlignment="1" applyProtection="1">
      <alignment horizontal="center" vertical="center" wrapText="1"/>
      <protection/>
    </xf>
    <xf numFmtId="49" fontId="4" fillId="0" borderId="19"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20" xfId="0" applyNumberFormat="1" applyFont="1" applyBorder="1" applyAlignment="1" applyProtection="1">
      <alignment horizontal="center" vertical="center"/>
      <protection/>
    </xf>
    <xf numFmtId="49" fontId="11" fillId="0" borderId="0"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184" fontId="4" fillId="0" borderId="10"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176" fontId="4" fillId="0" borderId="12" xfId="0" applyNumberFormat="1" applyFont="1" applyFill="1" applyBorder="1" applyAlignment="1" applyProtection="1">
      <alignment vertical="center"/>
      <protection/>
    </xf>
    <xf numFmtId="49" fontId="4" fillId="0" borderId="11"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49" fontId="4" fillId="0" borderId="16" xfId="0" applyNumberFormat="1" applyFont="1" applyBorder="1" applyAlignment="1" applyProtection="1">
      <alignment horizontal="center" vertical="center"/>
      <protection/>
    </xf>
    <xf numFmtId="49" fontId="4" fillId="0" borderId="15"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49" fontId="7" fillId="0" borderId="0" xfId="0" applyNumberFormat="1" applyFont="1" applyBorder="1" applyAlignment="1" applyProtection="1">
      <alignment horizontal="center" vertical="center"/>
      <protection/>
    </xf>
    <xf numFmtId="177" fontId="4" fillId="0" borderId="12" xfId="0" applyNumberFormat="1" applyFont="1" applyFill="1" applyBorder="1" applyAlignment="1" applyProtection="1">
      <alignment vertical="center"/>
      <protection/>
    </xf>
    <xf numFmtId="49" fontId="4" fillId="0" borderId="18"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wrapText="1"/>
      <protection/>
    </xf>
    <xf numFmtId="49" fontId="5" fillId="0" borderId="0" xfId="0" applyNumberFormat="1" applyFont="1" applyBorder="1" applyAlignment="1" applyProtection="1">
      <alignment horizontal="left" vertical="center"/>
      <protection/>
    </xf>
    <xf numFmtId="178" fontId="4" fillId="0" borderId="15" xfId="0" applyNumberFormat="1" applyFont="1" applyFill="1" applyBorder="1" applyAlignment="1" applyProtection="1">
      <alignment vertical="center"/>
      <protection/>
    </xf>
    <xf numFmtId="178" fontId="4" fillId="0" borderId="16" xfId="0" applyNumberFormat="1" applyFont="1" applyFill="1" applyBorder="1" applyAlignment="1" applyProtection="1">
      <alignment vertical="center"/>
      <protection/>
    </xf>
    <xf numFmtId="178" fontId="4" fillId="0" borderId="0" xfId="0" applyNumberFormat="1" applyFont="1" applyFill="1" applyBorder="1" applyAlignment="1" applyProtection="1">
      <alignment vertical="center"/>
      <protection/>
    </xf>
    <xf numFmtId="178" fontId="4" fillId="0" borderId="18" xfId="0" applyNumberFormat="1" applyFont="1" applyFill="1" applyBorder="1" applyAlignment="1" applyProtection="1">
      <alignment vertical="center"/>
      <protection/>
    </xf>
    <xf numFmtId="178" fontId="4" fillId="0" borderId="10" xfId="0" applyNumberFormat="1" applyFont="1" applyFill="1" applyBorder="1" applyAlignment="1" applyProtection="1">
      <alignment vertical="center"/>
      <protection/>
    </xf>
    <xf numFmtId="178" fontId="4" fillId="0" borderId="20" xfId="0" applyNumberFormat="1" applyFont="1" applyFill="1" applyBorder="1" applyAlignment="1" applyProtection="1">
      <alignment vertical="center"/>
      <protection/>
    </xf>
    <xf numFmtId="178" fontId="6" fillId="0" borderId="12" xfId="0" applyNumberFormat="1" applyFont="1" applyFill="1" applyBorder="1" applyAlignment="1" applyProtection="1">
      <alignment vertical="center"/>
      <protection/>
    </xf>
    <xf numFmtId="178" fontId="6" fillId="0" borderId="13" xfId="0" applyNumberFormat="1" applyFont="1" applyFill="1" applyBorder="1" applyAlignment="1" applyProtection="1">
      <alignment vertical="center"/>
      <protection/>
    </xf>
    <xf numFmtId="49" fontId="4" fillId="0" borderId="12"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center" vertical="center" shrinkToFit="1"/>
      <protection/>
    </xf>
    <xf numFmtId="49" fontId="4" fillId="0" borderId="11" xfId="0" applyNumberFormat="1" applyFont="1" applyFill="1" applyBorder="1" applyAlignment="1" applyProtection="1">
      <alignment vertical="center" shrinkToFit="1"/>
      <protection/>
    </xf>
    <xf numFmtId="49" fontId="4" fillId="0" borderId="12" xfId="0" applyNumberFormat="1" applyFont="1" applyFill="1" applyBorder="1" applyAlignment="1" applyProtection="1">
      <alignment vertical="center" shrinkToFit="1"/>
      <protection/>
    </xf>
    <xf numFmtId="176" fontId="4" fillId="0" borderId="13" xfId="0" applyNumberFormat="1" applyFont="1" applyFill="1" applyBorder="1" applyAlignment="1" applyProtection="1">
      <alignment vertical="center" shrinkToFit="1"/>
      <protection/>
    </xf>
    <xf numFmtId="176" fontId="4" fillId="0" borderId="12" xfId="0" applyNumberFormat="1" applyFont="1" applyFill="1" applyBorder="1" applyAlignment="1" applyProtection="1">
      <alignment vertical="center" shrinkToFit="1"/>
      <protection/>
    </xf>
    <xf numFmtId="49" fontId="4" fillId="0" borderId="14"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7" fillId="33"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4" fillId="0" borderId="14" xfId="0" applyNumberFormat="1" applyFont="1" applyFill="1" applyBorder="1" applyAlignment="1" applyProtection="1">
      <alignment vertical="center" shrinkToFit="1"/>
      <protection/>
    </xf>
    <xf numFmtId="49" fontId="4" fillId="0" borderId="15" xfId="0" applyNumberFormat="1" applyFont="1" applyFill="1" applyBorder="1" applyAlignment="1" applyProtection="1">
      <alignment vertical="center" shrinkToFit="1"/>
      <protection/>
    </xf>
    <xf numFmtId="189" fontId="4" fillId="0" borderId="15" xfId="0" applyNumberFormat="1" applyFont="1" applyFill="1" applyBorder="1" applyAlignment="1" applyProtection="1">
      <alignment horizontal="center" vertical="center" shrinkToFit="1"/>
      <protection/>
    </xf>
    <xf numFmtId="189" fontId="4" fillId="0" borderId="16" xfId="0" applyNumberFormat="1" applyFont="1" applyFill="1" applyBorder="1" applyAlignment="1" applyProtection="1">
      <alignment horizontal="center" vertical="center" shrinkToFit="1"/>
      <protection/>
    </xf>
    <xf numFmtId="183" fontId="4" fillId="0" borderId="0" xfId="0" applyNumberFormat="1" applyFont="1" applyFill="1" applyBorder="1" applyAlignment="1" applyProtection="1">
      <alignment vertical="center" shrinkToFit="1"/>
      <protection/>
    </xf>
    <xf numFmtId="183" fontId="4" fillId="0" borderId="18" xfId="0" applyNumberFormat="1" applyFont="1" applyFill="1" applyBorder="1" applyAlignment="1" applyProtection="1">
      <alignment vertical="center" shrinkToFit="1"/>
      <protection/>
    </xf>
    <xf numFmtId="183" fontId="4" fillId="0" borderId="10" xfId="0" applyNumberFormat="1" applyFont="1" applyFill="1" applyBorder="1" applyAlignment="1" applyProtection="1">
      <alignment vertical="center" shrinkToFit="1"/>
      <protection/>
    </xf>
    <xf numFmtId="183" fontId="4" fillId="0" borderId="20" xfId="0" applyNumberFormat="1" applyFont="1" applyFill="1" applyBorder="1" applyAlignment="1" applyProtection="1">
      <alignment vertical="center" shrinkToFit="1"/>
      <protection/>
    </xf>
    <xf numFmtId="49" fontId="4" fillId="0" borderId="12" xfId="0" applyNumberFormat="1" applyFont="1" applyBorder="1" applyAlignment="1" applyProtection="1">
      <alignment horizontal="center" vertical="center" shrinkToFit="1"/>
      <protection/>
    </xf>
    <xf numFmtId="49" fontId="4" fillId="0" borderId="13" xfId="0" applyNumberFormat="1" applyFont="1" applyBorder="1" applyAlignment="1" applyProtection="1">
      <alignment horizontal="center" vertical="center" shrinkToFit="1"/>
      <protection/>
    </xf>
    <xf numFmtId="0" fontId="4" fillId="0" borderId="15" xfId="0" applyNumberFormat="1" applyFont="1" applyBorder="1" applyAlignment="1" applyProtection="1">
      <alignment vertical="center"/>
      <protection/>
    </xf>
    <xf numFmtId="0" fontId="4" fillId="0" borderId="19" xfId="0" applyNumberFormat="1" applyFont="1" applyBorder="1" applyAlignment="1" applyProtection="1">
      <alignment horizontal="center" vertical="center" wrapText="1"/>
      <protection/>
    </xf>
    <xf numFmtId="0" fontId="4" fillId="0" borderId="20" xfId="0" applyNumberFormat="1" applyFont="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189" fontId="4" fillId="0" borderId="10" xfId="0" applyNumberFormat="1" applyFont="1" applyFill="1" applyBorder="1" applyAlignment="1" applyProtection="1">
      <alignment vertical="center" shrinkToFit="1"/>
      <protection/>
    </xf>
    <xf numFmtId="189" fontId="4" fillId="0" borderId="15" xfId="0" applyNumberFormat="1" applyFont="1" applyFill="1" applyBorder="1" applyAlignment="1" applyProtection="1">
      <alignment vertical="center" shrinkToFit="1"/>
      <protection/>
    </xf>
    <xf numFmtId="189" fontId="4" fillId="0" borderId="0" xfId="0" applyNumberFormat="1" applyFont="1" applyFill="1" applyBorder="1" applyAlignment="1" applyProtection="1">
      <alignment vertical="center" shrinkToFit="1"/>
      <protection/>
    </xf>
    <xf numFmtId="176" fontId="4" fillId="0" borderId="17" xfId="0" applyNumberFormat="1" applyFont="1" applyFill="1" applyBorder="1" applyAlignment="1" applyProtection="1">
      <alignment vertical="center" shrinkToFit="1"/>
      <protection/>
    </xf>
    <xf numFmtId="176" fontId="4" fillId="0" borderId="0" xfId="0" applyNumberFormat="1" applyFont="1" applyFill="1" applyBorder="1" applyAlignment="1" applyProtection="1">
      <alignment vertical="center" shrinkToFit="1"/>
      <protection/>
    </xf>
    <xf numFmtId="176" fontId="4" fillId="0" borderId="18" xfId="0" applyNumberFormat="1" applyFont="1" applyFill="1" applyBorder="1" applyAlignment="1" applyProtection="1">
      <alignment vertical="center" shrinkToFit="1"/>
      <protection/>
    </xf>
    <xf numFmtId="176" fontId="4" fillId="0" borderId="19" xfId="0" applyNumberFormat="1" applyFont="1" applyFill="1" applyBorder="1" applyAlignment="1" applyProtection="1">
      <alignment vertical="center" shrinkToFit="1"/>
      <protection/>
    </xf>
    <xf numFmtId="176" fontId="4" fillId="0" borderId="10" xfId="0" applyNumberFormat="1" applyFont="1" applyFill="1" applyBorder="1" applyAlignment="1" applyProtection="1">
      <alignment vertical="center" shrinkToFit="1"/>
      <protection/>
    </xf>
    <xf numFmtId="176" fontId="4" fillId="0" borderId="20" xfId="0" applyNumberFormat="1" applyFont="1" applyFill="1" applyBorder="1" applyAlignment="1" applyProtection="1">
      <alignment vertical="center" shrinkToFit="1"/>
      <protection/>
    </xf>
    <xf numFmtId="176" fontId="4" fillId="0" borderId="14" xfId="0" applyNumberFormat="1" applyFont="1" applyFill="1" applyBorder="1" applyAlignment="1" applyProtection="1">
      <alignment vertical="center" shrinkToFit="1"/>
      <protection/>
    </xf>
    <xf numFmtId="176" fontId="4" fillId="0" borderId="15" xfId="0" applyNumberFormat="1" applyFont="1" applyFill="1" applyBorder="1" applyAlignment="1" applyProtection="1">
      <alignment vertical="center" shrinkToFit="1"/>
      <protection/>
    </xf>
    <xf numFmtId="176" fontId="4" fillId="0" borderId="16" xfId="0" applyNumberFormat="1" applyFont="1" applyFill="1" applyBorder="1" applyAlignment="1" applyProtection="1">
      <alignment vertical="center" shrinkToFit="1"/>
      <protection/>
    </xf>
    <xf numFmtId="176" fontId="4" fillId="0" borderId="11" xfId="0" applyNumberFormat="1" applyFont="1" applyFill="1" applyBorder="1" applyAlignment="1" applyProtection="1">
      <alignment vertical="center" shrinkToFit="1"/>
      <protection/>
    </xf>
    <xf numFmtId="189" fontId="4" fillId="0" borderId="14" xfId="0" applyNumberFormat="1" applyFont="1" applyFill="1" applyBorder="1" applyAlignment="1" applyProtection="1">
      <alignment vertical="center" shrinkToFit="1"/>
      <protection/>
    </xf>
    <xf numFmtId="189" fontId="4" fillId="0" borderId="16" xfId="0" applyNumberFormat="1" applyFont="1" applyFill="1" applyBorder="1" applyAlignment="1" applyProtection="1">
      <alignment vertical="center" shrinkToFit="1"/>
      <protection/>
    </xf>
    <xf numFmtId="189" fontId="4" fillId="0" borderId="18" xfId="0" applyNumberFormat="1" applyFont="1" applyFill="1" applyBorder="1" applyAlignment="1" applyProtection="1">
      <alignment vertical="center" shrinkToFit="1"/>
      <protection/>
    </xf>
    <xf numFmtId="189" fontId="4" fillId="0" borderId="17" xfId="0" applyNumberFormat="1" applyFont="1" applyFill="1" applyBorder="1" applyAlignment="1" applyProtection="1">
      <alignment vertical="center" shrinkToFit="1"/>
      <protection/>
    </xf>
    <xf numFmtId="189" fontId="4" fillId="0" borderId="20" xfId="0" applyNumberFormat="1" applyFont="1" applyFill="1" applyBorder="1" applyAlignment="1" applyProtection="1">
      <alignment vertical="center" shrinkToFit="1"/>
      <protection/>
    </xf>
    <xf numFmtId="189" fontId="4" fillId="0" borderId="19" xfId="0" applyNumberFormat="1" applyFont="1" applyFill="1" applyBorder="1" applyAlignment="1" applyProtection="1">
      <alignment vertical="center" shrinkToFit="1"/>
      <protection/>
    </xf>
    <xf numFmtId="189" fontId="4" fillId="0" borderId="12" xfId="0" applyNumberFormat="1" applyFont="1" applyFill="1" applyBorder="1" applyAlignment="1" applyProtection="1">
      <alignment vertical="center" shrinkToFit="1"/>
      <protection/>
    </xf>
    <xf numFmtId="189" fontId="4" fillId="0" borderId="13" xfId="0" applyNumberFormat="1" applyFont="1" applyFill="1" applyBorder="1" applyAlignment="1" applyProtection="1">
      <alignment vertical="center" shrinkToFit="1"/>
      <protection/>
    </xf>
    <xf numFmtId="189" fontId="4" fillId="0" borderId="11" xfId="0" applyNumberFormat="1" applyFont="1" applyFill="1" applyBorder="1" applyAlignment="1" applyProtection="1">
      <alignment vertical="center" shrinkToFit="1"/>
      <protection/>
    </xf>
    <xf numFmtId="189" fontId="6" fillId="0" borderId="15" xfId="0" applyNumberFormat="1" applyFont="1" applyFill="1" applyBorder="1" applyAlignment="1" applyProtection="1">
      <alignment horizontal="center" vertical="center" shrinkToFit="1"/>
      <protection/>
    </xf>
    <xf numFmtId="189" fontId="6" fillId="0" borderId="16" xfId="0" applyNumberFormat="1" applyFont="1" applyFill="1" applyBorder="1" applyAlignment="1" applyProtection="1">
      <alignment horizontal="center" vertical="center" shrinkToFit="1"/>
      <protection/>
    </xf>
    <xf numFmtId="183" fontId="6" fillId="0" borderId="0" xfId="0" applyNumberFormat="1" applyFont="1" applyFill="1" applyBorder="1" applyAlignment="1" applyProtection="1">
      <alignment vertical="center" shrinkToFit="1"/>
      <protection/>
    </xf>
    <xf numFmtId="183" fontId="6" fillId="0" borderId="18" xfId="0" applyNumberFormat="1" applyFont="1" applyFill="1" applyBorder="1" applyAlignment="1" applyProtection="1">
      <alignment vertical="center" shrinkToFit="1"/>
      <protection/>
    </xf>
    <xf numFmtId="183" fontId="6" fillId="0" borderId="10" xfId="0" applyNumberFormat="1" applyFont="1" applyFill="1" applyBorder="1" applyAlignment="1" applyProtection="1">
      <alignment vertical="center" shrinkToFit="1"/>
      <protection/>
    </xf>
    <xf numFmtId="183" fontId="6" fillId="0" borderId="20" xfId="0" applyNumberFormat="1" applyFont="1" applyFill="1" applyBorder="1" applyAlignment="1" applyProtection="1">
      <alignment vertical="center" shrinkToFit="1"/>
      <protection/>
    </xf>
    <xf numFmtId="49" fontId="6" fillId="0" borderId="12" xfId="0" applyNumberFormat="1" applyFont="1" applyBorder="1" applyAlignment="1" applyProtection="1">
      <alignment horizontal="center" vertical="center" shrinkToFit="1"/>
      <protection/>
    </xf>
    <xf numFmtId="49" fontId="6" fillId="0" borderId="13" xfId="0" applyNumberFormat="1" applyFont="1" applyBorder="1" applyAlignment="1" applyProtection="1">
      <alignment horizontal="center" vertical="center" shrinkToFit="1"/>
      <protection/>
    </xf>
    <xf numFmtId="189" fontId="6" fillId="0" borderId="12" xfId="0" applyNumberFormat="1" applyFont="1" applyFill="1" applyBorder="1" applyAlignment="1" applyProtection="1">
      <alignment horizontal="center" vertical="center" shrinkToFit="1"/>
      <protection/>
    </xf>
    <xf numFmtId="189" fontId="6" fillId="0" borderId="13" xfId="0" applyNumberFormat="1" applyFont="1" applyFill="1" applyBorder="1" applyAlignment="1" applyProtection="1">
      <alignment horizontal="center" vertical="center" shrinkToFit="1"/>
      <protection/>
    </xf>
    <xf numFmtId="49" fontId="11" fillId="0" borderId="0" xfId="0" applyNumberFormat="1" applyFont="1" applyBorder="1" applyAlignment="1" applyProtection="1">
      <alignment horizontal="center" vertical="center"/>
      <protection/>
    </xf>
    <xf numFmtId="0" fontId="5" fillId="0" borderId="0" xfId="0" applyNumberFormat="1" applyFont="1" applyFill="1" applyBorder="1" applyAlignment="1" applyProtection="1">
      <alignment horizontal="center" vertical="center" shrinkToFit="1"/>
      <protection/>
    </xf>
    <xf numFmtId="0" fontId="4" fillId="0" borderId="0" xfId="0" applyNumberFormat="1" applyFont="1" applyFill="1" applyBorder="1" applyAlignment="1" applyProtection="1">
      <alignment horizontal="center" vertical="center"/>
      <protection/>
    </xf>
    <xf numFmtId="58" fontId="4" fillId="0" borderId="12" xfId="0" applyNumberFormat="1" applyFont="1" applyFill="1" applyBorder="1" applyAlignment="1" applyProtection="1">
      <alignment horizontal="center" vertical="center"/>
      <protection/>
    </xf>
    <xf numFmtId="58" fontId="4" fillId="0" borderId="12" xfId="0" applyNumberFormat="1" applyFont="1" applyFill="1" applyBorder="1" applyAlignment="1" applyProtection="1">
      <alignment vertical="center"/>
      <protection/>
    </xf>
    <xf numFmtId="49" fontId="7" fillId="0" borderId="0" xfId="0" applyNumberFormat="1" applyFont="1" applyBorder="1" applyAlignment="1" applyProtection="1">
      <alignment horizontal="centerContinuous" vertical="center"/>
      <protection/>
    </xf>
    <xf numFmtId="49" fontId="7" fillId="0" borderId="0" xfId="0" applyNumberFormat="1" applyFont="1" applyFill="1" applyBorder="1" applyAlignment="1" applyProtection="1">
      <alignment horizontal="centerContinuous" vertical="center"/>
      <protection/>
    </xf>
    <xf numFmtId="0" fontId="6"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centerContinuous" vertical="center"/>
      <protection/>
    </xf>
    <xf numFmtId="0" fontId="11" fillId="0" borderId="0" xfId="0" applyNumberFormat="1" applyFont="1" applyFill="1" applyBorder="1" applyAlignment="1" applyProtection="1">
      <alignment horizontal="centerContinuous" vertical="center"/>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49" fontId="9"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left" vertical="top" wrapText="1"/>
      <protection/>
    </xf>
    <xf numFmtId="0" fontId="6" fillId="0" borderId="0" xfId="0" applyNumberFormat="1" applyFont="1" applyBorder="1" applyAlignment="1" applyProtection="1">
      <alignment horizontal="left" vertical="center"/>
      <protection/>
    </xf>
    <xf numFmtId="0" fontId="6" fillId="0" borderId="11" xfId="0" applyNumberFormat="1" applyFont="1" applyBorder="1" applyAlignment="1" applyProtection="1">
      <alignment horizontal="center" vertical="center"/>
      <protection/>
    </xf>
    <xf numFmtId="0" fontId="6" fillId="0" borderId="12" xfId="0" applyNumberFormat="1" applyFont="1" applyBorder="1" applyAlignment="1" applyProtection="1">
      <alignment horizontal="center" vertical="center"/>
      <protection/>
    </xf>
    <xf numFmtId="0" fontId="6" fillId="0" borderId="13" xfId="0" applyNumberFormat="1" applyFont="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6" fillId="0" borderId="15"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vertical="center"/>
      <protection/>
    </xf>
    <xf numFmtId="0" fontId="6" fillId="0" borderId="17"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 vertical="center"/>
      <protection/>
    </xf>
    <xf numFmtId="0" fontId="6" fillId="0" borderId="19"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protection/>
    </xf>
    <xf numFmtId="0" fontId="6" fillId="0" borderId="20" xfId="0" applyNumberFormat="1" applyFont="1" applyBorder="1" applyAlignment="1" applyProtection="1">
      <alignment horizontal="center" vertical="center"/>
      <protection/>
    </xf>
    <xf numFmtId="0" fontId="6" fillId="0" borderId="11" xfId="0" applyNumberFormat="1" applyFont="1" applyBorder="1" applyAlignment="1" applyProtection="1">
      <alignment vertical="center"/>
      <protection/>
    </xf>
    <xf numFmtId="0" fontId="6" fillId="0" borderId="13" xfId="0" applyNumberFormat="1" applyFont="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center" vertical="center"/>
      <protection/>
    </xf>
    <xf numFmtId="0" fontId="6" fillId="0" borderId="0" xfId="0" applyNumberFormat="1" applyFont="1" applyBorder="1" applyAlignment="1" applyProtection="1">
      <alignment vertical="center"/>
      <protection/>
    </xf>
    <xf numFmtId="0" fontId="6" fillId="0" borderId="15" xfId="0" applyNumberFormat="1" applyFont="1" applyFill="1" applyBorder="1" applyAlignment="1" applyProtection="1">
      <alignment vertical="center"/>
      <protection/>
    </xf>
    <xf numFmtId="0" fontId="6" fillId="0" borderId="11" xfId="0" applyNumberFormat="1" applyFont="1" applyFill="1" applyBorder="1" applyAlignment="1" applyProtection="1">
      <alignment vertical="center"/>
      <protection/>
    </xf>
    <xf numFmtId="0" fontId="6" fillId="0" borderId="14" xfId="0" applyNumberFormat="1" applyFont="1" applyBorder="1" applyAlignment="1" applyProtection="1">
      <alignment horizontal="center" vertical="center"/>
      <protection/>
    </xf>
    <xf numFmtId="0" fontId="6" fillId="0" borderId="15" xfId="0" applyNumberFormat="1" applyFont="1" applyBorder="1" applyAlignment="1" applyProtection="1">
      <alignment horizontal="center" vertical="center"/>
      <protection/>
    </xf>
    <xf numFmtId="0" fontId="6" fillId="0" borderId="16" xfId="0" applyNumberFormat="1" applyFont="1" applyBorder="1" applyAlignment="1" applyProtection="1">
      <alignment horizontal="center" vertical="center"/>
      <protection/>
    </xf>
    <xf numFmtId="0" fontId="6" fillId="0" borderId="13" xfId="0" applyNumberFormat="1" applyFont="1" applyFill="1" applyBorder="1" applyAlignment="1" applyProtection="1">
      <alignment vertical="center"/>
      <protection/>
    </xf>
    <xf numFmtId="0" fontId="6" fillId="0" borderId="17" xfId="0" applyNumberFormat="1" applyFont="1" applyBorder="1" applyAlignment="1" applyProtection="1">
      <alignment vertical="center"/>
      <protection/>
    </xf>
    <xf numFmtId="0" fontId="6" fillId="0" borderId="12" xfId="0" applyNumberFormat="1" applyFont="1" applyBorder="1" applyAlignment="1" applyProtection="1">
      <alignment vertical="center"/>
      <protection/>
    </xf>
    <xf numFmtId="0" fontId="6" fillId="0" borderId="12" xfId="0" applyNumberFormat="1" applyFont="1" applyFill="1" applyBorder="1" applyAlignment="1" applyProtection="1">
      <alignment horizontal="right" vertical="center"/>
      <protection/>
    </xf>
    <xf numFmtId="0" fontId="9" fillId="0" borderId="12" xfId="0" applyNumberFormat="1" applyFont="1" applyFill="1" applyBorder="1" applyAlignment="1" applyProtection="1">
      <alignment vertical="center"/>
      <protection/>
    </xf>
    <xf numFmtId="0" fontId="6" fillId="0" borderId="11" xfId="0" applyNumberFormat="1" applyFont="1" applyBorder="1" applyAlignment="1" applyProtection="1">
      <alignment vertical="center" textRotation="255"/>
      <protection/>
    </xf>
    <xf numFmtId="0" fontId="6" fillId="0" borderId="12" xfId="0" applyNumberFormat="1" applyFont="1" applyBorder="1" applyAlignment="1" applyProtection="1">
      <alignment vertical="center" textRotation="255"/>
      <protection/>
    </xf>
    <xf numFmtId="0" fontId="6" fillId="0" borderId="15" xfId="0" applyNumberFormat="1" applyFont="1" applyBorder="1" applyAlignment="1" applyProtection="1">
      <alignment horizontal="centerContinuous" vertical="center"/>
      <protection/>
    </xf>
    <xf numFmtId="0" fontId="6" fillId="0" borderId="12" xfId="0" applyNumberFormat="1" applyFont="1" applyFill="1" applyBorder="1" applyAlignment="1" applyProtection="1">
      <alignment horizontal="left" vertical="center"/>
      <protection/>
    </xf>
    <xf numFmtId="176" fontId="6" fillId="0" borderId="0" xfId="0" applyNumberFormat="1" applyFont="1" applyFill="1" applyBorder="1" applyAlignment="1" applyProtection="1">
      <alignment vertical="center"/>
      <protection/>
    </xf>
    <xf numFmtId="49" fontId="6" fillId="0" borderId="15" xfId="0" applyNumberFormat="1" applyFont="1" applyBorder="1" applyAlignment="1" applyProtection="1">
      <alignment horizontal="center" vertical="center"/>
      <protection/>
    </xf>
    <xf numFmtId="49" fontId="6" fillId="0" borderId="19" xfId="0" applyNumberFormat="1" applyFont="1" applyBorder="1" applyAlignment="1" applyProtection="1">
      <alignment horizontal="center" vertical="center" wrapText="1"/>
      <protection/>
    </xf>
    <xf numFmtId="49" fontId="6" fillId="0" borderId="20" xfId="0" applyNumberFormat="1" applyFont="1" applyBorder="1" applyAlignment="1" applyProtection="1">
      <alignment horizontal="center" vertical="center" wrapText="1"/>
      <protection/>
    </xf>
    <xf numFmtId="49" fontId="6" fillId="0" borderId="19" xfId="0" applyNumberFormat="1" applyFont="1" applyFill="1" applyBorder="1" applyAlignment="1" applyProtection="1">
      <alignment horizontal="center" vertical="center" wrapText="1"/>
      <protection/>
    </xf>
    <xf numFmtId="49" fontId="6" fillId="0" borderId="20" xfId="0" applyNumberFormat="1" applyFont="1" applyFill="1" applyBorder="1" applyAlignment="1" applyProtection="1">
      <alignment horizontal="center" vertical="center" wrapText="1"/>
      <protection/>
    </xf>
    <xf numFmtId="49" fontId="6" fillId="0" borderId="16" xfId="0" applyNumberFormat="1" applyFont="1" applyBorder="1" applyAlignment="1" applyProtection="1">
      <alignment horizontal="center" vertical="center"/>
      <protection/>
    </xf>
    <xf numFmtId="49" fontId="6" fillId="0" borderId="15" xfId="0" applyNumberFormat="1" applyFont="1" applyFill="1" applyBorder="1" applyAlignment="1" applyProtection="1">
      <alignment horizontal="center" vertical="center"/>
      <protection/>
    </xf>
    <xf numFmtId="49" fontId="6" fillId="0" borderId="16" xfId="0" applyNumberFormat="1" applyFont="1" applyFill="1" applyBorder="1" applyAlignment="1" applyProtection="1">
      <alignment horizontal="center" vertical="center"/>
      <protection/>
    </xf>
    <xf numFmtId="183" fontId="6" fillId="0" borderId="0" xfId="0" applyNumberFormat="1" applyFont="1" applyFill="1" applyBorder="1" applyAlignment="1" applyProtection="1">
      <alignment vertical="center"/>
      <protection/>
    </xf>
    <xf numFmtId="183" fontId="6" fillId="0" borderId="18" xfId="0" applyNumberFormat="1" applyFont="1" applyFill="1" applyBorder="1" applyAlignment="1" applyProtection="1">
      <alignment vertical="center"/>
      <protection/>
    </xf>
    <xf numFmtId="183" fontId="6" fillId="0" borderId="10" xfId="0" applyNumberFormat="1" applyFont="1" applyFill="1" applyBorder="1" applyAlignment="1" applyProtection="1">
      <alignment vertical="center"/>
      <protection/>
    </xf>
    <xf numFmtId="183" fontId="6" fillId="0" borderId="20" xfId="0" applyNumberFormat="1" applyFont="1" applyFill="1" applyBorder="1" applyAlignment="1" applyProtection="1">
      <alignment vertical="center"/>
      <protection/>
    </xf>
    <xf numFmtId="49" fontId="6" fillId="0" borderId="12" xfId="0" applyNumberFormat="1" applyFont="1" applyBorder="1" applyAlignment="1" applyProtection="1">
      <alignment horizontal="center" vertical="center"/>
      <protection/>
    </xf>
    <xf numFmtId="49" fontId="6" fillId="0" borderId="13" xfId="0" applyNumberFormat="1" applyFont="1" applyBorder="1" applyAlignment="1" applyProtection="1">
      <alignment horizontal="center" vertical="center"/>
      <protection/>
    </xf>
    <xf numFmtId="49" fontId="6" fillId="0" borderId="12" xfId="0" applyNumberFormat="1" applyFont="1" applyFill="1" applyBorder="1" applyAlignment="1" applyProtection="1">
      <alignment horizontal="center" vertical="center"/>
      <protection/>
    </xf>
    <xf numFmtId="49" fontId="6" fillId="0" borderId="13"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49" fontId="6" fillId="0" borderId="10" xfId="0" applyNumberFormat="1" applyFont="1" applyBorder="1" applyAlignment="1" applyProtection="1">
      <alignment vertical="center"/>
      <protection/>
    </xf>
    <xf numFmtId="49" fontId="6" fillId="0" borderId="20" xfId="0" applyNumberFormat="1" applyFont="1" applyBorder="1" applyAlignment="1" applyProtection="1">
      <alignment horizontal="center" vertical="center"/>
      <protection/>
    </xf>
    <xf numFmtId="49" fontId="6" fillId="0" borderId="10" xfId="0" applyNumberFormat="1" applyFont="1" applyFill="1" applyBorder="1" applyAlignment="1" applyProtection="1">
      <alignment vertical="center"/>
      <protection/>
    </xf>
    <xf numFmtId="49" fontId="6" fillId="0" borderId="20" xfId="0" applyNumberFormat="1" applyFont="1" applyFill="1" applyBorder="1" applyAlignment="1" applyProtection="1">
      <alignment horizontal="center" vertical="center"/>
      <protection/>
    </xf>
    <xf numFmtId="184" fontId="6" fillId="0" borderId="10" xfId="0" applyNumberFormat="1" applyFont="1" applyFill="1" applyBorder="1" applyAlignment="1" applyProtection="1">
      <alignment vertical="center"/>
      <protection/>
    </xf>
    <xf numFmtId="184" fontId="6" fillId="0" borderId="2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left" vertical="center"/>
      <protection/>
    </xf>
    <xf numFmtId="0" fontId="11" fillId="0" borderId="0" xfId="0" applyNumberFormat="1" applyFont="1" applyBorder="1" applyAlignment="1" applyProtection="1">
      <alignment vertical="center"/>
      <protection/>
    </xf>
    <xf numFmtId="0" fontId="12" fillId="0" borderId="15" xfId="0" applyNumberFormat="1" applyFont="1" applyBorder="1" applyAlignment="1" applyProtection="1">
      <alignment horizontal="left" vertical="center"/>
      <protection/>
    </xf>
    <xf numFmtId="0" fontId="12" fillId="0" borderId="10" xfId="0" applyNumberFormat="1" applyFont="1" applyBorder="1" applyAlignment="1" applyProtection="1">
      <alignment horizontal="left" vertical="center"/>
      <protection/>
    </xf>
    <xf numFmtId="0" fontId="4" fillId="0" borderId="0" xfId="0" applyNumberFormat="1" applyFont="1" applyBorder="1" applyAlignment="1" applyProtection="1">
      <alignment horizontal="center" vertical="center" textRotation="255"/>
      <protection/>
    </xf>
    <xf numFmtId="14" fontId="5" fillId="0" borderId="0" xfId="0" applyNumberFormat="1" applyFont="1" applyBorder="1" applyAlignment="1" applyProtection="1">
      <alignment horizontal="center" vertical="center" shrinkToFit="1"/>
      <protection/>
    </xf>
    <xf numFmtId="49" fontId="4" fillId="0" borderId="21" xfId="0" applyNumberFormat="1" applyFont="1" applyBorder="1" applyAlignment="1" applyProtection="1">
      <alignment horizontal="center" vertical="center"/>
      <protection/>
    </xf>
    <xf numFmtId="49" fontId="4" fillId="0" borderId="21" xfId="0" applyNumberFormat="1" applyFont="1" applyBorder="1" applyAlignment="1" applyProtection="1">
      <alignment horizontal="left" vertical="center"/>
      <protection/>
    </xf>
    <xf numFmtId="49" fontId="4"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58" fontId="4" fillId="0" borderId="0" xfId="0" applyNumberFormat="1" applyFont="1" applyBorder="1" applyAlignment="1" applyProtection="1">
      <alignment horizontal="center" vertical="center" shrinkToFit="1"/>
      <protection/>
    </xf>
    <xf numFmtId="58" fontId="4" fillId="0" borderId="0" xfId="0" applyNumberFormat="1" applyFont="1" applyBorder="1" applyAlignment="1" applyProtection="1">
      <alignment vertical="center" shrinkToFit="1"/>
      <protection/>
    </xf>
    <xf numFmtId="0" fontId="19" fillId="0" borderId="13"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49" fontId="4" fillId="0" borderId="14"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vertical="center" wrapText="1"/>
      <protection/>
    </xf>
    <xf numFmtId="49" fontId="4" fillId="0" borderId="19" xfId="0" applyNumberFormat="1" applyFont="1" applyFill="1" applyBorder="1" applyAlignment="1" applyProtection="1">
      <alignment vertical="center" wrapText="1"/>
      <protection/>
    </xf>
    <xf numFmtId="49" fontId="4" fillId="0" borderId="20" xfId="0" applyNumberFormat="1" applyFont="1" applyFill="1" applyBorder="1" applyAlignment="1" applyProtection="1">
      <alignment vertical="center" wrapText="1"/>
      <protection/>
    </xf>
    <xf numFmtId="49" fontId="6" fillId="0" borderId="10" xfId="0" applyNumberFormat="1" applyFont="1" applyBorder="1" applyAlignment="1" applyProtection="1">
      <alignment horizontal="center" vertical="center"/>
      <protection/>
    </xf>
    <xf numFmtId="0" fontId="91" fillId="0" borderId="0" xfId="0" applyNumberFormat="1" applyFont="1" applyFill="1" applyBorder="1" applyAlignment="1" applyProtection="1">
      <alignment horizontal="center" vertical="center"/>
      <protection/>
    </xf>
    <xf numFmtId="0" fontId="92"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vertical="center"/>
      <protection/>
    </xf>
    <xf numFmtId="49" fontId="1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left" vertical="center" shrinkToFit="1"/>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4" fillId="0" borderId="25" xfId="0" applyNumberFormat="1" applyFont="1" applyFill="1" applyBorder="1" applyAlignment="1" applyProtection="1">
      <alignment horizontal="left" vertical="center"/>
      <protection/>
    </xf>
    <xf numFmtId="0" fontId="4" fillId="0" borderId="26" xfId="0" applyNumberFormat="1" applyFont="1" applyFill="1" applyBorder="1" applyAlignment="1" applyProtection="1">
      <alignment horizontal="left" vertical="center" shrinkToFit="1"/>
      <protection/>
    </xf>
    <xf numFmtId="0" fontId="4" fillId="0" borderId="26" xfId="0" applyNumberFormat="1" applyFont="1" applyFill="1" applyBorder="1" applyAlignment="1" applyProtection="1">
      <alignment horizontal="left" vertical="center"/>
      <protection/>
    </xf>
    <xf numFmtId="38" fontId="1" fillId="0" borderId="0" xfId="49" applyFont="1" applyFill="1" applyBorder="1" applyAlignment="1" applyProtection="1">
      <alignment vertical="center"/>
      <protection/>
    </xf>
    <xf numFmtId="0" fontId="4" fillId="0" borderId="27" xfId="0" applyNumberFormat="1" applyFont="1" applyFill="1" applyBorder="1" applyAlignment="1" applyProtection="1">
      <alignment horizontal="left" vertical="center"/>
      <protection/>
    </xf>
    <xf numFmtId="0" fontId="4" fillId="0" borderId="28" xfId="0" applyNumberFormat="1" applyFont="1" applyFill="1" applyBorder="1" applyAlignment="1" applyProtection="1">
      <alignment horizontal="left" vertical="center" shrinkToFit="1"/>
      <protection/>
    </xf>
    <xf numFmtId="0" fontId="1" fillId="0" borderId="10" xfId="0" applyNumberFormat="1" applyFont="1" applyFill="1" applyBorder="1" applyAlignment="1" applyProtection="1">
      <alignment horizontal="left" vertical="center" shrinkToFit="1"/>
      <protection/>
    </xf>
    <xf numFmtId="0" fontId="4" fillId="0" borderId="22" xfId="0" applyNumberFormat="1" applyFont="1" applyFill="1" applyBorder="1" applyAlignment="1" applyProtection="1">
      <alignment horizontal="center" vertical="center"/>
      <protection/>
    </xf>
    <xf numFmtId="0" fontId="4" fillId="0" borderId="29"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center" vertical="center" shrinkToFit="1"/>
      <protection/>
    </xf>
    <xf numFmtId="0" fontId="4" fillId="0" borderId="30" xfId="0" applyNumberFormat="1" applyFont="1" applyFill="1" applyBorder="1" applyAlignment="1" applyProtection="1">
      <alignment horizontal="left" vertical="center" shrinkToFit="1"/>
      <protection/>
    </xf>
    <xf numFmtId="0" fontId="1" fillId="0" borderId="15" xfId="0" applyNumberFormat="1" applyFont="1" applyFill="1" applyBorder="1" applyAlignment="1" applyProtection="1">
      <alignment horizontal="center" vertical="center"/>
      <protection/>
    </xf>
    <xf numFmtId="38" fontId="1" fillId="0" borderId="10" xfId="49"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0" fontId="93" fillId="0" borderId="14" xfId="0" applyNumberFormat="1" applyFont="1" applyFill="1" applyBorder="1" applyAlignment="1" applyProtection="1">
      <alignment horizontal="centerContinuous" vertical="center"/>
      <protection/>
    </xf>
    <xf numFmtId="0" fontId="93" fillId="0" borderId="15" xfId="0" applyNumberFormat="1" applyFont="1" applyFill="1" applyBorder="1" applyAlignment="1" applyProtection="1">
      <alignment horizontal="centerContinuous" vertical="center"/>
      <protection/>
    </xf>
    <xf numFmtId="0" fontId="93" fillId="0" borderId="16" xfId="0" applyNumberFormat="1" applyFont="1" applyFill="1" applyBorder="1" applyAlignment="1" applyProtection="1">
      <alignment horizontal="centerContinuous" vertical="center"/>
      <protection/>
    </xf>
    <xf numFmtId="0" fontId="93" fillId="0" borderId="31" xfId="0" applyNumberFormat="1" applyFont="1" applyFill="1" applyBorder="1" applyAlignment="1" applyProtection="1">
      <alignment horizontal="center" vertical="center" shrinkToFit="1"/>
      <protection/>
    </xf>
    <xf numFmtId="0" fontId="93" fillId="0" borderId="30" xfId="0" applyNumberFormat="1" applyFont="1" applyFill="1" applyBorder="1" applyAlignment="1" applyProtection="1">
      <alignment horizontal="left" vertical="center" shrinkToFit="1"/>
      <protection/>
    </xf>
    <xf numFmtId="0" fontId="93" fillId="0" borderId="32" xfId="0" applyNumberFormat="1" applyFont="1" applyFill="1" applyBorder="1" applyAlignment="1" applyProtection="1">
      <alignment horizontal="left" vertical="center"/>
      <protection/>
    </xf>
    <xf numFmtId="0" fontId="93" fillId="0" borderId="33" xfId="0" applyNumberFormat="1" applyFont="1" applyFill="1" applyBorder="1" applyAlignment="1" applyProtection="1">
      <alignment horizontal="left" vertical="center"/>
      <protection/>
    </xf>
    <xf numFmtId="0" fontId="93" fillId="0" borderId="26" xfId="0" applyNumberFormat="1" applyFont="1" applyFill="1" applyBorder="1" applyAlignment="1" applyProtection="1">
      <alignment horizontal="left" vertical="center" shrinkToFit="1"/>
      <protection/>
    </xf>
    <xf numFmtId="0" fontId="93" fillId="0" borderId="28" xfId="0" applyNumberFormat="1" applyFont="1" applyFill="1" applyBorder="1" applyAlignment="1" applyProtection="1">
      <alignment horizontal="left" vertical="center" shrinkToFit="1"/>
      <protection/>
    </xf>
    <xf numFmtId="0" fontId="93" fillId="0" borderId="34" xfId="0" applyNumberFormat="1" applyFont="1" applyFill="1" applyBorder="1" applyAlignment="1" applyProtection="1">
      <alignment horizontal="left" vertical="center"/>
      <protection/>
    </xf>
    <xf numFmtId="0" fontId="93" fillId="0" borderId="19" xfId="0" applyNumberFormat="1" applyFont="1" applyFill="1" applyBorder="1" applyAlignment="1" applyProtection="1">
      <alignment horizontal="left" vertical="center" shrinkToFit="1"/>
      <protection/>
    </xf>
    <xf numFmtId="0" fontId="93" fillId="0" borderId="10" xfId="0" applyNumberFormat="1" applyFont="1" applyFill="1" applyBorder="1" applyAlignment="1" applyProtection="1">
      <alignment horizontal="left" vertical="center" shrinkToFit="1"/>
      <protection/>
    </xf>
    <xf numFmtId="0" fontId="93" fillId="0" borderId="2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6" fillId="34" borderId="0" xfId="0" applyNumberFormat="1" applyFont="1" applyFill="1" applyBorder="1" applyAlignment="1" applyProtection="1">
      <alignment horizontal="left" vertical="center"/>
      <protection/>
    </xf>
    <xf numFmtId="0" fontId="6" fillId="34"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left" vertical="center"/>
      <protection/>
    </xf>
    <xf numFmtId="49" fontId="4" fillId="0" borderId="17"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horizontal="left" vertical="center"/>
      <protection/>
    </xf>
    <xf numFmtId="0" fontId="8" fillId="0" borderId="0" xfId="0" applyFont="1" applyAlignment="1" applyProtection="1">
      <alignment vertical="center"/>
      <protection/>
    </xf>
    <xf numFmtId="0" fontId="10" fillId="0" borderId="0" xfId="0" applyFont="1" applyAlignment="1" applyProtection="1">
      <alignment horizontal="justify" vertical="top"/>
      <protection/>
    </xf>
    <xf numFmtId="49" fontId="12" fillId="0" borderId="35" xfId="0" applyNumberFormat="1" applyFont="1" applyFill="1" applyBorder="1" applyAlignment="1" applyProtection="1">
      <alignment horizontal="left" vertical="center"/>
      <protection/>
    </xf>
    <xf numFmtId="49" fontId="12" fillId="0" borderId="21" xfId="0" applyNumberFormat="1" applyFont="1" applyFill="1" applyBorder="1" applyAlignment="1" applyProtection="1">
      <alignment horizontal="left" vertical="center"/>
      <protection/>
    </xf>
    <xf numFmtId="49" fontId="12" fillId="0" borderId="21" xfId="0" applyNumberFormat="1" applyFont="1" applyFill="1" applyBorder="1" applyAlignment="1" applyProtection="1">
      <alignment horizontal="left" vertical="center" wrapText="1"/>
      <protection/>
    </xf>
    <xf numFmtId="49" fontId="4" fillId="0" borderId="21" xfId="0" applyNumberFormat="1" applyFont="1" applyFill="1" applyBorder="1" applyAlignment="1" applyProtection="1">
      <alignment vertical="center"/>
      <protection/>
    </xf>
    <xf numFmtId="49" fontId="4" fillId="0" borderId="21" xfId="0" applyNumberFormat="1" applyFont="1" applyFill="1" applyBorder="1" applyAlignment="1" applyProtection="1">
      <alignment horizontal="left" vertical="center"/>
      <protection/>
    </xf>
    <xf numFmtId="49" fontId="4" fillId="0" borderId="36" xfId="0" applyNumberFormat="1" applyFont="1" applyFill="1" applyBorder="1" applyAlignment="1" applyProtection="1">
      <alignment horizontal="left" vertical="center"/>
      <protection/>
    </xf>
    <xf numFmtId="49" fontId="4" fillId="0" borderId="37" xfId="0" applyNumberFormat="1" applyFont="1" applyFill="1" applyBorder="1" applyAlignment="1" applyProtection="1">
      <alignment horizontal="left" vertical="center"/>
      <protection/>
    </xf>
    <xf numFmtId="49" fontId="4" fillId="0" borderId="37" xfId="0" applyNumberFormat="1" applyFont="1" applyFill="1" applyBorder="1" applyAlignment="1" applyProtection="1">
      <alignment vertical="center"/>
      <protection/>
    </xf>
    <xf numFmtId="49" fontId="4" fillId="0" borderId="38" xfId="0" applyNumberFormat="1" applyFont="1" applyFill="1" applyBorder="1" applyAlignment="1" applyProtection="1">
      <alignment horizontal="left" vertical="center"/>
      <protection/>
    </xf>
    <xf numFmtId="49" fontId="4" fillId="0" borderId="39" xfId="0" applyNumberFormat="1" applyFont="1" applyFill="1" applyBorder="1" applyAlignment="1" applyProtection="1">
      <alignment horizontal="left" vertical="center"/>
      <protection/>
    </xf>
    <xf numFmtId="193" fontId="4" fillId="0" borderId="21" xfId="49" applyNumberFormat="1" applyFont="1" applyFill="1" applyBorder="1" applyAlignment="1" applyProtection="1">
      <alignment horizontal="left" vertical="center"/>
      <protection/>
    </xf>
    <xf numFmtId="49" fontId="12" fillId="0" borderId="40" xfId="0" applyNumberFormat="1" applyFont="1" applyFill="1" applyBorder="1" applyAlignment="1" applyProtection="1">
      <alignment horizontal="left" vertical="center"/>
      <protection/>
    </xf>
    <xf numFmtId="49" fontId="12" fillId="0" borderId="41" xfId="0" applyNumberFormat="1" applyFont="1" applyFill="1" applyBorder="1" applyAlignment="1" applyProtection="1">
      <alignment horizontal="left" vertical="center"/>
      <protection/>
    </xf>
    <xf numFmtId="49" fontId="12" fillId="0" borderId="41" xfId="0" applyNumberFormat="1" applyFont="1" applyFill="1" applyBorder="1" applyAlignment="1" applyProtection="1">
      <alignment horizontal="left" vertical="center" wrapText="1"/>
      <protection/>
    </xf>
    <xf numFmtId="49" fontId="4" fillId="0" borderId="41" xfId="0" applyNumberFormat="1" applyFont="1" applyFill="1" applyBorder="1" applyAlignment="1" applyProtection="1">
      <alignment horizontal="center" vertical="center"/>
      <protection/>
    </xf>
    <xf numFmtId="49" fontId="4" fillId="0" borderId="42" xfId="0" applyNumberFormat="1" applyFont="1" applyFill="1" applyBorder="1" applyAlignment="1" applyProtection="1">
      <alignment horizontal="center" vertical="center"/>
      <protection/>
    </xf>
    <xf numFmtId="0" fontId="9" fillId="0" borderId="0" xfId="0" applyFont="1" applyAlignment="1" applyProtection="1">
      <alignment horizontal="justify" vertical="center"/>
      <protection/>
    </xf>
    <xf numFmtId="49" fontId="1" fillId="0" borderId="0" xfId="0" applyNumberFormat="1" applyFont="1" applyFill="1" applyBorder="1" applyAlignment="1" applyProtection="1">
      <alignment vertical="center" wrapText="1"/>
      <protection/>
    </xf>
    <xf numFmtId="0" fontId="9" fillId="0" borderId="0" xfId="0" applyFont="1" applyAlignment="1" applyProtection="1">
      <alignment horizontal="left" vertical="center"/>
      <protection/>
    </xf>
    <xf numFmtId="49" fontId="6" fillId="0" borderId="10" xfId="0" applyNumberFormat="1" applyFont="1" applyFill="1" applyBorder="1" applyAlignment="1" applyProtection="1">
      <alignment horizontal="left" vertical="center" wrapText="1"/>
      <protection/>
    </xf>
    <xf numFmtId="49" fontId="6" fillId="0" borderId="12" xfId="0" applyNumberFormat="1" applyFont="1" applyBorder="1" applyAlignment="1" applyProtection="1">
      <alignment vertical="center"/>
      <protection/>
    </xf>
    <xf numFmtId="49" fontId="6" fillId="0" borderId="13" xfId="0" applyNumberFormat="1" applyFont="1" applyFill="1" applyBorder="1" applyAlignment="1" applyProtection="1">
      <alignment vertical="center"/>
      <protection/>
    </xf>
    <xf numFmtId="0" fontId="15" fillId="0" borderId="15" xfId="0" applyNumberFormat="1" applyFont="1" applyBorder="1" applyAlignment="1" applyProtection="1">
      <alignment horizontal="left" vertical="center"/>
      <protection/>
    </xf>
    <xf numFmtId="49" fontId="12" fillId="0" borderId="15" xfId="0" applyNumberFormat="1" applyFont="1" applyFill="1" applyBorder="1" applyAlignment="1" applyProtection="1">
      <alignment vertical="center"/>
      <protection/>
    </xf>
    <xf numFmtId="0" fontId="15" fillId="0" borderId="16" xfId="0" applyNumberFormat="1" applyFont="1" applyBorder="1" applyAlignment="1" applyProtection="1">
      <alignment horizontal="left" vertical="center"/>
      <protection/>
    </xf>
    <xf numFmtId="49" fontId="12" fillId="0" borderId="19" xfId="0" applyNumberFormat="1" applyFont="1" applyFill="1" applyBorder="1" applyAlignment="1" applyProtection="1">
      <alignment vertical="center"/>
      <protection/>
    </xf>
    <xf numFmtId="0" fontId="15" fillId="0" borderId="10" xfId="0" applyNumberFormat="1" applyFont="1" applyBorder="1" applyAlignment="1" applyProtection="1">
      <alignment horizontal="left" vertical="center"/>
      <protection/>
    </xf>
    <xf numFmtId="49" fontId="12" fillId="0" borderId="10" xfId="0" applyNumberFormat="1" applyFont="1" applyFill="1" applyBorder="1" applyAlignment="1" applyProtection="1">
      <alignment vertical="center"/>
      <protection/>
    </xf>
    <xf numFmtId="57" fontId="4" fillId="0" borderId="43" xfId="0" applyNumberFormat="1" applyFont="1" applyBorder="1" applyAlignment="1" applyProtection="1">
      <alignment horizontal="center" vertical="center" shrinkToFit="1"/>
      <protection locked="0"/>
    </xf>
    <xf numFmtId="0" fontId="6" fillId="0" borderId="44" xfId="0" applyFont="1" applyFill="1" applyBorder="1" applyAlignment="1" applyProtection="1">
      <alignment horizontal="center" vertical="center" shrinkToFit="1"/>
      <protection locked="0"/>
    </xf>
    <xf numFmtId="57" fontId="4" fillId="0" borderId="25" xfId="0" applyNumberFormat="1" applyFont="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shrinkToFit="1"/>
      <protection locked="0"/>
    </xf>
    <xf numFmtId="57" fontId="4" fillId="0" borderId="46" xfId="0" applyNumberFormat="1" applyFont="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protection locked="0"/>
    </xf>
    <xf numFmtId="0" fontId="11"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6" fillId="0" borderId="0" xfId="0" applyFont="1" applyAlignment="1" applyProtection="1">
      <alignment horizontal="left" vertical="center"/>
      <protection/>
    </xf>
    <xf numFmtId="192" fontId="6" fillId="0" borderId="48" xfId="0" applyNumberFormat="1" applyFont="1" applyFill="1" applyBorder="1" applyAlignment="1" applyProtection="1">
      <alignment horizontal="center" vertical="center" wrapText="1" shrinkToFit="1"/>
      <protection/>
    </xf>
    <xf numFmtId="192" fontId="6" fillId="0" borderId="49" xfId="0" applyNumberFormat="1" applyFont="1" applyFill="1" applyBorder="1" applyAlignment="1" applyProtection="1">
      <alignment horizontal="center" vertical="center" wrapText="1" shrinkToFit="1"/>
      <protection/>
    </xf>
    <xf numFmtId="0" fontId="6" fillId="0" borderId="50" xfId="0" applyFont="1" applyFill="1" applyBorder="1" applyAlignment="1" applyProtection="1">
      <alignment horizontal="center" vertical="center" textRotation="255" wrapText="1"/>
      <protection/>
    </xf>
    <xf numFmtId="0" fontId="4" fillId="0" borderId="0" xfId="0" applyFont="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6" fillId="0" borderId="24" xfId="0" applyFont="1" applyBorder="1" applyAlignment="1" applyProtection="1">
      <alignment horizontal="center" vertical="center" shrinkToFit="1"/>
      <protection/>
    </xf>
    <xf numFmtId="0" fontId="6" fillId="0" borderId="51" xfId="0" applyFont="1" applyBorder="1" applyAlignment="1" applyProtection="1">
      <alignment horizontal="center" vertical="center" shrinkToFit="1"/>
      <protection/>
    </xf>
    <xf numFmtId="38" fontId="6" fillId="0" borderId="52" xfId="49" applyFont="1" applyBorder="1" applyAlignment="1" applyProtection="1">
      <alignment horizontal="center" vertical="center" shrinkToFit="1"/>
      <protection/>
    </xf>
    <xf numFmtId="0" fontId="6" fillId="0" borderId="53" xfId="0" applyFont="1" applyBorder="1" applyAlignment="1" applyProtection="1">
      <alignment horizontal="center" vertical="center" shrinkToFit="1"/>
      <protection/>
    </xf>
    <xf numFmtId="38" fontId="6" fillId="0" borderId="51" xfId="49" applyFont="1" applyBorder="1" applyAlignment="1" applyProtection="1">
      <alignment horizontal="center" vertical="center" shrinkToFit="1"/>
      <protection/>
    </xf>
    <xf numFmtId="38" fontId="6" fillId="0" borderId="53" xfId="49" applyFont="1" applyBorder="1" applyAlignment="1" applyProtection="1">
      <alignment horizontal="center" vertical="center" shrinkToFit="1"/>
      <protection/>
    </xf>
    <xf numFmtId="38" fontId="6" fillId="0" borderId="53" xfId="49" applyNumberFormat="1" applyFont="1" applyFill="1" applyBorder="1" applyAlignment="1" applyProtection="1">
      <alignment horizontal="center" vertical="center" shrinkToFit="1"/>
      <protection/>
    </xf>
    <xf numFmtId="38" fontId="6" fillId="0" borderId="15" xfId="49"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center"/>
      <protection/>
    </xf>
    <xf numFmtId="0" fontId="21" fillId="0" borderId="0" xfId="0" applyFont="1" applyAlignment="1" applyProtection="1">
      <alignment vertical="center"/>
      <protection/>
    </xf>
    <xf numFmtId="0" fontId="21" fillId="0" borderId="22" xfId="0" applyFont="1" applyBorder="1" applyAlignment="1" applyProtection="1">
      <alignment horizontal="center" vertical="center" shrinkToFit="1"/>
      <protection/>
    </xf>
    <xf numFmtId="0" fontId="21" fillId="0" borderId="22" xfId="0" applyFont="1" applyBorder="1" applyAlignment="1" applyProtection="1">
      <alignment horizontal="center" vertical="center"/>
      <protection/>
    </xf>
    <xf numFmtId="0" fontId="21" fillId="0" borderId="54" xfId="0" applyFont="1" applyBorder="1" applyAlignment="1" applyProtection="1">
      <alignment horizontal="center" vertical="center"/>
      <protection/>
    </xf>
    <xf numFmtId="49" fontId="21" fillId="0" borderId="54" xfId="0" applyNumberFormat="1" applyFont="1" applyBorder="1" applyAlignment="1" applyProtection="1">
      <alignment horizontal="center" vertical="center" shrinkToFit="1"/>
      <protection/>
    </xf>
    <xf numFmtId="0" fontId="21" fillId="0" borderId="54" xfId="0" applyFont="1" applyBorder="1" applyAlignment="1" applyProtection="1">
      <alignment vertical="center" wrapText="1" shrinkToFit="1"/>
      <protection/>
    </xf>
    <xf numFmtId="0" fontId="21" fillId="0" borderId="54" xfId="0" applyFont="1" applyBorder="1" applyAlignment="1" applyProtection="1">
      <alignment horizontal="left" vertical="center" shrinkToFit="1"/>
      <protection/>
    </xf>
    <xf numFmtId="0" fontId="21" fillId="0" borderId="54" xfId="0" applyFont="1" applyBorder="1" applyAlignment="1" applyProtection="1">
      <alignment horizontal="left" vertical="center" wrapText="1"/>
      <protection/>
    </xf>
    <xf numFmtId="0" fontId="21" fillId="0" borderId="11" xfId="0" applyFont="1" applyBorder="1" applyAlignment="1" applyProtection="1">
      <alignment vertical="center" wrapText="1" shrinkToFit="1"/>
      <protection/>
    </xf>
    <xf numFmtId="49" fontId="21" fillId="0" borderId="54" xfId="0" applyNumberFormat="1" applyFont="1" applyBorder="1" applyAlignment="1" applyProtection="1">
      <alignment horizontal="center" vertical="center"/>
      <protection/>
    </xf>
    <xf numFmtId="0" fontId="21" fillId="0" borderId="54" xfId="0" applyFont="1" applyBorder="1" applyAlignment="1" applyProtection="1">
      <alignment vertical="center" wrapText="1"/>
      <protection/>
    </xf>
    <xf numFmtId="0" fontId="21" fillId="0" borderId="54" xfId="0" applyFont="1" applyBorder="1" applyAlignment="1" applyProtection="1">
      <alignment horizontal="left" vertical="center"/>
      <protection/>
    </xf>
    <xf numFmtId="0" fontId="21" fillId="0" borderId="54" xfId="0" applyFont="1" applyBorder="1" applyAlignment="1" applyProtection="1">
      <alignment horizontal="left" vertical="center" wrapText="1" shrinkToFit="1"/>
      <protection/>
    </xf>
    <xf numFmtId="49" fontId="21" fillId="34" borderId="54" xfId="0" applyNumberFormat="1" applyFont="1" applyFill="1" applyBorder="1" applyAlignment="1" applyProtection="1">
      <alignment horizontal="center" vertical="center"/>
      <protection/>
    </xf>
    <xf numFmtId="0" fontId="21" fillId="34" borderId="54" xfId="0" applyFont="1" applyFill="1" applyBorder="1" applyAlignment="1" applyProtection="1">
      <alignment horizontal="left" vertical="center" wrapText="1" shrinkToFit="1"/>
      <protection/>
    </xf>
    <xf numFmtId="0" fontId="21" fillId="34" borderId="54" xfId="0" applyFont="1" applyFill="1" applyBorder="1" applyAlignment="1" applyProtection="1">
      <alignment horizontal="center" vertical="center"/>
      <protection/>
    </xf>
    <xf numFmtId="0" fontId="24" fillId="34" borderId="54" xfId="0" applyFont="1" applyFill="1" applyBorder="1" applyAlignment="1" applyProtection="1">
      <alignment horizontal="center" vertical="center"/>
      <protection/>
    </xf>
    <xf numFmtId="0" fontId="21" fillId="34" borderId="54" xfId="0" applyFont="1" applyFill="1" applyBorder="1" applyAlignment="1" applyProtection="1">
      <alignment vertical="center" wrapText="1"/>
      <protection/>
    </xf>
    <xf numFmtId="0" fontId="21" fillId="34" borderId="0" xfId="0" applyFont="1" applyFill="1" applyAlignment="1" applyProtection="1">
      <alignment vertical="center"/>
      <protection/>
    </xf>
    <xf numFmtId="0" fontId="21" fillId="34" borderId="54" xfId="0" applyFont="1" applyFill="1" applyBorder="1" applyAlignment="1" applyProtection="1">
      <alignment vertical="center" wrapText="1" shrinkToFit="1"/>
      <protection/>
    </xf>
    <xf numFmtId="0" fontId="21" fillId="34" borderId="0" xfId="0" applyFont="1" applyFill="1" applyAlignment="1" applyProtection="1">
      <alignment vertical="center" wrapText="1"/>
      <protection/>
    </xf>
    <xf numFmtId="49" fontId="22" fillId="0" borderId="0" xfId="0" applyNumberFormat="1" applyFont="1" applyAlignment="1" applyProtection="1">
      <alignment vertical="center"/>
      <protection/>
    </xf>
    <xf numFmtId="0" fontId="22" fillId="0" borderId="0" xfId="0" applyFont="1" applyAlignment="1" applyProtection="1">
      <alignment vertical="center"/>
      <protection/>
    </xf>
    <xf numFmtId="49" fontId="21" fillId="0" borderId="0" xfId="0" applyNumberFormat="1" applyFont="1" applyAlignment="1" applyProtection="1">
      <alignment vertical="center"/>
      <protection/>
    </xf>
    <xf numFmtId="0" fontId="6" fillId="0" borderId="0" xfId="0"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wrapText="1"/>
      <protection/>
    </xf>
    <xf numFmtId="0" fontId="6" fillId="0" borderId="55" xfId="0" applyFont="1" applyFill="1" applyBorder="1" applyAlignment="1" applyProtection="1">
      <alignment horizontal="left" vertical="center"/>
      <protection/>
    </xf>
    <xf numFmtId="0" fontId="6" fillId="0" borderId="31" xfId="0" applyFont="1" applyFill="1" applyBorder="1" applyAlignment="1" applyProtection="1">
      <alignment horizontal="left" vertical="center"/>
      <protection/>
    </xf>
    <xf numFmtId="0" fontId="6" fillId="0" borderId="30" xfId="0" applyFont="1" applyFill="1" applyBorder="1" applyAlignment="1" applyProtection="1">
      <alignment horizontal="left" vertical="center"/>
      <protection/>
    </xf>
    <xf numFmtId="49" fontId="6" fillId="0" borderId="30" xfId="0" applyNumberFormat="1"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0" fontId="11" fillId="0" borderId="0" xfId="0" applyFont="1" applyFill="1" applyAlignment="1" applyProtection="1">
      <alignment horizontal="left" vertical="center"/>
      <protection/>
    </xf>
    <xf numFmtId="0" fontId="11" fillId="0" borderId="0" xfId="0" applyFont="1" applyFill="1" applyBorder="1" applyAlignment="1" applyProtection="1">
      <alignment horizontal="justify" vertical="center" wrapText="1"/>
      <protection/>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protection/>
    </xf>
    <xf numFmtId="0" fontId="6" fillId="0" borderId="15" xfId="0" applyFont="1" applyFill="1" applyBorder="1" applyAlignment="1" applyProtection="1">
      <alignment horizontal="center" vertical="center"/>
      <protection/>
    </xf>
    <xf numFmtId="0" fontId="6" fillId="0" borderId="17"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19"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justify" vertical="center"/>
      <protection/>
    </xf>
    <xf numFmtId="0" fontId="6" fillId="0" borderId="20" xfId="0" applyFont="1" applyFill="1" applyBorder="1" applyAlignment="1" applyProtection="1">
      <alignment horizontal="justify" vertical="center"/>
      <protection/>
    </xf>
    <xf numFmtId="0" fontId="6" fillId="0" borderId="12" xfId="0" applyFont="1" applyFill="1" applyBorder="1" applyAlignment="1" applyProtection="1">
      <alignment horizontal="justify" vertical="center"/>
      <protection/>
    </xf>
    <xf numFmtId="0" fontId="6" fillId="0" borderId="13" xfId="0" applyFont="1" applyFill="1" applyBorder="1" applyAlignment="1" applyProtection="1">
      <alignment horizontal="justify" vertical="center"/>
      <protection/>
    </xf>
    <xf numFmtId="0" fontId="6" fillId="0" borderId="0" xfId="0" applyNumberFormat="1" applyFont="1" applyFill="1" applyBorder="1" applyAlignment="1" applyProtection="1">
      <alignment horizontal="left" vertical="center" shrinkToFit="1"/>
      <protection/>
    </xf>
    <xf numFmtId="49" fontId="6" fillId="0" borderId="11" xfId="0" applyNumberFormat="1" applyFont="1" applyFill="1" applyBorder="1" applyAlignment="1" applyProtection="1">
      <alignment vertical="center"/>
      <protection/>
    </xf>
    <xf numFmtId="49" fontId="6" fillId="0" borderId="12" xfId="0" applyNumberFormat="1" applyFont="1" applyFill="1" applyBorder="1" applyAlignment="1" applyProtection="1">
      <alignment vertical="center"/>
      <protection/>
    </xf>
    <xf numFmtId="0" fontId="6" fillId="0" borderId="0" xfId="0" applyFont="1" applyAlignment="1" applyProtection="1">
      <alignment vertical="center"/>
      <protection/>
    </xf>
    <xf numFmtId="0" fontId="6" fillId="0" borderId="54" xfId="0" applyFont="1" applyBorder="1" applyAlignment="1" applyProtection="1">
      <alignment horizontal="center" vertical="center"/>
      <protection/>
    </xf>
    <xf numFmtId="49" fontId="6" fillId="0" borderId="54" xfId="0" applyNumberFormat="1" applyFont="1" applyBorder="1" applyAlignment="1" applyProtection="1">
      <alignment horizontal="center" vertical="center"/>
      <protection/>
    </xf>
    <xf numFmtId="0" fontId="6" fillId="0" borderId="54" xfId="0" applyFont="1" applyBorder="1" applyAlignment="1" applyProtection="1">
      <alignment horizontal="left" vertical="center" wrapText="1" shrinkToFit="1"/>
      <protection/>
    </xf>
    <xf numFmtId="0" fontId="18" fillId="0" borderId="54" xfId="0" applyFont="1" applyBorder="1" applyAlignment="1" applyProtection="1">
      <alignment horizontal="center" vertical="center"/>
      <protection/>
    </xf>
    <xf numFmtId="0" fontId="6" fillId="0" borderId="54" xfId="0" applyFont="1" applyBorder="1" applyAlignment="1" applyProtection="1">
      <alignment vertical="center" wrapText="1"/>
      <protection/>
    </xf>
    <xf numFmtId="0" fontId="6" fillId="0" borderId="54" xfId="0" applyFont="1" applyBorder="1" applyAlignment="1" applyProtection="1">
      <alignment vertical="center" wrapText="1" shrinkToFit="1"/>
      <protection/>
    </xf>
    <xf numFmtId="0" fontId="25" fillId="0" borderId="54" xfId="0" applyFont="1" applyBorder="1" applyAlignment="1" applyProtection="1">
      <alignment vertical="center" wrapText="1"/>
      <protection/>
    </xf>
    <xf numFmtId="0" fontId="6" fillId="0" borderId="0" xfId="0" applyFont="1" applyAlignment="1" applyProtection="1">
      <alignment vertical="center" wrapText="1"/>
      <protection/>
    </xf>
    <xf numFmtId="177" fontId="4" fillId="0" borderId="0" xfId="0" applyNumberFormat="1" applyFont="1" applyFill="1" applyBorder="1" applyAlignment="1" applyProtection="1">
      <alignment horizontal="center" vertical="center"/>
      <protection/>
    </xf>
    <xf numFmtId="49" fontId="4" fillId="0" borderId="56" xfId="0" applyNumberFormat="1" applyFont="1" applyFill="1" applyBorder="1" applyAlignment="1" applyProtection="1">
      <alignment horizontal="left" vertical="center" wrapText="1"/>
      <protection/>
    </xf>
    <xf numFmtId="49" fontId="4" fillId="0" borderId="26" xfId="0" applyNumberFormat="1" applyFont="1" applyFill="1" applyBorder="1" applyAlignment="1" applyProtection="1">
      <alignment horizontal="left" vertical="center" wrapText="1"/>
      <protection/>
    </xf>
    <xf numFmtId="49" fontId="4" fillId="0" borderId="57"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center" vertical="center" shrinkToFit="1"/>
      <protection/>
    </xf>
    <xf numFmtId="0" fontId="4" fillId="0" borderId="0" xfId="0" applyNumberFormat="1" applyFont="1" applyBorder="1" applyAlignment="1" applyProtection="1">
      <alignment horizontal="center" vertical="center" shrinkToFit="1"/>
      <protection/>
    </xf>
    <xf numFmtId="49" fontId="12" fillId="0" borderId="14" xfId="0" applyNumberFormat="1" applyFont="1" applyFill="1" applyBorder="1" applyAlignment="1" applyProtection="1">
      <alignment horizontal="left" vertical="center"/>
      <protection/>
    </xf>
    <xf numFmtId="49" fontId="12" fillId="0" borderId="15" xfId="0" applyNumberFormat="1" applyFont="1" applyFill="1" applyBorder="1" applyAlignment="1" applyProtection="1">
      <alignment horizontal="left" vertical="center"/>
      <protection/>
    </xf>
    <xf numFmtId="49" fontId="12" fillId="0" borderId="15"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vertical="center"/>
      <protection/>
    </xf>
    <xf numFmtId="199" fontId="4" fillId="0" borderId="0" xfId="0" applyNumberFormat="1" applyFont="1" applyAlignment="1" applyProtection="1">
      <alignment horizontal="center" vertical="center" shrinkToFit="1"/>
      <protection/>
    </xf>
    <xf numFmtId="0" fontId="4" fillId="0" borderId="30" xfId="0" applyNumberFormat="1" applyFont="1" applyFill="1" applyBorder="1" applyAlignment="1" applyProtection="1">
      <alignment horizontal="left" vertical="center"/>
      <protection/>
    </xf>
    <xf numFmtId="0" fontId="4" fillId="0" borderId="28" xfId="0" applyNumberFormat="1" applyFont="1" applyFill="1" applyBorder="1" applyAlignment="1" applyProtection="1">
      <alignment horizontal="left" vertical="center"/>
      <protection/>
    </xf>
    <xf numFmtId="49" fontId="94"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horizontal="left" vertical="top"/>
      <protection/>
    </xf>
    <xf numFmtId="38" fontId="1" fillId="0" borderId="15" xfId="49"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95" fillId="0" borderId="15" xfId="0" applyNumberFormat="1" applyFont="1" applyFill="1" applyBorder="1" applyAlignment="1" applyProtection="1">
      <alignment horizontal="center" vertical="center"/>
      <protection/>
    </xf>
    <xf numFmtId="0" fontId="95" fillId="0" borderId="23" xfId="0" applyNumberFormat="1" applyFont="1" applyFill="1" applyBorder="1" applyAlignment="1" applyProtection="1">
      <alignment horizontal="center" vertical="center"/>
      <protection/>
    </xf>
    <xf numFmtId="0" fontId="95" fillId="0" borderId="0" xfId="0" applyNumberFormat="1" applyFont="1" applyFill="1" applyBorder="1" applyAlignment="1" applyProtection="1">
      <alignment horizontal="center" vertical="center"/>
      <protection/>
    </xf>
    <xf numFmtId="0" fontId="95" fillId="0" borderId="10" xfId="0" applyNumberFormat="1" applyFont="1" applyFill="1" applyBorder="1" applyAlignment="1" applyProtection="1">
      <alignment horizontal="center" vertical="center"/>
      <protection/>
    </xf>
    <xf numFmtId="49" fontId="9" fillId="0" borderId="15" xfId="0" applyNumberFormat="1" applyFont="1" applyBorder="1" applyAlignment="1" applyProtection="1">
      <alignment horizontal="left" vertical="top"/>
      <protection/>
    </xf>
    <xf numFmtId="0" fontId="11" fillId="0" borderId="0" xfId="0" applyFont="1" applyAlignment="1" applyProtection="1">
      <alignment horizontal="center" vertical="center"/>
      <protection/>
    </xf>
    <xf numFmtId="0" fontId="11"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Alignment="1" applyProtection="1">
      <alignment horizontal="center" textRotation="255" wrapText="1"/>
      <protection/>
    </xf>
    <xf numFmtId="0" fontId="9" fillId="0" borderId="0" xfId="0" applyFont="1" applyAlignment="1" applyProtection="1">
      <alignment vertical="center"/>
      <protection/>
    </xf>
    <xf numFmtId="49" fontId="9" fillId="0" borderId="0" xfId="0" applyNumberFormat="1" applyFont="1" applyBorder="1" applyAlignment="1" applyProtection="1">
      <alignment horizontal="left" vertical="top"/>
      <protection/>
    </xf>
    <xf numFmtId="0" fontId="95" fillId="0" borderId="16" xfId="0" applyNumberFormat="1" applyFont="1" applyFill="1" applyBorder="1" applyAlignment="1" applyProtection="1">
      <alignment horizontal="right" vertical="center"/>
      <protection/>
    </xf>
    <xf numFmtId="0" fontId="95" fillId="0" borderId="18" xfId="0" applyNumberFormat="1" applyFont="1" applyFill="1" applyBorder="1" applyAlignment="1" applyProtection="1">
      <alignment horizontal="right" vertical="center"/>
      <protection/>
    </xf>
    <xf numFmtId="0" fontId="95" fillId="0" borderId="20" xfId="0" applyNumberFormat="1" applyFont="1" applyFill="1" applyBorder="1" applyAlignment="1" applyProtection="1">
      <alignment horizontal="right" vertical="center"/>
      <protection/>
    </xf>
    <xf numFmtId="0" fontId="4" fillId="0" borderId="16" xfId="0" applyNumberFormat="1" applyFont="1" applyFill="1" applyBorder="1" applyAlignment="1" applyProtection="1">
      <alignment horizontal="right" vertical="center"/>
      <protection/>
    </xf>
    <xf numFmtId="0" fontId="4" fillId="0" borderId="18" xfId="0" applyNumberFormat="1" applyFont="1" applyFill="1" applyBorder="1" applyAlignment="1" applyProtection="1">
      <alignment horizontal="right" vertical="center"/>
      <protection/>
    </xf>
    <xf numFmtId="0" fontId="4" fillId="0" borderId="20" xfId="0" applyNumberFormat="1" applyFont="1" applyFill="1" applyBorder="1" applyAlignment="1" applyProtection="1">
      <alignment horizontal="right" vertical="center"/>
      <protection/>
    </xf>
    <xf numFmtId="0" fontId="4" fillId="0" borderId="32" xfId="0" applyNumberFormat="1" applyFont="1" applyFill="1" applyBorder="1" applyAlignment="1" applyProtection="1">
      <alignment horizontal="right" vertical="center"/>
      <protection/>
    </xf>
    <xf numFmtId="0" fontId="4" fillId="0" borderId="33" xfId="0" applyNumberFormat="1" applyFont="1" applyFill="1" applyBorder="1" applyAlignment="1" applyProtection="1">
      <alignment horizontal="right" vertical="center"/>
      <protection/>
    </xf>
    <xf numFmtId="0" fontId="4" fillId="0" borderId="34" xfId="0" applyNumberFormat="1" applyFont="1" applyFill="1" applyBorder="1" applyAlignment="1" applyProtection="1">
      <alignment horizontal="right" vertical="center"/>
      <protection/>
    </xf>
    <xf numFmtId="0" fontId="15" fillId="0" borderId="20" xfId="0" applyNumberFormat="1" applyFont="1" applyBorder="1" applyAlignment="1" applyProtection="1">
      <alignment horizontal="center" vertical="center"/>
      <protection/>
    </xf>
    <xf numFmtId="0" fontId="24" fillId="28" borderId="54" xfId="0" applyFont="1" applyFill="1" applyBorder="1" applyAlignment="1" applyProtection="1">
      <alignment horizontal="center" vertical="center"/>
      <protection locked="0"/>
    </xf>
    <xf numFmtId="0" fontId="24" fillId="35" borderId="54" xfId="0" applyFont="1" applyFill="1" applyBorder="1" applyAlignment="1" applyProtection="1">
      <alignment horizontal="center" vertical="center"/>
      <protection/>
    </xf>
    <xf numFmtId="0" fontId="6" fillId="28" borderId="43" xfId="0" applyFont="1" applyFill="1" applyBorder="1" applyAlignment="1" applyProtection="1">
      <alignment horizontal="left" vertical="center" shrinkToFit="1"/>
      <protection locked="0"/>
    </xf>
    <xf numFmtId="0" fontId="6" fillId="28" borderId="25" xfId="0" applyFont="1" applyFill="1" applyBorder="1" applyAlignment="1" applyProtection="1">
      <alignment horizontal="left" vertical="center" shrinkToFit="1"/>
      <protection locked="0"/>
    </xf>
    <xf numFmtId="0" fontId="6" fillId="28" borderId="46" xfId="0" applyFont="1" applyFill="1" applyBorder="1" applyAlignment="1" applyProtection="1">
      <alignment horizontal="left" vertical="center" shrinkToFit="1"/>
      <protection locked="0"/>
    </xf>
    <xf numFmtId="0" fontId="6" fillId="28" borderId="58" xfId="0" applyFont="1" applyFill="1" applyBorder="1" applyAlignment="1" applyProtection="1">
      <alignment horizontal="left" vertical="center" shrinkToFit="1"/>
      <protection locked="0"/>
    </xf>
    <xf numFmtId="0" fontId="6" fillId="28" borderId="59" xfId="0" applyFont="1" applyFill="1" applyBorder="1" applyAlignment="1" applyProtection="1">
      <alignment horizontal="left" vertical="center" shrinkToFit="1"/>
      <protection locked="0"/>
    </xf>
    <xf numFmtId="0" fontId="6" fillId="28" borderId="60" xfId="0" applyFont="1" applyFill="1" applyBorder="1" applyAlignment="1" applyProtection="1">
      <alignment horizontal="left" vertical="center" shrinkToFit="1"/>
      <protection locked="0"/>
    </xf>
    <xf numFmtId="0" fontId="6" fillId="28" borderId="44" xfId="0" applyFont="1" applyFill="1" applyBorder="1" applyAlignment="1" applyProtection="1">
      <alignment horizontal="center" vertical="center" shrinkToFit="1"/>
      <protection locked="0"/>
    </xf>
    <xf numFmtId="0" fontId="6" fillId="28" borderId="61" xfId="0" applyFont="1" applyFill="1" applyBorder="1" applyAlignment="1" applyProtection="1">
      <alignment horizontal="center" vertical="center" shrinkToFit="1"/>
      <protection locked="0"/>
    </xf>
    <xf numFmtId="38" fontId="6" fillId="28" borderId="58" xfId="49" applyFont="1" applyFill="1" applyBorder="1" applyAlignment="1" applyProtection="1">
      <alignment horizontal="center" vertical="center" shrinkToFit="1"/>
      <protection locked="0"/>
    </xf>
    <xf numFmtId="38" fontId="6" fillId="28" borderId="44" xfId="49" applyFont="1" applyFill="1" applyBorder="1" applyAlignment="1" applyProtection="1">
      <alignment horizontal="center" vertical="center" shrinkToFit="1"/>
      <protection locked="0"/>
    </xf>
    <xf numFmtId="38" fontId="6" fillId="28" borderId="61" xfId="49" applyFont="1" applyFill="1" applyBorder="1" applyAlignment="1" applyProtection="1">
      <alignment horizontal="right" vertical="center" shrinkToFit="1"/>
      <protection locked="0"/>
    </xf>
    <xf numFmtId="0" fontId="6" fillId="28" borderId="45" xfId="0" applyFont="1" applyFill="1" applyBorder="1" applyAlignment="1" applyProtection="1">
      <alignment horizontal="center" vertical="center" shrinkToFit="1"/>
      <protection locked="0"/>
    </xf>
    <xf numFmtId="0" fontId="6" fillId="28" borderId="62" xfId="0" applyFont="1" applyFill="1" applyBorder="1" applyAlignment="1" applyProtection="1">
      <alignment horizontal="center" vertical="center" shrinkToFit="1"/>
      <protection locked="0"/>
    </xf>
    <xf numFmtId="38" fontId="6" fillId="28" borderId="59" xfId="49" applyFont="1" applyFill="1" applyBorder="1" applyAlignment="1" applyProtection="1">
      <alignment horizontal="center" vertical="center" shrinkToFit="1"/>
      <protection locked="0"/>
    </xf>
    <xf numFmtId="38" fontId="6" fillId="28" borderId="45" xfId="49" applyFont="1" applyFill="1" applyBorder="1" applyAlignment="1" applyProtection="1">
      <alignment horizontal="center" vertical="center" shrinkToFit="1"/>
      <protection locked="0"/>
    </xf>
    <xf numFmtId="38" fontId="6" fillId="28" borderId="62" xfId="49" applyFont="1" applyFill="1" applyBorder="1" applyAlignment="1" applyProtection="1">
      <alignment horizontal="right" vertical="center" shrinkToFit="1"/>
      <protection locked="0"/>
    </xf>
    <xf numFmtId="0" fontId="6" fillId="28" borderId="47" xfId="0" applyFont="1" applyFill="1" applyBorder="1" applyAlignment="1" applyProtection="1">
      <alignment horizontal="center" vertical="center" shrinkToFit="1"/>
      <protection locked="0"/>
    </xf>
    <xf numFmtId="0" fontId="6" fillId="28" borderId="63" xfId="0" applyFont="1" applyFill="1" applyBorder="1" applyAlignment="1" applyProtection="1">
      <alignment horizontal="center" vertical="center" shrinkToFit="1"/>
      <protection locked="0"/>
    </xf>
    <xf numFmtId="38" fontId="6" fillId="28" borderId="60" xfId="49" applyFont="1" applyFill="1" applyBorder="1" applyAlignment="1" applyProtection="1">
      <alignment horizontal="center" vertical="center" shrinkToFit="1"/>
      <protection locked="0"/>
    </xf>
    <xf numFmtId="38" fontId="6" fillId="28" borderId="47" xfId="49" applyFont="1" applyFill="1" applyBorder="1" applyAlignment="1" applyProtection="1">
      <alignment horizontal="center" vertical="center" shrinkToFit="1"/>
      <protection locked="0"/>
    </xf>
    <xf numFmtId="38" fontId="6" fillId="28" borderId="63" xfId="49" applyFont="1" applyFill="1" applyBorder="1" applyAlignment="1" applyProtection="1">
      <alignment horizontal="right" vertical="center" shrinkToFit="1"/>
      <protection locked="0"/>
    </xf>
    <xf numFmtId="0" fontId="6" fillId="28" borderId="58" xfId="0" applyFont="1" applyFill="1" applyBorder="1" applyAlignment="1" applyProtection="1">
      <alignment horizontal="center" vertical="center" shrinkToFit="1"/>
      <protection locked="0"/>
    </xf>
    <xf numFmtId="0" fontId="6" fillId="28" borderId="59" xfId="0" applyFont="1" applyFill="1" applyBorder="1" applyAlignment="1" applyProtection="1">
      <alignment horizontal="center" vertical="center" shrinkToFit="1"/>
      <protection locked="0"/>
    </xf>
    <xf numFmtId="0" fontId="6" fillId="28" borderId="60" xfId="0" applyFont="1" applyFill="1" applyBorder="1" applyAlignment="1" applyProtection="1">
      <alignment horizontal="center" vertical="center" shrinkToFit="1"/>
      <protection locked="0"/>
    </xf>
    <xf numFmtId="38" fontId="6" fillId="0" borderId="61" xfId="49" applyNumberFormat="1" applyFont="1" applyFill="1" applyBorder="1" applyAlignment="1" applyProtection="1">
      <alignment horizontal="center" vertical="center" shrinkToFit="1"/>
      <protection/>
    </xf>
    <xf numFmtId="38" fontId="6" fillId="0" borderId="62" xfId="49" applyNumberFormat="1" applyFont="1" applyFill="1" applyBorder="1" applyAlignment="1" applyProtection="1">
      <alignment horizontal="center" vertical="center" shrinkToFit="1"/>
      <protection/>
    </xf>
    <xf numFmtId="38" fontId="6" fillId="0" borderId="63" xfId="49" applyNumberFormat="1" applyFont="1" applyFill="1" applyBorder="1" applyAlignment="1" applyProtection="1">
      <alignment horizontal="center" vertical="center" shrinkToFit="1"/>
      <protection/>
    </xf>
    <xf numFmtId="0" fontId="91" fillId="0" borderId="0" xfId="0" applyNumberFormat="1" applyFont="1" applyBorder="1" applyAlignment="1" applyProtection="1">
      <alignment horizontal="left" vertical="center"/>
      <protection/>
    </xf>
    <xf numFmtId="0" fontId="6" fillId="28" borderId="43" xfId="0" applyFont="1" applyFill="1" applyBorder="1" applyAlignment="1" applyProtection="1">
      <alignment horizontal="center" vertical="center" shrinkToFit="1"/>
      <protection locked="0"/>
    </xf>
    <xf numFmtId="0" fontId="6" fillId="28" borderId="25" xfId="0" applyFont="1" applyFill="1" applyBorder="1" applyAlignment="1" applyProtection="1">
      <alignment horizontal="center" vertical="center" shrinkToFit="1"/>
      <protection locked="0"/>
    </xf>
    <xf numFmtId="0" fontId="6" fillId="36" borderId="13" xfId="0" applyNumberFormat="1" applyFont="1" applyFill="1" applyBorder="1" applyAlignment="1" applyProtection="1">
      <alignment vertical="center"/>
      <protection/>
    </xf>
    <xf numFmtId="178" fontId="91" fillId="0" borderId="64" xfId="0" applyNumberFormat="1" applyFont="1" applyFill="1" applyBorder="1" applyAlignment="1" applyProtection="1">
      <alignment vertical="center"/>
      <protection/>
    </xf>
    <xf numFmtId="178" fontId="91" fillId="0" borderId="33" xfId="0" applyNumberFormat="1" applyFont="1" applyFill="1" applyBorder="1" applyAlignment="1" applyProtection="1">
      <alignment vertical="center"/>
      <protection/>
    </xf>
    <xf numFmtId="178" fontId="91" fillId="0" borderId="65" xfId="0" applyNumberFormat="1" applyFont="1" applyFill="1" applyBorder="1" applyAlignment="1" applyProtection="1">
      <alignment vertical="center"/>
      <protection/>
    </xf>
    <xf numFmtId="0" fontId="96" fillId="0" borderId="0" xfId="0" applyNumberFormat="1" applyFont="1" applyBorder="1" applyAlignment="1" applyProtection="1">
      <alignment horizontal="left" vertical="center"/>
      <protection/>
    </xf>
    <xf numFmtId="0" fontId="91" fillId="0" borderId="0" xfId="0" applyNumberFormat="1" applyFont="1" applyBorder="1" applyAlignment="1" applyProtection="1">
      <alignment horizontal="center" vertical="center"/>
      <protection/>
    </xf>
    <xf numFmtId="38" fontId="6" fillId="0" borderId="12" xfId="49" applyFont="1" applyFill="1" applyBorder="1" applyAlignment="1" applyProtection="1">
      <alignment horizontal="center" vertical="center" shrinkToFit="1"/>
      <protection/>
    </xf>
    <xf numFmtId="38" fontId="6" fillId="0" borderId="13" xfId="49" applyFont="1" applyFill="1" applyBorder="1" applyAlignment="1" applyProtection="1">
      <alignment horizontal="center" vertical="center" shrinkToFit="1"/>
      <protection/>
    </xf>
    <xf numFmtId="190" fontId="18" fillId="28" borderId="11" xfId="0" applyNumberFormat="1" applyFont="1" applyFill="1" applyBorder="1" applyAlignment="1" applyProtection="1">
      <alignment vertical="center" shrinkToFit="1"/>
      <protection locked="0"/>
    </xf>
    <xf numFmtId="190" fontId="18" fillId="28" borderId="12" xfId="0" applyNumberFormat="1" applyFont="1" applyFill="1" applyBorder="1" applyAlignment="1" applyProtection="1">
      <alignment vertical="center" shrinkToFit="1"/>
      <protection locked="0"/>
    </xf>
    <xf numFmtId="189" fontId="1" fillId="0" borderId="12"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vertical="center" shrinkToFit="1"/>
      <protection/>
    </xf>
    <xf numFmtId="49" fontId="4" fillId="0" borderId="18" xfId="0" applyNumberFormat="1" applyFont="1" applyFill="1" applyBorder="1" applyAlignment="1" applyProtection="1">
      <alignment vertical="center" shrinkToFit="1"/>
      <protection/>
    </xf>
    <xf numFmtId="184" fontId="18" fillId="0" borderId="11" xfId="0" applyNumberFormat="1" applyFont="1" applyFill="1" applyBorder="1" applyAlignment="1" applyProtection="1">
      <alignment vertical="center" shrinkToFit="1"/>
      <protection/>
    </xf>
    <xf numFmtId="184" fontId="18" fillId="0" borderId="12" xfId="0" applyNumberFormat="1" applyFont="1" applyFill="1" applyBorder="1" applyAlignment="1" applyProtection="1">
      <alignment vertical="center" shrinkToFit="1"/>
      <protection/>
    </xf>
    <xf numFmtId="189" fontId="1" fillId="0" borderId="11" xfId="0" applyNumberFormat="1" applyFont="1" applyFill="1" applyBorder="1" applyAlignment="1" applyProtection="1">
      <alignment vertical="center" shrinkToFit="1"/>
      <protection/>
    </xf>
    <xf numFmtId="49" fontId="4" fillId="0" borderId="11" xfId="0" applyNumberFormat="1" applyFont="1" applyFill="1" applyBorder="1" applyAlignment="1" applyProtection="1">
      <alignment horizontal="center" vertical="center" shrinkToFit="1"/>
      <protection/>
    </xf>
    <xf numFmtId="184" fontId="1" fillId="28" borderId="17" xfId="0" applyNumberFormat="1" applyFont="1" applyFill="1" applyBorder="1" applyAlignment="1" applyProtection="1">
      <alignment horizontal="right" vertical="center" shrinkToFit="1"/>
      <protection locked="0"/>
    </xf>
    <xf numFmtId="184" fontId="1" fillId="28" borderId="0" xfId="0" applyNumberFormat="1" applyFont="1" applyFill="1" applyBorder="1" applyAlignment="1" applyProtection="1">
      <alignment horizontal="right" vertical="center" shrinkToFit="1"/>
      <protection locked="0"/>
    </xf>
    <xf numFmtId="49" fontId="6" fillId="0" borderId="0" xfId="0" applyNumberFormat="1" applyFont="1" applyBorder="1" applyAlignment="1" applyProtection="1">
      <alignment vertical="center"/>
      <protection/>
    </xf>
    <xf numFmtId="49" fontId="6" fillId="0" borderId="18" xfId="0" applyNumberFormat="1" applyFont="1" applyBorder="1" applyAlignment="1" applyProtection="1">
      <alignment horizontal="center" vertical="center"/>
      <protection/>
    </xf>
    <xf numFmtId="0" fontId="6" fillId="0" borderId="11" xfId="0" applyFont="1" applyFill="1" applyBorder="1" applyAlignment="1" applyProtection="1">
      <alignment horizontal="center" vertical="top" textRotation="255"/>
      <protection/>
    </xf>
    <xf numFmtId="0" fontId="6" fillId="0" borderId="49" xfId="0" applyFont="1" applyFill="1" applyBorder="1" applyAlignment="1" applyProtection="1">
      <alignment horizontal="center" vertical="top" textRotation="255"/>
      <protection/>
    </xf>
    <xf numFmtId="0" fontId="6" fillId="0" borderId="13" xfId="0" applyFont="1" applyFill="1" applyBorder="1" applyAlignment="1" applyProtection="1">
      <alignment horizontal="center" vertical="top" textRotation="255"/>
      <protection/>
    </xf>
    <xf numFmtId="0" fontId="6" fillId="0" borderId="48" xfId="0" applyFont="1" applyFill="1" applyBorder="1" applyAlignment="1" applyProtection="1">
      <alignment vertical="top" textRotation="255"/>
      <protection/>
    </xf>
    <xf numFmtId="0" fontId="6" fillId="0" borderId="50" xfId="0" applyFont="1" applyFill="1" applyBorder="1" applyAlignment="1" applyProtection="1">
      <alignment vertical="top" textRotation="255"/>
      <protection/>
    </xf>
    <xf numFmtId="0" fontId="6" fillId="0" borderId="48" xfId="0" applyFont="1" applyBorder="1" applyAlignment="1" applyProtection="1">
      <alignment horizontal="center" vertical="center" shrinkToFit="1"/>
      <protection/>
    </xf>
    <xf numFmtId="0" fontId="6" fillId="0" borderId="49" xfId="0" applyFont="1" applyBorder="1" applyAlignment="1" applyProtection="1">
      <alignment horizontal="center" vertical="center" shrinkToFit="1"/>
      <protection/>
    </xf>
    <xf numFmtId="0" fontId="6" fillId="0" borderId="50" xfId="0" applyFont="1" applyBorder="1" applyAlignment="1" applyProtection="1">
      <alignment horizontal="center" vertical="center" shrinkToFit="1"/>
      <protection/>
    </xf>
    <xf numFmtId="0" fontId="6" fillId="0" borderId="49" xfId="0" applyFont="1" applyFill="1" applyBorder="1" applyAlignment="1" applyProtection="1">
      <alignment vertical="top" textRotation="255" shrinkToFit="1"/>
      <protection/>
    </xf>
    <xf numFmtId="0" fontId="6" fillId="0" borderId="48" xfId="0" applyFont="1" applyFill="1" applyBorder="1" applyAlignment="1" applyProtection="1">
      <alignment horizontal="center" vertical="top" textRotation="255" wrapText="1"/>
      <protection/>
    </xf>
    <xf numFmtId="0" fontId="6" fillId="0" borderId="49" xfId="0" applyFont="1" applyFill="1" applyBorder="1" applyAlignment="1" applyProtection="1">
      <alignment horizontal="center" vertical="top" textRotation="255" wrapText="1"/>
      <protection/>
    </xf>
    <xf numFmtId="0" fontId="6" fillId="0" borderId="50" xfId="0" applyFont="1" applyFill="1" applyBorder="1" applyAlignment="1" applyProtection="1">
      <alignment horizontal="center" vertical="top" textRotation="255" wrapText="1"/>
      <protection/>
    </xf>
    <xf numFmtId="0" fontId="6" fillId="0" borderId="49" xfId="0" applyFont="1" applyFill="1" applyBorder="1" applyAlignment="1" applyProtection="1">
      <alignment horizontal="center" vertical="top" textRotation="255" shrinkToFit="1"/>
      <protection/>
    </xf>
    <xf numFmtId="38" fontId="6" fillId="0" borderId="49" xfId="49" applyFont="1" applyBorder="1" applyAlignment="1" applyProtection="1">
      <alignment horizontal="center" vertical="center" shrinkToFit="1"/>
      <protection/>
    </xf>
    <xf numFmtId="38" fontId="6" fillId="0" borderId="50" xfId="49" applyFont="1" applyBorder="1" applyAlignment="1" applyProtection="1">
      <alignment horizontal="center" vertical="center" shrinkToFit="1"/>
      <protection/>
    </xf>
    <xf numFmtId="0" fontId="6" fillId="28" borderId="66" xfId="0" applyFont="1" applyFill="1" applyBorder="1" applyAlignment="1" applyProtection="1">
      <alignment horizontal="center" vertical="center" shrinkToFit="1"/>
      <protection locked="0"/>
    </xf>
    <xf numFmtId="0" fontId="6" fillId="28" borderId="67" xfId="0" applyFont="1" applyFill="1" applyBorder="1" applyAlignment="1" applyProtection="1">
      <alignment horizontal="center" vertical="center" shrinkToFit="1"/>
      <protection locked="0"/>
    </xf>
    <xf numFmtId="0" fontId="6" fillId="28" borderId="68" xfId="0" applyFont="1" applyFill="1" applyBorder="1" applyAlignment="1" applyProtection="1">
      <alignment horizontal="center" vertical="center" shrinkToFit="1"/>
      <protection locked="0"/>
    </xf>
    <xf numFmtId="0" fontId="6" fillId="28" borderId="69" xfId="0" applyFont="1" applyFill="1" applyBorder="1" applyAlignment="1" applyProtection="1">
      <alignment horizontal="center" vertical="center" shrinkToFit="1"/>
      <protection locked="0"/>
    </xf>
    <xf numFmtId="0" fontId="6" fillId="28" borderId="70" xfId="0" applyFont="1" applyFill="1" applyBorder="1" applyAlignment="1" applyProtection="1">
      <alignment horizontal="center" vertical="center" shrinkToFit="1"/>
      <protection locked="0"/>
    </xf>
    <xf numFmtId="38" fontId="6" fillId="0" borderId="48" xfId="49" applyFont="1" applyBorder="1" applyAlignment="1" applyProtection="1">
      <alignment horizontal="center" vertical="center" shrinkToFit="1"/>
      <protection/>
    </xf>
    <xf numFmtId="38" fontId="18" fillId="28" borderId="12" xfId="49" applyFont="1" applyFill="1" applyBorder="1" applyAlignment="1" applyProtection="1">
      <alignment horizontal="right" vertical="center"/>
      <protection locked="0"/>
    </xf>
    <xf numFmtId="38" fontId="18" fillId="28" borderId="11" xfId="49" applyFont="1" applyFill="1" applyBorder="1" applyAlignment="1" applyProtection="1">
      <alignment horizontal="right" vertical="center"/>
      <protection locked="0"/>
    </xf>
    <xf numFmtId="202" fontId="6" fillId="28" borderId="0" xfId="0" applyNumberFormat="1" applyFont="1" applyFill="1" applyBorder="1" applyAlignment="1" applyProtection="1">
      <alignment horizontal="left" vertical="center" shrinkToFit="1"/>
      <protection locked="0"/>
    </xf>
    <xf numFmtId="0" fontId="6" fillId="28" borderId="71" xfId="0" applyFont="1" applyFill="1" applyBorder="1" applyAlignment="1" applyProtection="1">
      <alignment horizontal="center" vertical="center" shrinkToFit="1"/>
      <protection locked="0"/>
    </xf>
    <xf numFmtId="0" fontId="6" fillId="28" borderId="72" xfId="0" applyFont="1" applyFill="1" applyBorder="1" applyAlignment="1" applyProtection="1">
      <alignment horizontal="center" vertical="center" shrinkToFit="1"/>
      <protection locked="0"/>
    </xf>
    <xf numFmtId="0" fontId="6" fillId="28" borderId="73" xfId="0" applyFont="1" applyFill="1" applyBorder="1" applyAlignment="1" applyProtection="1">
      <alignment horizontal="center" vertical="center" shrinkToFit="1"/>
      <protection locked="0"/>
    </xf>
    <xf numFmtId="38" fontId="6" fillId="0" borderId="74" xfId="49" applyFont="1" applyBorder="1" applyAlignment="1" applyProtection="1">
      <alignment horizontal="center" vertical="center" shrinkToFit="1"/>
      <protection/>
    </xf>
    <xf numFmtId="0" fontId="6" fillId="0" borderId="52" xfId="0" applyFont="1" applyBorder="1" applyAlignment="1" applyProtection="1">
      <alignment horizontal="center" vertical="center" shrinkToFit="1"/>
      <protection/>
    </xf>
    <xf numFmtId="0" fontId="6" fillId="0" borderId="48" xfId="0" applyFont="1" applyFill="1" applyBorder="1" applyAlignment="1" applyProtection="1">
      <alignment horizontal="center" vertical="top" textRotation="255"/>
      <protection/>
    </xf>
    <xf numFmtId="0" fontId="6" fillId="0" borderId="50" xfId="0" applyFont="1" applyFill="1" applyBorder="1" applyAlignment="1" applyProtection="1">
      <alignment horizontal="center" vertical="top" textRotation="255"/>
      <protection/>
    </xf>
    <xf numFmtId="0" fontId="6" fillId="0" borderId="75" xfId="0" applyFont="1" applyFill="1" applyBorder="1" applyAlignment="1" applyProtection="1">
      <alignment horizontal="center" vertical="top" textRotation="255" wrapText="1"/>
      <protection/>
    </xf>
    <xf numFmtId="0" fontId="6" fillId="28" borderId="76" xfId="0" applyFont="1" applyFill="1" applyBorder="1" applyAlignment="1" applyProtection="1">
      <alignment horizontal="center" vertical="center" shrinkToFit="1"/>
      <protection locked="0"/>
    </xf>
    <xf numFmtId="49" fontId="18" fillId="28" borderId="0" xfId="0" applyNumberFormat="1" applyFont="1" applyFill="1" applyBorder="1" applyAlignment="1" applyProtection="1">
      <alignment horizontal="left" vertical="center" shrinkToFit="1"/>
      <protection locked="0"/>
    </xf>
    <xf numFmtId="0" fontId="6" fillId="0" borderId="54" xfId="0" applyNumberFormat="1" applyFont="1" applyBorder="1" applyAlignment="1" applyProtection="1">
      <alignment horizontal="center" vertical="center"/>
      <protection/>
    </xf>
    <xf numFmtId="0" fontId="6" fillId="0" borderId="54" xfId="0" applyNumberFormat="1" applyFont="1" applyFill="1" applyBorder="1" applyAlignment="1" applyProtection="1">
      <alignment horizontal="center" vertical="center"/>
      <protection/>
    </xf>
    <xf numFmtId="202" fontId="6" fillId="28" borderId="0" xfId="0" applyNumberFormat="1" applyFont="1" applyFill="1" applyBorder="1" applyAlignment="1" applyProtection="1">
      <alignment horizontal="left" vertical="center" shrinkToFit="1"/>
      <protection locked="0"/>
    </xf>
    <xf numFmtId="49" fontId="97" fillId="0" borderId="0" xfId="0" applyNumberFormat="1" applyFont="1" applyFill="1" applyBorder="1" applyAlignment="1" applyProtection="1">
      <alignment horizontal="left" vertical="center"/>
      <protection/>
    </xf>
    <xf numFmtId="49" fontId="98" fillId="28" borderId="0" xfId="0" applyNumberFormat="1" applyFont="1" applyFill="1" applyBorder="1" applyAlignment="1" applyProtection="1">
      <alignment horizontal="center" vertical="center" shrinkToFit="1"/>
      <protection locked="0"/>
    </xf>
    <xf numFmtId="49" fontId="97" fillId="0" borderId="18" xfId="0" applyNumberFormat="1" applyFont="1" applyFill="1" applyBorder="1" applyAlignment="1" applyProtection="1">
      <alignment vertical="center" wrapText="1"/>
      <protection/>
    </xf>
    <xf numFmtId="0" fontId="99" fillId="0" borderId="0" xfId="0" applyNumberFormat="1" applyFont="1" applyBorder="1" applyAlignment="1" applyProtection="1">
      <alignment horizontal="left" vertical="top" wrapText="1"/>
      <protection/>
    </xf>
    <xf numFmtId="49" fontId="97" fillId="0" borderId="14" xfId="0" applyNumberFormat="1" applyFont="1" applyBorder="1" applyAlignment="1" applyProtection="1">
      <alignment horizontal="center" vertical="center"/>
      <protection/>
    </xf>
    <xf numFmtId="49" fontId="97" fillId="0" borderId="15" xfId="0" applyNumberFormat="1" applyFont="1" applyBorder="1" applyAlignment="1" applyProtection="1">
      <alignment horizontal="center" vertical="center"/>
      <protection/>
    </xf>
    <xf numFmtId="49" fontId="97" fillId="0" borderId="16" xfId="0" applyNumberFormat="1" applyFont="1" applyBorder="1" applyAlignment="1" applyProtection="1">
      <alignment horizontal="center" vertical="center"/>
      <protection/>
    </xf>
    <xf numFmtId="179" fontId="97" fillId="0" borderId="12" xfId="0" applyNumberFormat="1" applyFont="1" applyFill="1" applyBorder="1" applyAlignment="1" applyProtection="1">
      <alignment vertical="center"/>
      <protection/>
    </xf>
    <xf numFmtId="179" fontId="97" fillId="0" borderId="12" xfId="0" applyNumberFormat="1" applyFont="1" applyFill="1" applyBorder="1" applyAlignment="1" applyProtection="1">
      <alignment horizontal="right" vertical="center"/>
      <protection/>
    </xf>
    <xf numFmtId="176" fontId="97" fillId="0" borderId="12" xfId="0" applyNumberFormat="1" applyFont="1" applyFill="1" applyBorder="1" applyAlignment="1" applyProtection="1">
      <alignment horizontal="left" vertical="center"/>
      <protection/>
    </xf>
    <xf numFmtId="49" fontId="97" fillId="0" borderId="12" xfId="0" applyNumberFormat="1" applyFont="1" applyBorder="1" applyAlignment="1" applyProtection="1">
      <alignment vertical="center"/>
      <protection/>
    </xf>
    <xf numFmtId="176" fontId="97" fillId="0" borderId="12" xfId="0" applyNumberFormat="1" applyFont="1" applyFill="1" applyBorder="1" applyAlignment="1" applyProtection="1">
      <alignment vertical="center"/>
      <protection/>
    </xf>
    <xf numFmtId="176" fontId="97" fillId="0" borderId="13" xfId="0" applyNumberFormat="1" applyFont="1" applyFill="1" applyBorder="1" applyAlignment="1" applyProtection="1">
      <alignment vertical="center"/>
      <protection/>
    </xf>
    <xf numFmtId="177" fontId="100" fillId="28" borderId="11" xfId="0" applyNumberFormat="1" applyFont="1" applyFill="1" applyBorder="1" applyAlignment="1" applyProtection="1">
      <alignment vertical="center" shrinkToFit="1"/>
      <protection locked="0"/>
    </xf>
    <xf numFmtId="49" fontId="97" fillId="0" borderId="12" xfId="0" applyNumberFormat="1" applyFont="1" applyFill="1" applyBorder="1" applyAlignment="1" applyProtection="1">
      <alignment horizontal="center" vertical="center"/>
      <protection/>
    </xf>
    <xf numFmtId="49" fontId="97" fillId="0" borderId="13" xfId="0" applyNumberFormat="1" applyFont="1" applyFill="1" applyBorder="1" applyAlignment="1" applyProtection="1">
      <alignment vertical="center"/>
      <protection/>
    </xf>
    <xf numFmtId="177" fontId="100" fillId="28" borderId="12" xfId="0" applyNumberFormat="1" applyFont="1" applyFill="1" applyBorder="1" applyAlignment="1" applyProtection="1">
      <alignment vertical="center" shrinkToFit="1"/>
      <protection locked="0"/>
    </xf>
    <xf numFmtId="0" fontId="0" fillId="28" borderId="12" xfId="0" applyFont="1" applyFill="1" applyBorder="1" applyAlignment="1">
      <alignment vertical="center" shrinkToFit="1"/>
    </xf>
    <xf numFmtId="49" fontId="97" fillId="0" borderId="11" xfId="0" applyNumberFormat="1" applyFont="1" applyFill="1" applyBorder="1" applyAlignment="1" applyProtection="1">
      <alignment horizontal="left" vertical="center"/>
      <protection/>
    </xf>
    <xf numFmtId="49" fontId="97" fillId="0" borderId="12" xfId="0" applyNumberFormat="1" applyFont="1" applyFill="1" applyBorder="1" applyAlignment="1" applyProtection="1">
      <alignment horizontal="left" vertical="center"/>
      <protection/>
    </xf>
    <xf numFmtId="0" fontId="101" fillId="0" borderId="13" xfId="0" applyNumberFormat="1" applyFont="1" applyFill="1" applyBorder="1" applyAlignment="1" applyProtection="1">
      <alignment horizontal="left" vertical="center" wrapText="1"/>
      <protection/>
    </xf>
    <xf numFmtId="0" fontId="102" fillId="0" borderId="0" xfId="0" applyFont="1" applyAlignment="1">
      <alignment/>
    </xf>
    <xf numFmtId="0" fontId="0" fillId="0" borderId="44" xfId="0" applyBorder="1" applyAlignment="1">
      <alignment horizontal="center" vertical="center" shrinkToFit="1"/>
    </xf>
    <xf numFmtId="0" fontId="0" fillId="0" borderId="0" xfId="0" applyAlignment="1">
      <alignment/>
    </xf>
    <xf numFmtId="0" fontId="0" fillId="0" borderId="45" xfId="0" applyBorder="1" applyAlignment="1">
      <alignment horizontal="center" vertical="center" shrinkToFit="1"/>
    </xf>
    <xf numFmtId="0" fontId="0" fillId="0" borderId="66" xfId="0" applyBorder="1" applyAlignment="1">
      <alignment horizontal="center" vertical="center" shrinkToFit="1"/>
    </xf>
    <xf numFmtId="0" fontId="0" fillId="0" borderId="0" xfId="0" applyAlignment="1">
      <alignment horizontal="center"/>
    </xf>
    <xf numFmtId="0" fontId="0" fillId="0" borderId="47" xfId="0" applyBorder="1" applyAlignment="1">
      <alignment horizontal="center" vertical="top" textRotation="255" wrapText="1" indent="1"/>
    </xf>
    <xf numFmtId="0" fontId="0" fillId="0" borderId="47" xfId="0" applyBorder="1" applyAlignment="1">
      <alignment horizontal="center" vertical="top" wrapText="1"/>
    </xf>
    <xf numFmtId="0" fontId="0" fillId="0" borderId="47" xfId="0" applyBorder="1" applyAlignment="1">
      <alignment horizontal="center" vertical="top" textRotation="255" indent="1"/>
    </xf>
    <xf numFmtId="0" fontId="0" fillId="0" borderId="0" xfId="0" applyAlignment="1">
      <alignment vertical="center" textRotation="255"/>
    </xf>
    <xf numFmtId="0" fontId="0" fillId="0" borderId="7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47" xfId="0" applyBorder="1" applyAlignment="1">
      <alignment horizontal="center" vertical="center"/>
    </xf>
    <xf numFmtId="0" fontId="0" fillId="0" borderId="63" xfId="0" applyBorder="1" applyAlignment="1">
      <alignment horizontal="center" vertical="center"/>
    </xf>
    <xf numFmtId="49" fontId="4" fillId="35" borderId="0" xfId="0" applyNumberFormat="1" applyFont="1" applyFill="1" applyBorder="1" applyAlignment="1" applyProtection="1">
      <alignment horizontal="center" vertical="center"/>
      <protection/>
    </xf>
    <xf numFmtId="49" fontId="7" fillId="35" borderId="0" xfId="0" applyNumberFormat="1" applyFont="1" applyFill="1" applyBorder="1" applyAlignment="1" applyProtection="1">
      <alignment horizontal="center" vertical="center"/>
      <protection/>
    </xf>
    <xf numFmtId="0" fontId="6" fillId="0" borderId="77" xfId="0" applyFont="1" applyFill="1" applyBorder="1" applyAlignment="1" applyProtection="1">
      <alignment vertical="top" textRotation="255"/>
      <protection/>
    </xf>
    <xf numFmtId="0" fontId="6" fillId="0" borderId="53" xfId="0" applyFont="1" applyFill="1" applyBorder="1" applyAlignment="1" applyProtection="1">
      <alignment vertical="top" textRotation="255"/>
      <protection/>
    </xf>
    <xf numFmtId="0" fontId="6" fillId="0" borderId="78" xfId="0" applyFont="1" applyFill="1" applyBorder="1" applyAlignment="1" applyProtection="1">
      <alignment vertical="top" textRotation="255"/>
      <protection/>
    </xf>
    <xf numFmtId="0" fontId="6" fillId="0" borderId="52" xfId="0" applyFont="1" applyFill="1" applyBorder="1" applyAlignment="1" applyProtection="1">
      <alignment vertical="top" textRotation="255"/>
      <protection/>
    </xf>
    <xf numFmtId="0" fontId="6" fillId="0" borderId="79" xfId="0" applyFont="1" applyFill="1" applyBorder="1" applyAlignment="1" applyProtection="1">
      <alignment vertical="top" textRotation="255"/>
      <protection/>
    </xf>
    <xf numFmtId="0" fontId="6" fillId="0" borderId="51" xfId="0" applyFont="1" applyFill="1" applyBorder="1" applyAlignment="1" applyProtection="1">
      <alignment vertical="top" textRotation="255"/>
      <protection/>
    </xf>
    <xf numFmtId="0" fontId="6" fillId="0" borderId="79" xfId="0" applyFont="1" applyFill="1" applyBorder="1" applyAlignment="1" applyProtection="1">
      <alignment horizontal="center" vertical="top" textRotation="255"/>
      <protection/>
    </xf>
    <xf numFmtId="0" fontId="6" fillId="0" borderId="78" xfId="0" applyFont="1" applyFill="1" applyBorder="1" applyAlignment="1" applyProtection="1">
      <alignment horizontal="center" vertical="top" textRotation="255"/>
      <protection/>
    </xf>
    <xf numFmtId="0" fontId="6" fillId="0" borderId="77" xfId="0" applyFont="1" applyFill="1" applyBorder="1" applyAlignment="1" applyProtection="1">
      <alignment horizontal="center" vertical="top" textRotation="255"/>
      <protection/>
    </xf>
    <xf numFmtId="0" fontId="6" fillId="0" borderId="51" xfId="0" applyFont="1" applyFill="1" applyBorder="1" applyAlignment="1" applyProtection="1">
      <alignment horizontal="center" vertical="top" textRotation="255"/>
      <protection/>
    </xf>
    <xf numFmtId="0" fontId="6" fillId="0" borderId="52" xfId="0" applyFont="1" applyFill="1" applyBorder="1" applyAlignment="1" applyProtection="1">
      <alignment horizontal="center" vertical="top" textRotation="255"/>
      <protection/>
    </xf>
    <xf numFmtId="0" fontId="6" fillId="0" borderId="53" xfId="0" applyFont="1" applyFill="1" applyBorder="1" applyAlignment="1" applyProtection="1">
      <alignment horizontal="center" vertical="top" textRotation="255"/>
      <protection/>
    </xf>
    <xf numFmtId="0" fontId="4" fillId="35" borderId="0" xfId="0" applyNumberFormat="1" applyFont="1" applyFill="1" applyBorder="1" applyAlignment="1" applyProtection="1">
      <alignment horizontal="left" vertical="center" shrinkToFit="1"/>
      <protection/>
    </xf>
    <xf numFmtId="38" fontId="18" fillId="28" borderId="11" xfId="49" applyFont="1" applyFill="1" applyBorder="1" applyAlignment="1" applyProtection="1">
      <alignment vertical="center"/>
      <protection locked="0"/>
    </xf>
    <xf numFmtId="38" fontId="18" fillId="28" borderId="12" xfId="49" applyFont="1" applyFill="1" applyBorder="1" applyAlignment="1" applyProtection="1">
      <alignment vertical="center"/>
      <protection locked="0"/>
    </xf>
    <xf numFmtId="0" fontId="1" fillId="28" borderId="0" xfId="0" applyNumberFormat="1" applyFont="1" applyFill="1" applyBorder="1" applyAlignment="1" applyProtection="1">
      <alignment horizontal="left" vertical="center"/>
      <protection locked="0"/>
    </xf>
    <xf numFmtId="0" fontId="7" fillId="0" borderId="0" xfId="0" applyNumberFormat="1" applyFont="1" applyBorder="1" applyAlignment="1" applyProtection="1">
      <alignment horizontal="center" vertical="center"/>
      <protection/>
    </xf>
    <xf numFmtId="177" fontId="100" fillId="28" borderId="11" xfId="0" applyNumberFormat="1" applyFont="1" applyFill="1" applyBorder="1" applyAlignment="1" applyProtection="1">
      <alignment vertical="center" shrinkToFit="1"/>
      <protection locked="0"/>
    </xf>
    <xf numFmtId="49" fontId="97" fillId="0" borderId="0" xfId="0" applyNumberFormat="1" applyFont="1" applyBorder="1" applyAlignment="1" applyProtection="1">
      <alignment horizontal="center" vertical="center"/>
      <protection/>
    </xf>
    <xf numFmtId="58" fontId="4" fillId="0" borderId="12" xfId="0" applyNumberFormat="1" applyFont="1" applyBorder="1" applyAlignment="1" applyProtection="1">
      <alignment horizontal="center" vertical="center" shrinkToFit="1"/>
      <protection/>
    </xf>
    <xf numFmtId="58" fontId="4" fillId="0" borderId="12" xfId="0" applyNumberFormat="1" applyFont="1" applyBorder="1" applyAlignment="1" applyProtection="1">
      <alignment vertical="center" shrinkToFit="1"/>
      <protection/>
    </xf>
    <xf numFmtId="49" fontId="29" fillId="0" borderId="0" xfId="0" applyNumberFormat="1" applyFont="1" applyBorder="1" applyAlignment="1" applyProtection="1">
      <alignment horizontal="left" vertical="center"/>
      <protection/>
    </xf>
    <xf numFmtId="0" fontId="103" fillId="0" borderId="0" xfId="0" applyNumberFormat="1" applyFont="1" applyBorder="1" applyAlignment="1" applyProtection="1">
      <alignment horizontal="left" vertical="center"/>
      <protection/>
    </xf>
    <xf numFmtId="49" fontId="97" fillId="0" borderId="0" xfId="0" applyNumberFormat="1" applyFont="1" applyBorder="1" applyAlignment="1" applyProtection="1">
      <alignment horizontal="center" vertical="center"/>
      <protection/>
    </xf>
    <xf numFmtId="0" fontId="99"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justify" vertical="center"/>
      <protection/>
    </xf>
    <xf numFmtId="49" fontId="4" fillId="0" borderId="80" xfId="0" applyNumberFormat="1" applyFont="1" applyFill="1" applyBorder="1" applyAlignment="1" applyProtection="1">
      <alignment horizontal="left" vertical="center"/>
      <protection/>
    </xf>
    <xf numFmtId="49" fontId="4" fillId="0" borderId="81" xfId="0" applyNumberFormat="1" applyFont="1" applyFill="1" applyBorder="1" applyAlignment="1" applyProtection="1">
      <alignment horizontal="right" vertical="center"/>
      <protection/>
    </xf>
    <xf numFmtId="49" fontId="8" fillId="0" borderId="0" xfId="0" applyNumberFormat="1" applyFont="1" applyFill="1" applyBorder="1" applyAlignment="1" applyProtection="1">
      <alignment vertical="top" wrapText="1"/>
      <protection/>
    </xf>
    <xf numFmtId="49" fontId="8" fillId="0" borderId="0" xfId="0" applyNumberFormat="1" applyFont="1" applyBorder="1" applyAlignment="1" applyProtection="1">
      <alignment vertical="top" wrapText="1"/>
      <protection/>
    </xf>
    <xf numFmtId="0" fontId="4" fillId="35" borderId="0" xfId="0" applyNumberFormat="1" applyFont="1" applyFill="1" applyBorder="1" applyAlignment="1" applyProtection="1">
      <alignment horizontal="left" vertical="center" shrinkToFit="1"/>
      <protection/>
    </xf>
    <xf numFmtId="0" fontId="9" fillId="0" borderId="0" xfId="0" applyFont="1" applyAlignment="1" applyProtection="1">
      <alignment vertical="top" wrapText="1"/>
      <protection/>
    </xf>
    <xf numFmtId="0" fontId="4" fillId="0" borderId="0" xfId="0" applyNumberFormat="1" applyFont="1" applyBorder="1" applyAlignment="1" applyProtection="1">
      <alignment horizontal="center" vertical="center" wrapText="1"/>
      <protection/>
    </xf>
    <xf numFmtId="0" fontId="19" fillId="0" borderId="0" xfId="0" applyNumberFormat="1" applyFont="1" applyFill="1" applyBorder="1" applyAlignment="1" applyProtection="1">
      <alignment horizontal="left" vertical="center" wrapText="1"/>
      <protection/>
    </xf>
    <xf numFmtId="182" fontId="1" fillId="0" borderId="0" xfId="0" applyNumberFormat="1" applyFont="1" applyFill="1" applyBorder="1" applyAlignment="1" applyProtection="1">
      <alignment vertical="center" shrinkToFit="1"/>
      <protection/>
    </xf>
    <xf numFmtId="0" fontId="4" fillId="0" borderId="82" xfId="0" applyNumberFormat="1" applyFont="1" applyBorder="1" applyAlignment="1" applyProtection="1">
      <alignment horizontal="centerContinuous" vertical="center"/>
      <protection/>
    </xf>
    <xf numFmtId="0" fontId="12" fillId="0" borderId="14" xfId="0" applyNumberFormat="1" applyFont="1" applyBorder="1" applyAlignment="1" applyProtection="1">
      <alignment horizontal="left" vertical="center"/>
      <protection/>
    </xf>
    <xf numFmtId="0" fontId="4" fillId="0" borderId="83" xfId="0" applyNumberFormat="1" applyFont="1" applyBorder="1" applyAlignment="1" applyProtection="1">
      <alignment horizontal="centerContinuous" vertical="center"/>
      <protection/>
    </xf>
    <xf numFmtId="49" fontId="1" fillId="0" borderId="14" xfId="0" applyNumberFormat="1" applyFont="1" applyFill="1" applyBorder="1" applyAlignment="1" applyProtection="1">
      <alignment horizontal="center" vertical="center" shrinkToFit="1"/>
      <protection/>
    </xf>
    <xf numFmtId="49" fontId="1" fillId="0" borderId="16" xfId="0" applyNumberFormat="1" applyFont="1" applyFill="1" applyBorder="1" applyAlignment="1" applyProtection="1">
      <alignment horizontal="center" vertical="center" shrinkToFit="1"/>
      <protection/>
    </xf>
    <xf numFmtId="0" fontId="104" fillId="0" borderId="0" xfId="0" applyNumberFormat="1" applyFont="1" applyBorder="1" applyAlignment="1" applyProtection="1">
      <alignment horizontal="left" vertical="center"/>
      <protection/>
    </xf>
    <xf numFmtId="49" fontId="1" fillId="28" borderId="0" xfId="0" applyNumberFormat="1" applyFont="1" applyFill="1" applyBorder="1" applyAlignment="1" applyProtection="1">
      <alignment horizontal="left" vertical="center" shrinkToFit="1"/>
      <protection locked="0"/>
    </xf>
    <xf numFmtId="49" fontId="1" fillId="28" borderId="11" xfId="0" applyNumberFormat="1" applyFont="1" applyFill="1" applyBorder="1" applyAlignment="1" applyProtection="1">
      <alignment horizontal="left" vertical="center" shrinkToFit="1"/>
      <protection locked="0"/>
    </xf>
    <xf numFmtId="49" fontId="1" fillId="28" borderId="12" xfId="0" applyNumberFormat="1" applyFont="1" applyFill="1" applyBorder="1" applyAlignment="1" applyProtection="1">
      <alignment horizontal="left" vertical="center" shrinkToFit="1"/>
      <protection locked="0"/>
    </xf>
    <xf numFmtId="49" fontId="1" fillId="28" borderId="13" xfId="0" applyNumberFormat="1" applyFont="1" applyFill="1" applyBorder="1" applyAlignment="1" applyProtection="1">
      <alignment horizontal="left" vertical="center" shrinkToFit="1"/>
      <protection locked="0"/>
    </xf>
    <xf numFmtId="0" fontId="18" fillId="28" borderId="11" xfId="0" applyNumberFormat="1" applyFont="1" applyFill="1" applyBorder="1" applyAlignment="1" applyProtection="1">
      <alignment horizontal="right" vertical="center"/>
      <protection locked="0"/>
    </xf>
    <xf numFmtId="0" fontId="18" fillId="28" borderId="12"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shrinkToFit="1"/>
      <protection/>
    </xf>
    <xf numFmtId="0" fontId="18" fillId="28" borderId="0" xfId="0" applyNumberFormat="1" applyFont="1" applyFill="1" applyBorder="1" applyAlignment="1" applyProtection="1">
      <alignment horizontal="right" vertical="center"/>
      <protection locked="0"/>
    </xf>
    <xf numFmtId="49" fontId="1" fillId="28" borderId="0" xfId="0" applyNumberFormat="1" applyFont="1" applyFill="1" applyBorder="1" applyAlignment="1" applyProtection="1">
      <alignment horizontal="left" vertical="center" shrinkToFit="1"/>
      <protection locked="0"/>
    </xf>
    <xf numFmtId="0" fontId="0" fillId="0" borderId="0" xfId="0" applyBorder="1" applyAlignment="1">
      <alignment horizontal="left" vertical="center" shrinkToFit="1"/>
    </xf>
    <xf numFmtId="0" fontId="18" fillId="28" borderId="11" xfId="0" applyNumberFormat="1" applyFont="1" applyFill="1" applyBorder="1" applyAlignment="1" applyProtection="1">
      <alignment vertical="center" shrinkToFit="1"/>
      <protection locked="0"/>
    </xf>
    <xf numFmtId="0" fontId="18" fillId="28" borderId="12" xfId="0" applyNumberFormat="1" applyFont="1" applyFill="1" applyBorder="1" applyAlignment="1" applyProtection="1">
      <alignment vertical="center" shrinkToFit="1"/>
      <protection locked="0"/>
    </xf>
    <xf numFmtId="0" fontId="18" fillId="28" borderId="13" xfId="0" applyNumberFormat="1" applyFont="1" applyFill="1" applyBorder="1" applyAlignment="1" applyProtection="1">
      <alignment vertical="center" shrinkToFit="1"/>
      <protection locked="0"/>
    </xf>
    <xf numFmtId="0" fontId="6" fillId="0" borderId="18"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18" fillId="28" borderId="30" xfId="0" applyNumberFormat="1" applyFont="1" applyFill="1" applyBorder="1" applyAlignment="1" applyProtection="1">
      <alignment vertical="center" wrapText="1" shrinkToFit="1"/>
      <protection locked="0"/>
    </xf>
    <xf numFmtId="0" fontId="6" fillId="0" borderId="32" xfId="0" applyNumberFormat="1" applyFont="1" applyFill="1" applyBorder="1" applyAlignment="1" applyProtection="1">
      <alignment horizontal="left" vertical="center" wrapText="1"/>
      <protection/>
    </xf>
    <xf numFmtId="0" fontId="1" fillId="28" borderId="0" xfId="0" applyNumberFormat="1" applyFont="1" applyFill="1" applyBorder="1" applyAlignment="1" applyProtection="1">
      <alignment horizontal="center" vertical="center"/>
      <protection locked="0"/>
    </xf>
    <xf numFmtId="0" fontId="1" fillId="28" borderId="0" xfId="0" applyNumberFormat="1" applyFont="1" applyFill="1" applyBorder="1" applyAlignment="1" applyProtection="1">
      <alignment horizontal="left" vertical="center"/>
      <protection locked="0"/>
    </xf>
    <xf numFmtId="38" fontId="1" fillId="28" borderId="17" xfId="49" applyNumberFormat="1" applyFont="1" applyFill="1" applyBorder="1" applyAlignment="1" applyProtection="1">
      <alignment horizontal="right" vertical="center"/>
      <protection locked="0"/>
    </xf>
    <xf numFmtId="38" fontId="1" fillId="28" borderId="0" xfId="49" applyNumberFormat="1" applyFont="1" applyFill="1" applyBorder="1" applyAlignment="1" applyProtection="1">
      <alignment horizontal="right" vertical="center"/>
      <protection locked="0"/>
    </xf>
    <xf numFmtId="38" fontId="0" fillId="28" borderId="0" xfId="49" applyNumberFormat="1" applyFont="1" applyFill="1" applyAlignment="1">
      <alignment horizontal="right" vertical="center"/>
    </xf>
    <xf numFmtId="0" fontId="4" fillId="0" borderId="0" xfId="0" applyNumberFormat="1" applyFont="1" applyFill="1" applyBorder="1" applyAlignment="1" applyProtection="1">
      <alignment horizontal="left" vertical="center"/>
      <protection/>
    </xf>
    <xf numFmtId="0" fontId="1" fillId="0" borderId="31"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left" vertical="center"/>
      <protection/>
    </xf>
    <xf numFmtId="0" fontId="95" fillId="0" borderId="0" xfId="0" applyNumberFormat="1" applyFont="1" applyFill="1" applyBorder="1" applyAlignment="1" applyProtection="1">
      <alignment horizontal="left" vertical="center"/>
      <protection/>
    </xf>
    <xf numFmtId="0" fontId="1" fillId="0" borderId="26" xfId="0" applyNumberFormat="1" applyFont="1" applyFill="1" applyBorder="1" applyAlignment="1" applyProtection="1">
      <alignment horizontal="left" vertical="center"/>
      <protection/>
    </xf>
    <xf numFmtId="0" fontId="1" fillId="0" borderId="28"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center" vertical="center"/>
      <protection/>
    </xf>
    <xf numFmtId="0" fontId="1" fillId="0" borderId="26"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protection/>
    </xf>
    <xf numFmtId="1" fontId="1" fillId="0" borderId="30" xfId="0" applyNumberFormat="1" applyFont="1" applyFill="1" applyBorder="1" applyAlignment="1" applyProtection="1">
      <alignment horizontal="center" vertical="center"/>
      <protection/>
    </xf>
    <xf numFmtId="0" fontId="1" fillId="28" borderId="26" xfId="0" applyNumberFormat="1" applyFont="1" applyFill="1" applyBorder="1" applyAlignment="1" applyProtection="1">
      <alignment horizontal="left" vertical="center" shrinkToFit="1"/>
      <protection locked="0"/>
    </xf>
    <xf numFmtId="0" fontId="1" fillId="28" borderId="26" xfId="0" applyNumberFormat="1" applyFont="1" applyFill="1" applyBorder="1" applyAlignment="1" applyProtection="1">
      <alignment horizontal="left" vertical="center" shrinkToFit="1"/>
      <protection locked="0"/>
    </xf>
    <xf numFmtId="0" fontId="93" fillId="0" borderId="84" xfId="0" applyNumberFormat="1" applyFont="1" applyFill="1" applyBorder="1" applyAlignment="1" applyProtection="1">
      <alignment horizontal="left" vertical="center" shrinkToFit="1"/>
      <protection/>
    </xf>
    <xf numFmtId="0" fontId="93" fillId="0" borderId="26" xfId="0" applyNumberFormat="1" applyFont="1" applyFill="1" applyBorder="1" applyAlignment="1" applyProtection="1">
      <alignment horizontal="left" vertical="center" shrinkToFit="1"/>
      <protection/>
    </xf>
    <xf numFmtId="0" fontId="32" fillId="0" borderId="15" xfId="0" applyNumberFormat="1" applyFont="1" applyFill="1" applyBorder="1" applyAlignment="1" applyProtection="1">
      <alignment horizontal="left" vertical="center" wrapText="1"/>
      <protection/>
    </xf>
    <xf numFmtId="0" fontId="105" fillId="0" borderId="15" xfId="0" applyNumberFormat="1" applyFont="1" applyFill="1" applyBorder="1" applyAlignment="1" applyProtection="1">
      <alignment horizontal="left" vertical="center" wrapText="1"/>
      <protection/>
    </xf>
    <xf numFmtId="0" fontId="105" fillId="0" borderId="0" xfId="0" applyNumberFormat="1" applyFont="1" applyFill="1" applyBorder="1" applyAlignment="1" applyProtection="1">
      <alignment horizontal="left" vertical="center" wrapText="1"/>
      <protection/>
    </xf>
    <xf numFmtId="0" fontId="105" fillId="0" borderId="10" xfId="0" applyNumberFormat="1" applyFont="1" applyFill="1" applyBorder="1" applyAlignment="1" applyProtection="1">
      <alignment horizontal="left" vertical="center" wrapText="1"/>
      <protection/>
    </xf>
    <xf numFmtId="0" fontId="1" fillId="28" borderId="28" xfId="0" applyNumberFormat="1" applyFont="1" applyFill="1" applyBorder="1" applyAlignment="1" applyProtection="1">
      <alignment horizontal="left" vertical="center" shrinkToFit="1"/>
      <protection locked="0"/>
    </xf>
    <xf numFmtId="0" fontId="1" fillId="28" borderId="28" xfId="0" applyNumberFormat="1" applyFont="1" applyFill="1" applyBorder="1" applyAlignment="1" applyProtection="1">
      <alignment horizontal="left" vertical="center" shrinkToFit="1"/>
      <protection locked="0"/>
    </xf>
    <xf numFmtId="0" fontId="93" fillId="0" borderId="55" xfId="0" applyNumberFormat="1" applyFont="1" applyFill="1" applyBorder="1" applyAlignment="1" applyProtection="1">
      <alignment horizontal="left" vertical="center" shrinkToFit="1"/>
      <protection/>
    </xf>
    <xf numFmtId="0" fontId="93" fillId="0" borderId="28" xfId="0" applyNumberFormat="1" applyFont="1" applyFill="1" applyBorder="1" applyAlignment="1" applyProtection="1">
      <alignment horizontal="left" vertical="center" shrinkToFit="1"/>
      <protection/>
    </xf>
    <xf numFmtId="0" fontId="1" fillId="28" borderId="30" xfId="0" applyNumberFormat="1" applyFont="1" applyFill="1" applyBorder="1" applyAlignment="1" applyProtection="1">
      <alignment horizontal="left" vertical="center" shrinkToFit="1"/>
      <protection locked="0"/>
    </xf>
    <xf numFmtId="0" fontId="1" fillId="28" borderId="30" xfId="0" applyNumberFormat="1" applyFont="1" applyFill="1" applyBorder="1" applyAlignment="1" applyProtection="1">
      <alignment horizontal="left" vertical="center" shrinkToFit="1"/>
      <protection locked="0"/>
    </xf>
    <xf numFmtId="0" fontId="1" fillId="28" borderId="84" xfId="0" applyNumberFormat="1" applyFont="1" applyFill="1" applyBorder="1" applyAlignment="1" applyProtection="1">
      <alignment horizontal="left" vertical="center" shrinkToFit="1"/>
      <protection locked="0"/>
    </xf>
    <xf numFmtId="0" fontId="1" fillId="28" borderId="33" xfId="0" applyNumberFormat="1" applyFont="1" applyFill="1" applyBorder="1" applyAlignment="1" applyProtection="1">
      <alignment horizontal="left" vertical="center" shrinkToFit="1"/>
      <protection locked="0"/>
    </xf>
    <xf numFmtId="0" fontId="93" fillId="0" borderId="30" xfId="0" applyNumberFormat="1" applyFont="1" applyFill="1" applyBorder="1" applyAlignment="1" applyProtection="1">
      <alignment horizontal="left" vertical="center" shrinkToFit="1"/>
      <protection/>
    </xf>
    <xf numFmtId="177" fontId="18" fillId="28" borderId="0" xfId="0" applyNumberFormat="1" applyFont="1" applyFill="1" applyBorder="1" applyAlignment="1" applyProtection="1">
      <alignment horizontal="center" vertical="center"/>
      <protection/>
    </xf>
    <xf numFmtId="176" fontId="1" fillId="28" borderId="0"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left" vertical="center" shrinkToFit="1"/>
      <protection/>
    </xf>
    <xf numFmtId="0" fontId="1" fillId="0" borderId="0" xfId="0" applyNumberFormat="1" applyFont="1" applyFill="1" applyBorder="1" applyAlignment="1" applyProtection="1">
      <alignment horizontal="left" vertical="center" shrinkToFit="1"/>
      <protection/>
    </xf>
    <xf numFmtId="0" fontId="1" fillId="0" borderId="0" xfId="0" applyNumberFormat="1" applyFont="1" applyFill="1" applyBorder="1" applyAlignment="1" applyProtection="1">
      <alignment horizontal="left" vertical="top" shrinkToFit="1"/>
      <protection/>
    </xf>
    <xf numFmtId="49" fontId="5" fillId="28"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horizontal="center" vertical="center"/>
      <protection/>
    </xf>
    <xf numFmtId="49" fontId="1" fillId="28" borderId="0" xfId="0" applyNumberFormat="1" applyFont="1" applyFill="1" applyBorder="1" applyAlignment="1" applyProtection="1">
      <alignment horizontal="left" vertical="center" shrinkToFit="1"/>
      <protection locked="0"/>
    </xf>
    <xf numFmtId="0" fontId="18" fillId="0" borderId="0" xfId="0" applyNumberFormat="1" applyFont="1" applyFill="1" applyBorder="1" applyAlignment="1" applyProtection="1">
      <alignment horizontal="center" vertical="center" shrinkToFit="1"/>
      <protection/>
    </xf>
    <xf numFmtId="176" fontId="1" fillId="0" borderId="0" xfId="0" applyNumberFormat="1" applyFont="1" applyFill="1" applyBorder="1" applyAlignment="1" applyProtection="1">
      <alignment horizontal="right" vertical="center"/>
      <protection/>
    </xf>
    <xf numFmtId="49" fontId="1" fillId="28" borderId="0" xfId="0" applyNumberFormat="1" applyFont="1" applyFill="1" applyBorder="1" applyAlignment="1" applyProtection="1">
      <alignment horizontal="left" vertical="top" shrinkToFit="1"/>
      <protection locked="0"/>
    </xf>
    <xf numFmtId="49" fontId="13" fillId="0" borderId="0" xfId="0" applyNumberFormat="1" applyFont="1" applyBorder="1" applyAlignment="1" applyProtection="1">
      <alignment horizontal="center" vertical="center"/>
      <protection/>
    </xf>
    <xf numFmtId="49" fontId="1" fillId="28" borderId="0" xfId="0" applyNumberFormat="1" applyFont="1" applyFill="1" applyBorder="1" applyAlignment="1" applyProtection="1">
      <alignment horizontal="left" vertical="center" shrinkToFit="1"/>
      <protection locked="0"/>
    </xf>
    <xf numFmtId="0" fontId="1" fillId="0" borderId="0" xfId="0" applyNumberFormat="1" applyFont="1" applyFill="1" applyBorder="1" applyAlignment="1" applyProtection="1">
      <alignment horizontal="left" vertical="top" shrinkToFit="1"/>
      <protection/>
    </xf>
    <xf numFmtId="49" fontId="1" fillId="28"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protection/>
    </xf>
    <xf numFmtId="49" fontId="5" fillId="0" borderId="0" xfId="0" applyNumberFormat="1" applyFont="1" applyBorder="1" applyAlignment="1" applyProtection="1">
      <alignment horizontal="left" vertical="center" wrapText="1"/>
      <protection/>
    </xf>
    <xf numFmtId="49" fontId="5" fillId="0" borderId="0" xfId="0" applyNumberFormat="1" applyFont="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shrinkToFit="1"/>
      <protection/>
    </xf>
    <xf numFmtId="177" fontId="1" fillId="37" borderId="0" xfId="0" applyNumberFormat="1" applyFont="1" applyFill="1" applyBorder="1" applyAlignment="1" applyProtection="1">
      <alignment horizontal="center" vertical="center"/>
      <protection/>
    </xf>
    <xf numFmtId="177" fontId="18" fillId="28" borderId="11" xfId="0" applyNumberFormat="1" applyFont="1" applyFill="1" applyBorder="1" applyAlignment="1" applyProtection="1">
      <alignment horizontal="center" vertical="center" shrinkToFit="1"/>
      <protection locked="0"/>
    </xf>
    <xf numFmtId="177" fontId="18" fillId="28" borderId="12" xfId="0" applyNumberFormat="1" applyFont="1" applyFill="1" applyBorder="1" applyAlignment="1" applyProtection="1">
      <alignment horizontal="center" vertical="center" shrinkToFit="1"/>
      <protection locked="0"/>
    </xf>
    <xf numFmtId="49" fontId="7" fillId="0" borderId="0" xfId="0" applyNumberFormat="1" applyFont="1" applyBorder="1" applyAlignment="1" applyProtection="1">
      <alignment horizontal="left" vertical="center"/>
      <protection/>
    </xf>
    <xf numFmtId="0" fontId="103" fillId="0" borderId="10" xfId="0" applyNumberFormat="1" applyFont="1" applyFill="1" applyBorder="1" applyAlignment="1" applyProtection="1">
      <alignment horizontal="center" vertical="center" shrinkToFit="1"/>
      <protection/>
    </xf>
    <xf numFmtId="0" fontId="106" fillId="0" borderId="10" xfId="0" applyNumberFormat="1" applyFont="1" applyFill="1" applyBorder="1" applyAlignment="1" applyProtection="1">
      <alignment horizontal="center" vertical="center" shrinkToFit="1"/>
      <protection/>
    </xf>
    <xf numFmtId="49" fontId="8" fillId="0" borderId="0" xfId="0" applyNumberFormat="1" applyFont="1" applyBorder="1" applyAlignment="1" applyProtection="1">
      <alignment horizontal="left" vertical="top" wrapText="1"/>
      <protection/>
    </xf>
    <xf numFmtId="49" fontId="100" fillId="28" borderId="11" xfId="0" applyNumberFormat="1" applyFont="1" applyFill="1" applyBorder="1" applyAlignment="1" applyProtection="1">
      <alignment horizontal="left" vertical="center" shrinkToFit="1"/>
      <protection locked="0"/>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49" fontId="4" fillId="0" borderId="54"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left" vertical="center"/>
      <protection/>
    </xf>
    <xf numFmtId="49" fontId="1" fillId="28" borderId="11" xfId="0" applyNumberFormat="1" applyFont="1" applyFill="1" applyBorder="1" applyAlignment="1" applyProtection="1">
      <alignment horizontal="left" vertical="center" wrapText="1"/>
      <protection locked="0"/>
    </xf>
    <xf numFmtId="49" fontId="1" fillId="28" borderId="12" xfId="0" applyNumberFormat="1" applyFont="1" applyFill="1" applyBorder="1" applyAlignment="1" applyProtection="1">
      <alignment horizontal="left" vertical="center" wrapText="1"/>
      <protection locked="0"/>
    </xf>
    <xf numFmtId="49" fontId="1" fillId="28" borderId="13" xfId="0" applyNumberFormat="1" applyFont="1" applyFill="1" applyBorder="1" applyAlignment="1" applyProtection="1">
      <alignment horizontal="left" vertical="center" wrapText="1"/>
      <protection locked="0"/>
    </xf>
    <xf numFmtId="49" fontId="4" fillId="0" borderId="11"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0" fontId="4" fillId="0" borderId="11"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4" fillId="0" borderId="13" xfId="0" applyNumberFormat="1" applyFont="1" applyBorder="1" applyAlignment="1" applyProtection="1">
      <alignment horizontal="center" vertical="center" wrapText="1"/>
      <protection/>
    </xf>
    <xf numFmtId="49" fontId="4" fillId="28" borderId="54" xfId="0" applyNumberFormat="1" applyFont="1" applyFill="1" applyBorder="1" applyAlignment="1" applyProtection="1">
      <alignment vertical="center"/>
      <protection/>
    </xf>
    <xf numFmtId="49" fontId="4" fillId="28" borderId="54" xfId="0" applyNumberFormat="1" applyFont="1" applyFill="1" applyBorder="1" applyAlignment="1" applyProtection="1">
      <alignment horizontal="left" vertical="center"/>
      <protection/>
    </xf>
    <xf numFmtId="0" fontId="8" fillId="0" borderId="0" xfId="0" applyNumberFormat="1" applyFont="1" applyBorder="1" applyAlignment="1" applyProtection="1">
      <alignment horizontal="left" vertical="top" wrapText="1"/>
      <protection/>
    </xf>
    <xf numFmtId="49" fontId="4" fillId="0" borderId="0"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horizontal="left" vertical="center"/>
      <protection/>
    </xf>
    <xf numFmtId="49" fontId="4" fillId="0" borderId="12" xfId="0" applyNumberFormat="1" applyFont="1" applyBorder="1" applyAlignment="1" applyProtection="1">
      <alignment horizontal="left" vertical="center"/>
      <protection/>
    </xf>
    <xf numFmtId="49" fontId="4" fillId="0" borderId="13" xfId="0" applyNumberFormat="1" applyFont="1" applyBorder="1" applyAlignment="1" applyProtection="1">
      <alignment horizontal="left" vertical="center"/>
      <protection/>
    </xf>
    <xf numFmtId="49" fontId="1" fillId="28" borderId="12" xfId="0" applyNumberFormat="1" applyFont="1" applyFill="1" applyBorder="1" applyAlignment="1" applyProtection="1">
      <alignment horizontal="center" vertical="center" shrinkToFit="1"/>
      <protection locked="0"/>
    </xf>
    <xf numFmtId="49" fontId="40" fillId="28" borderId="54" xfId="0" applyNumberFormat="1" applyFont="1" applyFill="1" applyBorder="1" applyAlignment="1" applyProtection="1">
      <alignment horizontal="left" vertical="center" shrinkToFit="1"/>
      <protection locked="0"/>
    </xf>
    <xf numFmtId="49" fontId="1" fillId="28" borderId="54" xfId="0" applyNumberFormat="1" applyFont="1" applyFill="1" applyBorder="1" applyAlignment="1" applyProtection="1">
      <alignment horizontal="center" vertical="center" shrinkToFit="1"/>
      <protection locked="0"/>
    </xf>
    <xf numFmtId="49" fontId="97" fillId="0" borderId="15" xfId="0" applyNumberFormat="1" applyFont="1" applyFill="1" applyBorder="1" applyAlignment="1" applyProtection="1">
      <alignment horizontal="left" vertical="center"/>
      <protection/>
    </xf>
    <xf numFmtId="49" fontId="97" fillId="0" borderId="16" xfId="0" applyNumberFormat="1" applyFont="1" applyFill="1" applyBorder="1" applyAlignment="1" applyProtection="1">
      <alignment horizontal="left" vertical="center"/>
      <protection/>
    </xf>
    <xf numFmtId="49" fontId="97" fillId="0" borderId="10" xfId="0" applyNumberFormat="1" applyFont="1" applyFill="1" applyBorder="1" applyAlignment="1" applyProtection="1">
      <alignment horizontal="left" vertical="center"/>
      <protection/>
    </xf>
    <xf numFmtId="49" fontId="97" fillId="0" borderId="20"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shrinkToFit="1"/>
      <protection/>
    </xf>
    <xf numFmtId="49" fontId="4" fillId="0" borderId="12" xfId="0" applyNumberFormat="1" applyFont="1" applyFill="1" applyBorder="1" applyAlignment="1" applyProtection="1">
      <alignment horizontal="left" vertical="center" shrinkToFit="1"/>
      <protection/>
    </xf>
    <xf numFmtId="49" fontId="107" fillId="0" borderId="11" xfId="0" applyNumberFormat="1" applyFont="1" applyFill="1" applyBorder="1" applyAlignment="1" applyProtection="1">
      <alignment horizontal="left" vertical="center" wrapText="1"/>
      <protection/>
    </xf>
    <xf numFmtId="0" fontId="108" fillId="0" borderId="12" xfId="0" applyFont="1" applyBorder="1" applyAlignment="1">
      <alignment horizontal="left" vertical="center" wrapText="1"/>
    </xf>
    <xf numFmtId="0" fontId="108" fillId="0" borderId="13" xfId="0" applyFont="1" applyBorder="1" applyAlignment="1">
      <alignment horizontal="left" vertical="center" wrapText="1"/>
    </xf>
    <xf numFmtId="177" fontId="100" fillId="28" borderId="11" xfId="0" applyNumberFormat="1" applyFont="1" applyFill="1" applyBorder="1" applyAlignment="1" applyProtection="1">
      <alignment horizontal="center" vertical="center" shrinkToFit="1"/>
      <protection locked="0"/>
    </xf>
    <xf numFmtId="177" fontId="100" fillId="28" borderId="12" xfId="0" applyNumberFormat="1" applyFont="1" applyFill="1" applyBorder="1" applyAlignment="1" applyProtection="1">
      <alignment horizontal="center" vertical="center" shrinkToFit="1"/>
      <protection locked="0"/>
    </xf>
    <xf numFmtId="49" fontId="100" fillId="28" borderId="14" xfId="0" applyNumberFormat="1" applyFont="1" applyFill="1" applyBorder="1" applyAlignment="1" applyProtection="1">
      <alignment horizontal="left" vertical="center" shrinkToFit="1"/>
      <protection locked="0"/>
    </xf>
    <xf numFmtId="49" fontId="100" fillId="28" borderId="15" xfId="0" applyNumberFormat="1" applyFont="1" applyFill="1" applyBorder="1" applyAlignment="1" applyProtection="1">
      <alignment horizontal="left" vertical="center" shrinkToFit="1"/>
      <protection locked="0"/>
    </xf>
    <xf numFmtId="49" fontId="100" fillId="28" borderId="16" xfId="0" applyNumberFormat="1" applyFont="1" applyFill="1" applyBorder="1" applyAlignment="1" applyProtection="1">
      <alignment horizontal="left" vertical="center" shrinkToFit="1"/>
      <protection locked="0"/>
    </xf>
    <xf numFmtId="49" fontId="100" fillId="28" borderId="19" xfId="0" applyNumberFormat="1" applyFont="1" applyFill="1" applyBorder="1" applyAlignment="1" applyProtection="1">
      <alignment horizontal="left" vertical="center" shrinkToFit="1"/>
      <protection locked="0"/>
    </xf>
    <xf numFmtId="49" fontId="100" fillId="28" borderId="10" xfId="0" applyNumberFormat="1" applyFont="1" applyFill="1" applyBorder="1" applyAlignment="1" applyProtection="1">
      <alignment horizontal="left" vertical="center" shrinkToFit="1"/>
      <protection locked="0"/>
    </xf>
    <xf numFmtId="49" fontId="100" fillId="28" borderId="20" xfId="0" applyNumberFormat="1" applyFont="1" applyFill="1" applyBorder="1" applyAlignment="1" applyProtection="1">
      <alignment horizontal="left" vertical="center" shrinkToFit="1"/>
      <protection locked="0"/>
    </xf>
    <xf numFmtId="176" fontId="6" fillId="36" borderId="11" xfId="0" applyNumberFormat="1" applyFont="1" applyFill="1" applyBorder="1" applyAlignment="1" applyProtection="1">
      <alignment horizontal="center" vertical="center"/>
      <protection/>
    </xf>
    <xf numFmtId="176" fontId="6" fillId="36" borderId="12" xfId="0" applyNumberFormat="1" applyFont="1" applyFill="1" applyBorder="1" applyAlignment="1" applyProtection="1">
      <alignment horizontal="center" vertical="center"/>
      <protection/>
    </xf>
    <xf numFmtId="177" fontId="37" fillId="0" borderId="11" xfId="0" applyNumberFormat="1" applyFont="1" applyFill="1" applyBorder="1" applyAlignment="1" applyProtection="1">
      <alignment horizontal="center" vertical="center" shrinkToFit="1"/>
      <protection/>
    </xf>
    <xf numFmtId="177" fontId="37" fillId="0" borderId="12" xfId="0" applyNumberFormat="1" applyFont="1" applyFill="1" applyBorder="1" applyAlignment="1" applyProtection="1">
      <alignment horizontal="center" vertical="center" shrinkToFit="1"/>
      <protection/>
    </xf>
    <xf numFmtId="177" fontId="1" fillId="0" borderId="12" xfId="0" applyNumberFormat="1" applyFont="1" applyFill="1" applyBorder="1" applyAlignment="1" applyProtection="1">
      <alignment horizontal="center" vertical="center" shrinkToFit="1"/>
      <protection/>
    </xf>
    <xf numFmtId="177" fontId="100" fillId="28" borderId="15" xfId="0" applyNumberFormat="1" applyFont="1" applyFill="1" applyBorder="1" applyAlignment="1" applyProtection="1">
      <alignment horizontal="center" vertical="center" shrinkToFit="1"/>
      <protection locked="0"/>
    </xf>
    <xf numFmtId="177" fontId="100" fillId="28" borderId="10" xfId="0" applyNumberFormat="1" applyFont="1" applyFill="1" applyBorder="1" applyAlignment="1" applyProtection="1">
      <alignment horizontal="center" vertical="center" shrinkToFit="1"/>
      <protection locked="0"/>
    </xf>
    <xf numFmtId="176" fontId="97" fillId="0" borderId="15" xfId="0" applyNumberFormat="1" applyFont="1" applyFill="1" applyBorder="1" applyAlignment="1" applyProtection="1">
      <alignment horizontal="center" vertical="center"/>
      <protection/>
    </xf>
    <xf numFmtId="176" fontId="97" fillId="0" borderId="16" xfId="0" applyNumberFormat="1" applyFont="1" applyFill="1" applyBorder="1" applyAlignment="1" applyProtection="1">
      <alignment horizontal="center" vertical="center"/>
      <protection/>
    </xf>
    <xf numFmtId="176" fontId="97" fillId="0" borderId="10" xfId="0" applyNumberFormat="1" applyFont="1" applyFill="1" applyBorder="1" applyAlignment="1" applyProtection="1">
      <alignment horizontal="center" vertical="center"/>
      <protection/>
    </xf>
    <xf numFmtId="176" fontId="97" fillId="0" borderId="20" xfId="0" applyNumberFormat="1" applyFont="1" applyFill="1" applyBorder="1" applyAlignment="1" applyProtection="1">
      <alignment horizontal="center" vertical="center"/>
      <protection/>
    </xf>
    <xf numFmtId="177" fontId="100" fillId="28" borderId="14" xfId="0" applyNumberFormat="1" applyFont="1" applyFill="1" applyBorder="1" applyAlignment="1" applyProtection="1">
      <alignment horizontal="center" vertical="center" shrinkToFit="1"/>
      <protection locked="0"/>
    </xf>
    <xf numFmtId="177" fontId="100" fillId="28" borderId="19" xfId="0" applyNumberFormat="1" applyFont="1" applyFill="1" applyBorder="1" applyAlignment="1" applyProtection="1">
      <alignment horizontal="center" vertical="center" shrinkToFit="1"/>
      <protection locked="0"/>
    </xf>
    <xf numFmtId="49" fontId="1" fillId="28" borderId="11" xfId="0" applyNumberFormat="1" applyFont="1" applyFill="1" applyBorder="1" applyAlignment="1" applyProtection="1">
      <alignment horizontal="center" vertical="center" shrinkToFit="1"/>
      <protection locked="0"/>
    </xf>
    <xf numFmtId="49" fontId="1" fillId="28" borderId="13" xfId="0" applyNumberFormat="1" applyFont="1" applyFill="1" applyBorder="1" applyAlignment="1" applyProtection="1">
      <alignment horizontal="center" vertical="center" shrinkToFit="1"/>
      <protection locked="0"/>
    </xf>
    <xf numFmtId="49" fontId="97" fillId="0" borderId="11" xfId="0" applyNumberFormat="1" applyFont="1" applyFill="1" applyBorder="1" applyAlignment="1" applyProtection="1">
      <alignment vertical="center" shrinkToFit="1"/>
      <protection/>
    </xf>
    <xf numFmtId="0" fontId="0" fillId="0" borderId="12" xfId="0" applyFont="1" applyBorder="1" applyAlignment="1">
      <alignment vertical="center" shrinkToFit="1"/>
    </xf>
    <xf numFmtId="0" fontId="0" fillId="0" borderId="13" xfId="0" applyFont="1" applyBorder="1" applyAlignment="1">
      <alignment vertical="center" shrinkToFit="1"/>
    </xf>
    <xf numFmtId="49" fontId="12" fillId="28" borderId="14" xfId="0" applyNumberFormat="1" applyFont="1" applyFill="1" applyBorder="1" applyAlignment="1" applyProtection="1">
      <alignment horizontal="center" vertical="center" wrapText="1"/>
      <protection/>
    </xf>
    <xf numFmtId="49" fontId="12" fillId="28" borderId="15" xfId="0" applyNumberFormat="1" applyFont="1" applyFill="1" applyBorder="1" applyAlignment="1" applyProtection="1">
      <alignment horizontal="center" vertical="center" wrapText="1"/>
      <protection/>
    </xf>
    <xf numFmtId="49" fontId="12" fillId="28" borderId="16" xfId="0" applyNumberFormat="1" applyFont="1" applyFill="1" applyBorder="1" applyAlignment="1" applyProtection="1">
      <alignment horizontal="center" vertical="center" wrapText="1"/>
      <protection/>
    </xf>
    <xf numFmtId="49" fontId="12" fillId="28" borderId="19" xfId="0" applyNumberFormat="1" applyFont="1" applyFill="1" applyBorder="1" applyAlignment="1" applyProtection="1">
      <alignment horizontal="center" vertical="center" wrapText="1"/>
      <protection/>
    </xf>
    <xf numFmtId="49" fontId="12" fillId="28" borderId="10" xfId="0" applyNumberFormat="1" applyFont="1" applyFill="1" applyBorder="1" applyAlignment="1" applyProtection="1">
      <alignment horizontal="center" vertical="center" wrapText="1"/>
      <protection/>
    </xf>
    <xf numFmtId="49" fontId="12" fillId="28" borderId="20" xfId="0" applyNumberFormat="1" applyFont="1" applyFill="1" applyBorder="1" applyAlignment="1" applyProtection="1">
      <alignment horizontal="center" vertical="center" wrapText="1"/>
      <protection/>
    </xf>
    <xf numFmtId="0" fontId="97" fillId="28" borderId="11" xfId="0" applyFont="1" applyFill="1" applyBorder="1" applyAlignment="1" applyProtection="1">
      <alignment horizontal="center" vertical="center" shrinkToFit="1"/>
      <protection locked="0"/>
    </xf>
    <xf numFmtId="0" fontId="0" fillId="28" borderId="12" xfId="0" applyFont="1" applyFill="1" applyBorder="1" applyAlignment="1" applyProtection="1">
      <alignment horizontal="center" vertical="center" shrinkToFit="1"/>
      <protection locked="0"/>
    </xf>
    <xf numFmtId="0" fontId="0" fillId="28" borderId="13" xfId="0" applyFont="1" applyFill="1" applyBorder="1" applyAlignment="1" applyProtection="1">
      <alignment horizontal="center" vertical="center" shrinkToFit="1"/>
      <protection locked="0"/>
    </xf>
    <xf numFmtId="0" fontId="99" fillId="28" borderId="11" xfId="0" applyNumberFormat="1" applyFont="1" applyFill="1" applyBorder="1" applyAlignment="1" applyProtection="1">
      <alignment vertical="top" shrinkToFit="1"/>
      <protection locked="0"/>
    </xf>
    <xf numFmtId="0" fontId="0" fillId="0" borderId="12" xfId="0" applyFont="1" applyBorder="1" applyAlignment="1" applyProtection="1">
      <alignment vertical="top" shrinkToFit="1"/>
      <protection locked="0"/>
    </xf>
    <xf numFmtId="0" fontId="0" fillId="0" borderId="13" xfId="0" applyFont="1" applyBorder="1" applyAlignment="1" applyProtection="1">
      <alignment vertical="top" shrinkToFit="1"/>
      <protection locked="0"/>
    </xf>
    <xf numFmtId="49" fontId="97" fillId="28" borderId="11" xfId="0" applyNumberFormat="1" applyFont="1" applyFill="1" applyBorder="1" applyAlignment="1" applyProtection="1">
      <alignment vertical="center" shrinkToFit="1"/>
      <protection locked="0"/>
    </xf>
    <xf numFmtId="0" fontId="97" fillId="0" borderId="12" xfId="0" applyFont="1" applyBorder="1" applyAlignment="1" applyProtection="1">
      <alignment vertical="center" shrinkToFit="1"/>
      <protection locked="0"/>
    </xf>
    <xf numFmtId="0" fontId="97" fillId="0" borderId="13" xfId="0" applyFont="1" applyBorder="1" applyAlignment="1" applyProtection="1">
      <alignment vertical="center" shrinkToFit="1"/>
      <protection locked="0"/>
    </xf>
    <xf numFmtId="0" fontId="97" fillId="28" borderId="11" xfId="0" applyFont="1" applyFill="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49" fontId="12" fillId="0" borderId="14" xfId="0" applyNumberFormat="1" applyFont="1" applyBorder="1" applyAlignment="1" applyProtection="1">
      <alignment horizontal="left" vertical="center" wrapText="1"/>
      <protection/>
    </xf>
    <xf numFmtId="49" fontId="12" fillId="0" borderId="15" xfId="0" applyNumberFormat="1" applyFont="1" applyBorder="1" applyAlignment="1" applyProtection="1">
      <alignment horizontal="left" vertical="center" wrapText="1"/>
      <protection/>
    </xf>
    <xf numFmtId="49" fontId="12" fillId="0" borderId="16" xfId="0" applyNumberFormat="1" applyFont="1" applyBorder="1" applyAlignment="1" applyProtection="1">
      <alignment horizontal="left" vertical="center" wrapText="1"/>
      <protection/>
    </xf>
    <xf numFmtId="49" fontId="12" fillId="0" borderId="19" xfId="0" applyNumberFormat="1" applyFont="1" applyBorder="1" applyAlignment="1" applyProtection="1">
      <alignment horizontal="left" vertical="center" wrapText="1"/>
      <protection/>
    </xf>
    <xf numFmtId="49" fontId="12" fillId="0" borderId="10" xfId="0" applyNumberFormat="1" applyFont="1" applyBorder="1" applyAlignment="1" applyProtection="1">
      <alignment horizontal="left" vertical="center" wrapText="1"/>
      <protection/>
    </xf>
    <xf numFmtId="49" fontId="12" fillId="0" borderId="20" xfId="0" applyNumberFormat="1" applyFont="1" applyBorder="1" applyAlignment="1" applyProtection="1">
      <alignment horizontal="left" vertical="center" wrapText="1"/>
      <protection/>
    </xf>
    <xf numFmtId="49" fontId="39" fillId="0" borderId="22" xfId="0" applyNumberFormat="1" applyFont="1" applyBorder="1" applyAlignment="1" applyProtection="1">
      <alignment horizontal="left" vertical="center" textRotation="255" wrapText="1"/>
      <protection/>
    </xf>
    <xf numFmtId="49" fontId="39" fillId="0" borderId="24" xfId="0" applyNumberFormat="1" applyFont="1" applyBorder="1" applyAlignment="1" applyProtection="1">
      <alignment horizontal="left" vertical="center" textRotation="255"/>
      <protection/>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49" fontId="4" fillId="0" borderId="14"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20" xfId="0" applyNumberFormat="1" applyFont="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97" fillId="0" borderId="22" xfId="0" applyNumberFormat="1" applyFont="1" applyFill="1" applyBorder="1" applyAlignment="1" applyProtection="1">
      <alignment horizontal="center" vertical="center" textRotation="255" shrinkToFit="1"/>
      <protection/>
    </xf>
    <xf numFmtId="49" fontId="97" fillId="0" borderId="23" xfId="0" applyNumberFormat="1" applyFont="1" applyFill="1" applyBorder="1" applyAlignment="1" applyProtection="1">
      <alignment horizontal="center" vertical="center" textRotation="255" shrinkToFit="1"/>
      <protection/>
    </xf>
    <xf numFmtId="49" fontId="97" fillId="0" borderId="24" xfId="0" applyNumberFormat="1" applyFont="1" applyFill="1" applyBorder="1" applyAlignment="1" applyProtection="1">
      <alignment horizontal="center" vertical="center" textRotation="255" shrinkToFit="1"/>
      <protection/>
    </xf>
    <xf numFmtId="49" fontId="109" fillId="0" borderId="14" xfId="0" applyNumberFormat="1" applyFont="1" applyFill="1" applyBorder="1" applyAlignment="1" applyProtection="1">
      <alignment horizontal="left" vertical="center" wrapText="1" shrinkToFit="1"/>
      <protection/>
    </xf>
    <xf numFmtId="49" fontId="109" fillId="0" borderId="15" xfId="0" applyNumberFormat="1" applyFont="1" applyFill="1" applyBorder="1" applyAlignment="1" applyProtection="1">
      <alignment horizontal="left" vertical="center" shrinkToFit="1"/>
      <protection/>
    </xf>
    <xf numFmtId="49" fontId="109" fillId="0" borderId="16" xfId="0" applyNumberFormat="1" applyFont="1" applyFill="1" applyBorder="1" applyAlignment="1" applyProtection="1">
      <alignment horizontal="left" vertical="center" shrinkToFit="1"/>
      <protection/>
    </xf>
    <xf numFmtId="49" fontId="109" fillId="0" borderId="19" xfId="0" applyNumberFormat="1" applyFont="1" applyFill="1" applyBorder="1" applyAlignment="1" applyProtection="1">
      <alignment horizontal="left" vertical="center" shrinkToFit="1"/>
      <protection/>
    </xf>
    <xf numFmtId="49" fontId="109" fillId="0" borderId="10" xfId="0" applyNumberFormat="1" applyFont="1" applyFill="1" applyBorder="1" applyAlignment="1" applyProtection="1">
      <alignment horizontal="left" vertical="center" shrinkToFit="1"/>
      <protection/>
    </xf>
    <xf numFmtId="49" fontId="109" fillId="0" borderId="20" xfId="0" applyNumberFormat="1" applyFont="1" applyFill="1" applyBorder="1" applyAlignment="1" applyProtection="1">
      <alignment horizontal="left" vertical="center" shrinkToFit="1"/>
      <protection/>
    </xf>
    <xf numFmtId="49" fontId="6" fillId="0" borderId="54" xfId="0" applyNumberFormat="1" applyFont="1" applyBorder="1" applyAlignment="1" applyProtection="1">
      <alignment horizontal="center" vertical="center"/>
      <protection/>
    </xf>
    <xf numFmtId="49" fontId="1" fillId="28" borderId="19" xfId="0" applyNumberFormat="1" applyFont="1" applyFill="1" applyBorder="1" applyAlignment="1" applyProtection="1">
      <alignment horizontal="center" vertical="center" shrinkToFit="1"/>
      <protection locked="0"/>
    </xf>
    <xf numFmtId="49" fontId="1" fillId="28" borderId="10" xfId="0" applyNumberFormat="1" applyFont="1" applyFill="1" applyBorder="1" applyAlignment="1" applyProtection="1">
      <alignment horizontal="center" vertical="center" shrinkToFit="1"/>
      <protection locked="0"/>
    </xf>
    <xf numFmtId="49" fontId="1" fillId="28" borderId="20" xfId="0" applyNumberFormat="1" applyFont="1" applyFill="1" applyBorder="1" applyAlignment="1" applyProtection="1">
      <alignment horizontal="center" vertical="center" shrinkToFit="1"/>
      <protection locked="0"/>
    </xf>
    <xf numFmtId="0" fontId="9" fillId="0" borderId="0" xfId="0" applyFont="1" applyBorder="1" applyAlignment="1" applyProtection="1">
      <alignment horizontal="left" vertical="center"/>
      <protection/>
    </xf>
    <xf numFmtId="49" fontId="97" fillId="0" borderId="11" xfId="0" applyNumberFormat="1" applyFont="1" applyBorder="1" applyAlignment="1" applyProtection="1">
      <alignment horizontal="center" vertical="center"/>
      <protection/>
    </xf>
    <xf numFmtId="0" fontId="97" fillId="0" borderId="12" xfId="0" applyFont="1" applyBorder="1" applyAlignment="1">
      <alignment vertical="center"/>
    </xf>
    <xf numFmtId="0" fontId="97" fillId="0" borderId="13" xfId="0" applyFont="1" applyBorder="1" applyAlignment="1">
      <alignment vertical="center"/>
    </xf>
    <xf numFmtId="0" fontId="97" fillId="0" borderId="11" xfId="0" applyNumberFormat="1" applyFont="1" applyBorder="1" applyAlignment="1" applyProtection="1">
      <alignment horizontal="center" vertical="top" wrapText="1"/>
      <protection/>
    </xf>
    <xf numFmtId="0" fontId="0" fillId="0" borderId="12" xfId="0" applyFont="1" applyBorder="1" applyAlignment="1">
      <alignment vertical="center"/>
    </xf>
    <xf numFmtId="0" fontId="97"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97" fillId="0" borderId="11" xfId="0" applyNumberFormat="1" applyFont="1" applyBorder="1" applyAlignment="1" applyProtection="1">
      <alignment horizontal="center" vertical="top" shrinkToFit="1"/>
      <protection/>
    </xf>
    <xf numFmtId="0" fontId="0" fillId="0" borderId="12" xfId="0" applyFont="1" applyBorder="1" applyAlignment="1">
      <alignment vertical="top" shrinkToFit="1"/>
    </xf>
    <xf numFmtId="0" fontId="0" fillId="0" borderId="13" xfId="0" applyFont="1" applyBorder="1" applyAlignment="1">
      <alignment vertical="top" shrinkToFit="1"/>
    </xf>
    <xf numFmtId="49" fontId="1" fillId="28" borderId="11" xfId="0" applyNumberFormat="1" applyFont="1" applyFill="1" applyBorder="1" applyAlignment="1" applyProtection="1">
      <alignment horizontal="left" vertical="center" shrinkToFit="1"/>
      <protection locked="0"/>
    </xf>
    <xf numFmtId="49" fontId="1" fillId="28" borderId="12" xfId="0" applyNumberFormat="1" applyFont="1" applyFill="1" applyBorder="1" applyAlignment="1" applyProtection="1">
      <alignment horizontal="left" vertical="center" shrinkToFit="1"/>
      <protection locked="0"/>
    </xf>
    <xf numFmtId="49" fontId="1" fillId="28" borderId="13" xfId="0" applyNumberFormat="1" applyFont="1" applyFill="1" applyBorder="1" applyAlignment="1" applyProtection="1">
      <alignment horizontal="left" vertical="center" shrinkToFit="1"/>
      <protection locked="0"/>
    </xf>
    <xf numFmtId="49" fontId="4" fillId="0" borderId="13" xfId="0" applyNumberFormat="1" applyFont="1" applyFill="1" applyBorder="1" applyAlignment="1" applyProtection="1">
      <alignment horizontal="center" vertical="center" shrinkToFit="1"/>
      <protection/>
    </xf>
    <xf numFmtId="49" fontId="4" fillId="0" borderId="54" xfId="0" applyNumberFormat="1" applyFont="1" applyFill="1" applyBorder="1" applyAlignment="1" applyProtection="1">
      <alignment horizontal="center" vertical="center" shrinkToFit="1"/>
      <protection/>
    </xf>
    <xf numFmtId="49" fontId="4" fillId="0" borderId="14"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left" vertical="center" wrapText="1"/>
      <protection/>
    </xf>
    <xf numFmtId="49" fontId="4" fillId="0" borderId="19"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20" xfId="0" applyNumberFormat="1" applyFont="1" applyFill="1" applyBorder="1" applyAlignment="1" applyProtection="1">
      <alignment horizontal="left" vertical="center" wrapText="1"/>
      <protection/>
    </xf>
    <xf numFmtId="189" fontId="1" fillId="28" borderId="0" xfId="0" applyNumberFormat="1" applyFont="1" applyFill="1" applyBorder="1" applyAlignment="1" applyProtection="1">
      <alignment vertical="center" shrinkToFit="1"/>
      <protection locked="0"/>
    </xf>
    <xf numFmtId="0" fontId="97" fillId="28" borderId="11" xfId="0" applyFont="1" applyFill="1" applyBorder="1" applyAlignment="1" applyProtection="1">
      <alignment horizontal="center" vertical="center"/>
      <protection locked="0"/>
    </xf>
    <xf numFmtId="0" fontId="0" fillId="28" borderId="12"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99" fillId="28" borderId="11" xfId="0" applyNumberFormat="1" applyFont="1" applyFill="1" applyBorder="1" applyAlignment="1" applyProtection="1">
      <alignment vertical="top" wrapText="1"/>
      <protection locked="0"/>
    </xf>
    <xf numFmtId="0" fontId="0" fillId="0" borderId="12" xfId="0" applyFont="1" applyBorder="1" applyAlignment="1" applyProtection="1">
      <alignment vertical="top"/>
      <protection locked="0"/>
    </xf>
    <xf numFmtId="0" fontId="0" fillId="0" borderId="13" xfId="0" applyFont="1" applyBorder="1" applyAlignment="1" applyProtection="1">
      <alignment vertical="top"/>
      <protection locked="0"/>
    </xf>
    <xf numFmtId="38" fontId="18" fillId="28" borderId="11" xfId="49" applyNumberFormat="1" applyFont="1" applyFill="1" applyBorder="1" applyAlignment="1" applyProtection="1">
      <alignment vertical="center" shrinkToFit="1"/>
      <protection locked="0"/>
    </xf>
    <xf numFmtId="38" fontId="18" fillId="28" borderId="12" xfId="49" applyNumberFormat="1" applyFont="1" applyFill="1" applyBorder="1" applyAlignment="1" applyProtection="1">
      <alignment vertical="center" shrinkToFit="1"/>
      <protection locked="0"/>
    </xf>
    <xf numFmtId="38" fontId="18" fillId="28" borderId="11" xfId="49" applyFont="1" applyFill="1" applyBorder="1" applyAlignment="1" applyProtection="1">
      <alignment vertical="center"/>
      <protection locked="0"/>
    </xf>
    <xf numFmtId="0" fontId="0" fillId="0" borderId="12" xfId="0" applyBorder="1" applyAlignment="1">
      <alignment vertical="center"/>
    </xf>
    <xf numFmtId="0" fontId="0" fillId="0" borderId="13" xfId="0" applyBorder="1" applyAlignment="1">
      <alignment vertical="center"/>
    </xf>
    <xf numFmtId="49" fontId="1" fillId="28" borderId="56" xfId="0" applyNumberFormat="1" applyFont="1" applyFill="1" applyBorder="1" applyAlignment="1" applyProtection="1">
      <alignment horizontal="left" vertical="center" wrapText="1"/>
      <protection locked="0"/>
    </xf>
    <xf numFmtId="49" fontId="1" fillId="28" borderId="64" xfId="0" applyNumberFormat="1" applyFont="1" applyFill="1" applyBorder="1" applyAlignment="1" applyProtection="1">
      <alignment horizontal="left" vertical="center" wrapText="1"/>
      <protection locked="0"/>
    </xf>
    <xf numFmtId="0" fontId="99" fillId="0" borderId="15" xfId="0" applyFont="1" applyBorder="1" applyAlignment="1" applyProtection="1">
      <alignment horizontal="justify" vertical="center"/>
      <protection/>
    </xf>
    <xf numFmtId="0" fontId="99" fillId="0" borderId="0" xfId="0" applyFont="1" applyBorder="1" applyAlignment="1" applyProtection="1">
      <alignment horizontal="justify" vertical="center"/>
      <protection/>
    </xf>
    <xf numFmtId="196" fontId="1" fillId="0" borderId="17" xfId="0" applyNumberFormat="1" applyFont="1" applyFill="1" applyBorder="1" applyAlignment="1" applyProtection="1">
      <alignment vertical="center" shrinkToFit="1"/>
      <protection/>
    </xf>
    <xf numFmtId="196" fontId="1" fillId="0" borderId="0" xfId="0" applyNumberFormat="1" applyFont="1" applyFill="1" applyBorder="1" applyAlignment="1" applyProtection="1">
      <alignment vertical="center" shrinkToFit="1"/>
      <protection/>
    </xf>
    <xf numFmtId="49" fontId="18" fillId="28" borderId="11" xfId="0" applyNumberFormat="1" applyFont="1" applyFill="1" applyBorder="1" applyAlignment="1" applyProtection="1">
      <alignment horizontal="left" vertical="center" shrinkToFit="1"/>
      <protection locked="0"/>
    </xf>
    <xf numFmtId="49" fontId="18" fillId="28" borderId="12" xfId="0" applyNumberFormat="1" applyFont="1" applyFill="1" applyBorder="1" applyAlignment="1" applyProtection="1">
      <alignment horizontal="left" vertical="center" shrinkToFit="1"/>
      <protection locked="0"/>
    </xf>
    <xf numFmtId="49" fontId="18" fillId="28" borderId="13" xfId="0" applyNumberFormat="1" applyFont="1" applyFill="1" applyBorder="1" applyAlignment="1" applyProtection="1">
      <alignment horizontal="left" vertical="center" shrinkToFit="1"/>
      <protection locked="0"/>
    </xf>
    <xf numFmtId="49" fontId="4" fillId="0" borderId="11"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38" fontId="18" fillId="0" borderId="11" xfId="49" applyFont="1" applyFill="1" applyBorder="1" applyAlignment="1" applyProtection="1">
      <alignment vertical="center"/>
      <protection/>
    </xf>
    <xf numFmtId="49" fontId="4" fillId="28" borderId="21" xfId="0" applyNumberFormat="1" applyFont="1" applyFill="1" applyBorder="1" applyAlignment="1" applyProtection="1">
      <alignment horizontal="center" vertical="center"/>
      <protection/>
    </xf>
    <xf numFmtId="2" fontId="1" fillId="28" borderId="21"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91" fillId="0" borderId="85" xfId="0" applyNumberFormat="1" applyFont="1" applyBorder="1" applyAlignment="1" applyProtection="1">
      <alignment horizontal="left" vertical="center"/>
      <protection/>
    </xf>
    <xf numFmtId="49" fontId="91" fillId="0" borderId="56" xfId="0" applyNumberFormat="1" applyFont="1" applyBorder="1" applyAlignment="1" applyProtection="1">
      <alignment horizontal="left" vertical="center"/>
      <protection/>
    </xf>
    <xf numFmtId="49" fontId="91" fillId="0" borderId="64" xfId="0" applyNumberFormat="1" applyFont="1" applyBorder="1" applyAlignment="1" applyProtection="1">
      <alignment horizontal="left" vertical="center"/>
      <protection/>
    </xf>
    <xf numFmtId="204" fontId="91" fillId="0" borderId="85" xfId="49" applyNumberFormat="1" applyFont="1" applyBorder="1" applyAlignment="1" applyProtection="1">
      <alignment horizontal="center" vertical="center" shrinkToFit="1"/>
      <protection locked="0"/>
    </xf>
    <xf numFmtId="204" fontId="91" fillId="0" borderId="56" xfId="49" applyNumberFormat="1" applyFont="1" applyBorder="1" applyAlignment="1" applyProtection="1">
      <alignment horizontal="center" vertical="center" shrinkToFit="1"/>
      <protection locked="0"/>
    </xf>
    <xf numFmtId="49" fontId="91" fillId="0" borderId="84" xfId="0" applyNumberFormat="1" applyFont="1" applyBorder="1" applyAlignment="1" applyProtection="1">
      <alignment horizontal="left" vertical="center"/>
      <protection/>
    </xf>
    <xf numFmtId="49" fontId="91" fillId="0" borderId="26" xfId="0" applyNumberFormat="1" applyFont="1" applyBorder="1" applyAlignment="1" applyProtection="1">
      <alignment horizontal="left" vertical="center"/>
      <protection/>
    </xf>
    <xf numFmtId="49" fontId="91" fillId="0" borderId="33" xfId="0" applyNumberFormat="1" applyFont="1" applyBorder="1" applyAlignment="1" applyProtection="1">
      <alignment horizontal="left" vertical="center"/>
      <protection/>
    </xf>
    <xf numFmtId="204" fontId="91" fillId="0" borderId="84" xfId="49" applyNumberFormat="1" applyFont="1" applyBorder="1" applyAlignment="1" applyProtection="1">
      <alignment horizontal="center" vertical="center" shrinkToFit="1"/>
      <protection locked="0"/>
    </xf>
    <xf numFmtId="204" fontId="91" fillId="0" borderId="26" xfId="49" applyNumberFormat="1" applyFont="1" applyBorder="1" applyAlignment="1" applyProtection="1">
      <alignment horizontal="center" vertical="center" shrinkToFit="1"/>
      <protection locked="0"/>
    </xf>
    <xf numFmtId="49" fontId="1" fillId="28" borderId="14" xfId="0" applyNumberFormat="1" applyFont="1" applyFill="1" applyBorder="1" applyAlignment="1" applyProtection="1">
      <alignment vertical="center" wrapText="1"/>
      <protection locked="0"/>
    </xf>
    <xf numFmtId="49" fontId="1" fillId="28" borderId="15" xfId="0" applyNumberFormat="1" applyFont="1" applyFill="1" applyBorder="1" applyAlignment="1" applyProtection="1">
      <alignment vertical="center" wrapText="1"/>
      <protection locked="0"/>
    </xf>
    <xf numFmtId="49" fontId="1" fillId="28" borderId="16" xfId="0" applyNumberFormat="1" applyFont="1" applyFill="1" applyBorder="1" applyAlignment="1" applyProtection="1">
      <alignment vertical="center" wrapText="1"/>
      <protection locked="0"/>
    </xf>
    <xf numFmtId="49" fontId="1" fillId="28" borderId="17" xfId="0" applyNumberFormat="1" applyFont="1" applyFill="1" applyBorder="1" applyAlignment="1" applyProtection="1">
      <alignment vertical="center" wrapText="1"/>
      <protection locked="0"/>
    </xf>
    <xf numFmtId="49" fontId="1" fillId="28" borderId="0" xfId="0" applyNumberFormat="1" applyFont="1" applyFill="1" applyBorder="1" applyAlignment="1" applyProtection="1">
      <alignment vertical="center" wrapText="1"/>
      <protection locked="0"/>
    </xf>
    <xf numFmtId="49" fontId="1" fillId="28" borderId="18" xfId="0" applyNumberFormat="1" applyFont="1" applyFill="1" applyBorder="1" applyAlignment="1" applyProtection="1">
      <alignment vertical="center" wrapText="1"/>
      <protection locked="0"/>
    </xf>
    <xf numFmtId="49" fontId="1" fillId="28" borderId="19" xfId="0" applyNumberFormat="1" applyFont="1" applyFill="1" applyBorder="1" applyAlignment="1" applyProtection="1">
      <alignment vertical="center" wrapText="1"/>
      <protection locked="0"/>
    </xf>
    <xf numFmtId="49" fontId="1" fillId="28" borderId="10" xfId="0" applyNumberFormat="1" applyFont="1" applyFill="1" applyBorder="1" applyAlignment="1" applyProtection="1">
      <alignment vertical="center" wrapText="1"/>
      <protection locked="0"/>
    </xf>
    <xf numFmtId="49" fontId="1" fillId="28" borderId="20" xfId="0" applyNumberFormat="1" applyFont="1" applyFill="1" applyBorder="1" applyAlignment="1" applyProtection="1">
      <alignment vertical="center" wrapText="1"/>
      <protection locked="0"/>
    </xf>
    <xf numFmtId="49" fontId="91" fillId="0" borderId="86" xfId="0" applyNumberFormat="1" applyFont="1" applyBorder="1" applyAlignment="1" applyProtection="1">
      <alignment horizontal="left" vertical="center"/>
      <protection/>
    </xf>
    <xf numFmtId="49" fontId="91" fillId="0" borderId="57" xfId="0" applyNumberFormat="1" applyFont="1" applyBorder="1" applyAlignment="1" applyProtection="1">
      <alignment horizontal="left" vertical="center"/>
      <protection/>
    </xf>
    <xf numFmtId="49" fontId="91" fillId="0" borderId="65" xfId="0" applyNumberFormat="1" applyFont="1" applyBorder="1" applyAlignment="1" applyProtection="1">
      <alignment horizontal="left" vertical="center"/>
      <protection/>
    </xf>
    <xf numFmtId="204" fontId="91" fillId="0" borderId="86" xfId="49" applyNumberFormat="1" applyFont="1" applyBorder="1" applyAlignment="1" applyProtection="1">
      <alignment horizontal="center" vertical="center" shrinkToFit="1"/>
      <protection locked="0"/>
    </xf>
    <xf numFmtId="204" fontId="91" fillId="0" borderId="57" xfId="49" applyNumberFormat="1" applyFont="1" applyBorder="1" applyAlignment="1" applyProtection="1">
      <alignment horizontal="center" vertical="center" shrinkToFit="1"/>
      <protection locked="0"/>
    </xf>
    <xf numFmtId="49" fontId="91" fillId="0" borderId="85" xfId="0" applyNumberFormat="1" applyFont="1" applyBorder="1" applyAlignment="1" applyProtection="1">
      <alignment horizontal="left" vertical="center" shrinkToFit="1"/>
      <protection/>
    </xf>
    <xf numFmtId="49" fontId="91" fillId="0" borderId="56" xfId="0" applyNumberFormat="1" applyFont="1" applyBorder="1" applyAlignment="1" applyProtection="1">
      <alignment horizontal="left" vertical="center" shrinkToFit="1"/>
      <protection/>
    </xf>
    <xf numFmtId="49" fontId="91" fillId="0" borderId="64" xfId="0" applyNumberFormat="1" applyFont="1" applyBorder="1" applyAlignment="1" applyProtection="1">
      <alignment horizontal="left" vertical="center" shrinkToFit="1"/>
      <protection/>
    </xf>
    <xf numFmtId="49" fontId="91" fillId="0" borderId="84" xfId="0" applyNumberFormat="1" applyFont="1" applyBorder="1" applyAlignment="1" applyProtection="1">
      <alignment horizontal="left" vertical="center" shrinkToFit="1"/>
      <protection/>
    </xf>
    <xf numFmtId="49" fontId="91" fillId="0" borderId="26" xfId="0" applyNumberFormat="1" applyFont="1" applyBorder="1" applyAlignment="1" applyProtection="1">
      <alignment horizontal="left" vertical="center" shrinkToFit="1"/>
      <protection/>
    </xf>
    <xf numFmtId="49" fontId="91" fillId="0" borderId="33" xfId="0" applyNumberFormat="1" applyFont="1" applyBorder="1" applyAlignment="1" applyProtection="1">
      <alignment horizontal="left" vertical="center" shrinkToFit="1"/>
      <protection/>
    </xf>
    <xf numFmtId="49" fontId="91" fillId="0" borderId="86" xfId="0" applyNumberFormat="1" applyFont="1" applyBorder="1" applyAlignment="1" applyProtection="1">
      <alignment horizontal="left" vertical="center" shrinkToFit="1"/>
      <protection/>
    </xf>
    <xf numFmtId="49" fontId="91" fillId="0" borderId="57" xfId="0" applyNumberFormat="1" applyFont="1" applyBorder="1" applyAlignment="1" applyProtection="1">
      <alignment horizontal="left" vertical="center" shrinkToFit="1"/>
      <protection/>
    </xf>
    <xf numFmtId="49" fontId="91" fillId="0" borderId="65" xfId="0" applyNumberFormat="1" applyFont="1" applyBorder="1" applyAlignment="1" applyProtection="1">
      <alignment horizontal="left" vertical="center" shrinkToFit="1"/>
      <protection/>
    </xf>
    <xf numFmtId="194" fontId="1" fillId="28" borderId="14" xfId="0" applyNumberFormat="1" applyFont="1" applyFill="1" applyBorder="1" applyAlignment="1" applyProtection="1">
      <alignment vertical="center" shrinkToFit="1"/>
      <protection locked="0"/>
    </xf>
    <xf numFmtId="194" fontId="1" fillId="28" borderId="15" xfId="0" applyNumberFormat="1" applyFont="1" applyFill="1" applyBorder="1" applyAlignment="1" applyProtection="1">
      <alignment vertical="center" shrinkToFit="1"/>
      <protection locked="0"/>
    </xf>
    <xf numFmtId="49" fontId="4" fillId="0" borderId="14"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vertical="center" wrapText="1"/>
      <protection/>
    </xf>
    <xf numFmtId="49" fontId="4" fillId="0" borderId="19"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vertical="center" wrapText="1"/>
      <protection/>
    </xf>
    <xf numFmtId="49" fontId="4" fillId="0" borderId="20" xfId="0" applyNumberFormat="1" applyFont="1" applyFill="1" applyBorder="1" applyAlignment="1" applyProtection="1">
      <alignment vertical="center" wrapText="1"/>
      <protection/>
    </xf>
    <xf numFmtId="195" fontId="1" fillId="0" borderId="19" xfId="0" applyNumberFormat="1" applyFont="1" applyFill="1" applyBorder="1" applyAlignment="1" applyProtection="1">
      <alignment vertical="center" shrinkToFit="1"/>
      <protection/>
    </xf>
    <xf numFmtId="195" fontId="1" fillId="0" borderId="10" xfId="0" applyNumberFormat="1" applyFont="1" applyFill="1" applyBorder="1" applyAlignment="1" applyProtection="1">
      <alignment vertical="center" shrinkToFit="1"/>
      <protection/>
    </xf>
    <xf numFmtId="194" fontId="1" fillId="0" borderId="14" xfId="0" applyNumberFormat="1" applyFont="1" applyFill="1" applyBorder="1" applyAlignment="1" applyProtection="1">
      <alignment vertical="center" shrinkToFit="1"/>
      <protection/>
    </xf>
    <xf numFmtId="194" fontId="1" fillId="0" borderId="15" xfId="0" applyNumberFormat="1" applyFont="1" applyFill="1" applyBorder="1" applyAlignment="1" applyProtection="1">
      <alignment vertical="center" shrinkToFit="1"/>
      <protection/>
    </xf>
    <xf numFmtId="185" fontId="4" fillId="0" borderId="15" xfId="0" applyNumberFormat="1" applyFont="1" applyFill="1" applyBorder="1" applyAlignment="1" applyProtection="1">
      <alignment vertical="center"/>
      <protection/>
    </xf>
    <xf numFmtId="185" fontId="4" fillId="0" borderId="16" xfId="0" applyNumberFormat="1" applyFont="1" applyFill="1" applyBorder="1" applyAlignment="1" applyProtection="1">
      <alignment vertical="center"/>
      <protection/>
    </xf>
    <xf numFmtId="185" fontId="4" fillId="0" borderId="10" xfId="0" applyNumberFormat="1" applyFont="1" applyFill="1" applyBorder="1" applyAlignment="1" applyProtection="1">
      <alignment vertical="center"/>
      <protection/>
    </xf>
    <xf numFmtId="185" fontId="4" fillId="0" borderId="20" xfId="0" applyNumberFormat="1" applyFont="1" applyFill="1" applyBorder="1" applyAlignment="1" applyProtection="1">
      <alignment vertical="center"/>
      <protection/>
    </xf>
    <xf numFmtId="49" fontId="4" fillId="0" borderId="14" xfId="0" applyNumberFormat="1" applyFont="1" applyBorder="1" applyAlignment="1" applyProtection="1">
      <alignment vertical="center" wrapText="1"/>
      <protection/>
    </xf>
    <xf numFmtId="49" fontId="4" fillId="0" borderId="15" xfId="0" applyNumberFormat="1" applyFont="1" applyBorder="1" applyAlignment="1" applyProtection="1">
      <alignment vertical="center" wrapText="1"/>
      <protection/>
    </xf>
    <xf numFmtId="49" fontId="4" fillId="0" borderId="16" xfId="0" applyNumberFormat="1" applyFont="1" applyBorder="1" applyAlignment="1" applyProtection="1">
      <alignment vertical="center" wrapText="1"/>
      <protection/>
    </xf>
    <xf numFmtId="49" fontId="4" fillId="0" borderId="17" xfId="0" applyNumberFormat="1" applyFont="1" applyBorder="1" applyAlignment="1" applyProtection="1">
      <alignment vertical="center" wrapText="1"/>
      <protection/>
    </xf>
    <xf numFmtId="49" fontId="4" fillId="0" borderId="0" xfId="0" applyNumberFormat="1" applyFont="1" applyBorder="1" applyAlignment="1" applyProtection="1">
      <alignment vertical="center" wrapText="1"/>
      <protection/>
    </xf>
    <xf numFmtId="49" fontId="4" fillId="0" borderId="18" xfId="0" applyNumberFormat="1" applyFont="1" applyBorder="1" applyAlignment="1" applyProtection="1">
      <alignment vertical="center" wrapText="1"/>
      <protection/>
    </xf>
    <xf numFmtId="49" fontId="4" fillId="0" borderId="19" xfId="0" applyNumberFormat="1" applyFont="1" applyBorder="1" applyAlignment="1" applyProtection="1">
      <alignment vertical="center" wrapText="1"/>
      <protection/>
    </xf>
    <xf numFmtId="49" fontId="4" fillId="0" borderId="10" xfId="0" applyNumberFormat="1" applyFont="1" applyBorder="1" applyAlignment="1" applyProtection="1">
      <alignment vertical="center" wrapText="1"/>
      <protection/>
    </xf>
    <xf numFmtId="49" fontId="4" fillId="0" borderId="20" xfId="0" applyNumberFormat="1" applyFont="1" applyBorder="1" applyAlignment="1" applyProtection="1">
      <alignment vertical="center" wrapText="1"/>
      <protection/>
    </xf>
    <xf numFmtId="49" fontId="1" fillId="28" borderId="14" xfId="0" applyNumberFormat="1" applyFont="1" applyFill="1" applyBorder="1" applyAlignment="1" applyProtection="1">
      <alignment horizontal="left" vertical="center" shrinkToFit="1"/>
      <protection locked="0"/>
    </xf>
    <xf numFmtId="49" fontId="1" fillId="28" borderId="15" xfId="0" applyNumberFormat="1" applyFont="1" applyFill="1" applyBorder="1" applyAlignment="1" applyProtection="1">
      <alignment horizontal="left" vertical="center" shrinkToFit="1"/>
      <protection locked="0"/>
    </xf>
    <xf numFmtId="49" fontId="1" fillId="28" borderId="16" xfId="0" applyNumberFormat="1" applyFont="1" applyFill="1" applyBorder="1" applyAlignment="1" applyProtection="1">
      <alignment horizontal="left" vertical="center" shrinkToFit="1"/>
      <protection locked="0"/>
    </xf>
    <xf numFmtId="185" fontId="4" fillId="0" borderId="0" xfId="0" applyNumberFormat="1" applyFont="1" applyFill="1" applyBorder="1" applyAlignment="1" applyProtection="1">
      <alignment vertical="center"/>
      <protection/>
    </xf>
    <xf numFmtId="185" fontId="4" fillId="0" borderId="18" xfId="0" applyNumberFormat="1" applyFont="1" applyFill="1" applyBorder="1" applyAlignment="1" applyProtection="1">
      <alignment vertical="center"/>
      <protection/>
    </xf>
    <xf numFmtId="49" fontId="1" fillId="28" borderId="17" xfId="0" applyNumberFormat="1" applyFont="1" applyFill="1" applyBorder="1" applyAlignment="1" applyProtection="1">
      <alignment horizontal="left" vertical="center" shrinkToFit="1"/>
      <protection locked="0"/>
    </xf>
    <xf numFmtId="49" fontId="1" fillId="28" borderId="18" xfId="0" applyNumberFormat="1" applyFont="1" applyFill="1" applyBorder="1" applyAlignment="1" applyProtection="1">
      <alignment horizontal="left" vertical="center" shrinkToFit="1"/>
      <protection locked="0"/>
    </xf>
    <xf numFmtId="194" fontId="1" fillId="28" borderId="17" xfId="0" applyNumberFormat="1" applyFont="1" applyFill="1" applyBorder="1" applyAlignment="1" applyProtection="1">
      <alignment vertical="center" shrinkToFit="1"/>
      <protection locked="0"/>
    </xf>
    <xf numFmtId="194" fontId="1" fillId="28" borderId="0" xfId="0" applyNumberFormat="1" applyFont="1" applyFill="1" applyBorder="1" applyAlignment="1" applyProtection="1">
      <alignment vertical="center" shrinkToFit="1"/>
      <protection locked="0"/>
    </xf>
    <xf numFmtId="49" fontId="1" fillId="28" borderId="19" xfId="0" applyNumberFormat="1" applyFont="1" applyFill="1" applyBorder="1" applyAlignment="1" applyProtection="1">
      <alignment horizontal="left" vertical="center" shrinkToFit="1"/>
      <protection locked="0"/>
    </xf>
    <xf numFmtId="49" fontId="1" fillId="28" borderId="10" xfId="0" applyNumberFormat="1" applyFont="1" applyFill="1" applyBorder="1" applyAlignment="1" applyProtection="1">
      <alignment horizontal="left" vertical="center" shrinkToFit="1"/>
      <protection locked="0"/>
    </xf>
    <xf numFmtId="49" fontId="1" fillId="28" borderId="20" xfId="0" applyNumberFormat="1" applyFont="1" applyFill="1" applyBorder="1" applyAlignment="1" applyProtection="1">
      <alignment horizontal="left" vertical="center" shrinkToFit="1"/>
      <protection locked="0"/>
    </xf>
    <xf numFmtId="195" fontId="1" fillId="28" borderId="19" xfId="0" applyNumberFormat="1" applyFont="1" applyFill="1" applyBorder="1" applyAlignment="1" applyProtection="1">
      <alignment vertical="center" shrinkToFit="1"/>
      <protection locked="0"/>
    </xf>
    <xf numFmtId="195" fontId="1" fillId="28" borderId="10" xfId="0" applyNumberFormat="1" applyFont="1" applyFill="1" applyBorder="1" applyAlignment="1" applyProtection="1">
      <alignment vertical="center" shrinkToFit="1"/>
      <protection locked="0"/>
    </xf>
    <xf numFmtId="49" fontId="39" fillId="0" borderId="0" xfId="0" applyNumberFormat="1" applyFont="1" applyBorder="1" applyAlignment="1" applyProtection="1">
      <alignment horizontal="left" vertical="top" wrapText="1"/>
      <protection/>
    </xf>
    <xf numFmtId="49" fontId="31" fillId="28" borderId="14" xfId="0" applyNumberFormat="1" applyFont="1" applyFill="1" applyBorder="1" applyAlignment="1" applyProtection="1">
      <alignment vertical="center" wrapText="1"/>
      <protection locked="0"/>
    </xf>
    <xf numFmtId="49" fontId="31" fillId="28" borderId="15" xfId="0" applyNumberFormat="1" applyFont="1" applyFill="1" applyBorder="1" applyAlignment="1" applyProtection="1">
      <alignment vertical="center" wrapText="1"/>
      <protection locked="0"/>
    </xf>
    <xf numFmtId="49" fontId="31" fillId="28" borderId="16" xfId="0" applyNumberFormat="1" applyFont="1" applyFill="1" applyBorder="1" applyAlignment="1" applyProtection="1">
      <alignment vertical="center" wrapText="1"/>
      <protection locked="0"/>
    </xf>
    <xf numFmtId="49" fontId="31" fillId="28" borderId="17" xfId="0" applyNumberFormat="1" applyFont="1" applyFill="1" applyBorder="1" applyAlignment="1" applyProtection="1">
      <alignment vertical="center" wrapText="1"/>
      <protection locked="0"/>
    </xf>
    <xf numFmtId="49" fontId="31" fillId="28" borderId="0" xfId="0" applyNumberFormat="1" applyFont="1" applyFill="1" applyBorder="1" applyAlignment="1" applyProtection="1">
      <alignment vertical="center" wrapText="1"/>
      <protection locked="0"/>
    </xf>
    <xf numFmtId="49" fontId="31" fillId="28" borderId="18" xfId="0" applyNumberFormat="1" applyFont="1" applyFill="1" applyBorder="1" applyAlignment="1" applyProtection="1">
      <alignment vertical="center" wrapText="1"/>
      <protection locked="0"/>
    </xf>
    <xf numFmtId="49" fontId="31" fillId="28" borderId="19" xfId="0" applyNumberFormat="1" applyFont="1" applyFill="1" applyBorder="1" applyAlignment="1" applyProtection="1">
      <alignment vertical="center" wrapText="1"/>
      <protection locked="0"/>
    </xf>
    <xf numFmtId="49" fontId="31" fillId="28" borderId="10" xfId="0" applyNumberFormat="1" applyFont="1" applyFill="1" applyBorder="1" applyAlignment="1" applyProtection="1">
      <alignment vertical="center" wrapText="1"/>
      <protection locked="0"/>
    </xf>
    <xf numFmtId="49" fontId="31" fillId="28" borderId="20" xfId="0" applyNumberFormat="1" applyFont="1" applyFill="1" applyBorder="1" applyAlignment="1" applyProtection="1">
      <alignment vertical="center" wrapText="1"/>
      <protection locked="0"/>
    </xf>
    <xf numFmtId="49" fontId="4" fillId="0"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center" shrinkToFit="1"/>
      <protection/>
    </xf>
    <xf numFmtId="49" fontId="4" fillId="0" borderId="15" xfId="0" applyNumberFormat="1" applyFont="1" applyFill="1" applyBorder="1" applyAlignment="1" applyProtection="1">
      <alignment horizontal="left" vertical="center" shrinkToFit="1"/>
      <protection/>
    </xf>
    <xf numFmtId="49" fontId="4" fillId="0" borderId="16" xfId="0" applyNumberFormat="1" applyFont="1" applyFill="1" applyBorder="1" applyAlignment="1" applyProtection="1">
      <alignment horizontal="left" vertical="center" shrinkToFit="1"/>
      <protection/>
    </xf>
    <xf numFmtId="49" fontId="4" fillId="0" borderId="19" xfId="0" applyNumberFormat="1" applyFont="1" applyFill="1" applyBorder="1" applyAlignment="1" applyProtection="1">
      <alignment horizontal="left" vertical="center" shrinkToFit="1"/>
      <protection/>
    </xf>
    <xf numFmtId="49" fontId="4" fillId="0" borderId="10"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194" fontId="18" fillId="28" borderId="17" xfId="0" applyNumberFormat="1" applyFont="1" applyFill="1" applyBorder="1" applyAlignment="1" applyProtection="1">
      <alignment vertical="center" shrinkToFit="1"/>
      <protection locked="0"/>
    </xf>
    <xf numFmtId="194" fontId="18" fillId="28" borderId="0" xfId="0" applyNumberFormat="1" applyFont="1" applyFill="1" applyBorder="1" applyAlignment="1" applyProtection="1">
      <alignment vertical="center" shrinkToFit="1"/>
      <protection locked="0"/>
    </xf>
    <xf numFmtId="49" fontId="18" fillId="28" borderId="19" xfId="0" applyNumberFormat="1" applyFont="1" applyFill="1" applyBorder="1" applyAlignment="1" applyProtection="1">
      <alignment horizontal="left" vertical="center" shrinkToFit="1"/>
      <protection locked="0"/>
    </xf>
    <xf numFmtId="49" fontId="18" fillId="28" borderId="10" xfId="0" applyNumberFormat="1" applyFont="1" applyFill="1" applyBorder="1" applyAlignment="1" applyProtection="1">
      <alignment horizontal="left" vertical="center" shrinkToFit="1"/>
      <protection locked="0"/>
    </xf>
    <xf numFmtId="49" fontId="18" fillId="28" borderId="20" xfId="0" applyNumberFormat="1" applyFont="1" applyFill="1" applyBorder="1" applyAlignment="1" applyProtection="1">
      <alignment horizontal="left" vertical="center" shrinkToFit="1"/>
      <protection locked="0"/>
    </xf>
    <xf numFmtId="195" fontId="18" fillId="28" borderId="19" xfId="0" applyNumberFormat="1" applyFont="1" applyFill="1" applyBorder="1" applyAlignment="1" applyProtection="1">
      <alignment vertical="center" shrinkToFit="1"/>
      <protection locked="0"/>
    </xf>
    <xf numFmtId="195" fontId="18" fillId="28" borderId="10" xfId="0" applyNumberFormat="1" applyFont="1" applyFill="1" applyBorder="1" applyAlignment="1" applyProtection="1">
      <alignment vertical="center" shrinkToFit="1"/>
      <protection locked="0"/>
    </xf>
    <xf numFmtId="49" fontId="18" fillId="28" borderId="14" xfId="0" applyNumberFormat="1" applyFont="1" applyFill="1" applyBorder="1" applyAlignment="1" applyProtection="1">
      <alignment horizontal="left" vertical="center" shrinkToFit="1"/>
      <protection locked="0"/>
    </xf>
    <xf numFmtId="49" fontId="18" fillId="28" borderId="15" xfId="0" applyNumberFormat="1" applyFont="1" applyFill="1" applyBorder="1" applyAlignment="1" applyProtection="1">
      <alignment horizontal="left" vertical="center" shrinkToFit="1"/>
      <protection locked="0"/>
    </xf>
    <xf numFmtId="49" fontId="18" fillId="28" borderId="16" xfId="0" applyNumberFormat="1" applyFont="1" applyFill="1" applyBorder="1" applyAlignment="1" applyProtection="1">
      <alignment horizontal="left" vertical="center" shrinkToFit="1"/>
      <protection locked="0"/>
    </xf>
    <xf numFmtId="194" fontId="18" fillId="28" borderId="14" xfId="0" applyNumberFormat="1" applyFont="1" applyFill="1" applyBorder="1" applyAlignment="1" applyProtection="1">
      <alignment vertical="center" shrinkToFit="1"/>
      <protection locked="0"/>
    </xf>
    <xf numFmtId="194" fontId="18" fillId="28" borderId="15" xfId="0" applyNumberFormat="1" applyFont="1" applyFill="1" applyBorder="1" applyAlignment="1" applyProtection="1">
      <alignment vertical="center" shrinkToFit="1"/>
      <protection locked="0"/>
    </xf>
    <xf numFmtId="185" fontId="6" fillId="0" borderId="15" xfId="0" applyNumberFormat="1" applyFont="1" applyFill="1" applyBorder="1" applyAlignment="1" applyProtection="1">
      <alignment vertical="center"/>
      <protection/>
    </xf>
    <xf numFmtId="185" fontId="6" fillId="0" borderId="16" xfId="0" applyNumberFormat="1" applyFont="1" applyFill="1" applyBorder="1" applyAlignment="1" applyProtection="1">
      <alignment vertical="center"/>
      <protection/>
    </xf>
    <xf numFmtId="185" fontId="6" fillId="0" borderId="0" xfId="0" applyNumberFormat="1" applyFont="1" applyFill="1" applyBorder="1" applyAlignment="1" applyProtection="1">
      <alignment vertical="center"/>
      <protection/>
    </xf>
    <xf numFmtId="185" fontId="6" fillId="0" borderId="18" xfId="0" applyNumberFormat="1" applyFont="1" applyFill="1" applyBorder="1" applyAlignment="1" applyProtection="1">
      <alignment vertical="center"/>
      <protection/>
    </xf>
    <xf numFmtId="185" fontId="6" fillId="0" borderId="10" xfId="0" applyNumberFormat="1" applyFont="1" applyFill="1" applyBorder="1" applyAlignment="1" applyProtection="1">
      <alignment vertical="center"/>
      <protection/>
    </xf>
    <xf numFmtId="185" fontId="6" fillId="0" borderId="20" xfId="0" applyNumberFormat="1" applyFont="1" applyFill="1" applyBorder="1" applyAlignment="1" applyProtection="1">
      <alignment vertical="center"/>
      <protection/>
    </xf>
    <xf numFmtId="49" fontId="18" fillId="28" borderId="14" xfId="0" applyNumberFormat="1" applyFont="1" applyFill="1" applyBorder="1" applyAlignment="1" applyProtection="1">
      <alignment vertical="center" wrapText="1"/>
      <protection locked="0"/>
    </xf>
    <xf numFmtId="49" fontId="18" fillId="28" borderId="15" xfId="0" applyNumberFormat="1" applyFont="1" applyFill="1" applyBorder="1" applyAlignment="1" applyProtection="1">
      <alignment vertical="center" wrapText="1"/>
      <protection locked="0"/>
    </xf>
    <xf numFmtId="49" fontId="18" fillId="28" borderId="16" xfId="0" applyNumberFormat="1" applyFont="1" applyFill="1" applyBorder="1" applyAlignment="1" applyProtection="1">
      <alignment vertical="center" wrapText="1"/>
      <protection locked="0"/>
    </xf>
    <xf numFmtId="49" fontId="18" fillId="28" borderId="17" xfId="0" applyNumberFormat="1" applyFont="1" applyFill="1" applyBorder="1" applyAlignment="1" applyProtection="1">
      <alignment vertical="center" wrapText="1"/>
      <protection locked="0"/>
    </xf>
    <xf numFmtId="49" fontId="18" fillId="28" borderId="0" xfId="0" applyNumberFormat="1" applyFont="1" applyFill="1" applyBorder="1" applyAlignment="1" applyProtection="1">
      <alignment vertical="center" wrapText="1"/>
      <protection locked="0"/>
    </xf>
    <xf numFmtId="49" fontId="18" fillId="28" borderId="18" xfId="0" applyNumberFormat="1" applyFont="1" applyFill="1" applyBorder="1" applyAlignment="1" applyProtection="1">
      <alignment vertical="center" wrapText="1"/>
      <protection locked="0"/>
    </xf>
    <xf numFmtId="49" fontId="18" fillId="28" borderId="19" xfId="0" applyNumberFormat="1" applyFont="1" applyFill="1" applyBorder="1" applyAlignment="1" applyProtection="1">
      <alignment vertical="center" wrapText="1"/>
      <protection locked="0"/>
    </xf>
    <xf numFmtId="49" fontId="18" fillId="28" borderId="10" xfId="0" applyNumberFormat="1" applyFont="1" applyFill="1" applyBorder="1" applyAlignment="1" applyProtection="1">
      <alignment vertical="center" wrapText="1"/>
      <protection locked="0"/>
    </xf>
    <xf numFmtId="49" fontId="18" fillId="28" borderId="20" xfId="0" applyNumberFormat="1" applyFont="1" applyFill="1" applyBorder="1" applyAlignment="1" applyProtection="1">
      <alignment vertical="center" wrapText="1"/>
      <protection locked="0"/>
    </xf>
    <xf numFmtId="49" fontId="18" fillId="28" borderId="17" xfId="0" applyNumberFormat="1" applyFont="1" applyFill="1" applyBorder="1" applyAlignment="1" applyProtection="1">
      <alignment horizontal="left" vertical="center" shrinkToFit="1"/>
      <protection locked="0"/>
    </xf>
    <xf numFmtId="49" fontId="18" fillId="28" borderId="0" xfId="0" applyNumberFormat="1" applyFont="1" applyFill="1" applyBorder="1" applyAlignment="1" applyProtection="1">
      <alignment horizontal="left" vertical="center" shrinkToFit="1"/>
      <protection locked="0"/>
    </xf>
    <xf numFmtId="49" fontId="18" fillId="28" borderId="18" xfId="0" applyNumberFormat="1" applyFont="1" applyFill="1" applyBorder="1" applyAlignment="1" applyProtection="1">
      <alignment horizontal="left" vertical="center" shrinkToFit="1"/>
      <protection locked="0"/>
    </xf>
    <xf numFmtId="49" fontId="4" fillId="0" borderId="14" xfId="0" applyNumberFormat="1" applyFon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9"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20" xfId="0" applyNumberFormat="1" applyFont="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center"/>
      <protection/>
    </xf>
    <xf numFmtId="49" fontId="4" fillId="0" borderId="15" xfId="0" applyNumberFormat="1" applyFont="1" applyFill="1" applyBorder="1" applyAlignment="1" applyProtection="1">
      <alignment horizontal="left" vertical="center"/>
      <protection/>
    </xf>
    <xf numFmtId="49" fontId="4" fillId="0" borderId="16" xfId="0" applyNumberFormat="1" applyFont="1" applyFill="1" applyBorder="1" applyAlignment="1" applyProtection="1">
      <alignment horizontal="left" vertical="center"/>
      <protection/>
    </xf>
    <xf numFmtId="49" fontId="4" fillId="0" borderId="19"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49" fontId="4" fillId="0" borderId="20" xfId="0" applyNumberFormat="1" applyFont="1" applyFill="1" applyBorder="1" applyAlignment="1" applyProtection="1">
      <alignment horizontal="left" vertical="center"/>
      <protection/>
    </xf>
    <xf numFmtId="184" fontId="1" fillId="0" borderId="19" xfId="0" applyNumberFormat="1" applyFont="1" applyFill="1" applyBorder="1" applyAlignment="1" applyProtection="1">
      <alignment horizontal="right" vertical="center" shrinkToFit="1"/>
      <protection/>
    </xf>
    <xf numFmtId="184" fontId="1" fillId="0" borderId="10" xfId="0" applyNumberFormat="1" applyFont="1" applyFill="1" applyBorder="1" applyAlignment="1" applyProtection="1">
      <alignment horizontal="right" vertical="center" shrinkToFit="1"/>
      <protection/>
    </xf>
    <xf numFmtId="38" fontId="1" fillId="0" borderId="11" xfId="49" applyFont="1" applyFill="1" applyBorder="1" applyAlignment="1" applyProtection="1">
      <alignment vertical="center" shrinkToFit="1"/>
      <protection/>
    </xf>
    <xf numFmtId="38" fontId="1" fillId="0" borderId="12" xfId="49" applyFont="1" applyFill="1" applyBorder="1" applyAlignment="1" applyProtection="1">
      <alignment vertical="center" shrinkToFit="1"/>
      <protection/>
    </xf>
    <xf numFmtId="38" fontId="4" fillId="0" borderId="12" xfId="49" applyFont="1" applyFill="1" applyBorder="1" applyAlignment="1" applyProtection="1">
      <alignment vertical="center" shrinkToFit="1"/>
      <protection/>
    </xf>
    <xf numFmtId="38" fontId="4" fillId="0" borderId="13" xfId="49" applyFont="1" applyFill="1" applyBorder="1" applyAlignment="1" applyProtection="1">
      <alignment vertical="center" shrinkToFit="1"/>
      <protection/>
    </xf>
    <xf numFmtId="38" fontId="1" fillId="28" borderId="11" xfId="49" applyFont="1" applyFill="1" applyBorder="1" applyAlignment="1" applyProtection="1">
      <alignment vertical="center" shrinkToFit="1"/>
      <protection locked="0"/>
    </xf>
    <xf numFmtId="38" fontId="1" fillId="28" borderId="12" xfId="49" applyFont="1" applyFill="1" applyBorder="1" applyAlignment="1" applyProtection="1">
      <alignment vertical="center" shrinkToFit="1"/>
      <protection locked="0"/>
    </xf>
    <xf numFmtId="177" fontId="1" fillId="0" borderId="17" xfId="0" applyNumberFormat="1" applyFont="1" applyFill="1" applyBorder="1" applyAlignment="1" applyProtection="1">
      <alignment horizontal="right" vertical="center" shrinkToFit="1"/>
      <protection/>
    </xf>
    <xf numFmtId="0" fontId="1" fillId="0" borderId="0" xfId="0" applyNumberFormat="1" applyFont="1" applyFill="1" applyBorder="1" applyAlignment="1" applyProtection="1">
      <alignment horizontal="right" vertical="center" shrinkToFit="1"/>
      <protection/>
    </xf>
    <xf numFmtId="182" fontId="1" fillId="0" borderId="11" xfId="0" applyNumberFormat="1" applyFont="1" applyFill="1" applyBorder="1" applyAlignment="1" applyProtection="1">
      <alignment vertical="center" shrinkToFit="1"/>
      <protection/>
    </xf>
    <xf numFmtId="182" fontId="1" fillId="0" borderId="12" xfId="0" applyNumberFormat="1" applyFont="1" applyFill="1" applyBorder="1" applyAlignment="1" applyProtection="1">
      <alignment vertical="center" shrinkToFit="1"/>
      <protection/>
    </xf>
    <xf numFmtId="176" fontId="4" fillId="0" borderId="12" xfId="0" applyNumberFormat="1" applyFont="1" applyFill="1" applyBorder="1" applyAlignment="1" applyProtection="1">
      <alignment vertical="center" shrinkToFit="1"/>
      <protection/>
    </xf>
    <xf numFmtId="176" fontId="4" fillId="0" borderId="13" xfId="0" applyNumberFormat="1" applyFont="1" applyFill="1" applyBorder="1" applyAlignment="1" applyProtection="1">
      <alignment vertical="center" shrinkToFit="1"/>
      <protection/>
    </xf>
    <xf numFmtId="38" fontId="1" fillId="0" borderId="11" xfId="49" applyFont="1" applyFill="1" applyBorder="1" applyAlignment="1" applyProtection="1">
      <alignment horizontal="right" vertical="center"/>
      <protection/>
    </xf>
    <xf numFmtId="38" fontId="1" fillId="0" borderId="12" xfId="49" applyFont="1" applyFill="1" applyBorder="1" applyAlignment="1" applyProtection="1">
      <alignment horizontal="right" vertical="center"/>
      <protection/>
    </xf>
    <xf numFmtId="0" fontId="1" fillId="0" borderId="11" xfId="0" applyNumberFormat="1" applyFont="1" applyFill="1" applyBorder="1" applyAlignment="1" applyProtection="1">
      <alignment horizontal="right" vertical="center"/>
      <protection/>
    </xf>
    <xf numFmtId="0" fontId="1" fillId="0" borderId="12" xfId="0" applyNumberFormat="1" applyFont="1" applyFill="1" applyBorder="1" applyAlignment="1" applyProtection="1">
      <alignment horizontal="right" vertical="center"/>
      <protection/>
    </xf>
    <xf numFmtId="38" fontId="1" fillId="0" borderId="11" xfId="49" applyFont="1" applyFill="1" applyBorder="1" applyAlignment="1" applyProtection="1">
      <alignment vertical="center"/>
      <protection/>
    </xf>
    <xf numFmtId="38" fontId="1" fillId="0" borderId="12" xfId="49" applyFont="1" applyFill="1" applyBorder="1" applyAlignment="1" applyProtection="1">
      <alignment vertical="center"/>
      <protection/>
    </xf>
    <xf numFmtId="0" fontId="1" fillId="28" borderId="11" xfId="0" applyNumberFormat="1" applyFont="1" applyFill="1" applyBorder="1" applyAlignment="1" applyProtection="1">
      <alignment horizontal="right" vertical="center"/>
      <protection locked="0"/>
    </xf>
    <xf numFmtId="0" fontId="1" fillId="28" borderId="12"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vertical="center"/>
      <protection/>
    </xf>
    <xf numFmtId="0" fontId="1" fillId="0" borderId="12" xfId="0" applyNumberFormat="1" applyFont="1" applyFill="1" applyBorder="1" applyAlignment="1" applyProtection="1">
      <alignment vertical="center"/>
      <protection/>
    </xf>
    <xf numFmtId="0" fontId="1" fillId="28" borderId="11" xfId="0" applyNumberFormat="1" applyFont="1" applyFill="1" applyBorder="1" applyAlignment="1" applyProtection="1" quotePrefix="1">
      <alignment horizontal="right" vertical="center"/>
      <protection locked="0"/>
    </xf>
    <xf numFmtId="0" fontId="1" fillId="0" borderId="19" xfId="0" applyNumberFormat="1" applyFont="1" applyFill="1" applyBorder="1" applyAlignment="1" applyProtection="1">
      <alignment horizontal="right" vertical="center" shrinkToFit="1"/>
      <protection/>
    </xf>
    <xf numFmtId="0" fontId="1" fillId="0" borderId="10" xfId="0" applyNumberFormat="1" applyFont="1" applyFill="1" applyBorder="1" applyAlignment="1" applyProtection="1">
      <alignment horizontal="right" vertical="center" shrinkToFit="1"/>
      <protection/>
    </xf>
    <xf numFmtId="38" fontId="18" fillId="0" borderId="11" xfId="49" applyNumberFormat="1" applyFont="1" applyFill="1" applyBorder="1" applyAlignment="1" applyProtection="1">
      <alignment vertical="center"/>
      <protection/>
    </xf>
    <xf numFmtId="38" fontId="18" fillId="0" borderId="12" xfId="49" applyNumberFormat="1" applyFont="1" applyFill="1" applyBorder="1" applyAlignment="1" applyProtection="1">
      <alignment vertical="center"/>
      <protection/>
    </xf>
    <xf numFmtId="49" fontId="97" fillId="0" borderId="11" xfId="0" applyNumberFormat="1" applyFont="1" applyFill="1" applyBorder="1" applyAlignment="1" applyProtection="1">
      <alignment horizontal="center" vertical="center" wrapText="1"/>
      <protection/>
    </xf>
    <xf numFmtId="49" fontId="97" fillId="0" borderId="12" xfId="0" applyNumberFormat="1" applyFont="1" applyFill="1" applyBorder="1" applyAlignment="1" applyProtection="1">
      <alignment horizontal="center" vertical="center" wrapText="1"/>
      <protection/>
    </xf>
    <xf numFmtId="49" fontId="97" fillId="0" borderId="13" xfId="0" applyNumberFormat="1" applyFont="1" applyFill="1" applyBorder="1" applyAlignment="1" applyProtection="1">
      <alignment horizontal="center" vertical="center" wrapText="1"/>
      <protection/>
    </xf>
    <xf numFmtId="0" fontId="9" fillId="0" borderId="0" xfId="0" applyFont="1" applyAlignment="1" applyProtection="1">
      <alignment horizontal="left" vertical="top" wrapText="1"/>
      <protection/>
    </xf>
    <xf numFmtId="0" fontId="9" fillId="0" borderId="0" xfId="0" applyFont="1" applyAlignment="1" applyProtection="1">
      <alignment horizontal="left" vertical="top"/>
      <protection/>
    </xf>
    <xf numFmtId="0" fontId="4" fillId="35" borderId="17" xfId="0" applyNumberFormat="1" applyFont="1" applyFill="1" applyBorder="1" applyAlignment="1" applyProtection="1">
      <alignment horizontal="left" vertical="center" shrinkToFit="1"/>
      <protection/>
    </xf>
    <xf numFmtId="0" fontId="4" fillId="35" borderId="0" xfId="0" applyNumberFormat="1" applyFont="1" applyFill="1" applyBorder="1" applyAlignment="1" applyProtection="1">
      <alignment horizontal="left" vertical="center" shrinkToFit="1"/>
      <protection/>
    </xf>
    <xf numFmtId="49" fontId="4" fillId="0" borderId="11" xfId="0" applyNumberFormat="1" applyFont="1" applyBorder="1" applyAlignment="1" applyProtection="1">
      <alignment horizontal="left" vertical="center" wrapText="1"/>
      <protection/>
    </xf>
    <xf numFmtId="49" fontId="4" fillId="0" borderId="12" xfId="0" applyNumberFormat="1" applyFont="1" applyBorder="1" applyAlignment="1" applyProtection="1">
      <alignment horizontal="left" vertical="center" wrapText="1"/>
      <protection/>
    </xf>
    <xf numFmtId="49" fontId="4" fillId="0" borderId="13" xfId="0" applyNumberFormat="1" applyFont="1" applyBorder="1" applyAlignment="1" applyProtection="1">
      <alignment horizontal="left" vertical="center" wrapText="1"/>
      <protection/>
    </xf>
    <xf numFmtId="177" fontId="1" fillId="28" borderId="12" xfId="0" applyNumberFormat="1" applyFont="1" applyFill="1" applyBorder="1" applyAlignment="1" applyProtection="1">
      <alignment vertical="center" shrinkToFit="1"/>
      <protection locked="0"/>
    </xf>
    <xf numFmtId="49" fontId="18" fillId="28" borderId="11" xfId="0" applyNumberFormat="1" applyFont="1" applyFill="1" applyBorder="1" applyAlignment="1" applyProtection="1">
      <alignment horizontal="left" vertical="center" wrapText="1"/>
      <protection locked="0"/>
    </xf>
    <xf numFmtId="49" fontId="18" fillId="28" borderId="12" xfId="0" applyNumberFormat="1" applyFont="1" applyFill="1" applyBorder="1" applyAlignment="1" applyProtection="1">
      <alignment horizontal="left" vertical="center" wrapText="1"/>
      <protection locked="0"/>
    </xf>
    <xf numFmtId="49" fontId="18" fillId="28" borderId="13" xfId="0" applyNumberFormat="1" applyFont="1" applyFill="1" applyBorder="1" applyAlignment="1" applyProtection="1">
      <alignment horizontal="left" vertical="center" wrapText="1"/>
      <protection locked="0"/>
    </xf>
    <xf numFmtId="187" fontId="1" fillId="0" borderId="11" xfId="49" applyNumberFormat="1" applyFont="1" applyFill="1" applyBorder="1" applyAlignment="1" applyProtection="1">
      <alignment vertical="center" shrinkToFit="1"/>
      <protection/>
    </xf>
    <xf numFmtId="187" fontId="1" fillId="0" borderId="12" xfId="49" applyNumberFormat="1" applyFont="1" applyFill="1" applyBorder="1" applyAlignment="1" applyProtection="1">
      <alignment vertical="center" shrinkToFit="1"/>
      <protection/>
    </xf>
    <xf numFmtId="177" fontId="100" fillId="28" borderId="11" xfId="0" applyNumberFormat="1" applyFont="1" applyFill="1" applyBorder="1" applyAlignment="1" applyProtection="1">
      <alignment vertical="center" shrinkToFit="1"/>
      <protection locked="0"/>
    </xf>
    <xf numFmtId="177" fontId="100" fillId="28" borderId="12" xfId="0" applyNumberFormat="1" applyFont="1" applyFill="1" applyBorder="1" applyAlignment="1" applyProtection="1">
      <alignment vertical="center" shrinkToFit="1"/>
      <protection locked="0"/>
    </xf>
    <xf numFmtId="38" fontId="1" fillId="0" borderId="11" xfId="49" applyNumberFormat="1" applyFont="1" applyFill="1" applyBorder="1" applyAlignment="1" applyProtection="1">
      <alignment vertical="center" shrinkToFit="1"/>
      <protection/>
    </xf>
    <xf numFmtId="38" fontId="1" fillId="0" borderId="12" xfId="49" applyNumberFormat="1" applyFont="1" applyFill="1" applyBorder="1" applyAlignment="1" applyProtection="1">
      <alignment vertical="center" shrinkToFit="1"/>
      <protection/>
    </xf>
    <xf numFmtId="49" fontId="4" fillId="0" borderId="22" xfId="0" applyNumberFormat="1" applyFont="1" applyFill="1" applyBorder="1" applyAlignment="1" applyProtection="1">
      <alignment horizontal="center" vertical="center" textRotation="255"/>
      <protection/>
    </xf>
    <xf numFmtId="49" fontId="4" fillId="0" borderId="23" xfId="0" applyNumberFormat="1" applyFont="1" applyFill="1" applyBorder="1" applyAlignment="1" applyProtection="1">
      <alignment horizontal="center" vertical="center" textRotation="255"/>
      <protection/>
    </xf>
    <xf numFmtId="49" fontId="4" fillId="0" borderId="24" xfId="0" applyNumberFormat="1" applyFont="1" applyFill="1" applyBorder="1" applyAlignment="1" applyProtection="1">
      <alignment horizontal="center" vertical="center" textRotation="255"/>
      <protection/>
    </xf>
    <xf numFmtId="49" fontId="4" fillId="0" borderId="14" xfId="0" applyNumberFormat="1" applyFont="1" applyBorder="1" applyAlignment="1" applyProtection="1">
      <alignment horizontal="center" vertical="center" textRotation="255"/>
      <protection/>
    </xf>
    <xf numFmtId="49" fontId="4" fillId="0" borderId="16" xfId="0" applyNumberFormat="1" applyFont="1" applyBorder="1" applyAlignment="1" applyProtection="1">
      <alignment horizontal="center" vertical="center" textRotation="255"/>
      <protection/>
    </xf>
    <xf numFmtId="49" fontId="4" fillId="0" borderId="17" xfId="0" applyNumberFormat="1" applyFont="1" applyBorder="1" applyAlignment="1" applyProtection="1">
      <alignment horizontal="center" vertical="center" textRotation="255"/>
      <protection/>
    </xf>
    <xf numFmtId="49" fontId="4" fillId="0" borderId="18" xfId="0" applyNumberFormat="1" applyFont="1" applyBorder="1" applyAlignment="1" applyProtection="1">
      <alignment horizontal="center" vertical="center" textRotation="255"/>
      <protection/>
    </xf>
    <xf numFmtId="49" fontId="4" fillId="0" borderId="19" xfId="0" applyNumberFormat="1" applyFont="1" applyBorder="1" applyAlignment="1" applyProtection="1">
      <alignment horizontal="center" vertical="center" textRotation="255"/>
      <protection/>
    </xf>
    <xf numFmtId="49" fontId="4" fillId="0" borderId="20" xfId="0" applyNumberFormat="1" applyFont="1" applyBorder="1" applyAlignment="1" applyProtection="1">
      <alignment horizontal="center" vertical="center" textRotation="255"/>
      <protection/>
    </xf>
    <xf numFmtId="38" fontId="1" fillId="28" borderId="11" xfId="49" applyNumberFormat="1" applyFont="1" applyFill="1" applyBorder="1" applyAlignment="1" applyProtection="1">
      <alignment horizontal="right" vertical="center" shrinkToFit="1"/>
      <protection locked="0"/>
    </xf>
    <xf numFmtId="38" fontId="1" fillId="28" borderId="12" xfId="49" applyNumberFormat="1" applyFont="1" applyFill="1" applyBorder="1" applyAlignment="1" applyProtection="1">
      <alignment horizontal="right" vertical="center" shrinkToFit="1"/>
      <protection locked="0"/>
    </xf>
    <xf numFmtId="38" fontId="100" fillId="28" borderId="11" xfId="49" applyNumberFormat="1" applyFont="1" applyFill="1" applyBorder="1" applyAlignment="1" applyProtection="1">
      <alignment vertical="center" shrinkToFit="1"/>
      <protection locked="0"/>
    </xf>
    <xf numFmtId="38" fontId="100" fillId="28" borderId="12" xfId="49" applyNumberFormat="1" applyFont="1" applyFill="1" applyBorder="1" applyAlignment="1" applyProtection="1">
      <alignment vertical="center" shrinkToFit="1"/>
      <protection locked="0"/>
    </xf>
    <xf numFmtId="38" fontId="100" fillId="28" borderId="11" xfId="49" applyNumberFormat="1" applyFont="1" applyFill="1" applyBorder="1" applyAlignment="1" applyProtection="1">
      <alignment horizontal="right" vertical="center" shrinkToFit="1"/>
      <protection locked="0"/>
    </xf>
    <xf numFmtId="38" fontId="100" fillId="28" borderId="12" xfId="49" applyNumberFormat="1" applyFont="1" applyFill="1" applyBorder="1" applyAlignment="1" applyProtection="1">
      <alignment horizontal="right" vertical="center" shrinkToFit="1"/>
      <protection locked="0"/>
    </xf>
    <xf numFmtId="187" fontId="100" fillId="0" borderId="11" xfId="49" applyNumberFormat="1" applyFont="1" applyFill="1" applyBorder="1" applyAlignment="1" applyProtection="1">
      <alignment vertical="center" shrinkToFit="1"/>
      <protection/>
    </xf>
    <xf numFmtId="187" fontId="100" fillId="0" borderId="12" xfId="49" applyNumberFormat="1" applyFont="1" applyFill="1" applyBorder="1" applyAlignment="1" applyProtection="1">
      <alignment vertical="center" shrinkToFit="1"/>
      <protection/>
    </xf>
    <xf numFmtId="38" fontId="1" fillId="28" borderId="11" xfId="49" applyNumberFormat="1" applyFont="1" applyFill="1" applyBorder="1" applyAlignment="1" applyProtection="1">
      <alignment vertical="center" shrinkToFit="1"/>
      <protection locked="0"/>
    </xf>
    <xf numFmtId="38" fontId="1" fillId="28" borderId="12" xfId="49" applyNumberFormat="1" applyFont="1" applyFill="1" applyBorder="1" applyAlignment="1" applyProtection="1">
      <alignment vertical="center" shrinkToFit="1"/>
      <protection locked="0"/>
    </xf>
    <xf numFmtId="181" fontId="4" fillId="0" borderId="12" xfId="0" applyNumberFormat="1" applyFont="1" applyFill="1" applyBorder="1" applyAlignment="1" applyProtection="1">
      <alignment horizontal="right" vertical="center"/>
      <protection/>
    </xf>
    <xf numFmtId="187" fontId="18" fillId="36" borderId="11" xfId="49" applyNumberFormat="1" applyFont="1" applyFill="1" applyBorder="1" applyAlignment="1" applyProtection="1">
      <alignment horizontal="right" vertical="center"/>
      <protection/>
    </xf>
    <xf numFmtId="187" fontId="18" fillId="36" borderId="12" xfId="49" applyNumberFormat="1" applyFont="1" applyFill="1" applyBorder="1" applyAlignment="1" applyProtection="1">
      <alignment horizontal="right" vertical="center"/>
      <protection/>
    </xf>
    <xf numFmtId="0" fontId="6" fillId="36" borderId="12" xfId="0" applyNumberFormat="1" applyFont="1" applyFill="1" applyBorder="1" applyAlignment="1" applyProtection="1">
      <alignment horizontal="right" vertical="center"/>
      <protection/>
    </xf>
    <xf numFmtId="176" fontId="1" fillId="28" borderId="11" xfId="0" applyNumberFormat="1" applyFont="1" applyFill="1" applyBorder="1" applyAlignment="1" applyProtection="1">
      <alignment vertical="center" shrinkToFit="1"/>
      <protection locked="0"/>
    </xf>
    <xf numFmtId="176" fontId="1" fillId="28" borderId="12" xfId="0" applyNumberFormat="1" applyFont="1" applyFill="1" applyBorder="1" applyAlignment="1" applyProtection="1">
      <alignment vertical="center" shrinkToFit="1"/>
      <protection locked="0"/>
    </xf>
    <xf numFmtId="49" fontId="4" fillId="0" borderId="14" xfId="0" applyNumberFormat="1" applyFont="1" applyBorder="1" applyAlignment="1" applyProtection="1">
      <alignment horizontal="left" vertical="center"/>
      <protection/>
    </xf>
    <xf numFmtId="49" fontId="4" fillId="0" borderId="15" xfId="0" applyNumberFormat="1" applyFont="1" applyBorder="1" applyAlignment="1" applyProtection="1">
      <alignment horizontal="left" vertical="center"/>
      <protection/>
    </xf>
    <xf numFmtId="49" fontId="4" fillId="0" borderId="16"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center"/>
      <protection/>
    </xf>
    <xf numFmtId="49" fontId="4" fillId="0" borderId="10" xfId="0" applyNumberFormat="1" applyFont="1" applyBorder="1" applyAlignment="1" applyProtection="1">
      <alignment horizontal="left" vertical="center"/>
      <protection/>
    </xf>
    <xf numFmtId="49" fontId="4" fillId="0" borderId="20" xfId="0" applyNumberFormat="1" applyFont="1" applyBorder="1" applyAlignment="1" applyProtection="1">
      <alignment horizontal="left" vertical="center"/>
      <protection/>
    </xf>
    <xf numFmtId="49" fontId="18" fillId="28" borderId="54" xfId="0" applyNumberFormat="1" applyFont="1" applyFill="1" applyBorder="1" applyAlignment="1" applyProtection="1">
      <alignment horizontal="left" vertical="center" shrinkToFit="1"/>
      <protection locked="0"/>
    </xf>
    <xf numFmtId="49" fontId="1" fillId="0" borderId="14" xfId="0" applyNumberFormat="1" applyFont="1" applyFill="1" applyBorder="1" applyAlignment="1" applyProtection="1">
      <alignment horizontal="center" vertical="center" shrinkToFit="1"/>
      <protection/>
    </xf>
    <xf numFmtId="49" fontId="1" fillId="0" borderId="16" xfId="0" applyNumberFormat="1" applyFont="1" applyFill="1" applyBorder="1" applyAlignment="1" applyProtection="1">
      <alignment horizontal="center" vertical="center" shrinkToFit="1"/>
      <protection/>
    </xf>
    <xf numFmtId="197" fontId="18" fillId="28" borderId="17" xfId="0" applyNumberFormat="1" applyFont="1" applyFill="1" applyBorder="1" applyAlignment="1" applyProtection="1">
      <alignment vertical="center" shrinkToFit="1"/>
      <protection locked="0"/>
    </xf>
    <xf numFmtId="197" fontId="18" fillId="28" borderId="0" xfId="0" applyNumberFormat="1" applyFont="1" applyFill="1" applyBorder="1" applyAlignment="1" applyProtection="1">
      <alignment vertical="center" shrinkToFit="1"/>
      <protection locked="0"/>
    </xf>
    <xf numFmtId="38" fontId="1" fillId="28" borderId="11" xfId="49" applyFont="1" applyFill="1" applyBorder="1" applyAlignment="1" applyProtection="1">
      <alignment vertical="center"/>
      <protection locked="0"/>
    </xf>
    <xf numFmtId="38" fontId="1" fillId="28" borderId="12" xfId="49" applyFont="1" applyFill="1" applyBorder="1" applyAlignment="1" applyProtection="1">
      <alignment vertical="center"/>
      <protection locked="0"/>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49" fontId="4" fillId="0" borderId="87" xfId="0" applyNumberFormat="1" applyFont="1" applyFill="1" applyBorder="1" applyAlignment="1" applyProtection="1">
      <alignment horizontal="left"/>
      <protection/>
    </xf>
    <xf numFmtId="49" fontId="4" fillId="0" borderId="88" xfId="0" applyNumberFormat="1" applyFont="1" applyFill="1" applyBorder="1" applyAlignment="1" applyProtection="1">
      <alignment horizontal="left"/>
      <protection/>
    </xf>
    <xf numFmtId="49" fontId="4" fillId="0" borderId="89" xfId="0" applyNumberFormat="1" applyFont="1" applyFill="1" applyBorder="1" applyAlignment="1" applyProtection="1">
      <alignment horizontal="left"/>
      <protection/>
    </xf>
    <xf numFmtId="49" fontId="4" fillId="0" borderId="12"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38" fontId="18" fillId="28" borderId="12" xfId="49" applyFont="1" applyFill="1" applyBorder="1" applyAlignment="1" applyProtection="1">
      <alignment vertical="center"/>
      <protection locked="0"/>
    </xf>
    <xf numFmtId="38" fontId="18" fillId="0" borderId="12" xfId="49" applyFont="1" applyFill="1" applyBorder="1" applyAlignment="1" applyProtection="1">
      <alignment vertical="center"/>
      <protection/>
    </xf>
    <xf numFmtId="0" fontId="4" fillId="0" borderId="11" xfId="0" applyNumberFormat="1" applyFont="1" applyFill="1" applyBorder="1" applyAlignment="1" applyProtection="1">
      <alignment vertical="center" shrinkToFit="1"/>
      <protection/>
    </xf>
    <xf numFmtId="0" fontId="4" fillId="0" borderId="12" xfId="0" applyNumberFormat="1" applyFont="1" applyFill="1" applyBorder="1" applyAlignment="1" applyProtection="1">
      <alignment vertical="center" shrinkToFit="1"/>
      <protection/>
    </xf>
    <xf numFmtId="0" fontId="4" fillId="0" borderId="13" xfId="0" applyNumberFormat="1" applyFont="1" applyFill="1" applyBorder="1" applyAlignment="1" applyProtection="1">
      <alignment vertical="center" shrinkToFit="1"/>
      <protection/>
    </xf>
    <xf numFmtId="38" fontId="1" fillId="38" borderId="11" xfId="49" applyFont="1" applyFill="1" applyBorder="1" applyAlignment="1" applyProtection="1">
      <alignment vertical="center" shrinkToFit="1"/>
      <protection/>
    </xf>
    <xf numFmtId="38" fontId="1" fillId="38" borderId="12" xfId="49" applyFont="1" applyFill="1" applyBorder="1" applyAlignment="1" applyProtection="1">
      <alignment vertical="center" shrinkToFit="1"/>
      <protection/>
    </xf>
    <xf numFmtId="0" fontId="1" fillId="28" borderId="11" xfId="0" applyNumberFormat="1" applyFont="1" applyFill="1" applyBorder="1" applyAlignment="1" applyProtection="1">
      <alignment horizontal="left" vertical="center" wrapText="1"/>
      <protection/>
    </xf>
    <xf numFmtId="0" fontId="1" fillId="28" borderId="12" xfId="0" applyNumberFormat="1" applyFont="1" applyFill="1" applyBorder="1" applyAlignment="1" applyProtection="1">
      <alignment horizontal="left" vertical="center" wrapText="1"/>
      <protection/>
    </xf>
    <xf numFmtId="0" fontId="1" fillId="28" borderId="13" xfId="0" applyNumberFormat="1" applyFont="1" applyFill="1" applyBorder="1" applyAlignment="1" applyProtection="1">
      <alignment horizontal="left" vertical="center" wrapText="1"/>
      <protection/>
    </xf>
    <xf numFmtId="49" fontId="97" fillId="0" borderId="22" xfId="0" applyNumberFormat="1" applyFont="1" applyFill="1" applyBorder="1" applyAlignment="1" applyProtection="1">
      <alignment horizontal="center" vertical="center" textRotation="255"/>
      <protection/>
    </xf>
    <xf numFmtId="49" fontId="97" fillId="0" borderId="23" xfId="0" applyNumberFormat="1" applyFont="1" applyFill="1" applyBorder="1" applyAlignment="1" applyProtection="1">
      <alignment horizontal="center" vertical="center" textRotation="255"/>
      <protection/>
    </xf>
    <xf numFmtId="49" fontId="97" fillId="0" borderId="24" xfId="0" applyNumberFormat="1" applyFont="1" applyFill="1" applyBorder="1" applyAlignment="1" applyProtection="1">
      <alignment horizontal="center" vertical="center" textRotation="255"/>
      <protection/>
    </xf>
    <xf numFmtId="0" fontId="97" fillId="0" borderId="11" xfId="0" applyNumberFormat="1" applyFont="1" applyFill="1" applyBorder="1" applyAlignment="1" applyProtection="1">
      <alignment horizontal="left" vertical="center" shrinkToFit="1"/>
      <protection/>
    </xf>
    <xf numFmtId="0" fontId="97" fillId="0" borderId="12" xfId="0" applyNumberFormat="1" applyFont="1" applyFill="1" applyBorder="1" applyAlignment="1" applyProtection="1">
      <alignment horizontal="left" vertical="center" shrinkToFit="1"/>
      <protection/>
    </xf>
    <xf numFmtId="0" fontId="97" fillId="0" borderId="13" xfId="0" applyNumberFormat="1" applyFont="1" applyFill="1" applyBorder="1" applyAlignment="1" applyProtection="1">
      <alignment horizontal="left" vertical="center" shrinkToFit="1"/>
      <protection/>
    </xf>
    <xf numFmtId="186" fontId="1" fillId="0" borderId="11" xfId="0" applyNumberFormat="1" applyFont="1" applyFill="1" applyBorder="1" applyAlignment="1" applyProtection="1">
      <alignment vertical="center" shrinkToFit="1"/>
      <protection/>
    </xf>
    <xf numFmtId="186" fontId="1" fillId="0" borderId="12" xfId="0" applyNumberFormat="1" applyFont="1" applyFill="1" applyBorder="1" applyAlignment="1" applyProtection="1">
      <alignment vertical="center" shrinkToFit="1"/>
      <protection/>
    </xf>
    <xf numFmtId="49" fontId="97" fillId="0" borderId="22" xfId="0" applyNumberFormat="1" applyFont="1" applyFill="1" applyBorder="1" applyAlignment="1" applyProtection="1">
      <alignment horizontal="left" vertical="top" textRotation="255"/>
      <protection/>
    </xf>
    <xf numFmtId="49" fontId="97" fillId="0" borderId="23" xfId="0" applyNumberFormat="1" applyFont="1" applyFill="1" applyBorder="1" applyAlignment="1" applyProtection="1">
      <alignment horizontal="left" vertical="top" textRotation="255"/>
      <protection/>
    </xf>
    <xf numFmtId="49" fontId="97" fillId="0" borderId="24" xfId="0" applyNumberFormat="1" applyFont="1" applyFill="1" applyBorder="1" applyAlignment="1" applyProtection="1">
      <alignment horizontal="left" vertical="top" textRotation="255"/>
      <protection/>
    </xf>
    <xf numFmtId="0" fontId="1" fillId="28" borderId="14" xfId="0" applyNumberFormat="1" applyFont="1" applyFill="1" applyBorder="1" applyAlignment="1" applyProtection="1">
      <alignment horizontal="right" vertical="center" shrinkToFit="1"/>
      <protection locked="0"/>
    </xf>
    <xf numFmtId="0" fontId="1" fillId="28" borderId="15" xfId="0" applyNumberFormat="1" applyFont="1" applyFill="1" applyBorder="1" applyAlignment="1" applyProtection="1">
      <alignment horizontal="right" vertical="center" shrinkToFit="1"/>
      <protection locked="0"/>
    </xf>
    <xf numFmtId="186" fontId="4" fillId="0" borderId="12" xfId="0" applyNumberFormat="1" applyFont="1" applyFill="1" applyBorder="1" applyAlignment="1" applyProtection="1">
      <alignment vertical="center" shrinkToFit="1"/>
      <protection/>
    </xf>
    <xf numFmtId="186" fontId="4" fillId="0" borderId="13" xfId="0" applyNumberFormat="1" applyFont="1" applyFill="1" applyBorder="1" applyAlignment="1" applyProtection="1">
      <alignment vertical="center" shrinkToFit="1"/>
      <protection/>
    </xf>
    <xf numFmtId="49" fontId="97" fillId="0" borderId="11" xfId="0" applyNumberFormat="1" applyFont="1" applyFill="1" applyBorder="1" applyAlignment="1" applyProtection="1">
      <alignment horizontal="left" vertical="center" wrapText="1"/>
      <protection/>
    </xf>
    <xf numFmtId="49" fontId="97" fillId="0" borderId="12" xfId="0" applyNumberFormat="1" applyFont="1" applyFill="1" applyBorder="1" applyAlignment="1" applyProtection="1">
      <alignment horizontal="left" vertical="center" wrapText="1"/>
      <protection/>
    </xf>
    <xf numFmtId="49" fontId="97" fillId="0" borderId="13" xfId="0" applyNumberFormat="1" applyFont="1" applyFill="1" applyBorder="1" applyAlignment="1" applyProtection="1">
      <alignment horizontal="left" vertical="center" wrapText="1"/>
      <protection/>
    </xf>
    <xf numFmtId="49" fontId="97" fillId="0" borderId="11" xfId="0" applyNumberFormat="1" applyFont="1" applyFill="1" applyBorder="1" applyAlignment="1" applyProtection="1">
      <alignment horizontal="left" vertical="center" wrapText="1"/>
      <protection/>
    </xf>
    <xf numFmtId="49" fontId="97" fillId="0" borderId="12" xfId="0" applyNumberFormat="1" applyFont="1" applyFill="1" applyBorder="1" applyAlignment="1" applyProtection="1">
      <alignment horizontal="left" vertical="center" wrapText="1"/>
      <protection/>
    </xf>
    <xf numFmtId="49" fontId="97" fillId="0" borderId="13" xfId="0" applyNumberFormat="1" applyFont="1" applyFill="1" applyBorder="1" applyAlignment="1" applyProtection="1">
      <alignment horizontal="left" vertical="center" wrapText="1"/>
      <protection/>
    </xf>
    <xf numFmtId="184" fontId="1" fillId="28" borderId="19" xfId="0" applyNumberFormat="1" applyFont="1" applyFill="1" applyBorder="1" applyAlignment="1" applyProtection="1">
      <alignment horizontal="right" vertical="center" shrinkToFit="1"/>
      <protection locked="0"/>
    </xf>
    <xf numFmtId="184" fontId="1" fillId="28" borderId="10" xfId="0" applyNumberFormat="1" applyFont="1" applyFill="1" applyBorder="1" applyAlignment="1" applyProtection="1">
      <alignment horizontal="right" vertical="center" shrinkToFit="1"/>
      <protection locked="0"/>
    </xf>
    <xf numFmtId="49" fontId="97" fillId="0" borderId="14" xfId="0" applyNumberFormat="1" applyFont="1" applyBorder="1" applyAlignment="1" applyProtection="1">
      <alignment horizontal="left" vertical="center" wrapText="1"/>
      <protection/>
    </xf>
    <xf numFmtId="49" fontId="97" fillId="0" borderId="15" xfId="0" applyNumberFormat="1" applyFont="1" applyBorder="1" applyAlignment="1" applyProtection="1">
      <alignment horizontal="left" vertical="center" wrapText="1"/>
      <protection/>
    </xf>
    <xf numFmtId="49" fontId="97" fillId="0" borderId="16" xfId="0" applyNumberFormat="1" applyFont="1" applyBorder="1" applyAlignment="1" applyProtection="1">
      <alignment horizontal="left" vertical="center" wrapText="1"/>
      <protection/>
    </xf>
    <xf numFmtId="49" fontId="97" fillId="0" borderId="19" xfId="0" applyNumberFormat="1" applyFont="1" applyBorder="1" applyAlignment="1" applyProtection="1">
      <alignment horizontal="left" vertical="center" wrapText="1"/>
      <protection/>
    </xf>
    <xf numFmtId="49" fontId="97" fillId="0" borderId="10" xfId="0" applyNumberFormat="1" applyFont="1" applyBorder="1" applyAlignment="1" applyProtection="1">
      <alignment horizontal="left" vertical="center" wrapText="1"/>
      <protection/>
    </xf>
    <xf numFmtId="49" fontId="97" fillId="0" borderId="20" xfId="0" applyNumberFormat="1" applyFont="1" applyBorder="1" applyAlignment="1" applyProtection="1">
      <alignment horizontal="left" vertical="center" wrapText="1"/>
      <protection/>
    </xf>
    <xf numFmtId="177" fontId="1" fillId="0" borderId="14" xfId="0" applyNumberFormat="1" applyFont="1" applyFill="1" applyBorder="1" applyAlignment="1" applyProtection="1">
      <alignment horizontal="right" vertical="center" shrinkToFit="1"/>
      <protection/>
    </xf>
    <xf numFmtId="0" fontId="1" fillId="0" borderId="15" xfId="0" applyNumberFormat="1" applyFont="1" applyFill="1" applyBorder="1" applyAlignment="1" applyProtection="1">
      <alignment horizontal="right" vertical="center" shrinkToFit="1"/>
      <protection/>
    </xf>
    <xf numFmtId="0" fontId="4" fillId="0" borderId="11" xfId="0" applyNumberFormat="1" applyFont="1" applyBorder="1" applyAlignment="1" applyProtection="1">
      <alignment horizontal="left" vertical="center" wrapText="1"/>
      <protection/>
    </xf>
    <xf numFmtId="0" fontId="4" fillId="0" borderId="12" xfId="0" applyNumberFormat="1" applyFont="1" applyBorder="1" applyAlignment="1" applyProtection="1">
      <alignment horizontal="left" vertical="center" wrapText="1"/>
      <protection/>
    </xf>
    <xf numFmtId="0" fontId="4" fillId="0" borderId="13" xfId="0" applyNumberFormat="1" applyFont="1" applyBorder="1" applyAlignment="1" applyProtection="1">
      <alignment horizontal="left" vertical="center" wrapText="1"/>
      <protection/>
    </xf>
    <xf numFmtId="49" fontId="4" fillId="0" borderId="11" xfId="0" applyNumberFormat="1" applyFont="1" applyFill="1" applyBorder="1" applyAlignment="1" applyProtection="1">
      <alignment horizontal="left" vertical="center" wrapText="1" indent="1"/>
      <protection/>
    </xf>
    <xf numFmtId="49" fontId="4" fillId="0" borderId="12" xfId="0" applyNumberFormat="1" applyFont="1" applyFill="1" applyBorder="1" applyAlignment="1" applyProtection="1">
      <alignment horizontal="left" vertical="center" wrapText="1" indent="1"/>
      <protection/>
    </xf>
    <xf numFmtId="49" fontId="4" fillId="0" borderId="13" xfId="0" applyNumberFormat="1" applyFont="1" applyFill="1" applyBorder="1" applyAlignment="1" applyProtection="1">
      <alignment horizontal="left" vertical="center" wrapText="1" indent="1"/>
      <protection/>
    </xf>
    <xf numFmtId="0" fontId="12" fillId="0" borderId="14" xfId="0" applyNumberFormat="1" applyFont="1" applyBorder="1" applyAlignment="1" applyProtection="1">
      <alignment horizontal="center" vertical="center" wrapText="1"/>
      <protection/>
    </xf>
    <xf numFmtId="0" fontId="12" fillId="0" borderId="15" xfId="0" applyNumberFormat="1" applyFont="1" applyBorder="1" applyAlignment="1" applyProtection="1">
      <alignment horizontal="center" vertical="center" wrapText="1"/>
      <protection/>
    </xf>
    <xf numFmtId="0" fontId="12" fillId="0" borderId="16" xfId="0" applyNumberFormat="1" applyFont="1" applyBorder="1" applyAlignment="1" applyProtection="1">
      <alignment horizontal="center" vertical="center" wrapText="1"/>
      <protection/>
    </xf>
    <xf numFmtId="0" fontId="12" fillId="0" borderId="19" xfId="0" applyNumberFormat="1" applyFont="1" applyBorder="1" applyAlignment="1" applyProtection="1">
      <alignment horizontal="center" vertical="center" wrapText="1"/>
      <protection/>
    </xf>
    <xf numFmtId="0" fontId="12" fillId="0" borderId="10" xfId="0" applyNumberFormat="1" applyFont="1" applyBorder="1" applyAlignment="1" applyProtection="1">
      <alignment horizontal="center" vertical="center" wrapText="1"/>
      <protection/>
    </xf>
    <xf numFmtId="0" fontId="12" fillId="0" borderId="20" xfId="0" applyNumberFormat="1" applyFont="1" applyBorder="1" applyAlignment="1" applyProtection="1">
      <alignment horizontal="center" vertical="center" wrapText="1"/>
      <protection/>
    </xf>
    <xf numFmtId="49" fontId="97" fillId="0" borderId="14" xfId="0" applyNumberFormat="1" applyFont="1" applyFill="1" applyBorder="1" applyAlignment="1" applyProtection="1">
      <alignment horizontal="left" vertical="center" wrapText="1"/>
      <protection/>
    </xf>
    <xf numFmtId="49" fontId="97" fillId="0" borderId="15" xfId="0" applyNumberFormat="1" applyFont="1" applyFill="1" applyBorder="1" applyAlignment="1" applyProtection="1">
      <alignment horizontal="left" vertical="center" wrapText="1"/>
      <protection/>
    </xf>
    <xf numFmtId="49" fontId="97" fillId="0" borderId="16" xfId="0" applyNumberFormat="1" applyFont="1" applyFill="1" applyBorder="1" applyAlignment="1" applyProtection="1">
      <alignment horizontal="left" vertical="center" wrapText="1"/>
      <protection/>
    </xf>
    <xf numFmtId="49" fontId="97" fillId="0" borderId="19" xfId="0" applyNumberFormat="1" applyFont="1" applyFill="1" applyBorder="1" applyAlignment="1" applyProtection="1">
      <alignment horizontal="left" vertical="center" wrapText="1"/>
      <protection/>
    </xf>
    <xf numFmtId="49" fontId="97" fillId="0" borderId="10" xfId="0" applyNumberFormat="1" applyFont="1" applyFill="1" applyBorder="1" applyAlignment="1" applyProtection="1">
      <alignment horizontal="left" vertical="center" wrapText="1"/>
      <protection/>
    </xf>
    <xf numFmtId="49" fontId="97" fillId="0" borderId="20" xfId="0" applyNumberFormat="1" applyFont="1" applyFill="1" applyBorder="1" applyAlignment="1" applyProtection="1">
      <alignment horizontal="left" vertical="center" wrapText="1"/>
      <protection/>
    </xf>
    <xf numFmtId="49" fontId="97" fillId="0" borderId="14" xfId="0" applyNumberFormat="1" applyFont="1" applyBorder="1" applyAlignment="1" applyProtection="1">
      <alignment horizontal="left" vertical="center" wrapText="1" shrinkToFit="1"/>
      <protection/>
    </xf>
    <xf numFmtId="49" fontId="97" fillId="0" borderId="15" xfId="0" applyNumberFormat="1" applyFont="1" applyBorder="1" applyAlignment="1" applyProtection="1">
      <alignment horizontal="left" vertical="center" shrinkToFit="1"/>
      <protection/>
    </xf>
    <xf numFmtId="49" fontId="97" fillId="0" borderId="16" xfId="0" applyNumberFormat="1" applyFont="1" applyBorder="1" applyAlignment="1" applyProtection="1">
      <alignment horizontal="left" vertical="center" shrinkToFit="1"/>
      <protection/>
    </xf>
    <xf numFmtId="49" fontId="97" fillId="0" borderId="19" xfId="0" applyNumberFormat="1" applyFont="1" applyBorder="1" applyAlignment="1" applyProtection="1">
      <alignment horizontal="left" vertical="center" shrinkToFit="1"/>
      <protection/>
    </xf>
    <xf numFmtId="49" fontId="97" fillId="0" borderId="10" xfId="0" applyNumberFormat="1" applyFont="1" applyBorder="1" applyAlignment="1" applyProtection="1">
      <alignment horizontal="left" vertical="center" shrinkToFit="1"/>
      <protection/>
    </xf>
    <xf numFmtId="49" fontId="97" fillId="0" borderId="20" xfId="0" applyNumberFormat="1" applyFont="1" applyBorder="1" applyAlignment="1" applyProtection="1">
      <alignment horizontal="left" vertical="center" shrinkToFit="1"/>
      <protection/>
    </xf>
    <xf numFmtId="38" fontId="1" fillId="28" borderId="11" xfId="49" applyFont="1" applyFill="1" applyBorder="1" applyAlignment="1" applyProtection="1">
      <alignment vertical="center" shrinkToFit="1"/>
      <protection/>
    </xf>
    <xf numFmtId="38" fontId="1" fillId="28" borderId="12" xfId="49" applyFont="1" applyFill="1" applyBorder="1" applyAlignment="1" applyProtection="1">
      <alignment vertical="center" shrinkToFit="1"/>
      <protection/>
    </xf>
    <xf numFmtId="49" fontId="4" fillId="0" borderId="11"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49" fontId="4" fillId="0" borderId="13"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right" vertical="center" shrinkToFit="1"/>
      <protection/>
    </xf>
    <xf numFmtId="0" fontId="1" fillId="0" borderId="17" xfId="0" applyNumberFormat="1" applyFont="1" applyFill="1" applyBorder="1" applyAlignment="1" applyProtection="1">
      <alignment horizontal="right" vertical="center" shrinkToFit="1"/>
      <protection/>
    </xf>
    <xf numFmtId="49" fontId="109" fillId="0" borderId="17" xfId="0" applyNumberFormat="1" applyFont="1" applyFill="1" applyBorder="1" applyAlignment="1" applyProtection="1">
      <alignment horizontal="left" vertical="center" wrapText="1"/>
      <protection/>
    </xf>
    <xf numFmtId="49" fontId="97" fillId="0" borderId="0" xfId="0" applyNumberFormat="1" applyFont="1" applyFill="1" applyBorder="1" applyAlignment="1" applyProtection="1">
      <alignment horizontal="left" vertical="center" wrapText="1"/>
      <protection/>
    </xf>
    <xf numFmtId="49" fontId="97" fillId="0" borderId="18" xfId="0" applyNumberFormat="1" applyFont="1" applyFill="1" applyBorder="1" applyAlignment="1" applyProtection="1">
      <alignment horizontal="left" vertical="center" wrapText="1"/>
      <protection/>
    </xf>
    <xf numFmtId="0" fontId="18" fillId="0" borderId="14" xfId="0" applyNumberFormat="1" applyFont="1" applyFill="1" applyBorder="1" applyAlignment="1" applyProtection="1">
      <alignment horizontal="right" vertical="center" shrinkToFit="1"/>
      <protection/>
    </xf>
    <xf numFmtId="0" fontId="18" fillId="0" borderId="15" xfId="0" applyNumberFormat="1" applyFont="1" applyFill="1" applyBorder="1" applyAlignment="1" applyProtection="1">
      <alignment horizontal="right" vertical="center" shrinkToFit="1"/>
      <protection/>
    </xf>
    <xf numFmtId="184" fontId="18" fillId="0" borderId="19" xfId="0" applyNumberFormat="1" applyFont="1" applyFill="1" applyBorder="1" applyAlignment="1" applyProtection="1">
      <alignment horizontal="right" vertical="center" shrinkToFit="1"/>
      <protection/>
    </xf>
    <xf numFmtId="184" fontId="18" fillId="0" borderId="10" xfId="0" applyNumberFormat="1" applyFont="1" applyFill="1" applyBorder="1" applyAlignment="1" applyProtection="1">
      <alignment horizontal="right" vertical="center" shrinkToFit="1"/>
      <protection/>
    </xf>
    <xf numFmtId="202" fontId="97" fillId="28" borderId="10" xfId="0" applyNumberFormat="1" applyFont="1" applyFill="1" applyBorder="1" applyAlignment="1" applyProtection="1">
      <alignment horizontal="left" vertical="center" shrinkToFit="1"/>
      <protection locked="0"/>
    </xf>
    <xf numFmtId="202" fontId="97" fillId="28" borderId="20" xfId="0" applyNumberFormat="1" applyFont="1" applyFill="1" applyBorder="1" applyAlignment="1" applyProtection="1">
      <alignment horizontal="left" vertical="center" shrinkToFit="1"/>
      <protection locked="0"/>
    </xf>
    <xf numFmtId="49" fontId="97" fillId="0" borderId="11" xfId="0" applyNumberFormat="1" applyFont="1" applyFill="1" applyBorder="1" applyAlignment="1" applyProtection="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 fillId="0" borderId="22" xfId="0" applyNumberFormat="1" applyFont="1" applyFill="1" applyBorder="1" applyAlignment="1" applyProtection="1">
      <alignment horizontal="center" vertical="center" textRotation="255"/>
      <protection/>
    </xf>
    <xf numFmtId="0" fontId="4" fillId="0" borderId="23" xfId="0" applyNumberFormat="1" applyFont="1" applyFill="1" applyBorder="1" applyAlignment="1" applyProtection="1">
      <alignment horizontal="center" vertical="center" textRotation="255"/>
      <protection/>
    </xf>
    <xf numFmtId="0" fontId="4" fillId="0" borderId="24" xfId="0" applyNumberFormat="1" applyFont="1" applyFill="1" applyBorder="1" applyAlignment="1" applyProtection="1">
      <alignment horizontal="center" vertical="center" textRotation="255"/>
      <protection/>
    </xf>
    <xf numFmtId="0" fontId="4" fillId="0" borderId="12" xfId="0" applyNumberFormat="1" applyFont="1" applyBorder="1" applyAlignment="1" applyProtection="1">
      <alignment horizontal="center" vertical="center"/>
      <protection/>
    </xf>
    <xf numFmtId="0" fontId="4" fillId="0" borderId="13" xfId="0" applyNumberFormat="1" applyFont="1" applyBorder="1" applyAlignment="1" applyProtection="1">
      <alignment horizontal="center" vertical="center"/>
      <protection/>
    </xf>
    <xf numFmtId="49" fontId="4" fillId="0" borderId="86" xfId="0" applyNumberFormat="1" applyFont="1" applyFill="1" applyBorder="1" applyAlignment="1" applyProtection="1">
      <alignment horizontal="left" vertical="center"/>
      <protection/>
    </xf>
    <xf numFmtId="49" fontId="4" fillId="0" borderId="57" xfId="0" applyNumberFormat="1" applyFont="1" applyFill="1" applyBorder="1" applyAlignment="1" applyProtection="1">
      <alignment horizontal="left" vertical="center"/>
      <protection/>
    </xf>
    <xf numFmtId="49" fontId="1" fillId="28" borderId="26" xfId="0" applyNumberFormat="1" applyFont="1" applyFill="1" applyBorder="1" applyAlignment="1" applyProtection="1">
      <alignment horizontal="left" vertical="center" wrapText="1"/>
      <protection locked="0"/>
    </xf>
    <xf numFmtId="49" fontId="1" fillId="28" borderId="33" xfId="0" applyNumberFormat="1" applyFont="1" applyFill="1" applyBorder="1" applyAlignment="1" applyProtection="1">
      <alignment horizontal="left" vertical="center" wrapText="1"/>
      <protection locked="0"/>
    </xf>
    <xf numFmtId="49" fontId="4" fillId="0" borderId="14" xfId="0" applyNumberFormat="1" applyFont="1" applyBorder="1" applyAlignment="1" applyProtection="1">
      <alignment horizontal="left" vertical="center" wrapText="1"/>
      <protection/>
    </xf>
    <xf numFmtId="49" fontId="4" fillId="0" borderId="15" xfId="0" applyNumberFormat="1" applyFont="1" applyBorder="1" applyAlignment="1" applyProtection="1">
      <alignment horizontal="left" vertical="center" wrapText="1"/>
      <protection/>
    </xf>
    <xf numFmtId="49" fontId="4" fillId="0" borderId="16" xfId="0" applyNumberFormat="1" applyFont="1" applyBorder="1" applyAlignment="1" applyProtection="1">
      <alignment horizontal="left" vertical="center" wrapText="1"/>
      <protection/>
    </xf>
    <xf numFmtId="49" fontId="4" fillId="0" borderId="17" xfId="0" applyNumberFormat="1" applyFont="1" applyBorder="1" applyAlignment="1" applyProtection="1">
      <alignment horizontal="left" vertical="center" wrapText="1"/>
      <protection/>
    </xf>
    <xf numFmtId="49" fontId="4" fillId="0" borderId="18" xfId="0" applyNumberFormat="1" applyFont="1" applyBorder="1" applyAlignment="1" applyProtection="1">
      <alignment horizontal="left" vertical="center" wrapText="1"/>
      <protection/>
    </xf>
    <xf numFmtId="49" fontId="4" fillId="0" borderId="84" xfId="0" applyNumberFormat="1" applyFont="1" applyFill="1" applyBorder="1" applyAlignment="1" applyProtection="1">
      <alignment horizontal="left" vertical="center"/>
      <protection/>
    </xf>
    <xf numFmtId="49" fontId="4" fillId="0" borderId="26" xfId="0" applyNumberFormat="1" applyFont="1" applyFill="1" applyBorder="1" applyAlignment="1" applyProtection="1">
      <alignment horizontal="left" vertical="center"/>
      <protection/>
    </xf>
    <xf numFmtId="49" fontId="4" fillId="0" borderId="23" xfId="0" applyNumberFormat="1" applyFont="1" applyBorder="1" applyAlignment="1" applyProtection="1">
      <alignment horizontal="left" vertical="center"/>
      <protection/>
    </xf>
    <xf numFmtId="49" fontId="4" fillId="0" borderId="24" xfId="0" applyNumberFormat="1" applyFont="1" applyFill="1" applyBorder="1" applyAlignment="1" applyProtection="1">
      <alignment horizontal="center" vertical="center"/>
      <protection/>
    </xf>
    <xf numFmtId="176" fontId="18" fillId="28" borderId="12" xfId="0" applyNumberFormat="1" applyFont="1" applyFill="1" applyBorder="1" applyAlignment="1" applyProtection="1">
      <alignment horizontal="right" vertical="center" shrinkToFit="1"/>
      <protection locked="0"/>
    </xf>
    <xf numFmtId="49" fontId="4" fillId="0" borderId="19"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protection/>
    </xf>
    <xf numFmtId="49" fontId="4" fillId="0" borderId="20" xfId="0" applyNumberFormat="1" applyFont="1" applyBorder="1" applyAlignment="1" applyProtection="1">
      <alignment horizontal="left" vertical="center" wrapText="1"/>
      <protection/>
    </xf>
    <xf numFmtId="49" fontId="4" fillId="28" borderId="54" xfId="0" applyNumberFormat="1" applyFont="1" applyFill="1" applyBorder="1" applyAlignment="1" applyProtection="1">
      <alignment horizontal="left" vertical="center" wrapText="1"/>
      <protection locked="0"/>
    </xf>
    <xf numFmtId="176" fontId="18" fillId="0" borderId="17" xfId="0" applyNumberFormat="1" applyFont="1" applyFill="1" applyBorder="1" applyAlignment="1" applyProtection="1">
      <alignment vertical="center" shrinkToFit="1"/>
      <protection/>
    </xf>
    <xf numFmtId="176" fontId="18" fillId="0" borderId="0" xfId="0" applyNumberFormat="1" applyFont="1" applyFill="1" applyBorder="1" applyAlignment="1" applyProtection="1">
      <alignment vertical="center" shrinkToFit="1"/>
      <protection/>
    </xf>
    <xf numFmtId="176" fontId="18" fillId="28" borderId="11" xfId="0" applyNumberFormat="1" applyFont="1" applyFill="1" applyBorder="1" applyAlignment="1" applyProtection="1">
      <alignment vertical="center" shrinkToFit="1"/>
      <protection locked="0"/>
    </xf>
    <xf numFmtId="176" fontId="18" fillId="28" borderId="12" xfId="0" applyNumberFormat="1" applyFont="1" applyFill="1" applyBorder="1" applyAlignment="1" applyProtection="1">
      <alignment vertical="center" shrinkToFit="1"/>
      <protection locked="0"/>
    </xf>
    <xf numFmtId="176" fontId="6" fillId="28" borderId="12" xfId="0" applyNumberFormat="1" applyFont="1" applyFill="1" applyBorder="1" applyAlignment="1" applyProtection="1">
      <alignment horizontal="right" vertical="center" shrinkToFit="1"/>
      <protection locked="0"/>
    </xf>
    <xf numFmtId="176" fontId="6" fillId="0" borderId="12" xfId="0" applyNumberFormat="1" applyFont="1" applyFill="1" applyBorder="1" applyAlignment="1" applyProtection="1">
      <alignment horizontal="right" vertical="center" shrinkToFit="1"/>
      <protection/>
    </xf>
    <xf numFmtId="176" fontId="4" fillId="0" borderId="12" xfId="0" applyNumberFormat="1" applyFont="1" applyFill="1" applyBorder="1" applyAlignment="1" applyProtection="1">
      <alignment horizontal="right" vertical="center" shrinkToFit="1"/>
      <protection/>
    </xf>
    <xf numFmtId="49" fontId="6" fillId="0" borderId="12" xfId="0" applyNumberFormat="1" applyFont="1" applyFill="1" applyBorder="1" applyAlignment="1" applyProtection="1">
      <alignment horizontal="right" vertical="center" shrinkToFit="1"/>
      <protection/>
    </xf>
    <xf numFmtId="49" fontId="4" fillId="36" borderId="11" xfId="0" applyNumberFormat="1" applyFont="1" applyFill="1" applyBorder="1" applyAlignment="1" applyProtection="1">
      <alignment horizontal="center" vertical="center"/>
      <protection/>
    </xf>
    <xf numFmtId="49" fontId="4" fillId="36" borderId="12" xfId="0" applyNumberFormat="1" applyFont="1" applyFill="1" applyBorder="1" applyAlignment="1" applyProtection="1">
      <alignment horizontal="center" vertical="center"/>
      <protection/>
    </xf>
    <xf numFmtId="49" fontId="4" fillId="36" borderId="13" xfId="0" applyNumberFormat="1" applyFont="1" applyFill="1" applyBorder="1" applyAlignment="1" applyProtection="1">
      <alignment horizontal="center" vertical="center"/>
      <protection/>
    </xf>
    <xf numFmtId="49" fontId="4" fillId="0" borderId="17" xfId="0" applyNumberFormat="1" applyFont="1" applyBorder="1" applyAlignment="1" applyProtection="1">
      <alignment horizontal="left" vertical="center"/>
      <protection/>
    </xf>
    <xf numFmtId="49" fontId="4" fillId="0" borderId="0" xfId="0" applyNumberFormat="1" applyFont="1" applyBorder="1" applyAlignment="1" applyProtection="1">
      <alignment horizontal="left" vertical="center"/>
      <protection/>
    </xf>
    <xf numFmtId="49" fontId="4" fillId="0" borderId="18" xfId="0" applyNumberFormat="1" applyFont="1" applyBorder="1" applyAlignment="1" applyProtection="1">
      <alignment horizontal="left" vertical="center"/>
      <protection/>
    </xf>
    <xf numFmtId="49" fontId="4" fillId="28" borderId="11" xfId="0" applyNumberFormat="1" applyFont="1" applyFill="1" applyBorder="1" applyAlignment="1" applyProtection="1">
      <alignment horizontal="left" vertical="center" shrinkToFit="1"/>
      <protection locked="0"/>
    </xf>
    <xf numFmtId="49" fontId="4" fillId="28" borderId="12" xfId="0" applyNumberFormat="1" applyFont="1" applyFill="1" applyBorder="1" applyAlignment="1" applyProtection="1">
      <alignment horizontal="left" vertical="center" shrinkToFit="1"/>
      <protection locked="0"/>
    </xf>
    <xf numFmtId="49" fontId="4" fillId="28" borderId="13" xfId="0" applyNumberFormat="1" applyFont="1" applyFill="1" applyBorder="1" applyAlignment="1" applyProtection="1">
      <alignment horizontal="left" vertical="center" shrinkToFit="1"/>
      <protection locked="0"/>
    </xf>
    <xf numFmtId="176" fontId="97" fillId="0" borderId="12" xfId="0" applyNumberFormat="1" applyFont="1" applyFill="1" applyBorder="1" applyAlignment="1" applyProtection="1">
      <alignment horizontal="right" vertical="center" shrinkToFit="1"/>
      <protection/>
    </xf>
    <xf numFmtId="0" fontId="6" fillId="0" borderId="12" xfId="0" applyNumberFormat="1" applyFont="1" applyBorder="1" applyAlignment="1" applyProtection="1">
      <alignment horizontal="right" vertical="center" shrinkToFit="1"/>
      <protection/>
    </xf>
    <xf numFmtId="0" fontId="6" fillId="0" borderId="13" xfId="0" applyNumberFormat="1" applyFont="1" applyBorder="1" applyAlignment="1" applyProtection="1">
      <alignment horizontal="right" vertical="center" shrinkToFit="1"/>
      <protection/>
    </xf>
    <xf numFmtId="49" fontId="6" fillId="0" borderId="12" xfId="0" applyNumberFormat="1" applyFont="1" applyBorder="1" applyAlignment="1" applyProtection="1">
      <alignment horizontal="right" vertical="center" shrinkToFit="1"/>
      <protection/>
    </xf>
    <xf numFmtId="49" fontId="6" fillId="0" borderId="13" xfId="0" applyNumberFormat="1" applyFont="1" applyBorder="1" applyAlignment="1" applyProtection="1">
      <alignment horizontal="right" vertical="center" shrinkToFit="1"/>
      <protection/>
    </xf>
    <xf numFmtId="49" fontId="4" fillId="0" borderId="12" xfId="0" applyNumberFormat="1" applyFont="1" applyBorder="1" applyAlignment="1" applyProtection="1">
      <alignment horizontal="right" vertical="center" shrinkToFit="1"/>
      <protection/>
    </xf>
    <xf numFmtId="49" fontId="4" fillId="0" borderId="13" xfId="0" applyNumberFormat="1" applyFont="1" applyBorder="1" applyAlignment="1" applyProtection="1">
      <alignment horizontal="right" vertical="center" shrinkToFit="1"/>
      <protection/>
    </xf>
    <xf numFmtId="176" fontId="18" fillId="0" borderId="12" xfId="0" applyNumberFormat="1" applyFont="1" applyFill="1" applyBorder="1" applyAlignment="1" applyProtection="1">
      <alignment horizontal="right" vertical="center" shrinkToFit="1"/>
      <protection/>
    </xf>
    <xf numFmtId="176" fontId="18" fillId="0" borderId="11" xfId="0" applyNumberFormat="1" applyFont="1" applyFill="1" applyBorder="1" applyAlignment="1" applyProtection="1">
      <alignment vertical="center" shrinkToFit="1"/>
      <protection/>
    </xf>
    <xf numFmtId="176" fontId="18" fillId="0" borderId="12" xfId="0" applyNumberFormat="1" applyFont="1" applyFill="1" applyBorder="1" applyAlignment="1" applyProtection="1">
      <alignment vertical="center" shrinkToFit="1"/>
      <protection/>
    </xf>
    <xf numFmtId="0" fontId="4" fillId="0" borderId="11" xfId="0" applyNumberFormat="1" applyFont="1" applyBorder="1" applyAlignment="1" applyProtection="1">
      <alignment horizontal="center" vertical="center"/>
      <protection/>
    </xf>
    <xf numFmtId="176" fontId="100" fillId="28" borderId="12" xfId="0" applyNumberFormat="1" applyFont="1" applyFill="1" applyBorder="1" applyAlignment="1" applyProtection="1">
      <alignment vertical="center" shrinkToFit="1"/>
      <protection locked="0"/>
    </xf>
    <xf numFmtId="49" fontId="18" fillId="28" borderId="11" xfId="0" applyNumberFormat="1" applyFont="1" applyFill="1" applyBorder="1" applyAlignment="1" applyProtection="1">
      <alignment horizontal="center" vertical="center" shrinkToFit="1"/>
      <protection locked="0"/>
    </xf>
    <xf numFmtId="49" fontId="18" fillId="28" borderId="12" xfId="0" applyNumberFormat="1" applyFont="1" applyFill="1" applyBorder="1" applyAlignment="1" applyProtection="1">
      <alignment horizontal="center" vertical="center" shrinkToFit="1"/>
      <protection locked="0"/>
    </xf>
    <xf numFmtId="49" fontId="18" fillId="28" borderId="13" xfId="0" applyNumberFormat="1" applyFont="1" applyFill="1" applyBorder="1" applyAlignment="1" applyProtection="1">
      <alignment horizontal="center" vertical="center" shrinkToFit="1"/>
      <protection locked="0"/>
    </xf>
    <xf numFmtId="176" fontId="1" fillId="28" borderId="11" xfId="0" applyNumberFormat="1" applyFont="1" applyFill="1" applyBorder="1" applyAlignment="1" applyProtection="1">
      <alignment horizontal="right" vertical="center" shrinkToFit="1"/>
      <protection locked="0"/>
    </xf>
    <xf numFmtId="176" fontId="1" fillId="28" borderId="12" xfId="0" applyNumberFormat="1" applyFont="1" applyFill="1" applyBorder="1" applyAlignment="1" applyProtection="1">
      <alignment horizontal="right" vertical="center" shrinkToFit="1"/>
      <protection locked="0"/>
    </xf>
    <xf numFmtId="0" fontId="1" fillId="28" borderId="14" xfId="49" applyNumberFormat="1" applyFont="1" applyFill="1" applyBorder="1" applyAlignment="1" applyProtection="1">
      <alignment horizontal="center" vertical="center" shrinkToFit="1"/>
      <protection locked="0"/>
    </xf>
    <xf numFmtId="0" fontId="1" fillId="28" borderId="15" xfId="49" applyNumberFormat="1" applyFont="1" applyFill="1" applyBorder="1" applyAlignment="1" applyProtection="1">
      <alignment horizontal="center" vertical="center" shrinkToFit="1"/>
      <protection locked="0"/>
    </xf>
    <xf numFmtId="0" fontId="1" fillId="28" borderId="16" xfId="49" applyNumberFormat="1" applyFont="1" applyFill="1" applyBorder="1" applyAlignment="1" applyProtection="1">
      <alignment horizontal="center" vertical="center" shrinkToFit="1"/>
      <protection locked="0"/>
    </xf>
    <xf numFmtId="58" fontId="1" fillId="0" borderId="10" xfId="0" applyNumberFormat="1" applyFont="1" applyFill="1" applyBorder="1" applyAlignment="1" applyProtection="1">
      <alignment horizontal="right" vertical="center" shrinkToFit="1"/>
      <protection/>
    </xf>
    <xf numFmtId="49" fontId="97" fillId="0" borderId="0" xfId="0" applyNumberFormat="1" applyFont="1" applyBorder="1" applyAlignment="1" applyProtection="1">
      <alignment horizontal="center" vertical="center"/>
      <protection/>
    </xf>
    <xf numFmtId="0" fontId="0" fillId="0" borderId="0" xfId="0" applyFont="1" applyAlignment="1">
      <alignment horizontal="center" vertical="center"/>
    </xf>
    <xf numFmtId="49" fontId="4" fillId="0" borderId="24" xfId="0" applyNumberFormat="1" applyFont="1" applyBorder="1" applyAlignment="1" applyProtection="1">
      <alignment horizontal="left" vertical="center"/>
      <protection/>
    </xf>
    <xf numFmtId="176" fontId="18" fillId="0" borderId="19" xfId="0" applyNumberFormat="1" applyFont="1" applyFill="1" applyBorder="1" applyAlignment="1" applyProtection="1">
      <alignment vertical="center" shrinkToFit="1"/>
      <protection/>
    </xf>
    <xf numFmtId="176" fontId="18" fillId="0" borderId="10" xfId="0" applyNumberFormat="1" applyFont="1" applyFill="1" applyBorder="1" applyAlignment="1" applyProtection="1">
      <alignment vertical="center" shrinkToFit="1"/>
      <protection/>
    </xf>
    <xf numFmtId="176" fontId="100" fillId="28" borderId="11" xfId="0" applyNumberFormat="1" applyFont="1" applyFill="1" applyBorder="1" applyAlignment="1" applyProtection="1">
      <alignment vertical="center" shrinkToFit="1"/>
      <protection locked="0"/>
    </xf>
    <xf numFmtId="49" fontId="6" fillId="28" borderId="11" xfId="0" applyNumberFormat="1" applyFont="1" applyFill="1" applyBorder="1" applyAlignment="1" applyProtection="1">
      <alignment horizontal="left" vertical="center" shrinkToFit="1"/>
      <protection/>
    </xf>
    <xf numFmtId="49" fontId="6" fillId="28" borderId="12" xfId="0" applyNumberFormat="1" applyFont="1" applyFill="1" applyBorder="1" applyAlignment="1" applyProtection="1">
      <alignment horizontal="left" vertical="center" shrinkToFit="1"/>
      <protection/>
    </xf>
    <xf numFmtId="49" fontId="6" fillId="28" borderId="13" xfId="0" applyNumberFormat="1" applyFont="1" applyFill="1" applyBorder="1" applyAlignment="1" applyProtection="1">
      <alignment horizontal="left" vertical="center" shrinkToFit="1"/>
      <protection/>
    </xf>
    <xf numFmtId="49" fontId="4" fillId="0" borderId="15" xfId="0" applyNumberFormat="1" applyFont="1" applyBorder="1" applyAlignment="1" applyProtection="1">
      <alignment vertical="center"/>
      <protection/>
    </xf>
    <xf numFmtId="49" fontId="1" fillId="28" borderId="41" xfId="0" applyNumberFormat="1" applyFont="1" applyFill="1" applyBorder="1" applyAlignment="1" applyProtection="1">
      <alignment horizontal="left" vertical="center" shrinkToFit="1"/>
      <protection locked="0"/>
    </xf>
    <xf numFmtId="176" fontId="18" fillId="0" borderId="14" xfId="0" applyNumberFormat="1" applyFont="1" applyFill="1" applyBorder="1" applyAlignment="1" applyProtection="1">
      <alignment vertical="center" shrinkToFit="1"/>
      <protection/>
    </xf>
    <xf numFmtId="176" fontId="18" fillId="0" borderId="15" xfId="0" applyNumberFormat="1" applyFont="1" applyFill="1" applyBorder="1" applyAlignment="1" applyProtection="1">
      <alignment vertical="center" shrinkToFit="1"/>
      <protection/>
    </xf>
    <xf numFmtId="0" fontId="10" fillId="0" borderId="0" xfId="0" applyFont="1" applyAlignment="1" applyProtection="1">
      <alignment horizontal="justify" vertical="top" wrapText="1"/>
      <protection/>
    </xf>
    <xf numFmtId="49" fontId="4" fillId="0" borderId="22" xfId="0" applyNumberFormat="1" applyFont="1" applyBorder="1" applyAlignment="1" applyProtection="1">
      <alignment horizontal="left" vertical="center"/>
      <protection/>
    </xf>
    <xf numFmtId="0" fontId="1" fillId="28" borderId="12" xfId="0" applyNumberFormat="1" applyFont="1" applyFill="1" applyBorder="1" applyAlignment="1" applyProtection="1">
      <alignment horizontal="center" vertical="center" shrinkToFit="1"/>
      <protection locked="0"/>
    </xf>
    <xf numFmtId="58" fontId="6" fillId="0" borderId="10" xfId="0" applyNumberFormat="1" applyFont="1" applyFill="1" applyBorder="1" applyAlignment="1" applyProtection="1">
      <alignment horizontal="right" vertical="center" shrinkToFit="1"/>
      <protection/>
    </xf>
    <xf numFmtId="49" fontId="4" fillId="0" borderId="19" xfId="0" applyNumberFormat="1" applyFont="1" applyBorder="1" applyAlignment="1" applyProtection="1">
      <alignment horizontal="center" vertical="center" shrinkToFit="1"/>
      <protection/>
    </xf>
    <xf numFmtId="49" fontId="4" fillId="0" borderId="10" xfId="0" applyNumberFormat="1" applyFont="1" applyBorder="1" applyAlignment="1" applyProtection="1">
      <alignment horizontal="center" vertical="center" shrinkToFit="1"/>
      <protection/>
    </xf>
    <xf numFmtId="49" fontId="4" fillId="0" borderId="20" xfId="0" applyNumberFormat="1" applyFont="1" applyBorder="1" applyAlignment="1" applyProtection="1">
      <alignment horizontal="center" vertical="center" shrinkToFit="1"/>
      <protection/>
    </xf>
    <xf numFmtId="181" fontId="97" fillId="0" borderId="12" xfId="0" applyNumberFormat="1" applyFont="1" applyFill="1" applyBorder="1" applyAlignment="1" applyProtection="1">
      <alignment horizontal="right" vertical="center"/>
      <protection/>
    </xf>
    <xf numFmtId="58" fontId="1" fillId="0" borderId="12" xfId="0" applyNumberFormat="1" applyFont="1" applyFill="1" applyBorder="1" applyAlignment="1" applyProtection="1">
      <alignment horizontal="right" vertical="center" shrinkToFit="1"/>
      <protection/>
    </xf>
    <xf numFmtId="49" fontId="1" fillId="28" borderId="57" xfId="0" applyNumberFormat="1" applyFont="1" applyFill="1" applyBorder="1" applyAlignment="1" applyProtection="1">
      <alignment horizontal="left" vertical="center" wrapText="1"/>
      <protection locked="0"/>
    </xf>
    <xf numFmtId="49" fontId="1" fillId="28" borderId="65" xfId="0" applyNumberFormat="1" applyFont="1" applyFill="1" applyBorder="1" applyAlignment="1" applyProtection="1">
      <alignment horizontal="left" vertical="center" wrapText="1"/>
      <protection locked="0"/>
    </xf>
    <xf numFmtId="201" fontId="18" fillId="28" borderId="54" xfId="0" applyNumberFormat="1" applyFont="1" applyFill="1" applyBorder="1" applyAlignment="1" applyProtection="1">
      <alignment horizontal="left" vertical="center" shrinkToFit="1"/>
      <protection locked="0"/>
    </xf>
    <xf numFmtId="49" fontId="4" fillId="0" borderId="11"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49" fontId="4" fillId="0" borderId="13" xfId="0" applyNumberFormat="1" applyFont="1" applyBorder="1" applyAlignment="1" applyProtection="1">
      <alignment vertical="center"/>
      <protection/>
    </xf>
    <xf numFmtId="49" fontId="4" fillId="0" borderId="85" xfId="0" applyNumberFormat="1" applyFont="1" applyFill="1" applyBorder="1" applyAlignment="1" applyProtection="1">
      <alignment horizontal="left" vertical="center"/>
      <protection/>
    </xf>
    <xf numFmtId="49" fontId="4" fillId="0" borderId="56" xfId="0" applyNumberFormat="1" applyFont="1" applyFill="1" applyBorder="1" applyAlignment="1" applyProtection="1">
      <alignment horizontal="left" vertical="center"/>
      <protection/>
    </xf>
    <xf numFmtId="189" fontId="18" fillId="0" borderId="14" xfId="0" applyNumberFormat="1" applyFont="1" applyFill="1" applyBorder="1" applyAlignment="1" applyProtection="1">
      <alignment vertical="center" shrinkToFit="1"/>
      <protection/>
    </xf>
    <xf numFmtId="189" fontId="18" fillId="0" borderId="15" xfId="0" applyNumberFormat="1" applyFont="1" applyFill="1" applyBorder="1" applyAlignment="1" applyProtection="1">
      <alignment vertical="center" shrinkToFit="1"/>
      <protection/>
    </xf>
    <xf numFmtId="0" fontId="1" fillId="28" borderId="10" xfId="0" applyNumberFormat="1" applyFont="1" applyFill="1" applyBorder="1" applyAlignment="1" applyProtection="1">
      <alignment vertical="center" shrinkToFit="1"/>
      <protection locked="0"/>
    </xf>
    <xf numFmtId="206" fontId="4" fillId="0" borderId="10" xfId="0" applyNumberFormat="1" applyFont="1" applyFill="1" applyBorder="1" applyAlignment="1" applyProtection="1">
      <alignment horizontal="center" vertical="center" shrinkToFit="1"/>
      <protection/>
    </xf>
    <xf numFmtId="49" fontId="4" fillId="0" borderId="17"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8"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 fillId="0" borderId="18" xfId="0" applyNumberFormat="1" applyFont="1" applyBorder="1" applyAlignment="1" applyProtection="1">
      <alignment horizontal="center" vertical="center"/>
      <protection/>
    </xf>
    <xf numFmtId="189" fontId="1" fillId="0" borderId="14" xfId="0" applyNumberFormat="1" applyFont="1" applyFill="1" applyBorder="1" applyAlignment="1" applyProtection="1">
      <alignment vertical="center" shrinkToFit="1"/>
      <protection/>
    </xf>
    <xf numFmtId="189" fontId="1" fillId="0" borderId="15" xfId="0" applyNumberFormat="1" applyFont="1" applyFill="1" applyBorder="1" applyAlignment="1" applyProtection="1">
      <alignment vertical="center" shrinkToFit="1"/>
      <protection/>
    </xf>
    <xf numFmtId="49" fontId="1" fillId="28" borderId="19" xfId="0" applyNumberFormat="1" applyFont="1" applyFill="1" applyBorder="1" applyAlignment="1" applyProtection="1">
      <alignment horizontal="center" vertical="center" shrinkToFit="1"/>
      <protection locked="0"/>
    </xf>
    <xf numFmtId="49" fontId="1" fillId="28" borderId="20" xfId="0" applyNumberFormat="1" applyFont="1" applyFill="1" applyBorder="1" applyAlignment="1" applyProtection="1">
      <alignment horizontal="center" vertical="center" shrinkToFit="1"/>
      <protection locked="0"/>
    </xf>
    <xf numFmtId="49" fontId="1" fillId="28" borderId="19" xfId="0" applyNumberFormat="1" applyFont="1" applyFill="1" applyBorder="1" applyAlignment="1" applyProtection="1">
      <alignment horizontal="left" vertical="center" wrapText="1"/>
      <protection locked="0"/>
    </xf>
    <xf numFmtId="49" fontId="1" fillId="28" borderId="10" xfId="0" applyNumberFormat="1" applyFont="1" applyFill="1" applyBorder="1" applyAlignment="1" applyProtection="1">
      <alignment horizontal="left" vertical="center" wrapText="1"/>
      <protection locked="0"/>
    </xf>
    <xf numFmtId="49" fontId="1" fillId="28" borderId="20" xfId="0" applyNumberFormat="1" applyFont="1" applyFill="1" applyBorder="1" applyAlignment="1" applyProtection="1">
      <alignment horizontal="left" vertical="center" wrapText="1"/>
      <protection locked="0"/>
    </xf>
    <xf numFmtId="49" fontId="8" fillId="0" borderId="11" xfId="0" applyNumberFormat="1" applyFont="1" applyBorder="1" applyAlignment="1" applyProtection="1">
      <alignment horizontal="left" vertical="center" wrapText="1"/>
      <protection/>
    </xf>
    <xf numFmtId="49" fontId="8" fillId="0" borderId="12" xfId="0" applyNumberFormat="1" applyFont="1" applyBorder="1" applyAlignment="1" applyProtection="1">
      <alignment horizontal="left" vertical="center" wrapText="1"/>
      <protection/>
    </xf>
    <xf numFmtId="49" fontId="8" fillId="0" borderId="13" xfId="0" applyNumberFormat="1" applyFont="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4" fillId="0" borderId="14" xfId="0" applyNumberFormat="1" applyFont="1" applyBorder="1" applyAlignment="1" applyProtection="1">
      <alignment horizontal="center" vertical="center" wrapText="1"/>
      <protection/>
    </xf>
    <xf numFmtId="0" fontId="4" fillId="0" borderId="15" xfId="0" applyNumberFormat="1" applyFont="1" applyBorder="1" applyAlignment="1" applyProtection="1">
      <alignment horizontal="center" vertical="center" wrapText="1"/>
      <protection/>
    </xf>
    <xf numFmtId="0" fontId="4" fillId="0" borderId="16" xfId="0" applyNumberFormat="1" applyFont="1" applyBorder="1" applyAlignment="1" applyProtection="1">
      <alignment horizontal="center" vertical="center" wrapText="1"/>
      <protection/>
    </xf>
    <xf numFmtId="0" fontId="4" fillId="0" borderId="19"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0" xfId="0" applyNumberFormat="1" applyFont="1" applyBorder="1" applyAlignment="1" applyProtection="1">
      <alignment horizontal="center" vertical="center" wrapText="1"/>
      <protection/>
    </xf>
    <xf numFmtId="189" fontId="1" fillId="0" borderId="0" xfId="0" applyNumberFormat="1" applyFont="1" applyFill="1" applyBorder="1" applyAlignment="1" applyProtection="1">
      <alignment vertical="center" shrinkToFit="1"/>
      <protection/>
    </xf>
    <xf numFmtId="189" fontId="1" fillId="0" borderId="12" xfId="0" applyNumberFormat="1" applyFont="1" applyFill="1" applyBorder="1" applyAlignment="1" applyProtection="1">
      <alignment vertical="center" shrinkToFit="1"/>
      <protection/>
    </xf>
    <xf numFmtId="189" fontId="1" fillId="28" borderId="10" xfId="0" applyNumberFormat="1" applyFont="1" applyFill="1" applyBorder="1" applyAlignment="1" applyProtection="1">
      <alignment vertical="center" shrinkToFit="1"/>
      <protection locked="0"/>
    </xf>
    <xf numFmtId="38" fontId="1" fillId="0" borderId="12" xfId="49" applyNumberFormat="1" applyFont="1" applyFill="1" applyBorder="1" applyAlignment="1" applyProtection="1">
      <alignment horizontal="left" vertical="center" shrinkToFit="1"/>
      <protection/>
    </xf>
    <xf numFmtId="49" fontId="8" fillId="0" borderId="24" xfId="0" applyNumberFormat="1" applyFont="1" applyFill="1" applyBorder="1" applyAlignment="1" applyProtection="1">
      <alignment horizontal="left" vertical="center" shrinkToFit="1"/>
      <protection/>
    </xf>
    <xf numFmtId="49" fontId="99" fillId="0" borderId="23" xfId="0" applyNumberFormat="1" applyFont="1" applyFill="1" applyBorder="1" applyAlignment="1" applyProtection="1">
      <alignment horizontal="left" vertical="center" shrinkToFit="1"/>
      <protection/>
    </xf>
    <xf numFmtId="189" fontId="1" fillId="28" borderId="12" xfId="0" applyNumberFormat="1" applyFont="1" applyFill="1" applyBorder="1" applyAlignment="1" applyProtection="1">
      <alignment vertical="center" shrinkToFit="1"/>
      <protection locked="0"/>
    </xf>
    <xf numFmtId="49" fontId="1" fillId="28" borderId="17" xfId="0" applyNumberFormat="1" applyFont="1" applyFill="1" applyBorder="1" applyAlignment="1" applyProtection="1">
      <alignment horizontal="center" vertical="center" shrinkToFit="1"/>
      <protection locked="0"/>
    </xf>
    <xf numFmtId="49" fontId="1" fillId="28" borderId="18" xfId="0" applyNumberFormat="1" applyFont="1" applyFill="1" applyBorder="1" applyAlignment="1" applyProtection="1">
      <alignment horizontal="center" vertical="center" shrinkToFit="1"/>
      <protection locked="0"/>
    </xf>
    <xf numFmtId="190" fontId="18" fillId="28" borderId="11" xfId="0" applyNumberFormat="1" applyFont="1" applyFill="1" applyBorder="1" applyAlignment="1" applyProtection="1">
      <alignment vertical="center" shrinkToFit="1"/>
      <protection locked="0"/>
    </xf>
    <xf numFmtId="190" fontId="18" fillId="28" borderId="12" xfId="0" applyNumberFormat="1" applyFont="1" applyFill="1" applyBorder="1" applyAlignment="1" applyProtection="1">
      <alignment vertical="center" shrinkToFit="1"/>
      <protection locked="0"/>
    </xf>
    <xf numFmtId="184" fontId="18" fillId="0" borderId="11" xfId="0" applyNumberFormat="1" applyFont="1" applyFill="1" applyBorder="1" applyAlignment="1" applyProtection="1">
      <alignment vertical="center" shrinkToFit="1"/>
      <protection/>
    </xf>
    <xf numFmtId="184" fontId="18" fillId="0" borderId="12" xfId="0" applyNumberFormat="1" applyFont="1" applyFill="1" applyBorder="1" applyAlignment="1" applyProtection="1">
      <alignment vertical="center" shrinkToFit="1"/>
      <protection/>
    </xf>
    <xf numFmtId="189" fontId="1" fillId="0" borderId="10" xfId="0" applyNumberFormat="1" applyFont="1" applyFill="1" applyBorder="1" applyAlignment="1" applyProtection="1">
      <alignment vertical="center" shrinkToFit="1"/>
      <protection/>
    </xf>
    <xf numFmtId="38" fontId="31" fillId="28" borderId="12" xfId="49" applyNumberFormat="1" applyFont="1" applyFill="1" applyBorder="1" applyAlignment="1" applyProtection="1">
      <alignment horizontal="left" vertical="center" shrinkToFit="1"/>
      <protection locked="0"/>
    </xf>
    <xf numFmtId="49" fontId="97" fillId="0" borderId="22" xfId="0" applyNumberFormat="1" applyFont="1" applyFill="1" applyBorder="1" applyAlignment="1" applyProtection="1">
      <alignment vertical="center" textRotation="255" shrinkToFit="1"/>
      <protection/>
    </xf>
    <xf numFmtId="0" fontId="0" fillId="0" borderId="23" xfId="0" applyFont="1" applyBorder="1" applyAlignment="1">
      <alignment vertical="center" textRotation="255" shrinkToFit="1"/>
    </xf>
    <xf numFmtId="0" fontId="0" fillId="0" borderId="24" xfId="0" applyFont="1" applyBorder="1" applyAlignment="1">
      <alignment vertical="center" textRotation="255" shrinkToFit="1"/>
    </xf>
    <xf numFmtId="201" fontId="1" fillId="28" borderId="11" xfId="0" applyNumberFormat="1" applyFont="1" applyFill="1" applyBorder="1" applyAlignment="1" applyProtection="1">
      <alignment horizontal="left" vertical="center" shrinkToFit="1"/>
      <protection locked="0"/>
    </xf>
    <xf numFmtId="201" fontId="1" fillId="28" borderId="12" xfId="0" applyNumberFormat="1" applyFont="1" applyFill="1" applyBorder="1" applyAlignment="1" applyProtection="1">
      <alignment horizontal="left" vertical="center" shrinkToFit="1"/>
      <protection locked="0"/>
    </xf>
    <xf numFmtId="201" fontId="1" fillId="28" borderId="13" xfId="0" applyNumberFormat="1" applyFont="1" applyFill="1" applyBorder="1" applyAlignment="1" applyProtection="1">
      <alignment horizontal="left" vertical="center" shrinkToFit="1"/>
      <protection locked="0"/>
    </xf>
    <xf numFmtId="0" fontId="97" fillId="0" borderId="10" xfId="0" applyNumberFormat="1" applyFont="1" applyBorder="1" applyAlignment="1" applyProtection="1">
      <alignment horizontal="left" vertical="top" wrapText="1"/>
      <protection/>
    </xf>
    <xf numFmtId="49" fontId="4" fillId="0" borderId="54"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center" vertical="center" shrinkToFit="1"/>
      <protection/>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6" fontId="1" fillId="0" borderId="11" xfId="0" applyNumberFormat="1" applyFont="1" applyFill="1" applyBorder="1" applyAlignment="1" applyProtection="1">
      <alignment vertical="center" shrinkToFit="1"/>
      <protection/>
    </xf>
    <xf numFmtId="176" fontId="1" fillId="0" borderId="12" xfId="0" applyNumberFormat="1" applyFont="1" applyFill="1" applyBorder="1" applyAlignment="1" applyProtection="1">
      <alignment vertical="center" shrinkToFit="1"/>
      <protection/>
    </xf>
    <xf numFmtId="49" fontId="18" fillId="0" borderId="11" xfId="0" applyNumberFormat="1" applyFont="1" applyFill="1" applyBorder="1" applyAlignment="1" applyProtection="1">
      <alignment horizontal="center" vertical="center" shrinkToFit="1"/>
      <protection locked="0"/>
    </xf>
    <xf numFmtId="49" fontId="18" fillId="0" borderId="12" xfId="0" applyNumberFormat="1" applyFont="1" applyFill="1" applyBorder="1" applyAlignment="1" applyProtection="1">
      <alignment horizontal="center" vertical="center" shrinkToFit="1"/>
      <protection locked="0"/>
    </xf>
    <xf numFmtId="49" fontId="18" fillId="0" borderId="13" xfId="0" applyNumberFormat="1" applyFont="1" applyFill="1" applyBorder="1" applyAlignment="1" applyProtection="1">
      <alignment horizontal="center" vertical="center" shrinkToFit="1"/>
      <protection locked="0"/>
    </xf>
    <xf numFmtId="49" fontId="8" fillId="0" borderId="23" xfId="0" applyNumberFormat="1" applyFont="1" applyFill="1" applyBorder="1" applyAlignment="1" applyProtection="1">
      <alignment horizontal="left" vertical="center" shrinkToFit="1"/>
      <protection/>
    </xf>
    <xf numFmtId="49" fontId="97" fillId="0" borderId="22" xfId="0" applyNumberFormat="1" applyFont="1" applyFill="1" applyBorder="1" applyAlignment="1" applyProtection="1">
      <alignment horizontal="left" vertical="center"/>
      <protection/>
    </xf>
    <xf numFmtId="49" fontId="4" fillId="0" borderId="14" xfId="0" applyNumberFormat="1" applyFont="1" applyBorder="1" applyAlignment="1" applyProtection="1">
      <alignment horizontal="left" vertical="center" shrinkToFit="1"/>
      <protection/>
    </xf>
    <xf numFmtId="49" fontId="4" fillId="0" borderId="15" xfId="0" applyNumberFormat="1" applyFont="1" applyBorder="1" applyAlignment="1" applyProtection="1">
      <alignment horizontal="left" vertical="center" shrinkToFit="1"/>
      <protection/>
    </xf>
    <xf numFmtId="49" fontId="4" fillId="0" borderId="16" xfId="0" applyNumberFormat="1" applyFont="1" applyBorder="1" applyAlignment="1" applyProtection="1">
      <alignment horizontal="left" vertical="center" shrinkToFit="1"/>
      <protection/>
    </xf>
    <xf numFmtId="49" fontId="4" fillId="0" borderId="19" xfId="0" applyNumberFormat="1" applyFont="1" applyBorder="1" applyAlignment="1" applyProtection="1">
      <alignment horizontal="left" vertical="center" shrinkToFit="1"/>
      <protection/>
    </xf>
    <xf numFmtId="49" fontId="4" fillId="0" borderId="10" xfId="0" applyNumberFormat="1" applyFont="1" applyBorder="1" applyAlignment="1" applyProtection="1">
      <alignment horizontal="left" vertical="center" shrinkToFit="1"/>
      <protection/>
    </xf>
    <xf numFmtId="49" fontId="4" fillId="0" borderId="20" xfId="0" applyNumberFormat="1" applyFont="1" applyBorder="1" applyAlignment="1" applyProtection="1">
      <alignment horizontal="left" vertical="center" shrinkToFit="1"/>
      <protection/>
    </xf>
    <xf numFmtId="49" fontId="4" fillId="0" borderId="11" xfId="0" applyNumberFormat="1"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12" fontId="4" fillId="0" borderId="22" xfId="0" applyNumberFormat="1" applyFont="1" applyFill="1" applyBorder="1" applyAlignment="1" applyProtection="1">
      <alignment horizontal="left" vertical="center"/>
      <protection/>
    </xf>
    <xf numFmtId="49" fontId="99" fillId="0" borderId="24" xfId="0" applyNumberFormat="1" applyFont="1" applyFill="1" applyBorder="1" applyAlignment="1" applyProtection="1">
      <alignment horizontal="left" vertical="center" shrinkToFit="1"/>
      <protection/>
    </xf>
    <xf numFmtId="49" fontId="4" fillId="0" borderId="15" xfId="0" applyNumberFormat="1" applyFont="1" applyFill="1" applyBorder="1" applyAlignment="1" applyProtection="1">
      <alignment vertical="center" shrinkToFit="1"/>
      <protection/>
    </xf>
    <xf numFmtId="49" fontId="4" fillId="0" borderId="16"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vertical="center" shrinkToFit="1"/>
      <protection/>
    </xf>
    <xf numFmtId="49" fontId="4" fillId="0" borderId="18" xfId="0" applyNumberFormat="1" applyFont="1" applyFill="1" applyBorder="1" applyAlignment="1" applyProtection="1">
      <alignment vertical="center" shrinkToFit="1"/>
      <protection/>
    </xf>
    <xf numFmtId="49" fontId="4" fillId="0" borderId="10" xfId="0" applyNumberFormat="1" applyFont="1" applyFill="1" applyBorder="1" applyAlignment="1" applyProtection="1">
      <alignment vertical="center" shrinkToFit="1"/>
      <protection/>
    </xf>
    <xf numFmtId="49" fontId="4" fillId="0" borderId="20" xfId="0" applyNumberFormat="1" applyFont="1" applyFill="1" applyBorder="1" applyAlignment="1" applyProtection="1">
      <alignment vertical="center" shrinkToFit="1"/>
      <protection/>
    </xf>
    <xf numFmtId="177" fontId="1" fillId="28" borderId="12" xfId="0" applyNumberFormat="1" applyFont="1" applyFill="1" applyBorder="1" applyAlignment="1" applyProtection="1">
      <alignment horizontal="right" vertical="center" shrinkToFit="1"/>
      <protection locked="0"/>
    </xf>
    <xf numFmtId="49" fontId="4" fillId="0" borderId="12" xfId="0" applyNumberFormat="1" applyFont="1" applyFill="1" applyBorder="1" applyAlignment="1" applyProtection="1">
      <alignment vertical="center" shrinkToFit="1"/>
      <protection/>
    </xf>
    <xf numFmtId="49" fontId="4" fillId="0" borderId="13" xfId="0" applyNumberFormat="1" applyFont="1" applyFill="1" applyBorder="1" applyAlignment="1" applyProtection="1">
      <alignment vertical="center" shrinkToFit="1"/>
      <protection/>
    </xf>
    <xf numFmtId="12" fontId="97" fillId="0" borderId="14" xfId="0" applyNumberFormat="1" applyFont="1" applyFill="1" applyBorder="1" applyAlignment="1" applyProtection="1">
      <alignment horizontal="left" vertical="center" shrinkToFit="1"/>
      <protection/>
    </xf>
    <xf numFmtId="12" fontId="97" fillId="0" borderId="15" xfId="0" applyNumberFormat="1" applyFont="1" applyFill="1" applyBorder="1" applyAlignment="1" applyProtection="1">
      <alignment horizontal="left" vertical="center" shrinkToFit="1"/>
      <protection/>
    </xf>
    <xf numFmtId="12" fontId="97" fillId="0" borderId="16" xfId="0" applyNumberFormat="1" applyFont="1" applyFill="1" applyBorder="1" applyAlignment="1" applyProtection="1">
      <alignment horizontal="left" vertical="center" shrinkToFit="1"/>
      <protection/>
    </xf>
    <xf numFmtId="49" fontId="97" fillId="0" borderId="17" xfId="0" applyNumberFormat="1" applyFont="1" applyFill="1" applyBorder="1" applyAlignment="1" applyProtection="1">
      <alignment horizontal="left" vertical="center" shrinkToFit="1"/>
      <protection/>
    </xf>
    <xf numFmtId="49" fontId="97" fillId="0" borderId="0" xfId="0" applyNumberFormat="1" applyFont="1" applyFill="1" applyBorder="1" applyAlignment="1" applyProtection="1">
      <alignment horizontal="left" vertical="center" shrinkToFit="1"/>
      <protection/>
    </xf>
    <xf numFmtId="49" fontId="97" fillId="0" borderId="18" xfId="0" applyNumberFormat="1" applyFont="1" applyFill="1" applyBorder="1" applyAlignment="1" applyProtection="1">
      <alignment horizontal="left" vertical="center" shrinkToFit="1"/>
      <protection/>
    </xf>
    <xf numFmtId="196" fontId="18" fillId="0" borderId="17" xfId="0" applyNumberFormat="1" applyFont="1" applyFill="1" applyBorder="1" applyAlignment="1" applyProtection="1">
      <alignment vertical="center" shrinkToFit="1"/>
      <protection/>
    </xf>
    <xf numFmtId="196" fontId="18" fillId="0" borderId="0" xfId="0" applyNumberFormat="1" applyFont="1" applyFill="1" applyBorder="1" applyAlignment="1" applyProtection="1">
      <alignment vertical="center" shrinkToFit="1"/>
      <protection/>
    </xf>
    <xf numFmtId="49" fontId="97" fillId="0" borderId="14" xfId="0" applyNumberFormat="1" applyFont="1" applyFill="1" applyBorder="1" applyAlignment="1" applyProtection="1">
      <alignment horizontal="left" vertical="center" shrinkToFit="1"/>
      <protection/>
    </xf>
    <xf numFmtId="49" fontId="97" fillId="0" borderId="15" xfId="0" applyNumberFormat="1" applyFont="1" applyFill="1" applyBorder="1" applyAlignment="1" applyProtection="1">
      <alignment horizontal="left" vertical="center" shrinkToFit="1"/>
      <protection/>
    </xf>
    <xf numFmtId="49" fontId="97" fillId="0" borderId="16" xfId="0" applyNumberFormat="1" applyFont="1" applyFill="1" applyBorder="1" applyAlignment="1" applyProtection="1">
      <alignment horizontal="left" vertical="center" shrinkToFit="1"/>
      <protection/>
    </xf>
    <xf numFmtId="49" fontId="97" fillId="0" borderId="19" xfId="0" applyNumberFormat="1" applyFont="1" applyFill="1" applyBorder="1" applyAlignment="1" applyProtection="1">
      <alignment horizontal="left" vertical="center" shrinkToFit="1"/>
      <protection/>
    </xf>
    <xf numFmtId="49" fontId="97" fillId="0" borderId="10" xfId="0" applyNumberFormat="1" applyFont="1" applyFill="1" applyBorder="1" applyAlignment="1" applyProtection="1">
      <alignment horizontal="left" vertical="center" shrinkToFit="1"/>
      <protection/>
    </xf>
    <xf numFmtId="49" fontId="97" fillId="0" borderId="20" xfId="0" applyNumberFormat="1" applyFont="1" applyFill="1" applyBorder="1" applyAlignment="1" applyProtection="1">
      <alignment horizontal="left" vertical="center" shrinkToFit="1"/>
      <protection/>
    </xf>
    <xf numFmtId="49" fontId="97" fillId="0" borderId="11" xfId="0" applyNumberFormat="1" applyFont="1" applyBorder="1" applyAlignment="1" applyProtection="1">
      <alignment horizontal="left" vertical="center" wrapText="1"/>
      <protection/>
    </xf>
    <xf numFmtId="0" fontId="0" fillId="0" borderId="12" xfId="0" applyFont="1" applyBorder="1" applyAlignment="1">
      <alignment horizontal="left" vertical="center"/>
    </xf>
    <xf numFmtId="0" fontId="0" fillId="0" borderId="13" xfId="0" applyFont="1" applyBorder="1" applyAlignment="1">
      <alignment horizontal="left" vertical="center"/>
    </xf>
    <xf numFmtId="49" fontId="97" fillId="0" borderId="11" xfId="0" applyNumberFormat="1" applyFont="1" applyBorder="1" applyAlignment="1" applyProtection="1">
      <alignment horizontal="right" vertical="center" wrapText="1"/>
      <protection/>
    </xf>
    <xf numFmtId="0" fontId="0" fillId="0" borderId="12" xfId="0" applyFont="1" applyBorder="1" applyAlignment="1">
      <alignment horizontal="right" vertical="center"/>
    </xf>
    <xf numFmtId="0" fontId="0" fillId="0" borderId="13" xfId="0" applyFont="1" applyBorder="1" applyAlignment="1">
      <alignment horizontal="right" vertical="center"/>
    </xf>
    <xf numFmtId="49" fontId="97" fillId="0" borderId="14" xfId="0" applyNumberFormat="1" applyFont="1" applyBorder="1" applyAlignment="1" applyProtection="1">
      <alignment horizontal="center" vertical="center" wrapText="1"/>
      <protection/>
    </xf>
    <xf numFmtId="49" fontId="97" fillId="0" borderId="16" xfId="0" applyNumberFormat="1" applyFont="1" applyBorder="1" applyAlignment="1" applyProtection="1">
      <alignment horizontal="center" vertical="center" wrapText="1"/>
      <protection/>
    </xf>
    <xf numFmtId="49" fontId="97" fillId="0" borderId="17" xfId="0" applyNumberFormat="1" applyFont="1" applyBorder="1" applyAlignment="1" applyProtection="1">
      <alignment horizontal="center" vertical="center" wrapText="1"/>
      <protection/>
    </xf>
    <xf numFmtId="49" fontId="97" fillId="0" borderId="18" xfId="0" applyNumberFormat="1" applyFont="1" applyBorder="1" applyAlignment="1" applyProtection="1">
      <alignment horizontal="center" vertical="center" wrapText="1"/>
      <protection/>
    </xf>
    <xf numFmtId="49" fontId="97" fillId="0" borderId="19" xfId="0" applyNumberFormat="1" applyFont="1" applyBorder="1" applyAlignment="1" applyProtection="1">
      <alignment horizontal="center" vertical="center" wrapText="1"/>
      <protection/>
    </xf>
    <xf numFmtId="49" fontId="97" fillId="0" borderId="20" xfId="0" applyNumberFormat="1" applyFont="1" applyBorder="1" applyAlignment="1" applyProtection="1">
      <alignment horizontal="center" vertical="center" wrapText="1"/>
      <protection/>
    </xf>
    <xf numFmtId="189" fontId="18" fillId="0" borderId="11" xfId="0" applyNumberFormat="1" applyFont="1" applyFill="1" applyBorder="1" applyAlignment="1" applyProtection="1">
      <alignment vertical="center" shrinkToFit="1"/>
      <protection/>
    </xf>
    <xf numFmtId="189" fontId="18" fillId="0" borderId="12" xfId="0" applyNumberFormat="1" applyFont="1" applyFill="1" applyBorder="1" applyAlignment="1" applyProtection="1">
      <alignment vertical="center" shrinkToFit="1"/>
      <protection/>
    </xf>
    <xf numFmtId="49" fontId="97" fillId="0" borderId="11" xfId="0" applyNumberFormat="1" applyFont="1" applyFill="1" applyBorder="1" applyAlignment="1" applyProtection="1">
      <alignment horizontal="left" vertical="center" shrinkToFit="1"/>
      <protection/>
    </xf>
    <xf numFmtId="49" fontId="97" fillId="0" borderId="12" xfId="0" applyNumberFormat="1" applyFont="1" applyFill="1" applyBorder="1" applyAlignment="1" applyProtection="1">
      <alignment horizontal="left" vertical="center" shrinkToFit="1"/>
      <protection/>
    </xf>
    <xf numFmtId="49" fontId="97" fillId="0" borderId="13" xfId="0" applyNumberFormat="1" applyFont="1" applyFill="1" applyBorder="1" applyAlignment="1" applyProtection="1">
      <alignment horizontal="left" vertical="center" shrinkToFit="1"/>
      <protection/>
    </xf>
    <xf numFmtId="49" fontId="4" fillId="0" borderId="84" xfId="0" applyNumberFormat="1" applyFont="1" applyBorder="1" applyAlignment="1" applyProtection="1">
      <alignment vertical="center"/>
      <protection/>
    </xf>
    <xf numFmtId="49" fontId="4" fillId="0" borderId="26"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189" fontId="1" fillId="0" borderId="11" xfId="0" applyNumberFormat="1" applyFont="1" applyFill="1" applyBorder="1" applyAlignment="1" applyProtection="1">
      <alignment vertical="center" shrinkToFit="1"/>
      <protection/>
    </xf>
    <xf numFmtId="49" fontId="4" fillId="0" borderId="19" xfId="0" applyNumberFormat="1" applyFont="1" applyBorder="1" applyAlignment="1" applyProtection="1">
      <alignment vertical="center"/>
      <protection/>
    </xf>
    <xf numFmtId="49" fontId="4" fillId="0" borderId="10" xfId="0" applyNumberFormat="1" applyFont="1" applyBorder="1" applyAlignment="1" applyProtection="1">
      <alignment vertical="center"/>
      <protection/>
    </xf>
    <xf numFmtId="49" fontId="4" fillId="0" borderId="20" xfId="0" applyNumberFormat="1" applyFont="1" applyBorder="1" applyAlignment="1" applyProtection="1">
      <alignment vertical="center"/>
      <protection/>
    </xf>
    <xf numFmtId="49" fontId="4" fillId="0" borderId="11"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right" vertical="center"/>
      <protection/>
    </xf>
    <xf numFmtId="49" fontId="4" fillId="0" borderId="13" xfId="0" applyNumberFormat="1" applyFont="1" applyFill="1" applyBorder="1" applyAlignment="1" applyProtection="1">
      <alignment horizontal="right" vertical="center"/>
      <protection/>
    </xf>
    <xf numFmtId="49" fontId="1" fillId="28" borderId="14" xfId="0" applyNumberFormat="1" applyFont="1" applyFill="1" applyBorder="1" applyAlignment="1" applyProtection="1">
      <alignment horizontal="left" vertical="center" wrapText="1"/>
      <protection locked="0"/>
    </xf>
    <xf numFmtId="49" fontId="1" fillId="28" borderId="15" xfId="0" applyNumberFormat="1" applyFont="1" applyFill="1" applyBorder="1" applyAlignment="1" applyProtection="1">
      <alignment horizontal="left" vertical="center" wrapText="1"/>
      <protection locked="0"/>
    </xf>
    <xf numFmtId="49" fontId="1" fillId="28" borderId="16" xfId="0" applyNumberFormat="1" applyFont="1" applyFill="1" applyBorder="1" applyAlignment="1" applyProtection="1">
      <alignment horizontal="left" vertical="center" wrapText="1"/>
      <protection locked="0"/>
    </xf>
    <xf numFmtId="49" fontId="4" fillId="0" borderId="14"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189" fontId="103" fillId="0" borderId="10" xfId="0" applyNumberFormat="1" applyFont="1" applyFill="1" applyBorder="1" applyAlignment="1" applyProtection="1">
      <alignment horizontal="center" vertical="center" shrinkToFit="1"/>
      <protection/>
    </xf>
    <xf numFmtId="189" fontId="106" fillId="0" borderId="10" xfId="0" applyNumberFormat="1" applyFont="1" applyFill="1" applyBorder="1" applyAlignment="1" applyProtection="1">
      <alignment horizontal="center" vertical="center" shrinkToFit="1"/>
      <protection/>
    </xf>
    <xf numFmtId="49" fontId="1" fillId="28" borderId="84" xfId="0" applyNumberFormat="1" applyFont="1" applyFill="1" applyBorder="1" applyAlignment="1" applyProtection="1">
      <alignment horizontal="left" vertical="center" wrapText="1"/>
      <protection locked="0"/>
    </xf>
    <xf numFmtId="184" fontId="1" fillId="28" borderId="14" xfId="0" applyNumberFormat="1" applyFont="1" applyFill="1" applyBorder="1" applyAlignment="1" applyProtection="1">
      <alignment horizontal="center" vertical="center" shrinkToFit="1"/>
      <protection locked="0"/>
    </xf>
    <xf numFmtId="184" fontId="1" fillId="28" borderId="15" xfId="0" applyNumberFormat="1" applyFont="1" applyFill="1" applyBorder="1" applyAlignment="1" applyProtection="1">
      <alignment horizontal="center" vertical="center" shrinkToFit="1"/>
      <protection locked="0"/>
    </xf>
    <xf numFmtId="184" fontId="1" fillId="28" borderId="19" xfId="0" applyNumberFormat="1" applyFont="1" applyFill="1" applyBorder="1" applyAlignment="1" applyProtection="1">
      <alignment horizontal="center" vertical="center" shrinkToFit="1"/>
      <protection locked="0"/>
    </xf>
    <xf numFmtId="184" fontId="1" fillId="28" borderId="10" xfId="0" applyNumberFormat="1" applyFont="1" applyFill="1" applyBorder="1" applyAlignment="1" applyProtection="1">
      <alignment horizontal="center" vertical="center" shrinkToFit="1"/>
      <protection locked="0"/>
    </xf>
    <xf numFmtId="177" fontId="18" fillId="0" borderId="14" xfId="0" applyNumberFormat="1" applyFont="1" applyFill="1" applyBorder="1" applyAlignment="1" applyProtection="1">
      <alignment horizontal="right" vertical="center" shrinkToFit="1"/>
      <protection/>
    </xf>
    <xf numFmtId="0" fontId="4" fillId="38" borderId="14" xfId="0" applyNumberFormat="1" applyFont="1" applyFill="1" applyBorder="1" applyAlignment="1" applyProtection="1">
      <alignment horizontal="center" vertical="center" wrapText="1"/>
      <protection/>
    </xf>
    <xf numFmtId="0" fontId="4" fillId="38" borderId="15" xfId="0" applyNumberFormat="1" applyFont="1" applyFill="1" applyBorder="1" applyAlignment="1" applyProtection="1">
      <alignment horizontal="center" vertical="center" wrapText="1"/>
      <protection/>
    </xf>
    <xf numFmtId="0" fontId="4" fillId="38" borderId="16" xfId="0" applyNumberFormat="1" applyFont="1" applyFill="1" applyBorder="1" applyAlignment="1" applyProtection="1">
      <alignment horizontal="center" vertical="center" wrapText="1"/>
      <protection/>
    </xf>
    <xf numFmtId="0" fontId="4" fillId="38" borderId="19" xfId="0" applyNumberFormat="1" applyFont="1" applyFill="1" applyBorder="1" applyAlignment="1" applyProtection="1">
      <alignment horizontal="center" vertical="center" wrapText="1"/>
      <protection/>
    </xf>
    <xf numFmtId="0" fontId="4" fillId="38" borderId="10" xfId="0" applyNumberFormat="1" applyFont="1" applyFill="1" applyBorder="1" applyAlignment="1" applyProtection="1">
      <alignment horizontal="center" vertical="center" wrapText="1"/>
      <protection/>
    </xf>
    <xf numFmtId="0" fontId="4" fillId="38" borderId="20" xfId="0" applyNumberFormat="1" applyFont="1" applyFill="1" applyBorder="1" applyAlignment="1" applyProtection="1">
      <alignment horizontal="center" vertical="center" wrapText="1"/>
      <protection/>
    </xf>
    <xf numFmtId="184" fontId="1" fillId="0" borderId="14" xfId="0" applyNumberFormat="1" applyFont="1" applyFill="1" applyBorder="1" applyAlignment="1" applyProtection="1">
      <alignment horizontal="center" vertical="center" shrinkToFit="1"/>
      <protection/>
    </xf>
    <xf numFmtId="184" fontId="1" fillId="0" borderId="15" xfId="0" applyNumberFormat="1" applyFont="1" applyFill="1" applyBorder="1" applyAlignment="1" applyProtection="1">
      <alignment horizontal="center" vertical="center" shrinkToFit="1"/>
      <protection/>
    </xf>
    <xf numFmtId="184" fontId="1" fillId="0" borderId="19" xfId="0" applyNumberFormat="1" applyFont="1" applyFill="1" applyBorder="1" applyAlignment="1" applyProtection="1">
      <alignment horizontal="center" vertical="center" shrinkToFit="1"/>
      <protection/>
    </xf>
    <xf numFmtId="184" fontId="1" fillId="0" borderId="10" xfId="0" applyNumberFormat="1" applyFont="1" applyFill="1" applyBorder="1" applyAlignment="1" applyProtection="1">
      <alignment horizontal="center" vertical="center" shrinkToFit="1"/>
      <protection/>
    </xf>
    <xf numFmtId="49" fontId="8" fillId="0" borderId="0" xfId="0" applyNumberFormat="1" applyFont="1" applyBorder="1" applyAlignment="1" applyProtection="1">
      <alignment horizontal="left" vertical="top"/>
      <protection/>
    </xf>
    <xf numFmtId="49" fontId="97" fillId="28" borderId="0" xfId="0" applyNumberFormat="1" applyFont="1" applyFill="1" applyBorder="1" applyAlignment="1" applyProtection="1">
      <alignment horizontal="left" vertical="center" shrinkToFit="1"/>
      <protection/>
    </xf>
    <xf numFmtId="0" fontId="0" fillId="28" borderId="0" xfId="0" applyFont="1" applyFill="1" applyAlignment="1">
      <alignment vertical="center" shrinkToFit="1"/>
    </xf>
    <xf numFmtId="0" fontId="0" fillId="28" borderId="18" xfId="0" applyFont="1" applyFill="1" applyBorder="1" applyAlignment="1">
      <alignment vertical="center" shrinkToFit="1"/>
    </xf>
    <xf numFmtId="49" fontId="4" fillId="35" borderId="0" xfId="0" applyNumberFormat="1" applyFont="1" applyFill="1" applyBorder="1" applyAlignment="1" applyProtection="1">
      <alignment horizontal="center" vertical="center"/>
      <protection/>
    </xf>
    <xf numFmtId="49" fontId="7" fillId="35" borderId="0" xfId="0" applyNumberFormat="1" applyFont="1" applyFill="1" applyBorder="1" applyAlignment="1" applyProtection="1">
      <alignment horizontal="center" vertical="center"/>
      <protection/>
    </xf>
    <xf numFmtId="38" fontId="31" fillId="0" borderId="12" xfId="49" applyNumberFormat="1" applyFont="1" applyFill="1" applyBorder="1" applyAlignment="1" applyProtection="1">
      <alignment horizontal="left" vertical="center" shrinkToFit="1"/>
      <protection/>
    </xf>
    <xf numFmtId="38" fontId="1" fillId="28" borderId="12" xfId="49" applyNumberFormat="1" applyFont="1" applyFill="1" applyBorder="1" applyAlignment="1" applyProtection="1">
      <alignment horizontal="left" vertical="center" shrinkToFit="1"/>
      <protection locked="0"/>
    </xf>
    <xf numFmtId="49" fontId="20" fillId="28" borderId="12" xfId="0" applyNumberFormat="1" applyFont="1" applyFill="1" applyBorder="1" applyAlignment="1" applyProtection="1">
      <alignment horizontal="left" vertical="center" shrinkToFit="1"/>
      <protection locked="0"/>
    </xf>
    <xf numFmtId="49" fontId="1" fillId="28" borderId="11" xfId="0" applyNumberFormat="1" applyFont="1" applyFill="1" applyBorder="1" applyAlignment="1" applyProtection="1">
      <alignment horizontal="left" vertical="center" shrinkToFit="1"/>
      <protection locked="0"/>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49" fontId="8" fillId="0" borderId="0" xfId="0" applyNumberFormat="1" applyFont="1" applyFill="1" applyBorder="1" applyAlignment="1" applyProtection="1">
      <alignment vertical="top" wrapText="1"/>
      <protection/>
    </xf>
    <xf numFmtId="176" fontId="100" fillId="28" borderId="11" xfId="0" applyNumberFormat="1" applyFont="1" applyFill="1" applyBorder="1" applyAlignment="1" applyProtection="1">
      <alignment horizontal="right" vertical="center" shrinkToFit="1"/>
      <protection locked="0"/>
    </xf>
    <xf numFmtId="176" fontId="100" fillId="28" borderId="12" xfId="0" applyNumberFormat="1" applyFont="1" applyFill="1" applyBorder="1" applyAlignment="1" applyProtection="1">
      <alignment horizontal="right" vertical="center" shrinkToFit="1"/>
      <protection locked="0"/>
    </xf>
    <xf numFmtId="49" fontId="97" fillId="0" borderId="12" xfId="0" applyNumberFormat="1" applyFont="1" applyBorder="1" applyAlignment="1" applyProtection="1">
      <alignment horizontal="right" vertical="center" shrinkToFit="1"/>
      <protection/>
    </xf>
    <xf numFmtId="49" fontId="97" fillId="0" borderId="13" xfId="0" applyNumberFormat="1" applyFont="1" applyBorder="1" applyAlignment="1" applyProtection="1">
      <alignment horizontal="right" vertical="center" shrinkToFit="1"/>
      <protection/>
    </xf>
    <xf numFmtId="49" fontId="4" fillId="0" borderId="11" xfId="0" applyNumberFormat="1" applyFont="1" applyFill="1" applyBorder="1" applyAlignment="1" applyProtection="1">
      <alignment vertical="center"/>
      <protection/>
    </xf>
    <xf numFmtId="49" fontId="100" fillId="28" borderId="12" xfId="0" applyNumberFormat="1" applyFont="1" applyFill="1" applyBorder="1" applyAlignment="1" applyProtection="1">
      <alignment horizontal="left" vertical="center" shrinkToFit="1"/>
      <protection locked="0"/>
    </xf>
    <xf numFmtId="49" fontId="100" fillId="28" borderId="13" xfId="0" applyNumberFormat="1" applyFont="1" applyFill="1" applyBorder="1" applyAlignment="1" applyProtection="1">
      <alignment horizontal="left" vertical="center" shrinkToFit="1"/>
      <protection locked="0"/>
    </xf>
    <xf numFmtId="49" fontId="109" fillId="0" borderId="11" xfId="0" applyNumberFormat="1" applyFont="1" applyFill="1" applyBorder="1" applyAlignment="1" applyProtection="1">
      <alignment horizontal="left" vertical="center" wrapText="1"/>
      <protection/>
    </xf>
    <xf numFmtId="0" fontId="110" fillId="0" borderId="12" xfId="0" applyFont="1" applyBorder="1" applyAlignment="1">
      <alignment horizontal="left" vertical="center" wrapText="1"/>
    </xf>
    <xf numFmtId="0" fontId="110" fillId="0" borderId="13" xfId="0" applyFont="1" applyBorder="1" applyAlignment="1">
      <alignment horizontal="left" vertical="center" wrapText="1"/>
    </xf>
    <xf numFmtId="49" fontId="8" fillId="0" borderId="0" xfId="0" applyNumberFormat="1" applyFont="1" applyBorder="1" applyAlignment="1" applyProtection="1">
      <alignment vertical="top" wrapText="1"/>
      <protection/>
    </xf>
    <xf numFmtId="49" fontId="97" fillId="0" borderId="17" xfId="0" applyNumberFormat="1" applyFont="1" applyFill="1" applyBorder="1" applyAlignment="1" applyProtection="1">
      <alignment horizontal="left" vertical="center" wrapText="1"/>
      <protection/>
    </xf>
    <xf numFmtId="0" fontId="1" fillId="28" borderId="11" xfId="0" applyNumberFormat="1" applyFont="1" applyFill="1" applyBorder="1" applyAlignment="1" applyProtection="1" quotePrefix="1">
      <alignment horizontal="center" vertical="center"/>
      <protection locked="0"/>
    </xf>
    <xf numFmtId="0" fontId="1" fillId="28" borderId="12" xfId="0" applyNumberFormat="1" applyFont="1" applyFill="1" applyBorder="1" applyAlignment="1" applyProtection="1" quotePrefix="1">
      <alignment horizontal="center" vertical="center"/>
      <protection locked="0"/>
    </xf>
    <xf numFmtId="0" fontId="1"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36" borderId="11" xfId="0" applyNumberFormat="1" applyFont="1" applyFill="1" applyBorder="1" applyAlignment="1" applyProtection="1">
      <alignment horizontal="center" vertical="center"/>
      <protection/>
    </xf>
    <xf numFmtId="0" fontId="1" fillId="36" borderId="12" xfId="0" applyNumberFormat="1" applyFont="1" applyFill="1" applyBorder="1" applyAlignment="1" applyProtection="1">
      <alignment horizontal="center" vertical="center"/>
      <protection/>
    </xf>
    <xf numFmtId="0" fontId="1" fillId="36" borderId="13" xfId="0" applyNumberFormat="1" applyFont="1" applyFill="1" applyBorder="1" applyAlignment="1" applyProtection="1">
      <alignment horizontal="center" vertical="center"/>
      <protection/>
    </xf>
    <xf numFmtId="195" fontId="1" fillId="28" borderId="14" xfId="0" applyNumberFormat="1" applyFont="1" applyFill="1" applyBorder="1" applyAlignment="1" applyProtection="1">
      <alignment horizontal="center" vertical="center" shrinkToFit="1"/>
      <protection locked="0"/>
    </xf>
    <xf numFmtId="195" fontId="1" fillId="28" borderId="15" xfId="0" applyNumberFormat="1" applyFont="1" applyFill="1" applyBorder="1" applyAlignment="1" applyProtection="1">
      <alignment horizontal="center" vertical="center" shrinkToFit="1"/>
      <protection locked="0"/>
    </xf>
    <xf numFmtId="195" fontId="1" fillId="28" borderId="17" xfId="0" applyNumberFormat="1" applyFont="1" applyFill="1" applyBorder="1" applyAlignment="1" applyProtection="1">
      <alignment horizontal="center" vertical="center" shrinkToFit="1"/>
      <protection locked="0"/>
    </xf>
    <xf numFmtId="195" fontId="1" fillId="28" borderId="0" xfId="0" applyNumberFormat="1" applyFont="1" applyFill="1" applyBorder="1" applyAlignment="1" applyProtection="1">
      <alignment horizontal="center" vertical="center" shrinkToFit="1"/>
      <protection locked="0"/>
    </xf>
    <xf numFmtId="195" fontId="1" fillId="28" borderId="19" xfId="0" applyNumberFormat="1" applyFont="1" applyFill="1" applyBorder="1" applyAlignment="1" applyProtection="1">
      <alignment horizontal="center" vertical="center" shrinkToFit="1"/>
      <protection locked="0"/>
    </xf>
    <xf numFmtId="195" fontId="1" fillId="28" borderId="10" xfId="0" applyNumberFormat="1" applyFont="1" applyFill="1" applyBorder="1" applyAlignment="1" applyProtection="1">
      <alignment horizontal="center" vertical="center" shrinkToFit="1"/>
      <protection locked="0"/>
    </xf>
    <xf numFmtId="49" fontId="1" fillId="28" borderId="14" xfId="0" applyNumberFormat="1" applyFont="1" applyFill="1" applyBorder="1" applyAlignment="1" applyProtection="1">
      <alignment horizontal="center" vertical="center" wrapText="1"/>
      <protection locked="0"/>
    </xf>
    <xf numFmtId="49" fontId="1" fillId="28" borderId="15" xfId="0" applyNumberFormat="1" applyFont="1" applyFill="1" applyBorder="1" applyAlignment="1" applyProtection="1">
      <alignment horizontal="center" vertical="center" wrapText="1"/>
      <protection locked="0"/>
    </xf>
    <xf numFmtId="49" fontId="1" fillId="28" borderId="16" xfId="0" applyNumberFormat="1" applyFont="1" applyFill="1" applyBorder="1" applyAlignment="1" applyProtection="1">
      <alignment horizontal="center" vertical="center" wrapText="1"/>
      <protection locked="0"/>
    </xf>
    <xf numFmtId="49" fontId="1" fillId="28" borderId="17" xfId="0" applyNumberFormat="1" applyFont="1" applyFill="1" applyBorder="1" applyAlignment="1" applyProtection="1">
      <alignment horizontal="center" vertical="center" wrapText="1"/>
      <protection locked="0"/>
    </xf>
    <xf numFmtId="49" fontId="1" fillId="28" borderId="0" xfId="0" applyNumberFormat="1" applyFont="1" applyFill="1" applyBorder="1" applyAlignment="1" applyProtection="1">
      <alignment horizontal="center" vertical="center" wrapText="1"/>
      <protection locked="0"/>
    </xf>
    <xf numFmtId="49" fontId="1" fillId="28" borderId="18" xfId="0" applyNumberFormat="1" applyFont="1" applyFill="1" applyBorder="1" applyAlignment="1" applyProtection="1">
      <alignment horizontal="center" vertical="center" wrapText="1"/>
      <protection locked="0"/>
    </xf>
    <xf numFmtId="49" fontId="1" fillId="28" borderId="19" xfId="0" applyNumberFormat="1" applyFont="1" applyFill="1" applyBorder="1" applyAlignment="1" applyProtection="1">
      <alignment horizontal="center" vertical="center" wrapText="1"/>
      <protection locked="0"/>
    </xf>
    <xf numFmtId="49" fontId="1" fillId="28" borderId="10" xfId="0" applyNumberFormat="1" applyFont="1" applyFill="1" applyBorder="1" applyAlignment="1" applyProtection="1">
      <alignment horizontal="center" vertical="center" wrapText="1"/>
      <protection locked="0"/>
    </xf>
    <xf numFmtId="49" fontId="1" fillId="28" borderId="20" xfId="0" applyNumberFormat="1" applyFont="1" applyFill="1" applyBorder="1" applyAlignment="1" applyProtection="1">
      <alignment horizontal="center" vertical="center" wrapText="1"/>
      <protection locked="0"/>
    </xf>
    <xf numFmtId="38" fontId="1" fillId="0" borderId="11" xfId="49" applyFont="1" applyFill="1" applyBorder="1" applyAlignment="1" applyProtection="1">
      <alignment horizontal="center" vertical="center"/>
      <protection/>
    </xf>
    <xf numFmtId="38" fontId="1" fillId="0" borderId="12" xfId="49" applyFont="1" applyFill="1" applyBorder="1" applyAlignment="1" applyProtection="1">
      <alignment horizontal="center" vertical="center"/>
      <protection/>
    </xf>
    <xf numFmtId="38" fontId="1" fillId="28" borderId="31" xfId="49" applyFont="1" applyFill="1" applyBorder="1" applyAlignment="1" applyProtection="1">
      <alignment horizontal="right" vertical="center" shrinkToFit="1"/>
      <protection/>
    </xf>
    <xf numFmtId="38" fontId="1" fillId="28" borderId="30" xfId="49" applyFont="1" applyFill="1" applyBorder="1" applyAlignment="1" applyProtection="1">
      <alignment horizontal="right" vertical="center" shrinkToFit="1"/>
      <protection/>
    </xf>
    <xf numFmtId="38" fontId="1" fillId="28" borderId="32" xfId="49" applyFont="1" applyFill="1" applyBorder="1" applyAlignment="1" applyProtection="1">
      <alignment horizontal="right" vertical="center" shrinkToFit="1"/>
      <protection/>
    </xf>
    <xf numFmtId="38" fontId="4" fillId="28" borderId="55" xfId="49" applyFont="1" applyFill="1" applyBorder="1" applyAlignment="1" applyProtection="1">
      <alignment horizontal="right" vertical="center"/>
      <protection/>
    </xf>
    <xf numFmtId="38" fontId="4" fillId="28" borderId="28" xfId="49" applyFont="1" applyFill="1" applyBorder="1" applyAlignment="1" applyProtection="1">
      <alignment horizontal="right" vertical="center"/>
      <protection/>
    </xf>
    <xf numFmtId="38" fontId="4" fillId="28" borderId="34" xfId="49" applyFont="1" applyFill="1" applyBorder="1" applyAlignment="1" applyProtection="1">
      <alignment horizontal="right" vertical="center"/>
      <protection/>
    </xf>
    <xf numFmtId="38" fontId="42" fillId="0" borderId="90" xfId="49" applyFont="1" applyFill="1" applyBorder="1" applyAlignment="1" applyProtection="1">
      <alignment horizontal="right" vertical="center"/>
      <protection/>
    </xf>
    <xf numFmtId="38" fontId="42" fillId="0" borderId="91" xfId="49" applyFont="1" applyFill="1" applyBorder="1" applyAlignment="1" applyProtection="1">
      <alignment horizontal="right" vertical="center"/>
      <protection/>
    </xf>
    <xf numFmtId="38" fontId="42" fillId="0" borderId="92" xfId="49" applyFont="1" applyFill="1" applyBorder="1" applyAlignment="1" applyProtection="1">
      <alignment horizontal="right" vertical="center"/>
      <protection/>
    </xf>
    <xf numFmtId="38" fontId="4" fillId="28" borderId="31" xfId="49" applyFont="1" applyFill="1" applyBorder="1" applyAlignment="1" applyProtection="1">
      <alignment horizontal="right" vertical="center"/>
      <protection/>
    </xf>
    <xf numFmtId="38" fontId="4" fillId="28" borderId="30" xfId="49" applyFont="1" applyFill="1" applyBorder="1" applyAlignment="1" applyProtection="1">
      <alignment horizontal="right" vertical="center"/>
      <protection/>
    </xf>
    <xf numFmtId="38" fontId="4" fillId="28" borderId="32" xfId="49" applyFont="1" applyFill="1" applyBorder="1" applyAlignment="1" applyProtection="1">
      <alignment horizontal="right" vertical="center"/>
      <protection/>
    </xf>
    <xf numFmtId="38" fontId="42" fillId="0" borderId="93" xfId="49" applyFont="1" applyFill="1" applyBorder="1" applyAlignment="1" applyProtection="1">
      <alignment horizontal="right" vertical="center"/>
      <protection/>
    </xf>
    <xf numFmtId="38" fontId="42" fillId="0" borderId="90" xfId="49" applyFont="1" applyFill="1" applyBorder="1" applyAlignment="1" applyProtection="1">
      <alignment horizontal="right" vertical="center" shrinkToFit="1"/>
      <protection/>
    </xf>
    <xf numFmtId="38" fontId="42" fillId="0" borderId="91" xfId="49" applyFont="1" applyFill="1" applyBorder="1" applyAlignment="1" applyProtection="1">
      <alignment horizontal="right" vertical="center" shrinkToFit="1"/>
      <protection/>
    </xf>
    <xf numFmtId="38" fontId="42" fillId="0" borderId="93" xfId="49" applyFont="1" applyFill="1" applyBorder="1" applyAlignment="1" applyProtection="1">
      <alignment horizontal="right" vertical="center" shrinkToFit="1"/>
      <protection/>
    </xf>
    <xf numFmtId="0" fontId="1" fillId="28" borderId="14" xfId="0" applyNumberFormat="1" applyFont="1" applyFill="1" applyBorder="1" applyAlignment="1" applyProtection="1">
      <alignment horizontal="left" vertical="center" wrapText="1"/>
      <protection locked="0"/>
    </xf>
    <xf numFmtId="0" fontId="1" fillId="28" borderId="15" xfId="0" applyNumberFormat="1" applyFont="1" applyFill="1" applyBorder="1" applyAlignment="1" applyProtection="1">
      <alignment horizontal="left" vertical="center" wrapText="1"/>
      <protection locked="0"/>
    </xf>
    <xf numFmtId="0" fontId="1" fillId="28" borderId="16" xfId="0" applyNumberFormat="1" applyFont="1" applyFill="1" applyBorder="1" applyAlignment="1" applyProtection="1">
      <alignment horizontal="left" vertical="center" wrapText="1"/>
      <protection locked="0"/>
    </xf>
    <xf numFmtId="0" fontId="1" fillId="28" borderId="17" xfId="0" applyNumberFormat="1" applyFont="1" applyFill="1" applyBorder="1" applyAlignment="1" applyProtection="1">
      <alignment horizontal="left" vertical="center" wrapText="1"/>
      <protection locked="0"/>
    </xf>
    <xf numFmtId="0" fontId="1" fillId="28" borderId="0" xfId="0" applyNumberFormat="1" applyFont="1" applyFill="1" applyBorder="1" applyAlignment="1" applyProtection="1">
      <alignment horizontal="left" vertical="center" wrapText="1"/>
      <protection locked="0"/>
    </xf>
    <xf numFmtId="0" fontId="1" fillId="28" borderId="18" xfId="0" applyNumberFormat="1" applyFont="1" applyFill="1" applyBorder="1" applyAlignment="1" applyProtection="1">
      <alignment horizontal="left" vertical="center" wrapText="1"/>
      <protection locked="0"/>
    </xf>
    <xf numFmtId="0" fontId="1" fillId="28" borderId="19" xfId="0" applyNumberFormat="1" applyFont="1" applyFill="1" applyBorder="1" applyAlignment="1" applyProtection="1">
      <alignment horizontal="left" vertical="center" wrapText="1"/>
      <protection locked="0"/>
    </xf>
    <xf numFmtId="0" fontId="1" fillId="28" borderId="10" xfId="0" applyNumberFormat="1" applyFont="1" applyFill="1" applyBorder="1" applyAlignment="1" applyProtection="1">
      <alignment horizontal="left" vertical="center" wrapText="1"/>
      <protection locked="0"/>
    </xf>
    <xf numFmtId="0" fontId="1" fillId="28" borderId="20" xfId="0" applyNumberFormat="1" applyFont="1" applyFill="1" applyBorder="1" applyAlignment="1" applyProtection="1">
      <alignment horizontal="left" vertical="center" wrapText="1"/>
      <protection locked="0"/>
    </xf>
    <xf numFmtId="38" fontId="1" fillId="37" borderId="84" xfId="49" applyFont="1" applyFill="1" applyBorder="1" applyAlignment="1" applyProtection="1">
      <alignment horizontal="right" vertical="center" shrinkToFit="1"/>
      <protection/>
    </xf>
    <xf numFmtId="38" fontId="1" fillId="37" borderId="26" xfId="49" applyFont="1" applyFill="1" applyBorder="1" applyAlignment="1" applyProtection="1">
      <alignment horizontal="right" vertical="center" shrinkToFit="1"/>
      <protection/>
    </xf>
    <xf numFmtId="38" fontId="1" fillId="37" borderId="33" xfId="49" applyFont="1" applyFill="1" applyBorder="1" applyAlignment="1" applyProtection="1">
      <alignment horizontal="right" vertical="center" shrinkToFit="1"/>
      <protection/>
    </xf>
    <xf numFmtId="38" fontId="1" fillId="28" borderId="55" xfId="49" applyFont="1" applyFill="1" applyBorder="1" applyAlignment="1" applyProtection="1">
      <alignment horizontal="right" vertical="center" shrinkToFit="1"/>
      <protection/>
    </xf>
    <xf numFmtId="38" fontId="1" fillId="28" borderId="28" xfId="49" applyFont="1" applyFill="1" applyBorder="1" applyAlignment="1" applyProtection="1">
      <alignment horizontal="right" vertical="center" shrinkToFit="1"/>
      <protection/>
    </xf>
    <xf numFmtId="38" fontId="1" fillId="28" borderId="34" xfId="49" applyFont="1" applyFill="1" applyBorder="1" applyAlignment="1" applyProtection="1">
      <alignment horizontal="right" vertical="center" shrinkToFit="1"/>
      <protection/>
    </xf>
    <xf numFmtId="0" fontId="1" fillId="0" borderId="12" xfId="0" applyNumberFormat="1" applyFont="1" applyFill="1" applyBorder="1" applyAlignment="1" applyProtection="1">
      <alignment horizontal="left" vertical="center"/>
      <protection/>
    </xf>
    <xf numFmtId="200" fontId="1" fillId="0" borderId="12"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right" vertical="center"/>
      <protection/>
    </xf>
    <xf numFmtId="0" fontId="1" fillId="28" borderId="15" xfId="0" applyNumberFormat="1" applyFont="1" applyFill="1" applyBorder="1" applyAlignment="1" applyProtection="1">
      <alignment horizontal="left" vertical="center" shrinkToFit="1"/>
      <protection locked="0"/>
    </xf>
    <xf numFmtId="0" fontId="26" fillId="28" borderId="10" xfId="0" applyNumberFormat="1" applyFont="1" applyFill="1" applyBorder="1" applyAlignment="1" applyProtection="1">
      <alignment horizontal="left" vertical="center" shrinkToFit="1"/>
      <protection locked="0"/>
    </xf>
    <xf numFmtId="0" fontId="1" fillId="0" borderId="15"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28" borderId="14" xfId="0" applyNumberFormat="1" applyFont="1" applyFill="1" applyBorder="1" applyAlignment="1" applyProtection="1">
      <alignment horizontal="left" vertical="top" wrapText="1"/>
      <protection locked="0"/>
    </xf>
    <xf numFmtId="0" fontId="1" fillId="28" borderId="15" xfId="0" applyNumberFormat="1" applyFont="1" applyFill="1" applyBorder="1" applyAlignment="1" applyProtection="1">
      <alignment horizontal="left" vertical="top" wrapText="1"/>
      <protection locked="0"/>
    </xf>
    <xf numFmtId="0" fontId="1" fillId="28" borderId="16" xfId="0" applyNumberFormat="1" applyFont="1" applyFill="1" applyBorder="1" applyAlignment="1" applyProtection="1">
      <alignment horizontal="left" vertical="top" wrapText="1"/>
      <protection locked="0"/>
    </xf>
    <xf numFmtId="0" fontId="1" fillId="28" borderId="19" xfId="0" applyNumberFormat="1" applyFont="1" applyFill="1" applyBorder="1" applyAlignment="1" applyProtection="1">
      <alignment horizontal="left" vertical="top" wrapText="1"/>
      <protection locked="0"/>
    </xf>
    <xf numFmtId="0" fontId="1" fillId="28" borderId="10" xfId="0" applyNumberFormat="1" applyFont="1" applyFill="1" applyBorder="1" applyAlignment="1" applyProtection="1">
      <alignment horizontal="left" vertical="top" wrapText="1"/>
      <protection locked="0"/>
    </xf>
    <xf numFmtId="0" fontId="1" fillId="28" borderId="20" xfId="0" applyNumberFormat="1" applyFont="1" applyFill="1" applyBorder="1" applyAlignment="1" applyProtection="1">
      <alignment horizontal="left" vertical="top" wrapText="1"/>
      <protection locked="0"/>
    </xf>
    <xf numFmtId="38" fontId="1" fillId="28" borderId="86" xfId="49" applyFont="1" applyFill="1" applyBorder="1" applyAlignment="1" applyProtection="1">
      <alignment horizontal="right" vertical="center" shrinkToFit="1"/>
      <protection/>
    </xf>
    <xf numFmtId="38" fontId="1" fillId="28" borderId="57" xfId="49" applyFont="1" applyFill="1" applyBorder="1" applyAlignment="1" applyProtection="1">
      <alignment horizontal="right" vertical="center" shrinkToFit="1"/>
      <protection/>
    </xf>
    <xf numFmtId="38" fontId="1" fillId="28" borderId="65" xfId="49" applyFont="1" applyFill="1" applyBorder="1" applyAlignment="1" applyProtection="1">
      <alignment horizontal="right" vertical="center" shrinkToFit="1"/>
      <protection/>
    </xf>
    <xf numFmtId="0" fontId="1" fillId="28" borderId="0" xfId="0" applyNumberFormat="1" applyFont="1" applyFill="1" applyBorder="1" applyAlignment="1" applyProtection="1">
      <alignment horizontal="right" vertical="center"/>
      <protection locked="0"/>
    </xf>
    <xf numFmtId="0" fontId="1" fillId="28" borderId="0" xfId="0" applyNumberFormat="1" applyFont="1" applyFill="1" applyBorder="1" applyAlignment="1" applyProtection="1">
      <alignment horizontal="left" vertical="center" shrinkToFit="1"/>
      <protection locked="0"/>
    </xf>
    <xf numFmtId="0" fontId="1" fillId="28" borderId="0" xfId="0" applyNumberFormat="1" applyFont="1" applyFill="1" applyBorder="1" applyAlignment="1" applyProtection="1">
      <alignment horizontal="left" vertical="center" shrinkToFit="1"/>
      <protection locked="0"/>
    </xf>
    <xf numFmtId="38" fontId="1" fillId="0" borderId="12" xfId="49" applyFont="1" applyFill="1" applyBorder="1" applyAlignment="1" applyProtection="1">
      <alignment horizontal="right" vertical="center" shrinkToFit="1"/>
      <protection/>
    </xf>
    <xf numFmtId="0" fontId="41" fillId="0" borderId="11" xfId="0" applyNumberFormat="1" applyFont="1" applyBorder="1" applyAlignment="1" applyProtection="1">
      <alignment horizontal="center" vertical="center" wrapText="1"/>
      <protection/>
    </xf>
    <xf numFmtId="0" fontId="41" fillId="0" borderId="12" xfId="0" applyNumberFormat="1" applyFont="1" applyBorder="1" applyAlignment="1" applyProtection="1">
      <alignment horizontal="center" vertical="center" wrapText="1"/>
      <protection/>
    </xf>
    <xf numFmtId="0" fontId="41" fillId="0" borderId="15" xfId="0" applyNumberFormat="1" applyFont="1" applyBorder="1" applyAlignment="1" applyProtection="1">
      <alignment horizontal="center" vertical="center" wrapText="1"/>
      <protection/>
    </xf>
    <xf numFmtId="0" fontId="41" fillId="0" borderId="13" xfId="0" applyNumberFormat="1" applyFont="1" applyBorder="1" applyAlignment="1" applyProtection="1">
      <alignment horizontal="center" vertical="center" wrapText="1"/>
      <protection/>
    </xf>
    <xf numFmtId="0" fontId="4" fillId="0" borderId="54" xfId="0" applyNumberFormat="1" applyFont="1" applyBorder="1" applyAlignment="1" applyProtection="1">
      <alignment horizontal="center" vertical="center"/>
      <protection/>
    </xf>
    <xf numFmtId="0" fontId="4" fillId="0" borderId="82" xfId="0" applyNumberFormat="1" applyFont="1" applyBorder="1" applyAlignment="1" applyProtection="1">
      <alignment horizontal="center" vertical="center"/>
      <protection/>
    </xf>
    <xf numFmtId="0" fontId="4" fillId="0" borderId="83" xfId="0" applyNumberFormat="1" applyFont="1" applyBorder="1" applyAlignment="1" applyProtection="1">
      <alignment horizontal="center" vertical="center"/>
      <protection/>
    </xf>
    <xf numFmtId="0" fontId="1" fillId="28" borderId="10" xfId="0" applyNumberFormat="1" applyFont="1" applyFill="1" applyBorder="1" applyAlignment="1" applyProtection="1">
      <alignment horizontal="left" vertical="center" shrinkToFit="1"/>
      <protection locked="0"/>
    </xf>
    <xf numFmtId="0" fontId="4" fillId="0" borderId="94" xfId="0" applyNumberFormat="1" applyFont="1" applyBorder="1" applyAlignment="1" applyProtection="1">
      <alignment horizontal="center" vertical="center"/>
      <protection/>
    </xf>
    <xf numFmtId="0" fontId="4" fillId="0" borderId="95" xfId="0" applyNumberFormat="1" applyFont="1" applyBorder="1" applyAlignment="1" applyProtection="1">
      <alignment horizontal="center" vertical="center"/>
      <protection/>
    </xf>
    <xf numFmtId="0" fontId="4" fillId="0" borderId="96" xfId="0" applyNumberFormat="1" applyFont="1" applyBorder="1" applyAlignment="1" applyProtection="1">
      <alignment horizontal="center" vertical="center"/>
      <protection/>
    </xf>
    <xf numFmtId="0" fontId="4" fillId="0" borderId="23" xfId="0" applyNumberFormat="1" applyFont="1" applyBorder="1" applyAlignment="1" applyProtection="1">
      <alignment horizontal="center" vertical="center"/>
      <protection/>
    </xf>
    <xf numFmtId="0" fontId="42" fillId="0" borderId="97" xfId="0" applyNumberFormat="1" applyFont="1" applyFill="1" applyBorder="1" applyAlignment="1" applyProtection="1">
      <alignment horizontal="center" vertical="center"/>
      <protection/>
    </xf>
    <xf numFmtId="0" fontId="42" fillId="0" borderId="98" xfId="0" applyNumberFormat="1" applyFont="1" applyFill="1" applyBorder="1" applyAlignment="1" applyProtection="1">
      <alignment horizontal="center" vertical="center"/>
      <protection/>
    </xf>
    <xf numFmtId="0" fontId="4" fillId="28" borderId="11" xfId="0" applyNumberFormat="1" applyFont="1" applyFill="1" applyBorder="1" applyAlignment="1" applyProtection="1">
      <alignment horizontal="center" vertical="center"/>
      <protection/>
    </xf>
    <xf numFmtId="0" fontId="4" fillId="28" borderId="12" xfId="0" applyNumberFormat="1" applyFont="1" applyFill="1" applyBorder="1" applyAlignment="1" applyProtection="1">
      <alignment horizontal="center" vertical="center"/>
      <protection/>
    </xf>
    <xf numFmtId="0" fontId="8" fillId="0" borderId="17"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protection/>
    </xf>
    <xf numFmtId="0" fontId="8" fillId="0" borderId="18" xfId="0" applyNumberFormat="1" applyFont="1" applyBorder="1" applyAlignment="1" applyProtection="1">
      <alignment horizontal="center" vertical="center"/>
      <protection/>
    </xf>
    <xf numFmtId="0" fontId="8" fillId="0" borderId="19" xfId="0" applyNumberFormat="1" applyFont="1" applyBorder="1" applyAlignment="1" applyProtection="1">
      <alignment horizontal="center" vertical="center"/>
      <protection/>
    </xf>
    <xf numFmtId="0" fontId="8" fillId="0" borderId="10" xfId="0" applyNumberFormat="1" applyFont="1" applyBorder="1" applyAlignment="1" applyProtection="1">
      <alignment horizontal="center" vertical="center"/>
      <protection/>
    </xf>
    <xf numFmtId="0" fontId="8" fillId="0" borderId="20" xfId="0" applyNumberFormat="1" applyFont="1" applyBorder="1" applyAlignment="1" applyProtection="1">
      <alignment horizontal="center" vertical="center"/>
      <protection/>
    </xf>
    <xf numFmtId="0" fontId="4" fillId="28" borderId="17" xfId="0" applyNumberFormat="1" applyFont="1" applyFill="1" applyBorder="1" applyAlignment="1" applyProtection="1">
      <alignment horizontal="left" vertical="center"/>
      <protection/>
    </xf>
    <xf numFmtId="0" fontId="4" fillId="28" borderId="0" xfId="0" applyNumberFormat="1" applyFont="1" applyFill="1" applyBorder="1" applyAlignment="1" applyProtection="1">
      <alignment horizontal="left" vertical="center"/>
      <protection/>
    </xf>
    <xf numFmtId="0" fontId="4" fillId="28" borderId="18" xfId="0" applyNumberFormat="1" applyFont="1" applyFill="1" applyBorder="1" applyAlignment="1" applyProtection="1">
      <alignment horizontal="left" vertical="center"/>
      <protection/>
    </xf>
    <xf numFmtId="0" fontId="4" fillId="28" borderId="19" xfId="0" applyNumberFormat="1" applyFont="1" applyFill="1" applyBorder="1" applyAlignment="1" applyProtection="1">
      <alignment horizontal="left" vertical="center"/>
      <protection/>
    </xf>
    <xf numFmtId="0" fontId="4" fillId="28" borderId="10" xfId="0" applyNumberFormat="1" applyFont="1" applyFill="1" applyBorder="1" applyAlignment="1" applyProtection="1">
      <alignment horizontal="left" vertical="center"/>
      <protection/>
    </xf>
    <xf numFmtId="0" fontId="4" fillId="28" borderId="20" xfId="0" applyNumberFormat="1" applyFont="1" applyFill="1" applyBorder="1" applyAlignment="1" applyProtection="1">
      <alignment horizontal="left" vertical="center"/>
      <protection/>
    </xf>
    <xf numFmtId="0" fontId="4" fillId="0" borderId="24" xfId="0" applyNumberFormat="1" applyFont="1" applyBorder="1" applyAlignment="1" applyProtection="1">
      <alignment horizontal="center" vertical="center"/>
      <protection/>
    </xf>
    <xf numFmtId="0" fontId="39" fillId="0" borderId="99" xfId="0" applyNumberFormat="1" applyFont="1" applyBorder="1" applyAlignment="1" applyProtection="1">
      <alignment horizontal="center" vertical="center" wrapText="1"/>
      <protection/>
    </xf>
    <xf numFmtId="0" fontId="39" fillId="0" borderId="99"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16" xfId="0" applyNumberFormat="1" applyFont="1" applyBorder="1" applyAlignment="1" applyProtection="1">
      <alignment horizontal="center" vertical="center"/>
      <protection/>
    </xf>
    <xf numFmtId="0" fontId="4" fillId="0" borderId="19" xfId="0" applyNumberFormat="1" applyFont="1" applyBorder="1" applyAlignment="1" applyProtection="1">
      <alignment horizontal="center" vertical="center"/>
      <protection/>
    </xf>
    <xf numFmtId="0" fontId="4" fillId="0" borderId="20" xfId="0" applyNumberFormat="1" applyFont="1" applyBorder="1" applyAlignment="1" applyProtection="1">
      <alignment horizontal="center" vertical="center"/>
      <protection/>
    </xf>
    <xf numFmtId="38" fontId="4" fillId="0" borderId="84" xfId="49" applyFont="1" applyBorder="1" applyAlignment="1" applyProtection="1">
      <alignment horizontal="right" vertical="center"/>
      <protection/>
    </xf>
    <xf numFmtId="38" fontId="4" fillId="0" borderId="26" xfId="49" applyFont="1" applyBorder="1" applyAlignment="1" applyProtection="1">
      <alignment horizontal="right" vertical="center"/>
      <protection/>
    </xf>
    <xf numFmtId="38" fontId="4" fillId="0" borderId="33" xfId="49" applyFont="1" applyBorder="1" applyAlignment="1" applyProtection="1">
      <alignment horizontal="right" vertical="center"/>
      <protection/>
    </xf>
    <xf numFmtId="38" fontId="1" fillId="37" borderId="84" xfId="49" applyFont="1" applyFill="1" applyBorder="1" applyAlignment="1" applyProtection="1">
      <alignment horizontal="right" vertical="center" shrinkToFit="1"/>
      <protection/>
    </xf>
    <xf numFmtId="38" fontId="4" fillId="28" borderId="86" xfId="49" applyFont="1" applyFill="1" applyBorder="1" applyAlignment="1" applyProtection="1">
      <alignment horizontal="right" vertical="center"/>
      <protection/>
    </xf>
    <xf numFmtId="38" fontId="4" fillId="28" borderId="57" xfId="49" applyFont="1" applyFill="1" applyBorder="1" applyAlignment="1" applyProtection="1">
      <alignment horizontal="right" vertical="center"/>
      <protection/>
    </xf>
    <xf numFmtId="38" fontId="4" fillId="28" borderId="65" xfId="49" applyFont="1" applyFill="1" applyBorder="1" applyAlignment="1" applyProtection="1">
      <alignment horizontal="right" vertical="center"/>
      <protection/>
    </xf>
    <xf numFmtId="0" fontId="12" fillId="0" borderId="24" xfId="0" applyNumberFormat="1" applyFont="1" applyBorder="1" applyAlignment="1" applyProtection="1">
      <alignment horizontal="center" vertical="center" wrapText="1"/>
      <protection/>
    </xf>
    <xf numFmtId="0" fontId="12" fillId="0" borderId="24" xfId="0" applyNumberFormat="1" applyFont="1" applyBorder="1" applyAlignment="1" applyProtection="1">
      <alignment horizontal="center" vertical="center"/>
      <protection/>
    </xf>
    <xf numFmtId="0" fontId="12" fillId="0" borderId="25" xfId="0" applyNumberFormat="1" applyFont="1" applyBorder="1" applyAlignment="1" applyProtection="1">
      <alignment horizontal="center" vertical="center" wrapText="1"/>
      <protection/>
    </xf>
    <xf numFmtId="0" fontId="12" fillId="0" borderId="25" xfId="0" applyNumberFormat="1" applyFont="1" applyBorder="1" applyAlignment="1" applyProtection="1">
      <alignment horizontal="center" vertical="center"/>
      <protection/>
    </xf>
    <xf numFmtId="0" fontId="12" fillId="0" borderId="23" xfId="0" applyNumberFormat="1" applyFont="1" applyBorder="1" applyAlignment="1" applyProtection="1">
      <alignment horizontal="center" vertical="center" wrapText="1"/>
      <protection/>
    </xf>
    <xf numFmtId="0" fontId="12" fillId="0" borderId="23" xfId="0" applyNumberFormat="1" applyFont="1" applyBorder="1" applyAlignment="1" applyProtection="1">
      <alignment horizontal="center" vertical="center"/>
      <protection/>
    </xf>
    <xf numFmtId="0" fontId="43" fillId="0" borderId="97" xfId="0" applyNumberFormat="1" applyFont="1" applyFill="1" applyBorder="1" applyAlignment="1" applyProtection="1">
      <alignment horizontal="center" vertical="center" wrapText="1"/>
      <protection/>
    </xf>
    <xf numFmtId="0" fontId="43" fillId="0" borderId="98" xfId="0" applyNumberFormat="1"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0" fillId="0" borderId="54" xfId="0" applyBorder="1" applyAlignment="1">
      <alignment horizontal="center" vertical="center"/>
    </xf>
    <xf numFmtId="0" fontId="6" fillId="0" borderId="54"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9" fillId="0" borderId="0" xfId="0" applyFont="1" applyFill="1" applyBorder="1" applyAlignment="1" applyProtection="1">
      <alignment horizontal="left" vertical="top" wrapText="1"/>
      <protection/>
    </xf>
    <xf numFmtId="0" fontId="6" fillId="0" borderId="11" xfId="0" applyFont="1" applyFill="1" applyBorder="1" applyAlignment="1" applyProtection="1">
      <alignment horizontal="center" vertical="center" shrinkToFit="1"/>
      <protection/>
    </xf>
    <xf numFmtId="0" fontId="6" fillId="0" borderId="12" xfId="0" applyFont="1" applyFill="1" applyBorder="1" applyAlignment="1" applyProtection="1">
      <alignment horizontal="center" vertical="center" shrinkToFit="1"/>
      <protection/>
    </xf>
    <xf numFmtId="0" fontId="6" fillId="0" borderId="13" xfId="0" applyFont="1" applyFill="1" applyBorder="1" applyAlignment="1" applyProtection="1">
      <alignment horizontal="center" vertical="center" shrinkToFit="1"/>
      <protection/>
    </xf>
    <xf numFmtId="0" fontId="6" fillId="0" borderId="22"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21" fillId="0" borderId="11" xfId="0" applyFont="1" applyBorder="1" applyAlignment="1" applyProtection="1">
      <alignment horizontal="left" vertical="center" shrinkToFit="1"/>
      <protection/>
    </xf>
    <xf numFmtId="0" fontId="21" fillId="0" borderId="13" xfId="0" applyFont="1" applyBorder="1" applyAlignment="1" applyProtection="1">
      <alignment horizontal="left" vertical="center" shrinkToFit="1"/>
      <protection/>
    </xf>
    <xf numFmtId="0" fontId="21" fillId="0" borderId="54" xfId="0" applyFont="1" applyBorder="1" applyAlignment="1" applyProtection="1">
      <alignment horizontal="left" vertical="center" shrinkToFit="1"/>
      <protection/>
    </xf>
    <xf numFmtId="0" fontId="21" fillId="0" borderId="54" xfId="0" applyFont="1" applyBorder="1" applyAlignment="1" applyProtection="1">
      <alignment horizontal="center" vertical="center" shrinkToFit="1"/>
      <protection/>
    </xf>
    <xf numFmtId="0" fontId="21" fillId="0" borderId="11" xfId="0" applyFont="1" applyBorder="1" applyAlignment="1" applyProtection="1">
      <alignment vertical="center" wrapText="1" shrinkToFit="1"/>
      <protection/>
    </xf>
    <xf numFmtId="0" fontId="21" fillId="0" borderId="13" xfId="0" applyFont="1" applyBorder="1" applyAlignment="1" applyProtection="1">
      <alignment vertical="center" wrapText="1" shrinkToFit="1"/>
      <protection/>
    </xf>
    <xf numFmtId="0" fontId="21" fillId="0" borderId="11" xfId="0" applyFont="1" applyBorder="1" applyAlignment="1" applyProtection="1">
      <alignment horizontal="left" vertical="center" wrapText="1"/>
      <protection/>
    </xf>
    <xf numFmtId="0" fontId="21" fillId="0" borderId="13" xfId="0" applyFont="1" applyBorder="1" applyAlignment="1" applyProtection="1">
      <alignment horizontal="left" vertical="center" wrapText="1"/>
      <protection/>
    </xf>
    <xf numFmtId="0" fontId="21" fillId="34" borderId="54" xfId="0" applyFont="1" applyFill="1" applyBorder="1" applyAlignment="1" applyProtection="1">
      <alignment horizontal="left" vertical="center"/>
      <protection/>
    </xf>
    <xf numFmtId="0" fontId="21" fillId="0" borderId="54" xfId="0" applyFont="1" applyBorder="1" applyAlignment="1" applyProtection="1">
      <alignment horizontal="left" vertical="center"/>
      <protection/>
    </xf>
    <xf numFmtId="49" fontId="9" fillId="0" borderId="15" xfId="0" applyNumberFormat="1" applyFont="1" applyBorder="1" applyAlignment="1" applyProtection="1">
      <alignment horizontal="left" vertical="top" wrapText="1"/>
      <protection/>
    </xf>
    <xf numFmtId="0" fontId="21" fillId="34" borderId="11" xfId="0" applyFont="1" applyFill="1" applyBorder="1" applyAlignment="1" applyProtection="1">
      <alignment horizontal="left" vertical="center" shrinkToFit="1"/>
      <protection/>
    </xf>
    <xf numFmtId="0" fontId="21" fillId="34" borderId="13" xfId="0" applyFont="1" applyFill="1" applyBorder="1" applyAlignment="1" applyProtection="1">
      <alignment horizontal="left" vertical="center" shrinkToFit="1"/>
      <protection/>
    </xf>
    <xf numFmtId="0" fontId="18" fillId="28" borderId="10" xfId="0" applyNumberFormat="1" applyFont="1" applyFill="1" applyBorder="1" applyAlignment="1" applyProtection="1">
      <alignment horizontal="center" vertical="top" shrinkToFit="1"/>
      <protection locked="0"/>
    </xf>
    <xf numFmtId="38" fontId="1" fillId="0" borderId="12" xfId="49" applyNumberFormat="1" applyFont="1" applyFill="1" applyBorder="1" applyAlignment="1" applyProtection="1">
      <alignment horizontal="center" vertical="center" shrinkToFi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18" fillId="28" borderId="15" xfId="0" applyNumberFormat="1" applyFont="1" applyFill="1" applyBorder="1" applyAlignment="1" applyProtection="1">
      <alignment horizontal="center" vertical="center" wrapText="1" shrinkToFit="1"/>
      <protection locked="0"/>
    </xf>
    <xf numFmtId="0" fontId="18" fillId="28" borderId="16" xfId="0" applyNumberFormat="1" applyFont="1" applyFill="1" applyBorder="1" applyAlignment="1" applyProtection="1">
      <alignment horizontal="center" vertical="center" wrapText="1" shrinkToFit="1"/>
      <protection locked="0"/>
    </xf>
    <xf numFmtId="0" fontId="18" fillId="28" borderId="0" xfId="0" applyNumberFormat="1" applyFont="1" applyFill="1" applyBorder="1" applyAlignment="1" applyProtection="1">
      <alignment horizontal="center" vertical="center" wrapText="1" shrinkToFit="1"/>
      <protection locked="0"/>
    </xf>
    <xf numFmtId="0" fontId="18" fillId="28" borderId="18" xfId="0" applyNumberFormat="1" applyFont="1" applyFill="1" applyBorder="1" applyAlignment="1" applyProtection="1">
      <alignment horizontal="center" vertical="center" wrapText="1" shrinkToFit="1"/>
      <protection locked="0"/>
    </xf>
    <xf numFmtId="0" fontId="18" fillId="0" borderId="28" xfId="0" applyNumberFormat="1" applyFont="1" applyFill="1" applyBorder="1" applyAlignment="1" applyProtection="1">
      <alignment horizontal="center" vertical="center" wrapText="1" shrinkToFit="1"/>
      <protection/>
    </xf>
    <xf numFmtId="0" fontId="18" fillId="0" borderId="34" xfId="0" applyNumberFormat="1" applyFont="1" applyFill="1" applyBorder="1" applyAlignment="1" applyProtection="1">
      <alignment horizontal="center" vertical="center" wrapText="1" shrinkToFit="1"/>
      <protection/>
    </xf>
    <xf numFmtId="0" fontId="18" fillId="28" borderId="10" xfId="0" applyNumberFormat="1" applyFont="1" applyFill="1" applyBorder="1" applyAlignment="1" applyProtection="1">
      <alignment horizontal="center" vertical="center" wrapText="1" shrinkToFit="1"/>
      <protection locked="0"/>
    </xf>
    <xf numFmtId="0" fontId="18" fillId="0" borderId="0" xfId="0" applyNumberFormat="1" applyFont="1" applyFill="1" applyBorder="1" applyAlignment="1" applyProtection="1">
      <alignment horizontal="center" vertical="top" shrinkToFit="1"/>
      <protection/>
    </xf>
    <xf numFmtId="0" fontId="18" fillId="0" borderId="18" xfId="0" applyNumberFormat="1" applyFont="1" applyFill="1" applyBorder="1" applyAlignment="1" applyProtection="1">
      <alignment horizontal="center" vertical="top" shrinkToFit="1"/>
      <protection/>
    </xf>
    <xf numFmtId="0" fontId="18" fillId="28" borderId="15" xfId="0" applyNumberFormat="1" applyFont="1" applyFill="1" applyBorder="1" applyAlignment="1" applyProtection="1">
      <alignment horizontal="center" vertical="center" shrinkToFit="1"/>
      <protection locked="0"/>
    </xf>
    <xf numFmtId="0" fontId="18" fillId="28" borderId="16" xfId="0" applyNumberFormat="1" applyFont="1" applyFill="1" applyBorder="1" applyAlignment="1" applyProtection="1">
      <alignment horizontal="center" vertical="center" shrinkToFit="1"/>
      <protection locked="0"/>
    </xf>
    <xf numFmtId="0" fontId="18" fillId="28" borderId="30" xfId="0" applyNumberFormat="1" applyFont="1" applyFill="1" applyBorder="1" applyAlignment="1" applyProtection="1">
      <alignment horizontal="center" vertical="center" shrinkToFit="1"/>
      <protection locked="0"/>
    </xf>
    <xf numFmtId="0" fontId="18" fillId="28" borderId="0" xfId="0" applyNumberFormat="1" applyFont="1" applyFill="1" applyBorder="1" applyAlignment="1" applyProtection="1">
      <alignment horizontal="center" vertical="center" wrapText="1" shrinkToFit="1"/>
      <protection locked="0"/>
    </xf>
    <xf numFmtId="0" fontId="18" fillId="28" borderId="18" xfId="0" applyNumberFormat="1" applyFont="1" applyFill="1" applyBorder="1" applyAlignment="1" applyProtection="1">
      <alignment horizontal="center" vertical="center" wrapText="1" shrinkToFit="1"/>
      <protection locked="0"/>
    </xf>
    <xf numFmtId="0" fontId="18" fillId="0" borderId="28" xfId="0" applyNumberFormat="1" applyFont="1" applyFill="1" applyBorder="1" applyAlignment="1" applyProtection="1">
      <alignment horizontal="center" vertical="top" shrinkToFit="1"/>
      <protection/>
    </xf>
    <xf numFmtId="0" fontId="18" fillId="0" borderId="34" xfId="0" applyNumberFormat="1" applyFont="1" applyFill="1" applyBorder="1" applyAlignment="1" applyProtection="1">
      <alignment horizontal="center" vertical="top" shrinkToFit="1"/>
      <protection/>
    </xf>
    <xf numFmtId="49" fontId="6" fillId="0" borderId="11" xfId="0" applyNumberFormat="1" applyFont="1" applyFill="1" applyBorder="1" applyAlignment="1" applyProtection="1">
      <alignment vertical="center" shrinkToFit="1"/>
      <protection/>
    </xf>
    <xf numFmtId="49" fontId="6" fillId="0" borderId="12" xfId="0" applyNumberFormat="1" applyFont="1" applyFill="1" applyBorder="1" applyAlignment="1" applyProtection="1">
      <alignment vertical="center" shrinkToFit="1"/>
      <protection/>
    </xf>
    <xf numFmtId="49" fontId="6" fillId="0" borderId="13" xfId="0" applyNumberFormat="1" applyFont="1" applyFill="1" applyBorder="1" applyAlignment="1" applyProtection="1">
      <alignment vertical="center" shrinkToFit="1"/>
      <protection/>
    </xf>
    <xf numFmtId="38" fontId="27" fillId="28" borderId="54" xfId="49" applyFont="1" applyFill="1" applyBorder="1" applyAlignment="1" applyProtection="1">
      <alignment horizontal="right" vertical="center" shrinkToFit="1"/>
      <protection locked="0"/>
    </xf>
    <xf numFmtId="38" fontId="27" fillId="0" borderId="11" xfId="49" applyFont="1" applyFill="1" applyBorder="1" applyAlignment="1" applyProtection="1">
      <alignment horizontal="right" vertical="center" shrinkToFit="1"/>
      <protection/>
    </xf>
    <xf numFmtId="38" fontId="27" fillId="0" borderId="12" xfId="49" applyFont="1" applyFill="1" applyBorder="1" applyAlignment="1" applyProtection="1">
      <alignment horizontal="right" vertical="center" shrinkToFit="1"/>
      <protection/>
    </xf>
    <xf numFmtId="38" fontId="27" fillId="0" borderId="13" xfId="49" applyFont="1" applyFill="1" applyBorder="1" applyAlignment="1" applyProtection="1">
      <alignment horizontal="right" vertical="center" shrinkToFit="1"/>
      <protection/>
    </xf>
    <xf numFmtId="49" fontId="15" fillId="0" borderId="14" xfId="0" applyNumberFormat="1" applyFont="1" applyBorder="1" applyAlignment="1" applyProtection="1">
      <alignment horizontal="left" vertical="center" wrapText="1"/>
      <protection/>
    </xf>
    <xf numFmtId="49" fontId="15" fillId="0" borderId="15" xfId="0" applyNumberFormat="1" applyFont="1" applyBorder="1" applyAlignment="1" applyProtection="1">
      <alignment horizontal="left" vertical="center" wrapText="1"/>
      <protection/>
    </xf>
    <xf numFmtId="49" fontId="15" fillId="0" borderId="16" xfId="0" applyNumberFormat="1" applyFont="1" applyBorder="1" applyAlignment="1" applyProtection="1">
      <alignment horizontal="left" vertical="center" wrapText="1"/>
      <protection/>
    </xf>
    <xf numFmtId="49" fontId="15" fillId="0" borderId="19" xfId="0" applyNumberFormat="1" applyFont="1" applyBorder="1" applyAlignment="1" applyProtection="1">
      <alignment horizontal="left" vertical="center" wrapText="1"/>
      <protection/>
    </xf>
    <xf numFmtId="49" fontId="15" fillId="0" borderId="10" xfId="0" applyNumberFormat="1" applyFont="1" applyBorder="1" applyAlignment="1" applyProtection="1">
      <alignment horizontal="left" vertical="center" wrapText="1"/>
      <protection/>
    </xf>
    <xf numFmtId="49" fontId="15" fillId="0" borderId="20" xfId="0" applyNumberFormat="1" applyFont="1" applyBorder="1" applyAlignment="1" applyProtection="1">
      <alignment horizontal="left" vertical="center" wrapText="1"/>
      <protection/>
    </xf>
    <xf numFmtId="0" fontId="18" fillId="28" borderId="14" xfId="0" applyNumberFormat="1" applyFont="1" applyFill="1" applyBorder="1" applyAlignment="1" applyProtection="1">
      <alignment horizontal="right" vertical="center" shrinkToFit="1"/>
      <protection locked="0"/>
    </xf>
    <xf numFmtId="0" fontId="18" fillId="28" borderId="15" xfId="0" applyNumberFormat="1" applyFont="1" applyFill="1" applyBorder="1" applyAlignment="1" applyProtection="1">
      <alignment horizontal="right" vertical="center" shrinkToFit="1"/>
      <protection locked="0"/>
    </xf>
    <xf numFmtId="184" fontId="18" fillId="28" borderId="19" xfId="0" applyNumberFormat="1" applyFont="1" applyFill="1" applyBorder="1" applyAlignment="1" applyProtection="1">
      <alignment horizontal="right" vertical="center" shrinkToFit="1"/>
      <protection locked="0"/>
    </xf>
    <xf numFmtId="184" fontId="18" fillId="28" borderId="10" xfId="0" applyNumberFormat="1" applyFont="1" applyFill="1" applyBorder="1" applyAlignment="1" applyProtection="1">
      <alignment horizontal="right" vertical="center" shrinkToFit="1"/>
      <protection locked="0"/>
    </xf>
    <xf numFmtId="184" fontId="18" fillId="0" borderId="19" xfId="0" applyNumberFormat="1" applyFont="1" applyFill="1" applyBorder="1" applyAlignment="1" applyProtection="1">
      <alignment horizontal="right" vertical="center" shrinkToFit="1"/>
      <protection/>
    </xf>
    <xf numFmtId="184" fontId="18" fillId="0" borderId="10" xfId="0" applyNumberFormat="1" applyFont="1" applyFill="1" applyBorder="1" applyAlignment="1" applyProtection="1">
      <alignment horizontal="right" vertical="center" shrinkToFit="1"/>
      <protection/>
    </xf>
    <xf numFmtId="49" fontId="6" fillId="0" borderId="14" xfId="0" applyNumberFormat="1" applyFont="1" applyBorder="1" applyAlignment="1" applyProtection="1">
      <alignment horizontal="left" vertical="center"/>
      <protection/>
    </xf>
    <xf numFmtId="49" fontId="6" fillId="0" borderId="15" xfId="0" applyNumberFormat="1" applyFont="1" applyBorder="1" applyAlignment="1" applyProtection="1">
      <alignment horizontal="left" vertical="center"/>
      <protection/>
    </xf>
    <xf numFmtId="49" fontId="6" fillId="0" borderId="16" xfId="0" applyNumberFormat="1" applyFont="1" applyBorder="1" applyAlignment="1" applyProtection="1">
      <alignment horizontal="left" vertical="center"/>
      <protection/>
    </xf>
    <xf numFmtId="49" fontId="6" fillId="0" borderId="19" xfId="0" applyNumberFormat="1" applyFont="1" applyBorder="1" applyAlignment="1" applyProtection="1">
      <alignment horizontal="left" vertical="center"/>
      <protection/>
    </xf>
    <xf numFmtId="49" fontId="6" fillId="0" borderId="10" xfId="0" applyNumberFormat="1" applyFont="1" applyBorder="1" applyAlignment="1" applyProtection="1">
      <alignment horizontal="left" vertical="center"/>
      <protection/>
    </xf>
    <xf numFmtId="49" fontId="6" fillId="0" borderId="20" xfId="0" applyNumberFormat="1" applyFont="1" applyBorder="1" applyAlignment="1" applyProtection="1">
      <alignment horizontal="left" vertical="center"/>
      <protection/>
    </xf>
    <xf numFmtId="0" fontId="18" fillId="0" borderId="14" xfId="0" applyNumberFormat="1" applyFont="1" applyFill="1" applyBorder="1" applyAlignment="1" applyProtection="1">
      <alignment horizontal="right" vertical="center" shrinkToFit="1"/>
      <protection/>
    </xf>
    <xf numFmtId="0" fontId="18" fillId="0" borderId="15" xfId="0" applyNumberFormat="1" applyFont="1" applyFill="1" applyBorder="1" applyAlignment="1" applyProtection="1">
      <alignment horizontal="right" vertical="center" shrinkToFit="1"/>
      <protection/>
    </xf>
    <xf numFmtId="0" fontId="6" fillId="0" borderId="24" xfId="0" applyFont="1" applyFill="1" applyBorder="1" applyAlignment="1" applyProtection="1">
      <alignment horizontal="center" vertical="center" wrapText="1"/>
      <protection/>
    </xf>
    <xf numFmtId="0" fontId="6" fillId="0" borderId="14" xfId="0" applyFont="1" applyFill="1" applyBorder="1" applyAlignment="1" applyProtection="1">
      <alignment horizontal="justify" vertical="center" wrapText="1"/>
      <protection/>
    </xf>
    <xf numFmtId="0" fontId="6" fillId="0" borderId="15"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8" xfId="0" applyFont="1" applyFill="1" applyBorder="1" applyAlignment="1" applyProtection="1">
      <alignment horizontal="justify" vertical="center" wrapText="1"/>
      <protection/>
    </xf>
    <xf numFmtId="0" fontId="6" fillId="0" borderId="19"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0" fontId="6" fillId="0" borderId="20" xfId="0" applyFont="1" applyFill="1" applyBorder="1" applyAlignment="1" applyProtection="1">
      <alignment horizontal="justify" vertical="center" wrapText="1"/>
      <protection/>
    </xf>
    <xf numFmtId="0" fontId="6" fillId="0" borderId="15" xfId="0" applyFont="1" applyFill="1" applyBorder="1" applyAlignment="1" applyProtection="1">
      <alignment horizontal="left" vertical="center"/>
      <protection/>
    </xf>
    <xf numFmtId="0" fontId="6" fillId="0" borderId="28"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18" fillId="0" borderId="28" xfId="0" applyNumberFormat="1" applyFont="1" applyFill="1" applyBorder="1" applyAlignment="1" applyProtection="1">
      <alignment horizontal="center" vertical="top" shrinkToFit="1"/>
      <protection/>
    </xf>
    <xf numFmtId="0" fontId="18" fillId="0" borderId="34" xfId="0" applyNumberFormat="1" applyFont="1" applyFill="1" applyBorder="1" applyAlignment="1" applyProtection="1">
      <alignment horizontal="center" vertical="top" shrinkToFit="1"/>
      <protection/>
    </xf>
    <xf numFmtId="0" fontId="6" fillId="0" borderId="85" xfId="0" applyFont="1" applyFill="1" applyBorder="1" applyAlignment="1" applyProtection="1">
      <alignment horizontal="justify" vertical="center" wrapText="1"/>
      <protection/>
    </xf>
    <xf numFmtId="0" fontId="6" fillId="0" borderId="56" xfId="0" applyFont="1" applyFill="1" applyBorder="1" applyAlignment="1" applyProtection="1">
      <alignment horizontal="justify" vertical="center" wrapText="1"/>
      <protection/>
    </xf>
    <xf numFmtId="0" fontId="6" fillId="0" borderId="64" xfId="0" applyFont="1" applyFill="1" applyBorder="1" applyAlignment="1" applyProtection="1">
      <alignment horizontal="justify" vertical="center" wrapText="1"/>
      <protection/>
    </xf>
    <xf numFmtId="0" fontId="6" fillId="0" borderId="84" xfId="0" applyFont="1" applyFill="1" applyBorder="1" applyAlignment="1" applyProtection="1">
      <alignment horizontal="justify" vertical="center" wrapText="1"/>
      <protection/>
    </xf>
    <xf numFmtId="0" fontId="6" fillId="0" borderId="26" xfId="0" applyFont="1" applyFill="1" applyBorder="1" applyAlignment="1" applyProtection="1">
      <alignment horizontal="justify" vertical="center" wrapText="1"/>
      <protection/>
    </xf>
    <xf numFmtId="0" fontId="6" fillId="0" borderId="33" xfId="0" applyFont="1" applyFill="1" applyBorder="1" applyAlignment="1" applyProtection="1">
      <alignment horizontal="justify" vertical="center" wrapText="1"/>
      <protection/>
    </xf>
    <xf numFmtId="0" fontId="6" fillId="0" borderId="86" xfId="0" applyFont="1" applyFill="1" applyBorder="1" applyAlignment="1" applyProtection="1">
      <alignment horizontal="justify" vertical="center" wrapText="1"/>
      <protection/>
    </xf>
    <xf numFmtId="0" fontId="6" fillId="0" borderId="57" xfId="0" applyFont="1" applyFill="1" applyBorder="1" applyAlignment="1" applyProtection="1">
      <alignment horizontal="justify" vertical="center" wrapText="1"/>
      <protection/>
    </xf>
    <xf numFmtId="0" fontId="6" fillId="0" borderId="65" xfId="0" applyFont="1" applyFill="1" applyBorder="1" applyAlignment="1" applyProtection="1">
      <alignment horizontal="justify" vertical="center" wrapText="1"/>
      <protection/>
    </xf>
    <xf numFmtId="0" fontId="26" fillId="0" borderId="17" xfId="0" applyNumberFormat="1" applyFont="1" applyFill="1" applyBorder="1" applyAlignment="1" applyProtection="1">
      <alignment horizontal="left" vertical="center" wrapText="1" shrinkToFit="1"/>
      <protection/>
    </xf>
    <xf numFmtId="0" fontId="26" fillId="0" borderId="0" xfId="0" applyNumberFormat="1" applyFont="1" applyFill="1" applyBorder="1" applyAlignment="1" applyProtection="1">
      <alignment horizontal="left" vertical="center" wrapText="1" shrinkToFit="1"/>
      <protection/>
    </xf>
    <xf numFmtId="0" fontId="26" fillId="0" borderId="18" xfId="0" applyNumberFormat="1" applyFont="1" applyFill="1" applyBorder="1" applyAlignment="1" applyProtection="1">
      <alignment horizontal="left" vertical="center" wrapText="1" shrinkToFit="1"/>
      <protection/>
    </xf>
    <xf numFmtId="38" fontId="27" fillId="0" borderId="54" xfId="49" applyNumberFormat="1" applyFont="1" applyFill="1" applyBorder="1" applyAlignment="1" applyProtection="1">
      <alignment horizontal="right" vertical="center" wrapText="1" shrinkToFit="1"/>
      <protection/>
    </xf>
    <xf numFmtId="38" fontId="27" fillId="28" borderId="23" xfId="49" applyFont="1" applyFill="1" applyBorder="1" applyAlignment="1" applyProtection="1">
      <alignment horizontal="right" vertical="center" wrapText="1" shrinkToFit="1"/>
      <protection locked="0"/>
    </xf>
    <xf numFmtId="0" fontId="6" fillId="0" borderId="22" xfId="0" applyFont="1" applyFill="1" applyBorder="1" applyAlignment="1" applyProtection="1">
      <alignment horizontal="center" vertical="center" wrapText="1"/>
      <protection/>
    </xf>
    <xf numFmtId="0" fontId="26" fillId="28" borderId="14" xfId="0" applyFont="1" applyFill="1" applyBorder="1" applyAlignment="1" applyProtection="1">
      <alignment horizontal="justify" vertical="center" wrapText="1" shrinkToFit="1"/>
      <protection locked="0"/>
    </xf>
    <xf numFmtId="0" fontId="26" fillId="28" borderId="15" xfId="0" applyFont="1" applyFill="1" applyBorder="1" applyAlignment="1" applyProtection="1">
      <alignment horizontal="justify" vertical="center" wrapText="1" shrinkToFit="1"/>
      <protection locked="0"/>
    </xf>
    <xf numFmtId="0" fontId="26" fillId="28" borderId="16" xfId="0" applyFont="1" applyFill="1" applyBorder="1" applyAlignment="1" applyProtection="1">
      <alignment horizontal="justify" vertical="center" wrapText="1" shrinkToFit="1"/>
      <protection locked="0"/>
    </xf>
    <xf numFmtId="0" fontId="26" fillId="28" borderId="17" xfId="0" applyFont="1" applyFill="1" applyBorder="1" applyAlignment="1" applyProtection="1">
      <alignment horizontal="justify" vertical="center" wrapText="1" shrinkToFit="1"/>
      <protection locked="0"/>
    </xf>
    <xf numFmtId="0" fontId="26" fillId="28" borderId="0" xfId="0" applyFont="1" applyFill="1" applyBorder="1" applyAlignment="1" applyProtection="1">
      <alignment horizontal="justify" vertical="center" wrapText="1" shrinkToFit="1"/>
      <protection locked="0"/>
    </xf>
    <xf numFmtId="0" fontId="26" fillId="28" borderId="18" xfId="0" applyFont="1" applyFill="1" applyBorder="1" applyAlignment="1" applyProtection="1">
      <alignment horizontal="justify" vertical="center" wrapText="1" shrinkToFit="1"/>
      <protection locked="0"/>
    </xf>
    <xf numFmtId="0" fontId="26" fillId="28" borderId="55" xfId="0" applyFont="1" applyFill="1" applyBorder="1" applyAlignment="1" applyProtection="1">
      <alignment horizontal="justify" vertical="center" wrapText="1" shrinkToFit="1"/>
      <protection locked="0"/>
    </xf>
    <xf numFmtId="0" fontId="26" fillId="28" borderId="28" xfId="0" applyFont="1" applyFill="1" applyBorder="1" applyAlignment="1" applyProtection="1">
      <alignment horizontal="justify" vertical="center" wrapText="1" shrinkToFit="1"/>
      <protection locked="0"/>
    </xf>
    <xf numFmtId="0" fontId="26" fillId="28" borderId="34" xfId="0" applyFont="1" applyFill="1" applyBorder="1" applyAlignment="1" applyProtection="1">
      <alignment horizontal="justify" vertical="center" wrapText="1" shrinkToFit="1"/>
      <protection locked="0"/>
    </xf>
    <xf numFmtId="0" fontId="26" fillId="28" borderId="31" xfId="0" applyFont="1" applyFill="1" applyBorder="1" applyAlignment="1" applyProtection="1">
      <alignment horizontal="justify" vertical="center" wrapText="1" shrinkToFit="1"/>
      <protection locked="0"/>
    </xf>
    <xf numFmtId="0" fontId="26" fillId="28" borderId="30" xfId="0" applyFont="1" applyFill="1" applyBorder="1" applyAlignment="1" applyProtection="1">
      <alignment horizontal="justify" vertical="center" wrapText="1" shrinkToFit="1"/>
      <protection locked="0"/>
    </xf>
    <xf numFmtId="0" fontId="26" fillId="28" borderId="32" xfId="0" applyFont="1" applyFill="1" applyBorder="1" applyAlignment="1" applyProtection="1">
      <alignment horizontal="justify" vertical="center" wrapText="1" shrinkToFit="1"/>
      <protection locked="0"/>
    </xf>
    <xf numFmtId="182" fontId="18" fillId="0" borderId="11" xfId="0" applyNumberFormat="1" applyFont="1" applyFill="1" applyBorder="1" applyAlignment="1" applyProtection="1">
      <alignment vertical="center" shrinkToFit="1"/>
      <protection/>
    </xf>
    <xf numFmtId="182" fontId="18" fillId="0" borderId="12" xfId="0" applyNumberFormat="1" applyFont="1" applyFill="1" applyBorder="1" applyAlignment="1" applyProtection="1">
      <alignment vertical="center" shrinkToFit="1"/>
      <protection/>
    </xf>
    <xf numFmtId="182" fontId="18" fillId="0" borderId="13" xfId="0" applyNumberFormat="1" applyFont="1" applyFill="1" applyBorder="1" applyAlignment="1" applyProtection="1">
      <alignment vertical="center" shrinkToFit="1"/>
      <protection/>
    </xf>
    <xf numFmtId="38" fontId="27" fillId="0" borderId="54" xfId="49" applyFont="1" applyFill="1" applyBorder="1" applyAlignment="1" applyProtection="1">
      <alignment horizontal="right" vertical="center" shrinkToFit="1"/>
      <protection/>
    </xf>
    <xf numFmtId="38" fontId="27" fillId="0" borderId="54" xfId="49" applyFont="1" applyFill="1" applyBorder="1" applyAlignment="1" applyProtection="1">
      <alignment horizontal="right" vertical="center" wrapText="1" shrinkToFit="1"/>
      <protection/>
    </xf>
    <xf numFmtId="0" fontId="26" fillId="28" borderId="55" xfId="0" applyFont="1" applyFill="1" applyBorder="1" applyAlignment="1" applyProtection="1">
      <alignment horizontal="left" vertical="center" wrapText="1" shrinkToFit="1"/>
      <protection locked="0"/>
    </xf>
    <xf numFmtId="0" fontId="26" fillId="28" borderId="28" xfId="0" applyFont="1" applyFill="1" applyBorder="1" applyAlignment="1" applyProtection="1">
      <alignment horizontal="left" vertical="center" wrapText="1" shrinkToFit="1"/>
      <protection locked="0"/>
    </xf>
    <xf numFmtId="0" fontId="26" fillId="28" borderId="34" xfId="0" applyFont="1" applyFill="1" applyBorder="1" applyAlignment="1" applyProtection="1">
      <alignment horizontal="left" vertical="center" wrapText="1" shrinkToFit="1"/>
      <protection locked="0"/>
    </xf>
    <xf numFmtId="0" fontId="26" fillId="28" borderId="31" xfId="0" applyFont="1" applyFill="1" applyBorder="1" applyAlignment="1" applyProtection="1">
      <alignment horizontal="left" vertical="center" wrapText="1" shrinkToFit="1"/>
      <protection locked="0"/>
    </xf>
    <xf numFmtId="0" fontId="26" fillId="28" borderId="30" xfId="0" applyFont="1" applyFill="1" applyBorder="1" applyAlignment="1" applyProtection="1">
      <alignment horizontal="left" vertical="center" wrapText="1" shrinkToFit="1"/>
      <protection locked="0"/>
    </xf>
    <xf numFmtId="0" fontId="26" fillId="28" borderId="32" xfId="0" applyFont="1" applyFill="1" applyBorder="1" applyAlignment="1" applyProtection="1">
      <alignment horizontal="left" vertical="center" wrapText="1" shrinkToFit="1"/>
      <protection locked="0"/>
    </xf>
    <xf numFmtId="0" fontId="26" fillId="28" borderId="14" xfId="0" applyFont="1" applyFill="1" applyBorder="1" applyAlignment="1" applyProtection="1">
      <alignment horizontal="left" vertical="center" wrapText="1" shrinkToFit="1"/>
      <protection locked="0"/>
    </xf>
    <xf numFmtId="0" fontId="26" fillId="28" borderId="15" xfId="0" applyFont="1" applyFill="1" applyBorder="1" applyAlignment="1" applyProtection="1">
      <alignment horizontal="left" vertical="center" wrapText="1" shrinkToFit="1"/>
      <protection locked="0"/>
    </xf>
    <xf numFmtId="0" fontId="26" fillId="28" borderId="16" xfId="0" applyFont="1" applyFill="1" applyBorder="1" applyAlignment="1" applyProtection="1">
      <alignment horizontal="left" vertical="center" wrapText="1" shrinkToFit="1"/>
      <protection locked="0"/>
    </xf>
    <xf numFmtId="0" fontId="26" fillId="28" borderId="17" xfId="0" applyFont="1" applyFill="1" applyBorder="1" applyAlignment="1" applyProtection="1">
      <alignment horizontal="left" vertical="center" wrapText="1" shrinkToFit="1"/>
      <protection locked="0"/>
    </xf>
    <xf numFmtId="0" fontId="26" fillId="28" borderId="0" xfId="0" applyFont="1" applyFill="1" applyBorder="1" applyAlignment="1" applyProtection="1">
      <alignment horizontal="left" vertical="center" wrapText="1" shrinkToFit="1"/>
      <protection locked="0"/>
    </xf>
    <xf numFmtId="0" fontId="26" fillId="28" borderId="18" xfId="0" applyFont="1" applyFill="1" applyBorder="1" applyAlignment="1" applyProtection="1">
      <alignment horizontal="left" vertical="center" wrapText="1" shrinkToFit="1"/>
      <protection locked="0"/>
    </xf>
    <xf numFmtId="0" fontId="6" fillId="0" borderId="14" xfId="0" applyFont="1" applyFill="1" applyBorder="1" applyAlignment="1" applyProtection="1">
      <alignment horizontal="justify" vertical="center"/>
      <protection/>
    </xf>
    <xf numFmtId="0" fontId="6" fillId="0" borderId="15" xfId="0" applyFont="1" applyFill="1" applyBorder="1" applyAlignment="1" applyProtection="1">
      <alignment horizontal="justify" vertical="center"/>
      <protection/>
    </xf>
    <xf numFmtId="0" fontId="6" fillId="0" borderId="16" xfId="0" applyFont="1" applyFill="1" applyBorder="1" applyAlignment="1" applyProtection="1">
      <alignment horizontal="justify" vertical="center"/>
      <protection/>
    </xf>
    <xf numFmtId="0" fontId="6" fillId="0" borderId="17" xfId="0" applyFont="1" applyFill="1" applyBorder="1" applyAlignment="1" applyProtection="1">
      <alignment horizontal="justify" vertical="center"/>
      <protection/>
    </xf>
    <xf numFmtId="0" fontId="6" fillId="0" borderId="0" xfId="0" applyFont="1" applyFill="1" applyBorder="1" applyAlignment="1" applyProtection="1">
      <alignment horizontal="justify" vertical="center"/>
      <protection/>
    </xf>
    <xf numFmtId="0" fontId="6" fillId="0" borderId="18" xfId="0" applyFont="1" applyFill="1" applyBorder="1" applyAlignment="1" applyProtection="1">
      <alignment horizontal="justify" vertical="center"/>
      <protection/>
    </xf>
    <xf numFmtId="0" fontId="6" fillId="0" borderId="19" xfId="0" applyFont="1" applyFill="1" applyBorder="1" applyAlignment="1" applyProtection="1">
      <alignment horizontal="justify" vertical="center"/>
      <protection/>
    </xf>
    <xf numFmtId="0" fontId="6" fillId="0" borderId="10" xfId="0" applyFont="1" applyFill="1" applyBorder="1" applyAlignment="1" applyProtection="1">
      <alignment horizontal="justify" vertical="center"/>
      <protection/>
    </xf>
    <xf numFmtId="0" fontId="6" fillId="0" borderId="20" xfId="0" applyFont="1" applyFill="1" applyBorder="1" applyAlignment="1" applyProtection="1">
      <alignment horizontal="justify" vertical="center"/>
      <protection/>
    </xf>
    <xf numFmtId="0" fontId="6" fillId="0" borderId="14"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wrapText="1"/>
      <protection/>
    </xf>
    <xf numFmtId="0" fontId="6" fillId="0" borderId="16"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8" xfId="0" applyFont="1" applyFill="1" applyBorder="1" applyAlignment="1" applyProtection="1">
      <alignment horizontal="left" vertical="center" wrapText="1"/>
      <protection/>
    </xf>
    <xf numFmtId="0" fontId="6" fillId="0" borderId="19"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left" vertical="center" wrapText="1" shrinkToFit="1"/>
      <protection/>
    </xf>
    <xf numFmtId="0" fontId="26" fillId="0" borderId="20" xfId="0" applyNumberFormat="1" applyFont="1" applyFill="1" applyBorder="1" applyAlignment="1" applyProtection="1">
      <alignment horizontal="left" vertical="center" wrapText="1" shrinkToFi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1" xfId="0" applyFont="1" applyFill="1" applyBorder="1" applyAlignment="1" applyProtection="1">
      <alignment horizontal="justify" vertical="center"/>
      <protection/>
    </xf>
    <xf numFmtId="0" fontId="6" fillId="0" borderId="12" xfId="0" applyFont="1" applyFill="1" applyBorder="1" applyAlignment="1" applyProtection="1">
      <alignment horizontal="justify" vertical="center"/>
      <protection/>
    </xf>
    <xf numFmtId="49" fontId="9" fillId="0" borderId="0" xfId="0" applyNumberFormat="1" applyFont="1" applyBorder="1" applyAlignment="1" applyProtection="1">
      <alignment horizontal="left" vertical="top" wrapText="1"/>
      <protection/>
    </xf>
    <xf numFmtId="0" fontId="6" fillId="0" borderId="17"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8" xfId="0" applyFont="1" applyFill="1" applyBorder="1" applyAlignment="1" applyProtection="1">
      <alignment vertical="center" wrapText="1"/>
      <protection/>
    </xf>
    <xf numFmtId="0" fontId="6" fillId="0" borderId="55"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38" fontId="27" fillId="28" borderId="54" xfId="49" applyNumberFormat="1" applyFont="1" applyFill="1" applyBorder="1" applyAlignment="1" applyProtection="1">
      <alignment horizontal="right" vertical="center" wrapText="1" shrinkToFit="1"/>
      <protection locked="0"/>
    </xf>
    <xf numFmtId="0" fontId="6" fillId="0" borderId="23" xfId="0" applyFont="1" applyFill="1" applyBorder="1" applyAlignment="1" applyProtection="1">
      <alignment horizontal="center" vertical="center" wrapText="1"/>
      <protection/>
    </xf>
    <xf numFmtId="191" fontId="6" fillId="0" borderId="19" xfId="0" applyNumberFormat="1"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20" xfId="0" applyFont="1" applyFill="1" applyBorder="1" applyAlignment="1" applyProtection="1">
      <alignment horizontal="center" vertical="center" shrinkToFit="1"/>
      <protection/>
    </xf>
    <xf numFmtId="38" fontId="27" fillId="0" borderId="11" xfId="49" applyFont="1" applyFill="1" applyBorder="1" applyAlignment="1" applyProtection="1">
      <alignment horizontal="right" vertical="center" wrapText="1" shrinkToFit="1"/>
      <protection/>
    </xf>
    <xf numFmtId="38" fontId="27" fillId="0" borderId="12" xfId="49" applyFont="1" applyFill="1" applyBorder="1" applyAlignment="1" applyProtection="1">
      <alignment horizontal="right" vertical="center" wrapText="1" shrinkToFit="1"/>
      <protection/>
    </xf>
    <xf numFmtId="38" fontId="27" fillId="0" borderId="13" xfId="49" applyFont="1" applyFill="1" applyBorder="1" applyAlignment="1" applyProtection="1">
      <alignment horizontal="right" vertical="center" wrapText="1" shrinkToFit="1"/>
      <protection/>
    </xf>
    <xf numFmtId="38" fontId="27" fillId="0" borderId="23" xfId="49" applyFont="1" applyFill="1" applyBorder="1" applyAlignment="1" applyProtection="1">
      <alignment horizontal="right" vertical="center" wrapText="1" shrinkToFit="1"/>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18" fillId="28" borderId="30" xfId="0" applyNumberFormat="1" applyFont="1" applyFill="1" applyBorder="1" applyAlignment="1" applyProtection="1">
      <alignment horizontal="center" vertical="center" wrapText="1" shrinkToFit="1"/>
      <protection locked="0"/>
    </xf>
    <xf numFmtId="0" fontId="18" fillId="28" borderId="32" xfId="0" applyNumberFormat="1" applyFont="1" applyFill="1" applyBorder="1" applyAlignment="1" applyProtection="1">
      <alignment horizontal="center" vertical="center" wrapText="1" shrinkToFit="1"/>
      <protection locked="0"/>
    </xf>
    <xf numFmtId="0" fontId="18" fillId="28" borderId="0" xfId="0" applyNumberFormat="1" applyFont="1" applyFill="1" applyBorder="1" applyAlignment="1" applyProtection="1">
      <alignment horizontal="center" vertical="center" shrinkToFit="1"/>
      <protection locked="0"/>
    </xf>
    <xf numFmtId="0" fontId="18" fillId="28" borderId="18" xfId="0" applyNumberFormat="1" applyFont="1" applyFill="1" applyBorder="1" applyAlignment="1" applyProtection="1">
      <alignment horizontal="center" vertical="center" shrinkToFit="1"/>
      <protection locked="0"/>
    </xf>
    <xf numFmtId="184" fontId="18" fillId="28" borderId="19" xfId="0" applyNumberFormat="1" applyFont="1" applyFill="1" applyBorder="1" applyAlignment="1" applyProtection="1">
      <alignment horizontal="right" vertical="center"/>
      <protection locked="0"/>
    </xf>
    <xf numFmtId="184" fontId="18" fillId="28" borderId="10" xfId="0" applyNumberFormat="1" applyFont="1" applyFill="1" applyBorder="1" applyAlignment="1" applyProtection="1">
      <alignment horizontal="right" vertical="center"/>
      <protection locked="0"/>
    </xf>
    <xf numFmtId="49" fontId="9" fillId="0" borderId="17"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horizontal="left" vertical="center" shrinkToFit="1"/>
      <protection/>
    </xf>
    <xf numFmtId="49" fontId="9" fillId="0" borderId="10" xfId="0" applyNumberFormat="1" applyFont="1" applyFill="1" applyBorder="1" applyAlignment="1" applyProtection="1">
      <alignment horizontal="left" vertical="center" shrinkToFit="1"/>
      <protection/>
    </xf>
    <xf numFmtId="184" fontId="18" fillId="28" borderId="17" xfId="0" applyNumberFormat="1" applyFont="1" applyFill="1" applyBorder="1" applyAlignment="1" applyProtection="1">
      <alignment horizontal="right" vertical="center"/>
      <protection locked="0"/>
    </xf>
    <xf numFmtId="184" fontId="18" fillId="28" borderId="0" xfId="0" applyNumberFormat="1" applyFont="1" applyFill="1" applyBorder="1" applyAlignment="1" applyProtection="1">
      <alignment horizontal="right" vertical="center"/>
      <protection locked="0"/>
    </xf>
    <xf numFmtId="0" fontId="18" fillId="0" borderId="11" xfId="0" applyNumberFormat="1" applyFont="1" applyFill="1" applyBorder="1" applyAlignment="1" applyProtection="1">
      <alignment horizontal="right" vertical="center"/>
      <protection/>
    </xf>
    <xf numFmtId="0" fontId="18" fillId="0" borderId="12" xfId="0" applyNumberFormat="1" applyFont="1" applyFill="1" applyBorder="1" applyAlignment="1" applyProtection="1">
      <alignment horizontal="right" vertical="center"/>
      <protection/>
    </xf>
    <xf numFmtId="49" fontId="6" fillId="0" borderId="11" xfId="0" applyNumberFormat="1" applyFont="1" applyFill="1" applyBorder="1" applyAlignment="1" applyProtection="1">
      <alignment horizontal="left" vertical="center" shrinkToFit="1"/>
      <protection/>
    </xf>
    <xf numFmtId="49" fontId="6" fillId="0" borderId="12" xfId="0" applyNumberFormat="1" applyFont="1" applyFill="1" applyBorder="1" applyAlignment="1" applyProtection="1">
      <alignment horizontal="left" vertical="center" shrinkToFit="1"/>
      <protection/>
    </xf>
    <xf numFmtId="49" fontId="6" fillId="0" borderId="17" xfId="0" applyNumberFormat="1" applyFont="1" applyBorder="1" applyAlignment="1" applyProtection="1">
      <alignment horizontal="center" vertical="center" wrapText="1"/>
      <protection/>
    </xf>
    <xf numFmtId="49" fontId="6" fillId="0" borderId="0" xfId="0" applyNumberFormat="1" applyFont="1" applyBorder="1" applyAlignment="1" applyProtection="1">
      <alignment horizontal="center" vertical="center" wrapText="1"/>
      <protection/>
    </xf>
    <xf numFmtId="49" fontId="6" fillId="0" borderId="18" xfId="0" applyNumberFormat="1" applyFont="1" applyBorder="1" applyAlignment="1" applyProtection="1">
      <alignment horizontal="center" vertical="center" wrapText="1"/>
      <protection/>
    </xf>
    <xf numFmtId="49" fontId="6" fillId="0" borderId="14" xfId="0" applyNumberFormat="1" applyFont="1" applyFill="1" applyBorder="1" applyAlignment="1" applyProtection="1">
      <alignment horizontal="left" vertical="center" shrinkToFit="1"/>
      <protection/>
    </xf>
    <xf numFmtId="49" fontId="6" fillId="0" borderId="15" xfId="0" applyNumberFormat="1" applyFont="1" applyFill="1" applyBorder="1" applyAlignment="1" applyProtection="1">
      <alignment horizontal="left" vertical="center" shrinkToFit="1"/>
      <protection/>
    </xf>
    <xf numFmtId="49" fontId="6" fillId="0" borderId="17"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49" fontId="6" fillId="0" borderId="18" xfId="0" applyNumberFormat="1" applyFont="1" applyFill="1" applyBorder="1" applyAlignment="1" applyProtection="1">
      <alignment horizontal="center" vertical="center" wrapText="1"/>
      <protection/>
    </xf>
    <xf numFmtId="184" fontId="18" fillId="0" borderId="17" xfId="0" applyNumberFormat="1" applyFont="1" applyFill="1" applyBorder="1" applyAlignment="1" applyProtection="1">
      <alignment horizontal="right" vertical="center"/>
      <protection/>
    </xf>
    <xf numFmtId="184" fontId="18" fillId="0" borderId="0" xfId="0" applyNumberFormat="1" applyFont="1" applyFill="1" applyBorder="1" applyAlignment="1" applyProtection="1">
      <alignment horizontal="right" vertical="center"/>
      <protection/>
    </xf>
    <xf numFmtId="184" fontId="18" fillId="0" borderId="19" xfId="0" applyNumberFormat="1" applyFont="1" applyFill="1" applyBorder="1" applyAlignment="1" applyProtection="1">
      <alignment horizontal="right" vertical="center"/>
      <protection/>
    </xf>
    <xf numFmtId="184" fontId="18" fillId="0" borderId="10" xfId="0" applyNumberFormat="1" applyFont="1" applyFill="1" applyBorder="1" applyAlignment="1" applyProtection="1">
      <alignment horizontal="right" vertical="center"/>
      <protection/>
    </xf>
    <xf numFmtId="206" fontId="6" fillId="0" borderId="10" xfId="0" applyNumberFormat="1" applyFont="1" applyFill="1" applyBorder="1" applyAlignment="1" applyProtection="1">
      <alignment horizontal="center" vertical="center" shrinkToFit="1"/>
      <protection/>
    </xf>
    <xf numFmtId="189" fontId="18" fillId="0" borderId="14" xfId="0" applyNumberFormat="1" applyFont="1" applyFill="1" applyBorder="1" applyAlignment="1" applyProtection="1">
      <alignment horizontal="right" vertical="center" shrinkToFit="1"/>
      <protection/>
    </xf>
    <xf numFmtId="189" fontId="18" fillId="0" borderId="15" xfId="0" applyNumberFormat="1" applyFont="1" applyFill="1" applyBorder="1" applyAlignment="1" applyProtection="1">
      <alignment horizontal="right" vertical="center" shrinkToFit="1"/>
      <protection/>
    </xf>
    <xf numFmtId="0" fontId="18" fillId="28" borderId="11" xfId="0" applyNumberFormat="1" applyFont="1" applyFill="1" applyBorder="1" applyAlignment="1" applyProtection="1">
      <alignment horizontal="right" vertical="center"/>
      <protection locked="0"/>
    </xf>
    <xf numFmtId="0" fontId="18" fillId="28" borderId="12" xfId="0" applyNumberFormat="1" applyFont="1" applyFill="1" applyBorder="1" applyAlignment="1" applyProtection="1">
      <alignment horizontal="right" vertical="center"/>
      <protection locked="0"/>
    </xf>
    <xf numFmtId="0" fontId="6" fillId="0" borderId="1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38" fontId="27" fillId="28" borderId="54" xfId="49" applyFont="1" applyFill="1" applyBorder="1" applyAlignment="1" applyProtection="1">
      <alignment horizontal="right" vertical="center" wrapText="1" shrinkToFit="1"/>
      <protection locked="0"/>
    </xf>
    <xf numFmtId="49" fontId="6" fillId="0" borderId="14"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6" fillId="0" borderId="15" xfId="0" applyNumberFormat="1" applyFont="1" applyBorder="1" applyAlignment="1" applyProtection="1">
      <alignment horizontal="center" vertical="center" wrapText="1"/>
      <protection/>
    </xf>
    <xf numFmtId="49" fontId="6" fillId="0" borderId="16" xfId="0" applyNumberFormat="1" applyFont="1" applyBorder="1" applyAlignment="1" applyProtection="1">
      <alignment horizontal="center" vertical="center" wrapText="1"/>
      <protection/>
    </xf>
    <xf numFmtId="191" fontId="18" fillId="28" borderId="10" xfId="0" applyNumberFormat="1" applyFont="1" applyFill="1" applyBorder="1" applyAlignment="1" applyProtection="1">
      <alignment horizontal="center" vertical="center" shrinkToFit="1"/>
      <protection locked="0"/>
    </xf>
    <xf numFmtId="49" fontId="6" fillId="0" borderId="19" xfId="0" applyNumberFormat="1" applyFont="1" applyBorder="1" applyAlignment="1" applyProtection="1">
      <alignment horizontal="center" vertical="center" wrapText="1"/>
      <protection/>
    </xf>
    <xf numFmtId="49" fontId="6" fillId="0" borderId="20" xfId="0" applyNumberFormat="1" applyFont="1" applyBorder="1" applyAlignment="1" applyProtection="1">
      <alignment horizontal="center" vertical="center" wrapText="1"/>
      <protection/>
    </xf>
    <xf numFmtId="49" fontId="15" fillId="0" borderId="11" xfId="0" applyNumberFormat="1" applyFont="1" applyFill="1" applyBorder="1" applyAlignment="1" applyProtection="1">
      <alignment vertical="center" shrinkToFit="1"/>
      <protection/>
    </xf>
    <xf numFmtId="49" fontId="15" fillId="0" borderId="12" xfId="0" applyNumberFormat="1" applyFont="1" applyFill="1" applyBorder="1" applyAlignment="1" applyProtection="1">
      <alignment vertical="center" shrinkToFit="1"/>
      <protection/>
    </xf>
    <xf numFmtId="49" fontId="15" fillId="0" borderId="13" xfId="0" applyNumberFormat="1" applyFont="1" applyFill="1" applyBorder="1" applyAlignment="1" applyProtection="1">
      <alignment vertical="center" shrinkToFit="1"/>
      <protection/>
    </xf>
    <xf numFmtId="49" fontId="6" fillId="0" borderId="14" xfId="0" applyNumberFormat="1" applyFont="1" applyBorder="1" applyAlignment="1" applyProtection="1">
      <alignment horizontal="center" vertical="center"/>
      <protection/>
    </xf>
    <xf numFmtId="49" fontId="6" fillId="0" borderId="15"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9"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2" fontId="6" fillId="0" borderId="14" xfId="0" applyNumberFormat="1" applyFont="1" applyFill="1" applyBorder="1" applyAlignment="1" applyProtection="1">
      <alignment horizontal="left" vertical="center" shrinkToFit="1"/>
      <protection/>
    </xf>
    <xf numFmtId="12" fontId="6" fillId="0" borderId="15" xfId="0" applyNumberFormat="1" applyFont="1" applyFill="1" applyBorder="1" applyAlignment="1" applyProtection="1">
      <alignment horizontal="left" vertical="center" shrinkToFit="1"/>
      <protection/>
    </xf>
    <xf numFmtId="0" fontId="6" fillId="0" borderId="11" xfId="0" applyNumberFormat="1" applyFont="1" applyFill="1" applyBorder="1" applyAlignment="1" applyProtection="1">
      <alignment vertical="center" shrinkToFit="1"/>
      <protection/>
    </xf>
    <xf numFmtId="0" fontId="6" fillId="0" borderId="12" xfId="0" applyNumberFormat="1" applyFont="1" applyFill="1" applyBorder="1" applyAlignment="1" applyProtection="1">
      <alignment vertical="center" shrinkToFit="1"/>
      <protection/>
    </xf>
    <xf numFmtId="0" fontId="6" fillId="0" borderId="13" xfId="0" applyNumberFormat="1" applyFont="1" applyFill="1" applyBorder="1" applyAlignment="1" applyProtection="1">
      <alignment vertical="center" shrinkToFit="1"/>
      <protection/>
    </xf>
    <xf numFmtId="38" fontId="27" fillId="0" borderId="54" xfId="0" applyNumberFormat="1" applyFont="1" applyFill="1" applyBorder="1" applyAlignment="1" applyProtection="1">
      <alignment horizontal="right" vertical="center" shrinkToFit="1"/>
      <protection/>
    </xf>
    <xf numFmtId="0" fontId="27" fillId="0" borderId="54" xfId="0" applyFont="1" applyFill="1" applyBorder="1" applyAlignment="1" applyProtection="1">
      <alignment horizontal="right" vertical="center" shrinkToFit="1"/>
      <protection/>
    </xf>
    <xf numFmtId="184" fontId="18" fillId="0" borderId="17" xfId="0" applyNumberFormat="1" applyFont="1" applyFill="1" applyBorder="1" applyAlignment="1" applyProtection="1">
      <alignment horizontal="right" vertical="center" shrinkToFit="1"/>
      <protection/>
    </xf>
    <xf numFmtId="184" fontId="18" fillId="0" borderId="0" xfId="0" applyNumberFormat="1" applyFont="1" applyFill="1" applyBorder="1" applyAlignment="1" applyProtection="1">
      <alignment horizontal="right" vertical="center" shrinkToFit="1"/>
      <protection/>
    </xf>
    <xf numFmtId="49" fontId="6" fillId="0" borderId="14" xfId="0" applyNumberFormat="1" applyFont="1" applyBorder="1" applyAlignment="1" applyProtection="1">
      <alignment horizontal="left" vertical="center" wrapText="1"/>
      <protection/>
    </xf>
    <xf numFmtId="49" fontId="6" fillId="0" borderId="15" xfId="0" applyNumberFormat="1" applyFont="1" applyBorder="1" applyAlignment="1" applyProtection="1">
      <alignment horizontal="left" vertical="center" wrapText="1"/>
      <protection/>
    </xf>
    <xf numFmtId="49" fontId="6" fillId="0" borderId="16" xfId="0" applyNumberFormat="1" applyFont="1" applyBorder="1" applyAlignment="1" applyProtection="1">
      <alignment horizontal="left" vertical="center" wrapText="1"/>
      <protection/>
    </xf>
    <xf numFmtId="49" fontId="6" fillId="0" borderId="19"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left" vertical="center" wrapText="1"/>
      <protection/>
    </xf>
    <xf numFmtId="49" fontId="6" fillId="0" borderId="20" xfId="0" applyNumberFormat="1" applyFont="1" applyBorder="1" applyAlignment="1" applyProtection="1">
      <alignment horizontal="left" vertical="center" wrapText="1"/>
      <protection/>
    </xf>
    <xf numFmtId="0" fontId="6" fillId="0" borderId="14"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6" fillId="0" borderId="17" xfId="0" applyFont="1" applyFill="1" applyBorder="1" applyAlignment="1" applyProtection="1">
      <alignment horizontal="center" vertical="center" textRotation="255"/>
      <protection/>
    </xf>
    <xf numFmtId="0" fontId="6" fillId="0" borderId="18" xfId="0" applyFont="1" applyFill="1" applyBorder="1" applyAlignment="1" applyProtection="1">
      <alignment horizontal="center" vertical="center" textRotation="255"/>
      <protection/>
    </xf>
    <xf numFmtId="0" fontId="6" fillId="0" borderId="19" xfId="0" applyFont="1" applyFill="1" applyBorder="1" applyAlignment="1" applyProtection="1">
      <alignment horizontal="center" vertical="center" textRotation="255"/>
      <protection/>
    </xf>
    <xf numFmtId="0" fontId="6" fillId="0" borderId="20" xfId="0" applyFont="1" applyFill="1" applyBorder="1" applyAlignment="1" applyProtection="1">
      <alignment horizontal="center" vertical="center" textRotation="255"/>
      <protection/>
    </xf>
    <xf numFmtId="0" fontId="6" fillId="0" borderId="11"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8" fontId="27" fillId="28" borderId="24" xfId="49" applyFont="1" applyFill="1" applyBorder="1" applyAlignment="1" applyProtection="1">
      <alignment horizontal="right" vertical="center" shrinkToFit="1"/>
      <protection locked="0"/>
    </xf>
    <xf numFmtId="49" fontId="6" fillId="0" borderId="11" xfId="0" applyNumberFormat="1" applyFont="1" applyFill="1" applyBorder="1" applyAlignment="1" applyProtection="1">
      <alignment horizontal="center" vertical="center"/>
      <protection/>
    </xf>
    <xf numFmtId="49" fontId="6" fillId="0" borderId="12" xfId="0" applyNumberFormat="1" applyFont="1" applyFill="1" applyBorder="1" applyAlignment="1" applyProtection="1">
      <alignment horizontal="center" vertical="center"/>
      <protection/>
    </xf>
    <xf numFmtId="49" fontId="6" fillId="0" borderId="13"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protection/>
    </xf>
    <xf numFmtId="49" fontId="6" fillId="0" borderId="15" xfId="0" applyNumberFormat="1" applyFont="1" applyFill="1" applyBorder="1" applyAlignment="1" applyProtection="1">
      <alignment horizontal="center" vertical="center"/>
      <protection/>
    </xf>
    <xf numFmtId="49" fontId="6" fillId="0" borderId="16" xfId="0" applyNumberFormat="1" applyFont="1" applyFill="1" applyBorder="1" applyAlignment="1" applyProtection="1">
      <alignment horizontal="center" vertical="center"/>
      <protection/>
    </xf>
    <xf numFmtId="49" fontId="6" fillId="0" borderId="19"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6" fillId="0" borderId="20"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left" vertical="center"/>
      <protection/>
    </xf>
    <xf numFmtId="49" fontId="6" fillId="0" borderId="15" xfId="0" applyNumberFormat="1" applyFont="1" applyFill="1" applyBorder="1" applyAlignment="1" applyProtection="1">
      <alignment horizontal="left" vertical="center"/>
      <protection/>
    </xf>
    <xf numFmtId="49" fontId="6" fillId="0" borderId="16" xfId="0" applyNumberFormat="1" applyFont="1" applyFill="1" applyBorder="1" applyAlignment="1" applyProtection="1">
      <alignment horizontal="left" vertical="center"/>
      <protection/>
    </xf>
    <xf numFmtId="49" fontId="6" fillId="0" borderId="19" xfId="0" applyNumberFormat="1" applyFont="1" applyFill="1" applyBorder="1" applyAlignment="1" applyProtection="1">
      <alignment horizontal="left" vertical="center"/>
      <protection/>
    </xf>
    <xf numFmtId="49" fontId="6" fillId="0" borderId="10" xfId="0" applyNumberFormat="1" applyFont="1" applyFill="1" applyBorder="1" applyAlignment="1" applyProtection="1">
      <alignment horizontal="left" vertical="center"/>
      <protection/>
    </xf>
    <xf numFmtId="49" fontId="6" fillId="0" borderId="20" xfId="0" applyNumberFormat="1" applyFont="1" applyFill="1" applyBorder="1" applyAlignment="1" applyProtection="1">
      <alignment horizontal="left" vertical="center"/>
      <protection/>
    </xf>
    <xf numFmtId="0" fontId="102" fillId="0" borderId="10" xfId="0" applyFont="1" applyBorder="1"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4" xfId="0" applyBorder="1" applyAlignment="1">
      <alignment horizontal="center" vertical="center" shrinkToFit="1"/>
    </xf>
    <xf numFmtId="0" fontId="0" fillId="0" borderId="77" xfId="0" applyBorder="1" applyAlignment="1">
      <alignment horizontal="center" vertical="center"/>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shrinkToFit="1"/>
    </xf>
    <xf numFmtId="0" fontId="0" fillId="0" borderId="85" xfId="0" applyBorder="1" applyAlignment="1">
      <alignment horizontal="left" vertical="top"/>
    </xf>
    <xf numFmtId="0" fontId="0" fillId="0" borderId="56" xfId="0" applyBorder="1" applyAlignment="1">
      <alignment horizontal="left" vertical="top"/>
    </xf>
    <xf numFmtId="0" fontId="0" fillId="0" borderId="64" xfId="0" applyBorder="1" applyAlignment="1">
      <alignment horizontal="left" vertical="top"/>
    </xf>
    <xf numFmtId="0" fontId="0" fillId="0" borderId="84" xfId="0" applyBorder="1" applyAlignment="1">
      <alignment horizontal="left" vertical="top"/>
    </xf>
    <xf numFmtId="0" fontId="0" fillId="0" borderId="26" xfId="0" applyBorder="1" applyAlignment="1">
      <alignment horizontal="left" vertical="top"/>
    </xf>
    <xf numFmtId="0" fontId="0" fillId="0" borderId="33" xfId="0" applyBorder="1" applyAlignment="1">
      <alignment horizontal="left" vertical="top"/>
    </xf>
    <xf numFmtId="0" fontId="0" fillId="0" borderId="86" xfId="0" applyBorder="1" applyAlignment="1">
      <alignment horizontal="left" vertical="top"/>
    </xf>
    <xf numFmtId="0" fontId="0" fillId="0" borderId="57" xfId="0" applyBorder="1" applyAlignment="1">
      <alignment horizontal="left" vertical="top"/>
    </xf>
    <xf numFmtId="0" fontId="0" fillId="0" borderId="65" xfId="0" applyBorder="1" applyAlignment="1">
      <alignment horizontal="left" vertical="top"/>
    </xf>
    <xf numFmtId="0" fontId="0" fillId="0" borderId="101" xfId="0" applyBorder="1" applyAlignment="1">
      <alignment horizontal="center" vertical="center" textRotation="255"/>
    </xf>
    <xf numFmtId="0" fontId="0" fillId="0" borderId="52" xfId="0" applyBorder="1" applyAlignment="1">
      <alignment horizontal="center" vertical="center" textRotation="255"/>
    </xf>
    <xf numFmtId="0" fontId="0" fillId="0" borderId="66" xfId="0" applyBorder="1" applyAlignment="1">
      <alignment horizontal="center" vertical="center" shrinkToFit="1"/>
    </xf>
    <xf numFmtId="0" fontId="0" fillId="0" borderId="0" xfId="0" applyBorder="1" applyAlignment="1">
      <alignment horizontal="left" vertical="center"/>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18" fillId="28" borderId="11" xfId="0" applyNumberFormat="1" applyFont="1" applyFill="1" applyBorder="1" applyAlignment="1" applyProtection="1">
      <alignment horizontal="right" vertical="center" shrinkToFit="1"/>
      <protection locked="0"/>
    </xf>
    <xf numFmtId="0" fontId="18" fillId="28" borderId="12" xfId="0" applyNumberFormat="1" applyFont="1" applyFill="1" applyBorder="1" applyAlignment="1" applyProtection="1">
      <alignment horizontal="right" vertical="center" shrinkToFit="1"/>
      <protection locked="0"/>
    </xf>
    <xf numFmtId="0" fontId="9" fillId="0" borderId="0" xfId="0" applyNumberFormat="1" applyFont="1" applyBorder="1" applyAlignment="1" applyProtection="1">
      <alignment horizontal="left" vertical="top" wrapText="1"/>
      <protection/>
    </xf>
    <xf numFmtId="0" fontId="6" fillId="0" borderId="22" xfId="0" applyNumberFormat="1" applyFont="1" applyFill="1" applyBorder="1" applyAlignment="1" applyProtection="1">
      <alignment horizontal="center" vertical="center" textRotation="255"/>
      <protection/>
    </xf>
    <xf numFmtId="0" fontId="6" fillId="0" borderId="23" xfId="0" applyNumberFormat="1" applyFont="1" applyFill="1" applyBorder="1" applyAlignment="1" applyProtection="1">
      <alignment horizontal="center" vertical="center" textRotation="255"/>
      <protection/>
    </xf>
    <xf numFmtId="0" fontId="6" fillId="0" borderId="24" xfId="0" applyNumberFormat="1" applyFont="1" applyFill="1" applyBorder="1" applyAlignment="1" applyProtection="1">
      <alignment horizontal="center" vertical="center" textRotation="255"/>
      <protection/>
    </xf>
    <xf numFmtId="0" fontId="18" fillId="28" borderId="11" xfId="0" applyNumberFormat="1" applyFont="1" applyFill="1" applyBorder="1" applyAlignment="1" applyProtection="1">
      <alignment horizontal="center" vertical="center"/>
      <protection locked="0"/>
    </xf>
    <xf numFmtId="0" fontId="18" fillId="28" borderId="12" xfId="0" applyNumberFormat="1" applyFont="1" applyFill="1" applyBorder="1" applyAlignment="1" applyProtection="1">
      <alignment horizontal="center" vertical="center"/>
      <protection locked="0"/>
    </xf>
    <xf numFmtId="0" fontId="6" fillId="0" borderId="11" xfId="0" applyNumberFormat="1" applyFont="1" applyBorder="1" applyAlignment="1" applyProtection="1">
      <alignment horizontal="left" vertical="center" wrapText="1"/>
      <protection/>
    </xf>
    <xf numFmtId="0" fontId="6" fillId="0" borderId="12" xfId="0" applyNumberFormat="1" applyFont="1" applyBorder="1" applyAlignment="1" applyProtection="1">
      <alignment horizontal="left" vertical="center" wrapText="1"/>
      <protection/>
    </xf>
    <xf numFmtId="0" fontId="6" fillId="0" borderId="13" xfId="0" applyNumberFormat="1" applyFont="1" applyBorder="1" applyAlignment="1" applyProtection="1">
      <alignment horizontal="left" vertical="center" wrapText="1"/>
      <protection/>
    </xf>
    <xf numFmtId="0" fontId="18" fillId="28" borderId="11" xfId="0" applyNumberFormat="1" applyFont="1" applyFill="1" applyBorder="1" applyAlignment="1" applyProtection="1">
      <alignment horizontal="center" vertical="center" wrapText="1"/>
      <protection locked="0"/>
    </xf>
    <xf numFmtId="0" fontId="18" fillId="28" borderId="12" xfId="0" applyNumberFormat="1" applyFont="1" applyFill="1" applyBorder="1" applyAlignment="1" applyProtection="1">
      <alignment horizontal="center" vertical="center" wrapText="1"/>
      <protection locked="0"/>
    </xf>
    <xf numFmtId="0" fontId="18" fillId="28" borderId="13" xfId="0" applyNumberFormat="1" applyFont="1" applyFill="1" applyBorder="1" applyAlignment="1" applyProtection="1">
      <alignment horizontal="center" vertical="center" wrapText="1"/>
      <protection locked="0"/>
    </xf>
    <xf numFmtId="0" fontId="6" fillId="0" borderId="12" xfId="0" applyNumberFormat="1" applyFont="1" applyBorder="1" applyAlignment="1" applyProtection="1">
      <alignment horizontal="right" vertical="center"/>
      <protection/>
    </xf>
    <xf numFmtId="0" fontId="6" fillId="0" borderId="13" xfId="0" applyNumberFormat="1" applyFont="1" applyBorder="1" applyAlignment="1" applyProtection="1">
      <alignment horizontal="right" vertical="center"/>
      <protection/>
    </xf>
    <xf numFmtId="0" fontId="6" fillId="0" borderId="22" xfId="0" applyNumberFormat="1" applyFont="1" applyFill="1" applyBorder="1" applyAlignment="1" applyProtection="1">
      <alignment vertical="center" textRotation="255" shrinkToFit="1"/>
      <protection/>
    </xf>
    <xf numFmtId="0" fontId="0" fillId="0" borderId="23" xfId="0" applyBorder="1" applyAlignment="1">
      <alignment vertical="center" textRotation="255" shrinkToFit="1"/>
    </xf>
    <xf numFmtId="0" fontId="18" fillId="28" borderId="11" xfId="0" applyNumberFormat="1" applyFont="1" applyFill="1" applyBorder="1" applyAlignment="1" applyProtection="1">
      <alignment horizontal="right" vertical="center"/>
      <protection locked="0"/>
    </xf>
    <xf numFmtId="0" fontId="18" fillId="28" borderId="12" xfId="0" applyNumberFormat="1" applyFont="1" applyFill="1" applyBorder="1" applyAlignment="1" applyProtection="1">
      <alignment horizontal="right" vertical="center"/>
      <protection locked="0"/>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vertical="center" shrinkToFit="1"/>
      <protection/>
    </xf>
    <xf numFmtId="0" fontId="18" fillId="28" borderId="0" xfId="0" applyNumberFormat="1" applyFont="1" applyFill="1" applyBorder="1" applyAlignment="1" applyProtection="1">
      <alignment horizontal="right" vertical="center"/>
      <protection locked="0"/>
    </xf>
    <xf numFmtId="0" fontId="6" fillId="0" borderId="11" xfId="0" applyNumberFormat="1" applyFont="1" applyFill="1" applyBorder="1" applyAlignment="1" applyProtection="1">
      <alignment horizontal="left" vertical="center" shrinkToFit="1"/>
      <protection/>
    </xf>
    <xf numFmtId="0" fontId="6" fillId="0" borderId="12" xfId="0" applyNumberFormat="1" applyFont="1" applyFill="1" applyBorder="1" applyAlignment="1" applyProtection="1">
      <alignment horizontal="left" vertical="center" shrinkToFit="1"/>
      <protection/>
    </xf>
    <xf numFmtId="0" fontId="6" fillId="0" borderId="13" xfId="0" applyNumberFormat="1" applyFont="1" applyFill="1" applyBorder="1" applyAlignment="1" applyProtection="1">
      <alignment horizontal="left" vertical="center" shrinkToFit="1"/>
      <protection/>
    </xf>
    <xf numFmtId="0" fontId="6" fillId="0" borderId="0" xfId="0" applyNumberFormat="1" applyFont="1" applyFill="1" applyBorder="1" applyAlignment="1" applyProtection="1">
      <alignment horizontal="center" vertical="center"/>
      <protection/>
    </xf>
    <xf numFmtId="0" fontId="0" fillId="0" borderId="0" xfId="0" applyBorder="1" applyAlignment="1">
      <alignment vertical="center" shrinkToFit="1"/>
    </xf>
    <xf numFmtId="0" fontId="18" fillId="28" borderId="0" xfId="0" applyNumberFormat="1" applyFont="1" applyFill="1" applyBorder="1" applyAlignment="1" applyProtection="1">
      <alignment horizontal="right" vertical="center"/>
      <protection locked="0"/>
    </xf>
    <xf numFmtId="0" fontId="0" fillId="0" borderId="0" xfId="0" applyBorder="1" applyAlignment="1">
      <alignment horizontal="left" vertical="center" shrinkToFit="1"/>
    </xf>
    <xf numFmtId="0" fontId="6" fillId="0" borderId="0" xfId="0" applyNumberFormat="1" applyFont="1" applyFill="1" applyBorder="1" applyAlignment="1" applyProtection="1">
      <alignment horizontal="left" vertical="center" shrinkToFit="1"/>
      <protection/>
    </xf>
    <xf numFmtId="0" fontId="6" fillId="0" borderId="0" xfId="0" applyNumberFormat="1" applyFont="1" applyBorder="1" applyAlignment="1" applyProtection="1">
      <alignment horizontal="center" vertical="center"/>
      <protection/>
    </xf>
    <xf numFmtId="0" fontId="6" fillId="0" borderId="11" xfId="0" applyNumberFormat="1" applyFont="1" applyBorder="1" applyAlignment="1" applyProtection="1">
      <alignment horizontal="center" vertical="center"/>
      <protection/>
    </xf>
    <xf numFmtId="0" fontId="6" fillId="0" borderId="12" xfId="0" applyNumberFormat="1" applyFont="1" applyBorder="1" applyAlignment="1" applyProtection="1">
      <alignment horizontal="center" vertical="center"/>
      <protection/>
    </xf>
    <xf numFmtId="0" fontId="6" fillId="0" borderId="13" xfId="0" applyNumberFormat="1" applyFont="1" applyBorder="1" applyAlignment="1" applyProtection="1">
      <alignment horizontal="center" vertical="center"/>
      <protection/>
    </xf>
    <xf numFmtId="0" fontId="3" fillId="28" borderId="11" xfId="0" applyNumberFormat="1" applyFont="1" applyFill="1" applyBorder="1" applyAlignment="1" applyProtection="1">
      <alignment vertical="center" shrinkToFit="1"/>
      <protection locked="0"/>
    </xf>
    <xf numFmtId="0" fontId="3" fillId="28" borderId="12" xfId="0" applyNumberFormat="1" applyFont="1" applyFill="1" applyBorder="1" applyAlignment="1" applyProtection="1">
      <alignment vertical="center" shrinkToFit="1"/>
      <protection locked="0"/>
    </xf>
    <xf numFmtId="0" fontId="3" fillId="28" borderId="13" xfId="0" applyNumberFormat="1" applyFont="1" applyFill="1" applyBorder="1" applyAlignment="1" applyProtection="1">
      <alignment vertical="center" shrinkToFit="1"/>
      <protection locked="0"/>
    </xf>
    <xf numFmtId="0" fontId="18" fillId="28" borderId="11" xfId="0" applyNumberFormat="1" applyFont="1" applyFill="1" applyBorder="1" applyAlignment="1" applyProtection="1">
      <alignment vertical="center" shrinkToFit="1"/>
      <protection locked="0"/>
    </xf>
    <xf numFmtId="0" fontId="18" fillId="28" borderId="12" xfId="0" applyNumberFormat="1" applyFont="1" applyFill="1" applyBorder="1" applyAlignment="1" applyProtection="1">
      <alignment vertical="center" shrinkToFit="1"/>
      <protection locked="0"/>
    </xf>
    <xf numFmtId="0" fontId="18" fillId="28" borderId="13" xfId="0" applyNumberFormat="1" applyFont="1" applyFill="1" applyBorder="1" applyAlignment="1" applyProtection="1">
      <alignment vertical="center" shrinkToFit="1"/>
      <protection locked="0"/>
    </xf>
    <xf numFmtId="177" fontId="18" fillId="0" borderId="12" xfId="0" applyNumberFormat="1" applyFont="1" applyFill="1" applyBorder="1" applyAlignment="1" applyProtection="1">
      <alignment vertical="center" shrinkToFit="1"/>
      <protection/>
    </xf>
    <xf numFmtId="0" fontId="6" fillId="0" borderId="12" xfId="0" applyNumberFormat="1" applyFont="1" applyFill="1" applyBorder="1" applyAlignment="1" applyProtection="1">
      <alignment horizontal="right" vertical="center"/>
      <protection/>
    </xf>
    <xf numFmtId="204" fontId="18" fillId="0" borderId="17" xfId="49" applyNumberFormat="1" applyFont="1" applyFill="1" applyBorder="1" applyAlignment="1" applyProtection="1">
      <alignment horizontal="right" vertical="center" shrinkToFit="1"/>
      <protection/>
    </xf>
    <xf numFmtId="204" fontId="18" fillId="0" borderId="0" xfId="49" applyNumberFormat="1" applyFont="1" applyFill="1" applyBorder="1" applyAlignment="1" applyProtection="1">
      <alignment horizontal="right" vertical="center" shrinkToFit="1"/>
      <protection/>
    </xf>
    <xf numFmtId="58"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18" fillId="28" borderId="11" xfId="0" applyNumberFormat="1" applyFont="1" applyFill="1" applyBorder="1" applyAlignment="1" applyProtection="1">
      <alignment horizontal="left" vertical="center" shrinkToFit="1"/>
      <protection locked="0"/>
    </xf>
    <xf numFmtId="0" fontId="18" fillId="28" borderId="12" xfId="0" applyNumberFormat="1" applyFont="1" applyFill="1" applyBorder="1" applyAlignment="1" applyProtection="1">
      <alignment horizontal="left" vertical="center" shrinkToFit="1"/>
      <protection locked="0"/>
    </xf>
    <xf numFmtId="0" fontId="18" fillId="28" borderId="13" xfId="0" applyNumberFormat="1" applyFont="1" applyFill="1" applyBorder="1" applyAlignment="1" applyProtection="1">
      <alignment horizontal="left" vertical="center" shrinkToFit="1"/>
      <protection locked="0"/>
    </xf>
    <xf numFmtId="0" fontId="18" fillId="28" borderId="0" xfId="0" applyNumberFormat="1" applyFont="1" applyFill="1" applyBorder="1" applyAlignment="1" applyProtection="1">
      <alignment horizontal="center" vertical="center" shrinkToFit="1"/>
      <protection locked="0"/>
    </xf>
    <xf numFmtId="38" fontId="18" fillId="28" borderId="12" xfId="49" applyFont="1" applyFill="1" applyBorder="1" applyAlignment="1" applyProtection="1">
      <alignment horizontal="right" vertical="center"/>
      <protection locked="0"/>
    </xf>
    <xf numFmtId="204" fontId="18" fillId="0" borderId="14" xfId="49" applyNumberFormat="1" applyFont="1" applyFill="1" applyBorder="1" applyAlignment="1" applyProtection="1">
      <alignment horizontal="right" vertical="center" shrinkToFit="1"/>
      <protection/>
    </xf>
    <xf numFmtId="204" fontId="18" fillId="0" borderId="15" xfId="49" applyNumberFormat="1" applyFont="1" applyFill="1" applyBorder="1" applyAlignment="1" applyProtection="1">
      <alignment horizontal="right" vertical="center" shrinkToFit="1"/>
      <protection/>
    </xf>
    <xf numFmtId="0" fontId="6" fillId="0" borderId="19" xfId="0" applyNumberFormat="1" applyFont="1" applyBorder="1" applyAlignment="1" applyProtection="1">
      <alignment horizontal="center" vertical="center" shrinkToFit="1"/>
      <protection/>
    </xf>
    <xf numFmtId="0" fontId="6" fillId="0" borderId="10" xfId="0" applyNumberFormat="1" applyFont="1" applyBorder="1" applyAlignment="1" applyProtection="1">
      <alignment horizontal="center" vertical="center" shrinkToFit="1"/>
      <protection/>
    </xf>
    <xf numFmtId="0" fontId="6" fillId="0" borderId="20" xfId="0" applyNumberFormat="1" applyFont="1" applyBorder="1" applyAlignment="1" applyProtection="1">
      <alignment horizontal="center" vertical="center" shrinkToFit="1"/>
      <protection/>
    </xf>
    <xf numFmtId="187" fontId="18" fillId="0" borderId="11" xfId="49" applyNumberFormat="1" applyFont="1" applyFill="1" applyBorder="1" applyAlignment="1" applyProtection="1">
      <alignment vertical="center"/>
      <protection/>
    </xf>
    <xf numFmtId="187" fontId="18" fillId="0" borderId="12" xfId="49" applyNumberFormat="1" applyFont="1" applyFill="1" applyBorder="1" applyAlignment="1" applyProtection="1">
      <alignment vertical="center"/>
      <protection/>
    </xf>
    <xf numFmtId="0" fontId="6" fillId="0" borderId="19"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protection/>
    </xf>
    <xf numFmtId="0" fontId="6" fillId="0" borderId="20" xfId="0" applyNumberFormat="1" applyFont="1" applyBorder="1" applyAlignment="1" applyProtection="1">
      <alignment horizontal="center" vertical="center"/>
      <protection/>
    </xf>
    <xf numFmtId="49" fontId="1" fillId="28" borderId="0" xfId="0" applyNumberFormat="1" applyFont="1" applyFill="1" applyBorder="1" applyAlignment="1" applyProtection="1">
      <alignment horizontal="center" vertical="center"/>
      <protection locked="0"/>
    </xf>
    <xf numFmtId="49" fontId="1" fillId="28" borderId="0" xfId="0" applyNumberFormat="1" applyFont="1" applyFill="1" applyBorder="1" applyAlignment="1" applyProtection="1">
      <alignment horizontal="left" vertical="center"/>
      <protection locked="0"/>
    </xf>
    <xf numFmtId="0" fontId="18" fillId="28" borderId="54" xfId="0" applyNumberFormat="1" applyFont="1" applyFill="1" applyBorder="1" applyAlignment="1" applyProtection="1">
      <alignment horizontal="left" vertical="center" shrinkToFit="1"/>
      <protection locked="0"/>
    </xf>
    <xf numFmtId="0" fontId="18" fillId="28" borderId="14" xfId="0" applyNumberFormat="1" applyFont="1" applyFill="1" applyBorder="1" applyAlignment="1" applyProtection="1">
      <alignment horizontal="left" vertical="center" shrinkToFit="1"/>
      <protection locked="0"/>
    </xf>
    <xf numFmtId="0" fontId="18" fillId="28" borderId="15" xfId="0" applyNumberFormat="1" applyFont="1" applyFill="1" applyBorder="1" applyAlignment="1" applyProtection="1">
      <alignment horizontal="left" vertical="center" shrinkToFit="1"/>
      <protection locked="0"/>
    </xf>
    <xf numFmtId="0" fontId="18" fillId="28" borderId="16" xfId="0" applyNumberFormat="1" applyFont="1" applyFill="1" applyBorder="1" applyAlignment="1" applyProtection="1">
      <alignment horizontal="left" vertical="center" shrinkToFit="1"/>
      <protection locked="0"/>
    </xf>
    <xf numFmtId="49" fontId="6" fillId="0" borderId="12" xfId="0" applyNumberFormat="1" applyFont="1" applyFill="1" applyBorder="1" applyAlignment="1" applyProtection="1">
      <alignment horizontal="right" vertical="center"/>
      <protection/>
    </xf>
    <xf numFmtId="0" fontId="6" fillId="0" borderId="14" xfId="0" applyNumberFormat="1" applyFont="1" applyBorder="1" applyAlignment="1" applyProtection="1">
      <alignment horizontal="left" vertical="center"/>
      <protection/>
    </xf>
    <xf numFmtId="0" fontId="6" fillId="0" borderId="15" xfId="0" applyNumberFormat="1" applyFont="1" applyBorder="1" applyAlignment="1" applyProtection="1">
      <alignment horizontal="left" vertical="center"/>
      <protection/>
    </xf>
    <xf numFmtId="0" fontId="6" fillId="0" borderId="16" xfId="0" applyNumberFormat="1" applyFont="1" applyBorder="1" applyAlignment="1" applyProtection="1">
      <alignment horizontal="left" vertical="center"/>
      <protection/>
    </xf>
    <xf numFmtId="0" fontId="6" fillId="0" borderId="17" xfId="0" applyNumberFormat="1" applyFont="1" applyBorder="1" applyAlignment="1" applyProtection="1">
      <alignment horizontal="left" vertical="center"/>
      <protection/>
    </xf>
    <xf numFmtId="0" fontId="6" fillId="0" borderId="0" xfId="0" applyNumberFormat="1" applyFont="1" applyBorder="1" applyAlignment="1" applyProtection="1">
      <alignment horizontal="left" vertical="center"/>
      <protection/>
    </xf>
    <xf numFmtId="0" fontId="6" fillId="0" borderId="18" xfId="0" applyNumberFormat="1" applyFont="1" applyBorder="1" applyAlignment="1" applyProtection="1">
      <alignment horizontal="left" vertical="center"/>
      <protection/>
    </xf>
    <xf numFmtId="0" fontId="6" fillId="0" borderId="19" xfId="0" applyNumberFormat="1" applyFont="1" applyBorder="1" applyAlignment="1" applyProtection="1">
      <alignment horizontal="left" vertical="center"/>
      <protection/>
    </xf>
    <xf numFmtId="0" fontId="6" fillId="0" borderId="10" xfId="0" applyNumberFormat="1" applyFont="1" applyBorder="1" applyAlignment="1" applyProtection="1">
      <alignment horizontal="left" vertical="center"/>
      <protection/>
    </xf>
    <xf numFmtId="0" fontId="6" fillId="0" borderId="20" xfId="0" applyNumberFormat="1" applyFont="1" applyBorder="1" applyAlignment="1" applyProtection="1">
      <alignment horizontal="left" vertical="center"/>
      <protection/>
    </xf>
    <xf numFmtId="38" fontId="18" fillId="28" borderId="11" xfId="49" applyFont="1" applyFill="1" applyBorder="1" applyAlignment="1" applyProtection="1">
      <alignment horizontal="right" vertical="center"/>
      <protection locked="0"/>
    </xf>
    <xf numFmtId="38" fontId="18" fillId="28" borderId="12" xfId="49" applyFont="1" applyFill="1" applyBorder="1" applyAlignment="1" applyProtection="1">
      <alignment horizontal="right" vertical="center"/>
      <protection locked="0"/>
    </xf>
    <xf numFmtId="38" fontId="18" fillId="28" borderId="11" xfId="49" applyFont="1" applyFill="1" applyBorder="1" applyAlignment="1" applyProtection="1">
      <alignment horizontal="right" vertical="center"/>
      <protection locked="0"/>
    </xf>
    <xf numFmtId="0" fontId="6" fillId="0" borderId="54" xfId="0" applyNumberFormat="1" applyFont="1" applyBorder="1" applyAlignment="1" applyProtection="1">
      <alignment horizontal="center" vertical="center"/>
      <protection/>
    </xf>
    <xf numFmtId="0" fontId="6" fillId="0" borderId="11" xfId="0" applyNumberFormat="1" applyFont="1" applyBorder="1" applyAlignment="1" applyProtection="1">
      <alignment vertical="center"/>
      <protection/>
    </xf>
    <xf numFmtId="0" fontId="6" fillId="0" borderId="12" xfId="0" applyNumberFormat="1" applyFont="1" applyBorder="1" applyAlignment="1" applyProtection="1">
      <alignment vertical="center"/>
      <protection/>
    </xf>
    <xf numFmtId="0" fontId="6" fillId="0" borderId="13" xfId="0" applyNumberFormat="1" applyFont="1" applyBorder="1" applyAlignment="1" applyProtection="1">
      <alignment vertical="center"/>
      <protection/>
    </xf>
    <xf numFmtId="38" fontId="18" fillId="0" borderId="11" xfId="49" applyFont="1" applyFill="1" applyBorder="1" applyAlignment="1" applyProtection="1">
      <alignment horizontal="right" vertical="center"/>
      <protection/>
    </xf>
    <xf numFmtId="38" fontId="18" fillId="0" borderId="12" xfId="49" applyFont="1" applyFill="1" applyBorder="1" applyAlignment="1" applyProtection="1">
      <alignment horizontal="right" vertical="center"/>
      <protection/>
    </xf>
    <xf numFmtId="0" fontId="6" fillId="0" borderId="14" xfId="0" applyNumberFormat="1" applyFont="1" applyBorder="1" applyAlignment="1" applyProtection="1">
      <alignment horizontal="center" vertical="center" textRotation="255"/>
      <protection/>
    </xf>
    <xf numFmtId="0" fontId="6" fillId="0" borderId="16" xfId="0" applyNumberFormat="1" applyFont="1" applyBorder="1" applyAlignment="1" applyProtection="1">
      <alignment horizontal="center" vertical="center" textRotation="255"/>
      <protection/>
    </xf>
    <xf numFmtId="0" fontId="6" fillId="0" borderId="17" xfId="0" applyNumberFormat="1" applyFont="1" applyBorder="1" applyAlignment="1" applyProtection="1">
      <alignment horizontal="center" vertical="center" textRotation="255"/>
      <protection/>
    </xf>
    <xf numFmtId="0" fontId="6" fillId="0" borderId="18" xfId="0" applyNumberFormat="1" applyFont="1" applyBorder="1" applyAlignment="1" applyProtection="1">
      <alignment horizontal="center" vertical="center" textRotation="255"/>
      <protection/>
    </xf>
    <xf numFmtId="0" fontId="6" fillId="0" borderId="19" xfId="0" applyNumberFormat="1" applyFont="1" applyBorder="1" applyAlignment="1" applyProtection="1">
      <alignment horizontal="center" vertical="center" textRotation="255"/>
      <protection/>
    </xf>
    <xf numFmtId="0" fontId="6" fillId="0" borderId="20" xfId="0" applyNumberFormat="1" applyFont="1" applyBorder="1" applyAlignment="1" applyProtection="1">
      <alignment horizontal="center" vertical="center" textRotation="255"/>
      <protection/>
    </xf>
    <xf numFmtId="0" fontId="6" fillId="0" borderId="14" xfId="0" applyNumberFormat="1" applyFont="1" applyBorder="1" applyAlignment="1" applyProtection="1">
      <alignment horizontal="center" vertical="center"/>
      <protection/>
    </xf>
    <xf numFmtId="0" fontId="6" fillId="0" borderId="15" xfId="0" applyNumberFormat="1" applyFont="1" applyBorder="1" applyAlignment="1" applyProtection="1">
      <alignment horizontal="center" vertical="center"/>
      <protection/>
    </xf>
    <xf numFmtId="0" fontId="6" fillId="0" borderId="16" xfId="0" applyNumberFormat="1" applyFont="1" applyBorder="1" applyAlignment="1" applyProtection="1">
      <alignment horizontal="center" vertical="center"/>
      <protection/>
    </xf>
    <xf numFmtId="0" fontId="6" fillId="0" borderId="5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vertical="center"/>
      <protection/>
    </xf>
    <xf numFmtId="0" fontId="18" fillId="0" borderId="0" xfId="0" applyNumberFormat="1" applyFont="1" applyFill="1" applyBorder="1" applyAlignment="1" applyProtection="1">
      <alignment vertical="center"/>
      <protection/>
    </xf>
    <xf numFmtId="0" fontId="6" fillId="0" borderId="14" xfId="0" applyNumberFormat="1" applyFont="1" applyBorder="1" applyAlignment="1" applyProtection="1">
      <alignment horizontal="left" vertical="center" wrapText="1"/>
      <protection/>
    </xf>
    <xf numFmtId="0" fontId="6" fillId="0" borderId="15" xfId="0" applyNumberFormat="1" applyFont="1" applyBorder="1" applyAlignment="1" applyProtection="1">
      <alignment horizontal="left" vertical="center" wrapText="1"/>
      <protection/>
    </xf>
    <xf numFmtId="0" fontId="6" fillId="0" borderId="16" xfId="0" applyNumberFormat="1" applyFont="1" applyBorder="1" applyAlignment="1" applyProtection="1">
      <alignment horizontal="left" vertical="center" wrapText="1"/>
      <protection/>
    </xf>
    <xf numFmtId="0" fontId="6" fillId="0" borderId="17" xfId="0" applyNumberFormat="1" applyFont="1" applyBorder="1" applyAlignment="1" applyProtection="1">
      <alignment horizontal="left" vertical="center" wrapText="1"/>
      <protection/>
    </xf>
    <xf numFmtId="0" fontId="6" fillId="0" borderId="0" xfId="0" applyNumberFormat="1" applyFont="1" applyBorder="1" applyAlignment="1" applyProtection="1">
      <alignment horizontal="left" vertical="center" wrapText="1"/>
      <protection/>
    </xf>
    <xf numFmtId="0" fontId="6" fillId="0" borderId="18" xfId="0" applyNumberFormat="1" applyFont="1" applyBorder="1" applyAlignment="1" applyProtection="1">
      <alignment horizontal="left" vertical="center" wrapText="1"/>
      <protection/>
    </xf>
    <xf numFmtId="0" fontId="6" fillId="0" borderId="19" xfId="0" applyNumberFormat="1" applyFont="1" applyBorder="1" applyAlignment="1" applyProtection="1">
      <alignment horizontal="left" vertical="center" wrapText="1"/>
      <protection/>
    </xf>
    <xf numFmtId="0" fontId="6" fillId="0" borderId="10" xfId="0" applyNumberFormat="1" applyFont="1" applyBorder="1" applyAlignment="1" applyProtection="1">
      <alignment horizontal="left" vertical="center" wrapText="1"/>
      <protection/>
    </xf>
    <xf numFmtId="0" fontId="6" fillId="0" borderId="20" xfId="0" applyNumberFormat="1" applyFont="1" applyBorder="1" applyAlignment="1" applyProtection="1">
      <alignment horizontal="left" vertical="center" wrapText="1"/>
      <protection/>
    </xf>
    <xf numFmtId="204" fontId="18" fillId="0" borderId="19" xfId="49" applyNumberFormat="1" applyFont="1" applyFill="1" applyBorder="1" applyAlignment="1" applyProtection="1">
      <alignment horizontal="right" vertical="center" shrinkToFit="1"/>
      <protection/>
    </xf>
    <xf numFmtId="204" fontId="18" fillId="0" borderId="10" xfId="49" applyNumberFormat="1" applyFont="1" applyFill="1" applyBorder="1" applyAlignment="1" applyProtection="1">
      <alignment horizontal="right" vertical="center" shrinkToFit="1"/>
      <protection/>
    </xf>
    <xf numFmtId="58" fontId="6" fillId="0" borderId="10" xfId="0" applyNumberFormat="1" applyFont="1" applyFill="1" applyBorder="1" applyAlignment="1" applyProtection="1">
      <alignment horizontal="center" vertical="center" shrinkToFit="1"/>
      <protection/>
    </xf>
    <xf numFmtId="0" fontId="6" fillId="0" borderId="10" xfId="0" applyNumberFormat="1" applyFont="1" applyFill="1" applyBorder="1" applyAlignment="1" applyProtection="1">
      <alignment horizontal="center" vertical="center" shrinkToFit="1"/>
      <protection/>
    </xf>
    <xf numFmtId="0" fontId="6" fillId="0" borderId="54" xfId="0" applyNumberFormat="1" applyFont="1" applyBorder="1" applyAlignment="1" applyProtection="1">
      <alignment vertical="center" wrapText="1"/>
      <protection/>
    </xf>
    <xf numFmtId="0" fontId="18" fillId="28" borderId="54" xfId="0" applyNumberFormat="1" applyFont="1" applyFill="1" applyBorder="1" applyAlignment="1" applyProtection="1">
      <alignment horizontal="left" vertical="center" wrapText="1"/>
      <protection locked="0"/>
    </xf>
    <xf numFmtId="0" fontId="6" fillId="0" borderId="102" xfId="0" applyNumberFormat="1" applyFont="1" applyBorder="1" applyAlignment="1" applyProtection="1">
      <alignment horizontal="left"/>
      <protection/>
    </xf>
    <xf numFmtId="0" fontId="6" fillId="0" borderId="103" xfId="0" applyNumberFormat="1" applyFont="1" applyBorder="1" applyAlignment="1" applyProtection="1">
      <alignment horizontal="left" indent="1"/>
      <protection/>
    </xf>
    <xf numFmtId="0" fontId="6" fillId="0" borderId="104" xfId="0" applyNumberFormat="1" applyFont="1" applyBorder="1" applyAlignment="1" applyProtection="1">
      <alignment horizontal="left" indent="1"/>
      <protection/>
    </xf>
    <xf numFmtId="0" fontId="6" fillId="0" borderId="105" xfId="0" applyNumberFormat="1" applyFont="1" applyBorder="1" applyAlignment="1" applyProtection="1">
      <alignment horizontal="left" indent="1"/>
      <protection/>
    </xf>
    <xf numFmtId="0" fontId="6" fillId="0" borderId="106" xfId="0" applyNumberFormat="1" applyFont="1" applyBorder="1" applyAlignment="1" applyProtection="1">
      <alignment horizontal="left" indent="1"/>
      <protection/>
    </xf>
    <xf numFmtId="0" fontId="6" fillId="0" borderId="107" xfId="0" applyNumberFormat="1" applyFont="1" applyBorder="1" applyAlignment="1" applyProtection="1">
      <alignment horizontal="left" indent="1"/>
      <protection/>
    </xf>
    <xf numFmtId="0" fontId="6" fillId="0" borderId="108" xfId="0" applyNumberFormat="1" applyFont="1" applyBorder="1" applyAlignment="1" applyProtection="1">
      <alignment horizontal="left" indent="1"/>
      <protection/>
    </xf>
    <xf numFmtId="0" fontId="6" fillId="0" borderId="11" xfId="0" applyNumberFormat="1" applyFont="1" applyBorder="1" applyAlignment="1" applyProtection="1">
      <alignment horizontal="center" vertical="center" wrapText="1"/>
      <protection/>
    </xf>
    <xf numFmtId="0" fontId="6" fillId="0" borderId="12" xfId="0" applyNumberFormat="1" applyFont="1" applyBorder="1" applyAlignment="1" applyProtection="1">
      <alignment horizontal="center" vertical="center" wrapText="1"/>
      <protection/>
    </xf>
    <xf numFmtId="0" fontId="6" fillId="0" borderId="13" xfId="0" applyNumberFormat="1" applyFont="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shrinkToFit="1"/>
      <protection/>
    </xf>
    <xf numFmtId="0" fontId="10" fillId="0" borderId="54" xfId="0" applyNumberFormat="1" applyFont="1" applyBorder="1" applyAlignment="1" applyProtection="1">
      <alignment vertical="center" wrapText="1"/>
      <protection/>
    </xf>
    <xf numFmtId="0" fontId="18" fillId="28" borderId="54" xfId="0" applyNumberFormat="1" applyFont="1" applyFill="1" applyBorder="1" applyAlignment="1" applyProtection="1">
      <alignment horizontal="left" vertical="center" wrapText="1"/>
      <protection locked="0"/>
    </xf>
    <xf numFmtId="0" fontId="6" fillId="0" borderId="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center" vertical="center" shrinkToFit="1"/>
      <protection/>
    </xf>
    <xf numFmtId="0" fontId="6" fillId="0" borderId="54" xfId="0" applyNumberFormat="1" applyFont="1" applyFill="1" applyBorder="1" applyAlignment="1" applyProtection="1">
      <alignment horizontal="center" vertical="center" wrapText="1"/>
      <protection/>
    </xf>
    <xf numFmtId="0" fontId="18" fillId="28" borderId="0" xfId="0" applyNumberFormat="1" applyFont="1" applyFill="1" applyBorder="1" applyAlignment="1" applyProtection="1">
      <alignment vertical="center"/>
      <protection locked="0"/>
    </xf>
    <xf numFmtId="0" fontId="18" fillId="28" borderId="10" xfId="0" applyNumberFormat="1" applyFont="1" applyFill="1" applyBorder="1" applyAlignment="1" applyProtection="1">
      <alignment vertical="center"/>
      <protection locked="0"/>
    </xf>
    <xf numFmtId="0" fontId="18" fillId="0" borderId="10" xfId="0" applyNumberFormat="1" applyFont="1" applyFill="1" applyBorder="1" applyAlignment="1" applyProtection="1">
      <alignment vertical="center"/>
      <protection/>
    </xf>
    <xf numFmtId="49" fontId="6" fillId="0" borderId="19" xfId="0" applyNumberFormat="1" applyFont="1" applyFill="1" applyBorder="1" applyAlignment="1" applyProtection="1">
      <alignment horizontal="left" vertical="center" indent="1" shrinkToFit="1"/>
      <protection/>
    </xf>
    <xf numFmtId="49" fontId="6" fillId="0" borderId="10" xfId="0" applyNumberFormat="1" applyFont="1" applyFill="1" applyBorder="1" applyAlignment="1" applyProtection="1">
      <alignment horizontal="left" vertical="center" indent="1" shrinkToFit="1"/>
      <protection/>
    </xf>
    <xf numFmtId="49" fontId="6" fillId="0" borderId="20" xfId="0" applyNumberFormat="1" applyFont="1" applyFill="1" applyBorder="1" applyAlignment="1" applyProtection="1">
      <alignment horizontal="left" vertical="center" indent="1" shrinkToFit="1"/>
      <protection/>
    </xf>
    <xf numFmtId="49" fontId="6" fillId="0" borderId="17" xfId="0" applyNumberFormat="1" applyFont="1" applyFill="1" applyBorder="1" applyAlignment="1" applyProtection="1">
      <alignment horizontal="left" vertical="center" indent="1" shrinkToFit="1"/>
      <protection/>
    </xf>
    <xf numFmtId="49" fontId="6" fillId="0" borderId="0" xfId="0" applyNumberFormat="1" applyFont="1" applyFill="1" applyBorder="1" applyAlignment="1" applyProtection="1">
      <alignment horizontal="left" vertical="center" indent="1" shrinkToFit="1"/>
      <protection/>
    </xf>
    <xf numFmtId="49" fontId="6" fillId="0" borderId="18" xfId="0" applyNumberFormat="1" applyFont="1" applyFill="1" applyBorder="1" applyAlignment="1" applyProtection="1">
      <alignment horizontal="left" vertical="center" indent="1" shrinkToFit="1"/>
      <protection/>
    </xf>
    <xf numFmtId="0" fontId="6" fillId="0" borderId="22"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18" fillId="0" borderId="12" xfId="0" applyNumberFormat="1" applyFont="1" applyFill="1" applyBorder="1" applyAlignment="1" applyProtection="1">
      <alignment vertical="center"/>
      <protection/>
    </xf>
    <xf numFmtId="0" fontId="18" fillId="28" borderId="0" xfId="0" applyNumberFormat="1" applyFont="1" applyFill="1" applyBorder="1" applyAlignment="1" applyProtection="1">
      <alignment horizontal="center" vertical="center"/>
      <protection locked="0"/>
    </xf>
    <xf numFmtId="0" fontId="6" fillId="0" borderId="54"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left" vertical="center" indent="1"/>
      <protection/>
    </xf>
    <xf numFmtId="0" fontId="6" fillId="0" borderId="0" xfId="0" applyNumberFormat="1" applyFont="1" applyFill="1" applyBorder="1" applyAlignment="1" applyProtection="1">
      <alignment horizontal="left" vertical="center" indent="1"/>
      <protection/>
    </xf>
    <xf numFmtId="0" fontId="6" fillId="0" borderId="18" xfId="0" applyNumberFormat="1" applyFont="1" applyFill="1" applyBorder="1" applyAlignment="1" applyProtection="1">
      <alignment horizontal="left" vertical="center" indent="1"/>
      <protection/>
    </xf>
    <xf numFmtId="0" fontId="18"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6" fillId="0" borderId="54" xfId="0" applyNumberFormat="1" applyFont="1" applyFill="1" applyBorder="1" applyAlignment="1" applyProtection="1">
      <alignment horizontal="center" vertical="center" textRotation="255"/>
      <protection/>
    </xf>
    <xf numFmtId="0" fontId="6" fillId="0" borderId="54" xfId="0" applyNumberFormat="1" applyFont="1" applyFill="1" applyBorder="1" applyAlignment="1" applyProtection="1">
      <alignment horizontal="left" vertical="center"/>
      <protection/>
    </xf>
    <xf numFmtId="49" fontId="6" fillId="28" borderId="11" xfId="0" applyNumberFormat="1" applyFont="1" applyFill="1" applyBorder="1" applyAlignment="1" applyProtection="1">
      <alignment horizontal="left" vertical="center" shrinkToFit="1"/>
      <protection locked="0"/>
    </xf>
    <xf numFmtId="49" fontId="6" fillId="28" borderId="12" xfId="0" applyNumberFormat="1" applyFont="1" applyFill="1" applyBorder="1" applyAlignment="1" applyProtection="1">
      <alignment horizontal="left" vertical="center" shrinkToFit="1"/>
      <protection locked="0"/>
    </xf>
    <xf numFmtId="49" fontId="6" fillId="28" borderId="13" xfId="0" applyNumberFormat="1" applyFont="1" applyFill="1" applyBorder="1" applyAlignment="1" applyProtection="1">
      <alignment horizontal="left" vertical="center" shrinkToFit="1"/>
      <protection locked="0"/>
    </xf>
    <xf numFmtId="38" fontId="18" fillId="0" borderId="12" xfId="49" applyFont="1" applyFill="1" applyBorder="1" applyAlignment="1" applyProtection="1">
      <alignment horizontal="right" vertical="center"/>
      <protection/>
    </xf>
    <xf numFmtId="0" fontId="6" fillId="0" borderId="15" xfId="0" applyNumberFormat="1" applyFont="1" applyBorder="1" applyAlignment="1" applyProtection="1">
      <alignment vertical="center"/>
      <protection/>
    </xf>
    <xf numFmtId="0" fontId="6" fillId="0" borderId="16" xfId="0" applyNumberFormat="1" applyFont="1" applyBorder="1" applyAlignment="1" applyProtection="1">
      <alignment vertical="center"/>
      <protection/>
    </xf>
    <xf numFmtId="38" fontId="18" fillId="0" borderId="11" xfId="49" applyFont="1" applyFill="1" applyBorder="1" applyAlignment="1" applyProtection="1">
      <alignment horizontal="right" vertical="center"/>
      <protection/>
    </xf>
    <xf numFmtId="38" fontId="18" fillId="0" borderId="11" xfId="49" applyFont="1" applyFill="1" applyBorder="1" applyAlignment="1" applyProtection="1">
      <alignment horizontal="right" vertical="center" shrinkToFit="1"/>
      <protection/>
    </xf>
    <xf numFmtId="38" fontId="18" fillId="0" borderId="12" xfId="49" applyFont="1" applyFill="1" applyBorder="1" applyAlignment="1" applyProtection="1">
      <alignment horizontal="right" vertical="center" shrinkToFit="1"/>
      <protection/>
    </xf>
    <xf numFmtId="38" fontId="18" fillId="28" borderId="11" xfId="49" applyFont="1" applyFill="1" applyBorder="1" applyAlignment="1" applyProtection="1">
      <alignment horizontal="right" vertical="center" shrinkToFit="1"/>
      <protection locked="0"/>
    </xf>
    <xf numFmtId="38" fontId="18" fillId="28" borderId="12" xfId="49" applyFont="1" applyFill="1" applyBorder="1" applyAlignment="1" applyProtection="1">
      <alignment horizontal="right" vertical="center" shrinkToFit="1"/>
      <protection locked="0"/>
    </xf>
    <xf numFmtId="0" fontId="6" fillId="36" borderId="11" xfId="0" applyNumberFormat="1" applyFont="1" applyFill="1" applyBorder="1" applyAlignment="1" applyProtection="1">
      <alignment horizontal="center" vertical="center"/>
      <protection/>
    </xf>
    <xf numFmtId="0" fontId="6" fillId="36" borderId="12" xfId="0" applyNumberFormat="1" applyFont="1" applyFill="1" applyBorder="1" applyAlignment="1" applyProtection="1">
      <alignment horizontal="center" vertical="center"/>
      <protection/>
    </xf>
    <xf numFmtId="0" fontId="6" fillId="36" borderId="13" xfId="0" applyNumberFormat="1" applyFont="1" applyFill="1" applyBorder="1" applyAlignment="1" applyProtection="1">
      <alignment horizontal="center" vertical="center"/>
      <protection/>
    </xf>
    <xf numFmtId="38" fontId="18" fillId="0" borderId="11" xfId="49" applyFont="1" applyFill="1" applyBorder="1" applyAlignment="1" applyProtection="1">
      <alignment vertical="center"/>
      <protection/>
    </xf>
    <xf numFmtId="38" fontId="18" fillId="0" borderId="12" xfId="49" applyFont="1" applyFill="1" applyBorder="1" applyAlignment="1" applyProtection="1">
      <alignment vertical="center"/>
      <protection/>
    </xf>
    <xf numFmtId="0" fontId="18" fillId="0" borderId="11" xfId="0" applyNumberFormat="1" applyFont="1" applyFill="1" applyBorder="1" applyAlignment="1" applyProtection="1">
      <alignment vertical="center"/>
      <protection/>
    </xf>
    <xf numFmtId="0" fontId="18" fillId="0" borderId="13" xfId="0" applyNumberFormat="1" applyFont="1" applyFill="1" applyBorder="1" applyAlignment="1" applyProtection="1">
      <alignment vertical="center"/>
      <protection/>
    </xf>
    <xf numFmtId="0" fontId="18" fillId="0" borderId="11" xfId="0" applyNumberFormat="1" applyFont="1" applyBorder="1" applyAlignment="1" applyProtection="1">
      <alignment horizontal="right" vertical="center" shrinkToFit="1"/>
      <protection/>
    </xf>
    <xf numFmtId="0" fontId="18" fillId="0" borderId="12" xfId="0" applyNumberFormat="1" applyFont="1" applyBorder="1" applyAlignment="1" applyProtection="1">
      <alignment horizontal="right" vertical="center" shrinkToFit="1"/>
      <protection/>
    </xf>
    <xf numFmtId="0" fontId="6" fillId="0" borderId="11" xfId="0" applyNumberFormat="1" applyFont="1" applyBorder="1" applyAlignment="1" applyProtection="1">
      <alignment vertical="center" shrinkToFit="1"/>
      <protection/>
    </xf>
    <xf numFmtId="0" fontId="0" fillId="0" borderId="12" xfId="0" applyBorder="1" applyAlignment="1">
      <alignment vertical="center" shrinkToFit="1"/>
    </xf>
    <xf numFmtId="0" fontId="0" fillId="0" borderId="13" xfId="0" applyBorder="1" applyAlignment="1">
      <alignment horizontal="center" vertical="center" wrapText="1"/>
    </xf>
    <xf numFmtId="0" fontId="6" fillId="0" borderId="22" xfId="0" applyFont="1" applyFill="1" applyBorder="1" applyAlignment="1" applyProtection="1">
      <alignment horizontal="center" vertical="center" textRotation="255"/>
      <protection/>
    </xf>
    <xf numFmtId="0" fontId="6" fillId="0" borderId="24" xfId="0" applyFont="1" applyFill="1" applyBorder="1" applyAlignment="1" applyProtection="1">
      <alignment horizontal="center" vertical="center" textRotation="255"/>
      <protection/>
    </xf>
    <xf numFmtId="0" fontId="6" fillId="0" borderId="54" xfId="0" applyFont="1" applyBorder="1" applyAlignment="1" applyProtection="1">
      <alignment horizontal="center" vertical="center"/>
      <protection/>
    </xf>
    <xf numFmtId="0" fontId="6" fillId="0" borderId="11"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1" fillId="28" borderId="33" xfId="0" applyNumberFormat="1" applyFont="1" applyFill="1" applyBorder="1" applyAlignment="1" applyProtection="1">
      <alignment horizontal="left" vertical="center" shrinkToFit="1"/>
      <protection locked="0"/>
    </xf>
    <xf numFmtId="49" fontId="4" fillId="0" borderId="86" xfId="0" applyNumberFormat="1" applyFont="1" applyFill="1" applyBorder="1" applyAlignment="1" applyProtection="1">
      <alignment horizontal="center" vertical="center"/>
      <protection/>
    </xf>
    <xf numFmtId="49" fontId="4" fillId="0" borderId="57" xfId="0" applyNumberFormat="1" applyFont="1" applyFill="1" applyBorder="1" applyAlignment="1" applyProtection="1">
      <alignment horizontal="center" vertical="center"/>
      <protection/>
    </xf>
    <xf numFmtId="0" fontId="1" fillId="28" borderId="57" xfId="0" applyNumberFormat="1" applyFont="1" applyFill="1" applyBorder="1" applyAlignment="1" applyProtection="1">
      <alignment horizontal="left" vertical="center" shrinkToFit="1"/>
      <protection locked="0"/>
    </xf>
    <xf numFmtId="0" fontId="1" fillId="28" borderId="65" xfId="0" applyNumberFormat="1" applyFont="1" applyFill="1" applyBorder="1" applyAlignment="1" applyProtection="1">
      <alignment horizontal="left" vertical="center" shrinkToFit="1"/>
      <protection locked="0"/>
    </xf>
    <xf numFmtId="49" fontId="4" fillId="0" borderId="85" xfId="0" applyNumberFormat="1" applyFont="1" applyFill="1" applyBorder="1" applyAlignment="1" applyProtection="1">
      <alignment horizontal="center" vertical="center"/>
      <protection/>
    </xf>
    <xf numFmtId="49" fontId="4" fillId="0" borderId="56" xfId="0" applyNumberFormat="1" applyFont="1" applyFill="1" applyBorder="1" applyAlignment="1" applyProtection="1">
      <alignment horizontal="center" vertical="center"/>
      <protection/>
    </xf>
    <xf numFmtId="49" fontId="4" fillId="0" borderId="84" xfId="0" applyNumberFormat="1" applyFont="1" applyFill="1" applyBorder="1" applyAlignment="1" applyProtection="1">
      <alignment horizontal="center" vertical="center"/>
      <protection/>
    </xf>
    <xf numFmtId="49" fontId="4" fillId="0" borderId="26" xfId="0" applyNumberFormat="1" applyFont="1" applyFill="1" applyBorder="1" applyAlignment="1" applyProtection="1">
      <alignment horizontal="center" vertical="center"/>
      <protection/>
    </xf>
    <xf numFmtId="49" fontId="4" fillId="0" borderId="54" xfId="0" applyNumberFormat="1" applyFont="1" applyFill="1" applyBorder="1" applyAlignment="1" applyProtection="1">
      <alignment horizontal="center" vertical="center" wrapText="1"/>
      <protection/>
    </xf>
    <xf numFmtId="0" fontId="1" fillId="0" borderId="56" xfId="0" applyNumberFormat="1" applyFont="1" applyFill="1" applyBorder="1" applyAlignment="1" applyProtection="1">
      <alignment horizontal="left" vertical="center" shrinkToFit="1"/>
      <protection/>
    </xf>
    <xf numFmtId="0" fontId="1" fillId="0" borderId="64" xfId="0" applyNumberFormat="1" applyFont="1" applyFill="1" applyBorder="1" applyAlignment="1" applyProtection="1">
      <alignment horizontal="left" vertical="center" shrinkToFit="1"/>
      <protection/>
    </xf>
    <xf numFmtId="49" fontId="12" fillId="0" borderId="14" xfId="0" applyNumberFormat="1" applyFont="1" applyBorder="1" applyAlignment="1" applyProtection="1">
      <alignment vertical="center" wrapText="1"/>
      <protection/>
    </xf>
    <xf numFmtId="49" fontId="12" fillId="0" borderId="15" xfId="0" applyNumberFormat="1" applyFont="1" applyBorder="1" applyAlignment="1" applyProtection="1">
      <alignment vertical="center" wrapText="1"/>
      <protection/>
    </xf>
    <xf numFmtId="49" fontId="12" fillId="0" borderId="16" xfId="0" applyNumberFormat="1" applyFont="1" applyBorder="1" applyAlignment="1" applyProtection="1">
      <alignment vertical="center" wrapText="1"/>
      <protection/>
    </xf>
    <xf numFmtId="49" fontId="12" fillId="0" borderId="17" xfId="0" applyNumberFormat="1" applyFont="1" applyBorder="1" applyAlignment="1" applyProtection="1">
      <alignment vertical="center" wrapText="1"/>
      <protection/>
    </xf>
    <xf numFmtId="49" fontId="12" fillId="0" borderId="0" xfId="0" applyNumberFormat="1" applyFont="1" applyBorder="1" applyAlignment="1" applyProtection="1">
      <alignment vertical="center" wrapText="1"/>
      <protection/>
    </xf>
    <xf numFmtId="49" fontId="12" fillId="0" borderId="18" xfId="0" applyNumberFormat="1" applyFont="1" applyBorder="1" applyAlignment="1" applyProtection="1">
      <alignment vertical="center" wrapText="1"/>
      <protection/>
    </xf>
    <xf numFmtId="49" fontId="12" fillId="0" borderId="19" xfId="0" applyNumberFormat="1" applyFont="1" applyBorder="1" applyAlignment="1" applyProtection="1">
      <alignment vertical="center" wrapText="1"/>
      <protection/>
    </xf>
    <xf numFmtId="49" fontId="12" fillId="0" borderId="10" xfId="0" applyNumberFormat="1" applyFont="1" applyBorder="1" applyAlignment="1" applyProtection="1">
      <alignment vertical="center" wrapText="1"/>
      <protection/>
    </xf>
    <xf numFmtId="49" fontId="12" fillId="0" borderId="20" xfId="0" applyNumberFormat="1" applyFont="1" applyBorder="1" applyAlignment="1" applyProtection="1">
      <alignment vertical="center" wrapText="1"/>
      <protection/>
    </xf>
    <xf numFmtId="58" fontId="4" fillId="0" borderId="12" xfId="0" applyNumberFormat="1" applyFont="1" applyFill="1" applyBorder="1" applyAlignment="1" applyProtection="1">
      <alignment horizontal="center" vertical="center" shrinkToFit="1"/>
      <protection/>
    </xf>
    <xf numFmtId="0" fontId="1" fillId="28" borderId="56" xfId="0" applyNumberFormat="1" applyFont="1" applyFill="1" applyBorder="1" applyAlignment="1" applyProtection="1">
      <alignment horizontal="left" vertical="center" shrinkToFit="1"/>
      <protection locked="0"/>
    </xf>
    <xf numFmtId="0" fontId="1" fillId="28" borderId="64" xfId="0" applyNumberFormat="1" applyFont="1" applyFill="1" applyBorder="1" applyAlignment="1" applyProtection="1">
      <alignment horizontal="left" vertical="center" shrinkToFit="1"/>
      <protection locked="0"/>
    </xf>
    <xf numFmtId="49" fontId="4" fillId="0" borderId="14" xfId="0" applyNumberFormat="1" applyFont="1" applyFill="1" applyBorder="1" applyAlignment="1" applyProtection="1">
      <alignment horizontal="center" vertical="center" textRotation="255"/>
      <protection/>
    </xf>
    <xf numFmtId="49" fontId="4" fillId="0" borderId="16" xfId="0" applyNumberFormat="1" applyFont="1" applyFill="1" applyBorder="1" applyAlignment="1" applyProtection="1">
      <alignment horizontal="center" vertical="center" textRotation="255"/>
      <protection/>
    </xf>
    <xf numFmtId="49" fontId="4" fillId="0" borderId="17" xfId="0" applyNumberFormat="1" applyFont="1" applyFill="1" applyBorder="1" applyAlignment="1" applyProtection="1">
      <alignment horizontal="center" vertical="center" textRotation="255"/>
      <protection/>
    </xf>
    <xf numFmtId="49" fontId="4" fillId="0" borderId="18" xfId="0" applyNumberFormat="1" applyFont="1" applyFill="1" applyBorder="1" applyAlignment="1" applyProtection="1">
      <alignment horizontal="center" vertical="center" textRotation="255"/>
      <protection/>
    </xf>
    <xf numFmtId="49" fontId="4" fillId="0" borderId="19" xfId="0" applyNumberFormat="1" applyFont="1" applyFill="1" applyBorder="1" applyAlignment="1" applyProtection="1">
      <alignment horizontal="center" vertical="center" textRotation="255"/>
      <protection/>
    </xf>
    <xf numFmtId="49" fontId="4" fillId="0" borderId="20" xfId="0" applyNumberFormat="1" applyFont="1" applyFill="1" applyBorder="1" applyAlignment="1" applyProtection="1">
      <alignment horizontal="center" vertical="center" textRotation="255"/>
      <protection/>
    </xf>
    <xf numFmtId="0" fontId="4" fillId="0" borderId="0"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161925</xdr:rowOff>
    </xdr:from>
    <xdr:to>
      <xdr:col>28</xdr:col>
      <xdr:colOff>133350</xdr:colOff>
      <xdr:row>51</xdr:row>
      <xdr:rowOff>152400</xdr:rowOff>
    </xdr:to>
    <xdr:sp>
      <xdr:nvSpPr>
        <xdr:cNvPr id="1" name="角丸四角形 1"/>
        <xdr:cNvSpPr>
          <a:spLocks/>
        </xdr:cNvSpPr>
      </xdr:nvSpPr>
      <xdr:spPr>
        <a:xfrm>
          <a:off x="66675" y="7029450"/>
          <a:ext cx="5372100" cy="1895475"/>
        </a:xfrm>
        <a:prstGeom prst="roundRect">
          <a:avLst/>
        </a:prstGeom>
        <a:solidFill>
          <a:srgbClr val="FFFFFF"/>
        </a:solidFill>
        <a:ln w="19050" cmpd="sng">
          <a:solidFill>
            <a:srgbClr val="000000"/>
          </a:solidFill>
          <a:prstDash val="sysDash"/>
          <a:headEnd type="none"/>
          <a:tailEnd type="none"/>
        </a:ln>
      </xdr:spPr>
      <xdr:txBody>
        <a:bodyPr vertOverflow="clip" wrap="square" anchor="ctr"/>
        <a:p>
          <a:pPr algn="l">
            <a:defRPr/>
          </a:pPr>
          <a:r>
            <a:rPr lang="en-US" cap="none" sz="1100" b="1" i="0" u="none" baseline="0">
              <a:solidFill>
                <a:srgbClr val="000000"/>
              </a:solidFill>
            </a:rPr>
            <a:t>【</a:t>
          </a:r>
          <a:r>
            <a:rPr lang="en-US" cap="none" sz="1100" b="1" i="0" u="none" baseline="0">
              <a:solidFill>
                <a:srgbClr val="000000"/>
              </a:solidFill>
            </a:rPr>
            <a:t>入力順序</a:t>
          </a:r>
          <a:r>
            <a:rPr lang="en-US" cap="none" sz="1100" b="1" i="0" u="none" baseline="0">
              <a:solidFill>
                <a:srgbClr val="000000"/>
              </a:solidFill>
            </a:rPr>
            <a:t>】</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①</a:t>
          </a:r>
          <a:r>
            <a:rPr lang="en-US" cap="none" sz="1100" b="0" i="0" u="none" baseline="0">
              <a:solidFill>
                <a:srgbClr val="000000"/>
              </a:solidFill>
            </a:rPr>
            <a:t>【</a:t>
          </a:r>
          <a:r>
            <a:rPr lang="en-US" cap="none" sz="1100" b="0" i="0" u="none" baseline="0">
              <a:solidFill>
                <a:srgbClr val="000000"/>
              </a:solidFill>
            </a:rPr>
            <a:t>基本情報</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②</a:t>
          </a:r>
          <a:r>
            <a:rPr lang="en-US" cap="none" sz="1100" b="0" i="0" u="none" baseline="0">
              <a:solidFill>
                <a:srgbClr val="000000"/>
              </a:solidFill>
            </a:rPr>
            <a:t>【</a:t>
          </a:r>
          <a:r>
            <a:rPr lang="en-US" cap="none" sz="1100" b="0" i="0" u="none" baseline="0">
              <a:solidFill>
                <a:srgbClr val="000000"/>
              </a:solidFill>
            </a:rPr>
            <a:t>○様式</a:t>
          </a:r>
          <a:r>
            <a:rPr lang="en-US" cap="none" sz="1100" b="0" i="0" u="none" baseline="0">
              <a:solidFill>
                <a:srgbClr val="000000"/>
              </a:solidFill>
            </a:rPr>
            <a:t>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③</a:t>
          </a:r>
          <a:r>
            <a:rPr lang="en-US" cap="none" sz="1100" b="0" i="0" u="none" baseline="0">
              <a:solidFill>
                <a:srgbClr val="000000"/>
              </a:solidFill>
            </a:rPr>
            <a:t>【</a:t>
          </a:r>
          <a:r>
            <a:rPr lang="en-US" cap="none" sz="1100" b="0" i="0" u="sng" baseline="0">
              <a:solidFill>
                <a:srgbClr val="FF0000"/>
              </a:solidFill>
            </a:rPr>
            <a:t>様式</a:t>
          </a:r>
          <a:r>
            <a:rPr lang="en-US" cap="none" sz="1100" b="0" i="0" u="sng" baseline="0">
              <a:solidFill>
                <a:srgbClr val="FF0000"/>
              </a:solidFill>
            </a:rPr>
            <a:t>2</a:t>
          </a:r>
          <a:r>
            <a:rPr lang="en-US" cap="none" sz="1100" b="0" i="0" u="sng" baseline="0">
              <a:solidFill>
                <a:srgbClr val="FF0000"/>
              </a:solidFill>
            </a:rPr>
            <a:t>（</a:t>
          </a:r>
          <a:r>
            <a:rPr lang="en-US" cap="none" sz="1100" b="0" i="0" u="sng" baseline="0">
              <a:solidFill>
                <a:srgbClr val="FF0000"/>
              </a:solidFill>
            </a:rPr>
            <a:t>5</a:t>
          </a:r>
          <a:r>
            <a:rPr lang="en-US" cap="none" sz="1100" b="0" i="0" u="sng" baseline="0">
              <a:solidFill>
                <a:srgbClr val="FF0000"/>
              </a:solidFill>
            </a:rPr>
            <a:t>付表</a:t>
          </a:r>
          <a:r>
            <a:rPr lang="en-US" cap="none" sz="1100" b="0" i="0" u="sng" baseline="0">
              <a:solidFill>
                <a:srgbClr val="FF0000"/>
              </a:solidFill>
            </a:rPr>
            <a:t>(1)</a:t>
          </a:r>
          <a:r>
            <a:rPr lang="en-US" cap="none" sz="1100" b="0" i="0" u="sng" baseline="0">
              <a:solidFill>
                <a:srgbClr val="FF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④</a:t>
          </a:r>
          <a:r>
            <a:rPr lang="en-US" cap="none" sz="1100" b="0" i="0" u="none" baseline="0">
              <a:solidFill>
                <a:srgbClr val="000000"/>
              </a:solidFill>
            </a:rPr>
            <a:t>【</a:t>
          </a:r>
          <a:r>
            <a:rPr lang="en-US" cap="none" sz="1100" b="0" i="0" u="sng" baseline="0">
              <a:solidFill>
                <a:srgbClr val="FF0000"/>
              </a:solidFill>
            </a:rPr>
            <a:t>様式</a:t>
          </a:r>
          <a:r>
            <a:rPr lang="en-US" cap="none" sz="1100" b="0" i="0" u="sng" baseline="0">
              <a:solidFill>
                <a:srgbClr val="FF0000"/>
              </a:solidFill>
            </a:rPr>
            <a:t>2</a:t>
          </a:r>
          <a:r>
            <a:rPr lang="en-US" cap="none" sz="1100" b="0" i="0" u="sng" baseline="0">
              <a:solidFill>
                <a:srgbClr val="FF0000"/>
              </a:solidFill>
            </a:rPr>
            <a:t>（</a:t>
          </a:r>
          <a:r>
            <a:rPr lang="en-US" cap="none" sz="1100" b="0" i="0" u="sng" baseline="0">
              <a:solidFill>
                <a:srgbClr val="FF0000"/>
              </a:solidFill>
            </a:rPr>
            <a:t>5</a:t>
          </a:r>
          <a:r>
            <a:rPr lang="en-US" cap="none" sz="1100" b="0" i="0" u="sng" baseline="0">
              <a:solidFill>
                <a:srgbClr val="FF0000"/>
              </a:solidFill>
            </a:rPr>
            <a:t>付表</a:t>
          </a:r>
          <a:r>
            <a:rPr lang="en-US" cap="none" sz="1100" b="0" i="0" u="sng" baseline="0">
              <a:solidFill>
                <a:srgbClr val="FF0000"/>
              </a:solidFill>
            </a:rPr>
            <a:t>(2)</a:t>
          </a:r>
          <a:r>
            <a:rPr lang="en-US" cap="none" sz="1100" b="0" i="0" u="sng" baseline="0">
              <a:solidFill>
                <a:srgbClr val="FF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⑤</a:t>
          </a:r>
          <a:r>
            <a:rPr lang="en-US" cap="none" sz="1100" b="0" i="0" u="none" baseline="0">
              <a:solidFill>
                <a:srgbClr val="000000"/>
              </a:solidFill>
            </a:rPr>
            <a:t>【</a:t>
          </a:r>
          <a:r>
            <a:rPr lang="en-US" cap="none" sz="1100" b="0" i="0" u="none" baseline="0">
              <a:solidFill>
                <a:srgbClr val="000000"/>
              </a:solidFill>
            </a:rPr>
            <a:t>○様式</a:t>
          </a:r>
          <a:r>
            <a:rPr lang="en-US" cap="none" sz="1100" b="0" i="0" u="none" baseline="0">
              <a:solidFill>
                <a:srgbClr val="000000"/>
              </a:solidFill>
            </a:rPr>
            <a:t>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⑥</a:t>
          </a:r>
          <a:r>
            <a:rPr lang="en-US" cap="none" sz="1100" b="0" i="0" u="none" baseline="0">
              <a:solidFill>
                <a:srgbClr val="000000"/>
              </a:solidFill>
            </a:rPr>
            <a:t>【</a:t>
          </a:r>
          <a:r>
            <a:rPr lang="en-US" cap="none" sz="1100" b="0" i="0" u="none" baseline="0">
              <a:solidFill>
                <a:srgbClr val="000000"/>
              </a:solidFill>
            </a:rPr>
            <a:t>様式</a:t>
          </a:r>
          <a:r>
            <a:rPr lang="en-US" cap="none" sz="1100" b="0" i="0" u="none" baseline="0">
              <a:solidFill>
                <a:srgbClr val="000000"/>
              </a:solidFill>
            </a:rPr>
            <a:t>2</a:t>
          </a:r>
          <a:r>
            <a:rPr lang="en-US" cap="none" sz="1100" b="0" i="0" u="none" baseline="0">
              <a:solidFill>
                <a:srgbClr val="000000"/>
              </a:solidFill>
            </a:rPr>
            <a:t>（</a:t>
          </a:r>
          <a:r>
            <a:rPr lang="en-US" cap="none" sz="1100" b="0" i="0" u="none" baseline="0">
              <a:solidFill>
                <a:srgbClr val="000000"/>
              </a:solidFill>
            </a:rPr>
            <a:t>5</a:t>
          </a:r>
          <a:r>
            <a:rPr lang="en-US" cap="none" sz="1100" b="0" i="0" u="none" baseline="0">
              <a:solidFill>
                <a:srgbClr val="000000"/>
              </a:solidFill>
            </a:rPr>
            <a:t>付表</a:t>
          </a:r>
          <a:r>
            <a:rPr lang="en-US" cap="none" sz="1100" b="0" i="0" u="none" baseline="0">
              <a:solidFill>
                <a:srgbClr val="000000"/>
              </a:solidFill>
            </a:rPr>
            <a:t>(3)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⑦</a:t>
          </a:r>
          <a:r>
            <a:rPr lang="en-US" cap="none" sz="1100" b="0" i="0" u="none" baseline="0">
              <a:solidFill>
                <a:srgbClr val="000000"/>
              </a:solidFill>
            </a:rPr>
            <a:t>【</a:t>
          </a:r>
          <a:r>
            <a:rPr lang="en-US" cap="none" sz="1100" b="0" i="0" u="sng" baseline="0">
              <a:solidFill>
                <a:srgbClr val="000000"/>
              </a:solidFill>
            </a:rPr>
            <a:t>様式</a:t>
          </a:r>
          <a:r>
            <a:rPr lang="en-US" cap="none" sz="1100" b="0" i="0" u="sng" baseline="0">
              <a:solidFill>
                <a:srgbClr val="000000"/>
              </a:solidFill>
            </a:rPr>
            <a:t>2</a:t>
          </a:r>
          <a:r>
            <a:rPr lang="en-US" cap="none" sz="1100" b="0" i="0" u="sng" baseline="0">
              <a:solidFill>
                <a:srgbClr val="000000"/>
              </a:solidFill>
            </a:rPr>
            <a:t>（</a:t>
          </a:r>
          <a:r>
            <a:rPr lang="en-US" cap="none" sz="1100" b="0" i="0" u="sng" baseline="0">
              <a:solidFill>
                <a:srgbClr val="000000"/>
              </a:solidFill>
            </a:rPr>
            <a:t>6</a:t>
          </a:r>
          <a:r>
            <a:rPr lang="en-US" cap="none" sz="1100" b="0" i="0" u="sng" baseline="0">
              <a:solidFill>
                <a:srgbClr val="000000"/>
              </a:solidFill>
            </a:rPr>
            <a:t>前計画対比）</a:t>
          </a:r>
          <a:r>
            <a:rPr lang="en-US" cap="none" sz="1100" b="0" i="0" u="none" baseline="0">
              <a:solidFill>
                <a:srgbClr val="000000"/>
              </a:solidFill>
            </a:rPr>
            <a:t>】</a:t>
          </a:r>
          <a:r>
            <a:rPr lang="en-US" cap="none" sz="1100" b="0" i="0" u="none" baseline="0">
              <a:solidFill>
                <a:srgbClr val="000000"/>
              </a:solidFill>
            </a:rPr>
            <a:t>　　（</a:t>
          </a:r>
          <a:r>
            <a:rPr lang="en-US" cap="none" sz="1100" b="1" i="0" u="sng" baseline="0">
              <a:solidFill>
                <a:srgbClr val="000000"/>
              </a:solidFill>
            </a:rPr>
            <a:t>※</a:t>
          </a:r>
          <a:r>
            <a:rPr lang="en-US" cap="none" sz="1100" b="0" i="0" u="sng" baseline="0">
              <a:solidFill>
                <a:srgbClr val="000000"/>
              </a:solidFill>
            </a:rPr>
            <a:t>⑦は継続の場合のみ</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1" i="0" u="sng" baseline="0">
              <a:solidFill>
                <a:srgbClr val="000000"/>
              </a:solidFill>
            </a:rPr>
            <a:t>※</a:t>
          </a:r>
          <a:r>
            <a:rPr lang="en-US" cap="none" sz="1100" b="0" i="0" u="sng" baseline="0">
              <a:solidFill>
                <a:srgbClr val="000000"/>
              </a:solidFill>
            </a:rPr>
            <a:t>印刷する際は、全頁「</a:t>
          </a:r>
          <a:r>
            <a:rPr lang="en-US" cap="none" sz="1100" b="1" i="0" u="sng" baseline="0">
              <a:solidFill>
                <a:srgbClr val="000000"/>
              </a:solidFill>
            </a:rPr>
            <a:t>片面・白黒</a:t>
          </a:r>
          <a:r>
            <a:rPr lang="en-US" cap="none" sz="1100" b="0" i="0" u="sng" baseline="0">
              <a:solidFill>
                <a:srgbClr val="000000"/>
              </a:solidFill>
            </a:rPr>
            <a:t>」として下さい。</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0</xdr:col>
      <xdr:colOff>552450</xdr:colOff>
      <xdr:row>3</xdr:row>
      <xdr:rowOff>962025</xdr:rowOff>
    </xdr:to>
    <xdr:sp>
      <xdr:nvSpPr>
        <xdr:cNvPr id="1" name="角丸四角形 4"/>
        <xdr:cNvSpPr>
          <a:spLocks/>
        </xdr:cNvSpPr>
      </xdr:nvSpPr>
      <xdr:spPr>
        <a:xfrm>
          <a:off x="47625" y="38100"/>
          <a:ext cx="504825" cy="2133600"/>
        </a:xfrm>
        <a:prstGeom prst="roundRect">
          <a:avLst/>
        </a:prstGeom>
        <a:solidFill>
          <a:srgbClr val="FFFFFF"/>
        </a:solidFill>
        <a:ln w="19050" cmpd="sng">
          <a:solidFill>
            <a:srgbClr val="000000"/>
          </a:solidFill>
          <a:prstDash val="sysDash"/>
          <a:headEnd type="none"/>
          <a:tailEnd type="none"/>
        </a:ln>
      </xdr:spPr>
      <xdr:txBody>
        <a:bodyPr vertOverflow="clip" wrap="square" vert="wordArtVertRtl"/>
        <a:p>
          <a:pPr algn="ctr">
            <a:defRPr/>
          </a:pPr>
          <a:r>
            <a:rPr lang="en-US" cap="none" sz="900" b="1" i="0" u="none" baseline="0">
              <a:solidFill>
                <a:srgbClr val="FF0000"/>
              </a:solidFill>
            </a:rPr>
            <a:t>※</a:t>
          </a:r>
          <a:r>
            <a:rPr lang="en-US" cap="none" sz="900" b="0" i="0" u="none" baseline="0">
              <a:solidFill>
                <a:srgbClr val="FF0000"/>
              </a:solidFill>
            </a:rPr>
            <a:t>入力行が不足する場合は、適宜、挿入により入力行を増やすこと。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0</xdr:col>
      <xdr:colOff>552450</xdr:colOff>
      <xdr:row>3</xdr:row>
      <xdr:rowOff>952500</xdr:rowOff>
    </xdr:to>
    <xdr:sp>
      <xdr:nvSpPr>
        <xdr:cNvPr id="1" name="角丸四角形 1"/>
        <xdr:cNvSpPr>
          <a:spLocks/>
        </xdr:cNvSpPr>
      </xdr:nvSpPr>
      <xdr:spPr>
        <a:xfrm>
          <a:off x="47625" y="38100"/>
          <a:ext cx="504825" cy="2133600"/>
        </a:xfrm>
        <a:prstGeom prst="roundRect">
          <a:avLst/>
        </a:prstGeom>
        <a:solidFill>
          <a:srgbClr val="FFFFFF"/>
        </a:solidFill>
        <a:ln w="19050" cmpd="sng">
          <a:solidFill>
            <a:srgbClr val="000000"/>
          </a:solidFill>
          <a:prstDash val="sysDash"/>
          <a:headEnd type="none"/>
          <a:tailEnd type="none"/>
        </a:ln>
      </xdr:spPr>
      <xdr:txBody>
        <a:bodyPr vertOverflow="clip" wrap="square" vert="wordArtVertRtl"/>
        <a:p>
          <a:pPr algn="ctr">
            <a:defRPr/>
          </a:pPr>
          <a:r>
            <a:rPr lang="en-US" cap="none" sz="900" b="1" i="0" u="none" baseline="0">
              <a:solidFill>
                <a:srgbClr val="FF0000"/>
              </a:solidFill>
            </a:rPr>
            <a:t>※</a:t>
          </a:r>
          <a:r>
            <a:rPr lang="en-US" cap="none" sz="900" b="0" i="0" u="none" baseline="0">
              <a:solidFill>
                <a:srgbClr val="FF0000"/>
              </a:solidFill>
            </a:rPr>
            <a:t>入力行が不足する場合は、適宜、挿入により入力行を増やすこと。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F40"/>
  <sheetViews>
    <sheetView view="pageBreakPreview" zoomScale="130" zoomScaleSheetLayoutView="130" zoomScalePageLayoutView="0" workbookViewId="0" topLeftCell="A1">
      <selection activeCell="L40" sqref="L40"/>
    </sheetView>
  </sheetViews>
  <sheetFormatPr defaultColWidth="2.28125" defaultRowHeight="15" customHeight="1"/>
  <cols>
    <col min="1" max="1" width="2.28125" style="173" customWidth="1"/>
    <col min="2" max="2" width="16.7109375" style="173" customWidth="1"/>
    <col min="3" max="20" width="2.28125" style="173" customWidth="1"/>
    <col min="21" max="21" width="3.421875" style="173" bestFit="1" customWidth="1"/>
    <col min="22" max="33" width="2.28125" style="173" customWidth="1"/>
    <col min="34" max="34" width="9.140625" style="173" bestFit="1" customWidth="1"/>
    <col min="35" max="16384" width="2.28125" style="173" customWidth="1"/>
  </cols>
  <sheetData>
    <row r="1" ht="19.5" customHeight="1"/>
    <row r="2" s="278" customFormat="1" ht="19.5" customHeight="1">
      <c r="A2" s="277" t="s">
        <v>974</v>
      </c>
    </row>
    <row r="3" spans="16:29" ht="19.5" customHeight="1">
      <c r="P3" s="287" t="s">
        <v>975</v>
      </c>
      <c r="Q3" s="287"/>
      <c r="R3" s="287"/>
      <c r="S3" s="287"/>
      <c r="T3" s="287"/>
      <c r="U3" s="287"/>
      <c r="V3" s="287"/>
      <c r="W3" s="287"/>
      <c r="X3" s="287"/>
      <c r="Y3" s="287"/>
      <c r="Z3" s="287"/>
      <c r="AA3" s="287"/>
      <c r="AB3" s="287"/>
      <c r="AC3" s="287"/>
    </row>
    <row r="4" spans="2:29" ht="5.25" customHeight="1">
      <c r="B4" s="299"/>
      <c r="C4" s="61"/>
      <c r="D4" s="61"/>
      <c r="E4" s="61"/>
      <c r="F4" s="61"/>
      <c r="G4" s="61"/>
      <c r="H4" s="61"/>
      <c r="I4" s="61"/>
      <c r="J4" s="61"/>
      <c r="K4" s="61"/>
      <c r="L4" s="61"/>
      <c r="M4" s="61"/>
      <c r="N4" s="61"/>
      <c r="O4" s="61"/>
      <c r="P4" s="307"/>
      <c r="Q4" s="308"/>
      <c r="R4" s="308"/>
      <c r="S4" s="308"/>
      <c r="T4" s="308"/>
      <c r="U4" s="308"/>
      <c r="V4" s="308"/>
      <c r="W4" s="308"/>
      <c r="X4" s="308"/>
      <c r="Y4" s="308"/>
      <c r="Z4" s="308"/>
      <c r="AA4" s="308"/>
      <c r="AB4" s="308"/>
      <c r="AC4" s="309"/>
    </row>
    <row r="5" spans="1:31" ht="19.5" customHeight="1">
      <c r="A5" s="29"/>
      <c r="B5" s="300" t="s">
        <v>124</v>
      </c>
      <c r="C5" s="301" t="s">
        <v>452</v>
      </c>
      <c r="D5" s="708"/>
      <c r="E5" s="709"/>
      <c r="F5" s="709"/>
      <c r="G5" s="709"/>
      <c r="H5" s="302"/>
      <c r="I5" s="302"/>
      <c r="J5" s="302"/>
      <c r="K5" s="302"/>
      <c r="L5" s="302"/>
      <c r="M5" s="302"/>
      <c r="N5" s="302"/>
      <c r="O5" s="302"/>
      <c r="P5" s="310" t="s">
        <v>452</v>
      </c>
      <c r="Q5" s="712" t="s">
        <v>127</v>
      </c>
      <c r="R5" s="712"/>
      <c r="S5" s="712"/>
      <c r="T5" s="712"/>
      <c r="U5" s="311"/>
      <c r="V5" s="311"/>
      <c r="W5" s="311"/>
      <c r="X5" s="311"/>
      <c r="Y5" s="311"/>
      <c r="Z5" s="311"/>
      <c r="AA5" s="311"/>
      <c r="AB5" s="311"/>
      <c r="AC5" s="312"/>
      <c r="AD5" s="29"/>
      <c r="AE5" s="29"/>
    </row>
    <row r="6" spans="1:30" ht="19.5" customHeight="1">
      <c r="A6" s="29"/>
      <c r="B6" s="292" t="s">
        <v>125</v>
      </c>
      <c r="C6" s="710"/>
      <c r="D6" s="696"/>
      <c r="E6" s="696"/>
      <c r="F6" s="696"/>
      <c r="G6" s="696"/>
      <c r="H6" s="696"/>
      <c r="I6" s="696"/>
      <c r="J6" s="696"/>
      <c r="K6" s="696"/>
      <c r="L6" s="696"/>
      <c r="M6" s="696"/>
      <c r="N6" s="696"/>
      <c r="O6" s="711"/>
      <c r="P6" s="698" t="s">
        <v>1117</v>
      </c>
      <c r="Q6" s="699"/>
      <c r="R6" s="699"/>
      <c r="S6" s="699"/>
      <c r="T6" s="699"/>
      <c r="U6" s="699"/>
      <c r="V6" s="699"/>
      <c r="W6" s="699"/>
      <c r="X6" s="699"/>
      <c r="Y6" s="699"/>
      <c r="Z6" s="699"/>
      <c r="AA6" s="699"/>
      <c r="AB6" s="699"/>
      <c r="AC6" s="313"/>
      <c r="AD6" s="29"/>
    </row>
    <row r="7" spans="1:30" ht="19.5" customHeight="1">
      <c r="A7" s="29"/>
      <c r="B7" s="292" t="s">
        <v>112</v>
      </c>
      <c r="C7" s="696"/>
      <c r="D7" s="697"/>
      <c r="E7" s="697"/>
      <c r="F7" s="697"/>
      <c r="G7" s="697"/>
      <c r="H7" s="697"/>
      <c r="I7" s="697"/>
      <c r="J7" s="697"/>
      <c r="K7" s="697"/>
      <c r="L7" s="697"/>
      <c r="M7" s="697"/>
      <c r="N7" s="697"/>
      <c r="O7" s="697"/>
      <c r="P7" s="698" t="s">
        <v>1118</v>
      </c>
      <c r="Q7" s="699"/>
      <c r="R7" s="699"/>
      <c r="S7" s="699"/>
      <c r="T7" s="699"/>
      <c r="U7" s="699"/>
      <c r="V7" s="699"/>
      <c r="W7" s="699"/>
      <c r="X7" s="699"/>
      <c r="Y7" s="699"/>
      <c r="Z7" s="699"/>
      <c r="AA7" s="699"/>
      <c r="AB7" s="699"/>
      <c r="AC7" s="313"/>
      <c r="AD7" s="29"/>
    </row>
    <row r="8" spans="1:30" ht="19.5" customHeight="1">
      <c r="A8" s="29"/>
      <c r="B8" s="292" t="s">
        <v>111</v>
      </c>
      <c r="C8" s="696"/>
      <c r="D8" s="697"/>
      <c r="E8" s="697"/>
      <c r="F8" s="697"/>
      <c r="G8" s="697"/>
      <c r="H8" s="697"/>
      <c r="I8" s="697"/>
      <c r="J8" s="697"/>
      <c r="K8" s="697"/>
      <c r="L8" s="697"/>
      <c r="M8" s="697"/>
      <c r="N8" s="697"/>
      <c r="O8" s="697"/>
      <c r="P8" s="698" t="s">
        <v>968</v>
      </c>
      <c r="Q8" s="699"/>
      <c r="R8" s="699"/>
      <c r="S8" s="699"/>
      <c r="T8" s="699"/>
      <c r="U8" s="699"/>
      <c r="V8" s="699"/>
      <c r="W8" s="699"/>
      <c r="X8" s="699"/>
      <c r="Y8" s="699"/>
      <c r="Z8" s="699"/>
      <c r="AA8" s="699"/>
      <c r="AB8" s="699"/>
      <c r="AC8" s="313"/>
      <c r="AD8" s="29"/>
    </row>
    <row r="9" spans="1:30" ht="19.5" customHeight="1">
      <c r="A9" s="29"/>
      <c r="B9" s="292" t="s">
        <v>113</v>
      </c>
      <c r="C9" s="696"/>
      <c r="D9" s="697"/>
      <c r="E9" s="697"/>
      <c r="F9" s="697"/>
      <c r="G9" s="697"/>
      <c r="H9" s="697"/>
      <c r="I9" s="697"/>
      <c r="J9" s="697"/>
      <c r="K9" s="697"/>
      <c r="L9" s="697"/>
      <c r="M9" s="697"/>
      <c r="N9" s="697"/>
      <c r="O9" s="697"/>
      <c r="P9" s="698" t="s">
        <v>969</v>
      </c>
      <c r="Q9" s="699"/>
      <c r="R9" s="699"/>
      <c r="S9" s="699"/>
      <c r="T9" s="699"/>
      <c r="U9" s="699"/>
      <c r="V9" s="699"/>
      <c r="W9" s="699"/>
      <c r="X9" s="699"/>
      <c r="Y9" s="699"/>
      <c r="Z9" s="699"/>
      <c r="AA9" s="699"/>
      <c r="AB9" s="699"/>
      <c r="AC9" s="313"/>
      <c r="AD9" s="29"/>
    </row>
    <row r="10" spans="1:30" ht="19.5" customHeight="1">
      <c r="A10" s="29"/>
      <c r="B10" s="292" t="s">
        <v>114</v>
      </c>
      <c r="C10" s="696"/>
      <c r="D10" s="697"/>
      <c r="E10" s="697"/>
      <c r="F10" s="697"/>
      <c r="G10" s="697"/>
      <c r="H10" s="293"/>
      <c r="I10" s="293"/>
      <c r="J10" s="293"/>
      <c r="K10" s="293"/>
      <c r="L10" s="293"/>
      <c r="M10" s="293"/>
      <c r="N10" s="293"/>
      <c r="O10" s="293"/>
      <c r="P10" s="698" t="s">
        <v>126</v>
      </c>
      <c r="Q10" s="699"/>
      <c r="R10" s="699"/>
      <c r="S10" s="699"/>
      <c r="T10" s="699"/>
      <c r="U10" s="314"/>
      <c r="V10" s="314"/>
      <c r="W10" s="314"/>
      <c r="X10" s="314"/>
      <c r="Y10" s="314"/>
      <c r="Z10" s="314"/>
      <c r="AA10" s="314"/>
      <c r="AB10" s="314"/>
      <c r="AC10" s="313"/>
      <c r="AD10" s="29"/>
    </row>
    <row r="11" spans="1:30" ht="19.5" customHeight="1">
      <c r="A11" s="29"/>
      <c r="B11" s="296" t="s">
        <v>115</v>
      </c>
      <c r="C11" s="704"/>
      <c r="D11" s="705"/>
      <c r="E11" s="705"/>
      <c r="F11" s="705"/>
      <c r="G11" s="705"/>
      <c r="H11" s="297"/>
      <c r="I11" s="297"/>
      <c r="J11" s="297"/>
      <c r="K11" s="297"/>
      <c r="L11" s="297"/>
      <c r="M11" s="297"/>
      <c r="N11" s="297"/>
      <c r="O11" s="297"/>
      <c r="P11" s="706" t="s">
        <v>126</v>
      </c>
      <c r="Q11" s="707"/>
      <c r="R11" s="707"/>
      <c r="S11" s="707"/>
      <c r="T11" s="707"/>
      <c r="U11" s="315"/>
      <c r="V11" s="315"/>
      <c r="W11" s="315"/>
      <c r="X11" s="315"/>
      <c r="Y11" s="315"/>
      <c r="Z11" s="315"/>
      <c r="AA11" s="315"/>
      <c r="AB11" s="315"/>
      <c r="AC11" s="316"/>
      <c r="AD11" s="29"/>
    </row>
    <row r="12" spans="1:30" ht="5.25" customHeight="1">
      <c r="A12" s="29"/>
      <c r="B12" s="291"/>
      <c r="C12" s="298"/>
      <c r="D12" s="298"/>
      <c r="E12" s="298"/>
      <c r="F12" s="298"/>
      <c r="G12" s="298"/>
      <c r="H12" s="288"/>
      <c r="I12" s="288"/>
      <c r="J12" s="288"/>
      <c r="K12" s="288"/>
      <c r="L12" s="288"/>
      <c r="M12" s="288"/>
      <c r="N12" s="288"/>
      <c r="O12" s="288"/>
      <c r="P12" s="317"/>
      <c r="Q12" s="318"/>
      <c r="R12" s="318"/>
      <c r="S12" s="318"/>
      <c r="T12" s="318"/>
      <c r="U12" s="318"/>
      <c r="V12" s="318"/>
      <c r="W12" s="318"/>
      <c r="X12" s="318"/>
      <c r="Y12" s="318"/>
      <c r="Z12" s="318"/>
      <c r="AA12" s="318"/>
      <c r="AB12" s="318"/>
      <c r="AC12" s="319"/>
      <c r="AD12" s="29"/>
    </row>
    <row r="13" spans="1:30" ht="5.25" customHeight="1">
      <c r="A13" s="29"/>
      <c r="B13" s="290"/>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83"/>
      <c r="AD13" s="29"/>
    </row>
    <row r="14" spans="1:30" ht="19.5" customHeight="1">
      <c r="A14" s="29"/>
      <c r="B14" s="290" t="s">
        <v>962</v>
      </c>
      <c r="C14" s="680"/>
      <c r="D14" s="680"/>
      <c r="F14" s="679"/>
      <c r="G14" s="679"/>
      <c r="H14" s="173" t="s">
        <v>420</v>
      </c>
      <c r="I14" s="679"/>
      <c r="J14" s="679"/>
      <c r="K14" s="173" t="s">
        <v>419</v>
      </c>
      <c r="L14" s="679"/>
      <c r="M14" s="679"/>
      <c r="N14" s="173" t="s">
        <v>418</v>
      </c>
      <c r="P14" s="173" t="s">
        <v>443</v>
      </c>
      <c r="Q14" s="173" t="s">
        <v>444</v>
      </c>
      <c r="U14" s="29"/>
      <c r="V14" s="29"/>
      <c r="W14" s="29"/>
      <c r="X14" s="29"/>
      <c r="Y14" s="29"/>
      <c r="Z14" s="29"/>
      <c r="AA14" s="29"/>
      <c r="AB14" s="29"/>
      <c r="AC14" s="283"/>
      <c r="AD14" s="29"/>
    </row>
    <row r="15" spans="1:30" ht="5.25" customHeight="1">
      <c r="A15" s="29"/>
      <c r="B15" s="290"/>
      <c r="C15" s="274"/>
      <c r="D15" s="274"/>
      <c r="F15" s="280"/>
      <c r="G15" s="280"/>
      <c r="I15" s="280"/>
      <c r="J15" s="280"/>
      <c r="L15" s="280"/>
      <c r="M15" s="280"/>
      <c r="U15" s="29"/>
      <c r="V15" s="29"/>
      <c r="W15" s="29"/>
      <c r="X15" s="29"/>
      <c r="Y15" s="29"/>
      <c r="Z15" s="29"/>
      <c r="AA15" s="29"/>
      <c r="AB15" s="29"/>
      <c r="AC15" s="283"/>
      <c r="AD15" s="29"/>
    </row>
    <row r="16" spans="1:30" ht="5.25" customHeight="1">
      <c r="A16" s="29"/>
      <c r="B16" s="289"/>
      <c r="C16" s="285"/>
      <c r="D16" s="285"/>
      <c r="E16" s="61"/>
      <c r="F16" s="303"/>
      <c r="G16" s="303"/>
      <c r="H16" s="61"/>
      <c r="I16" s="303"/>
      <c r="J16" s="303"/>
      <c r="K16" s="61"/>
      <c r="L16" s="303"/>
      <c r="M16" s="303"/>
      <c r="N16" s="61"/>
      <c r="O16" s="61"/>
      <c r="P16" s="61"/>
      <c r="Q16" s="61"/>
      <c r="R16" s="61"/>
      <c r="S16" s="61"/>
      <c r="T16" s="61"/>
      <c r="U16" s="281"/>
      <c r="V16" s="281"/>
      <c r="W16" s="281"/>
      <c r="X16" s="281"/>
      <c r="Y16" s="281"/>
      <c r="Z16" s="281"/>
      <c r="AA16" s="281"/>
      <c r="AB16" s="281"/>
      <c r="AC16" s="282"/>
      <c r="AD16" s="29"/>
    </row>
    <row r="17" spans="1:30" ht="19.5" customHeight="1">
      <c r="A17" s="29"/>
      <c r="B17" s="290" t="s">
        <v>963</v>
      </c>
      <c r="C17" s="681"/>
      <c r="D17" s="682"/>
      <c r="E17" s="683"/>
      <c r="F17" s="683"/>
      <c r="G17" s="683"/>
      <c r="H17" s="683"/>
      <c r="I17" s="279"/>
      <c r="J17" s="173" t="s">
        <v>451</v>
      </c>
      <c r="U17" s="29"/>
      <c r="V17" s="29"/>
      <c r="W17" s="29"/>
      <c r="X17" s="29"/>
      <c r="Y17" s="29"/>
      <c r="Z17" s="29"/>
      <c r="AA17" s="29"/>
      <c r="AB17" s="29"/>
      <c r="AC17" s="283"/>
      <c r="AD17" s="29"/>
    </row>
    <row r="18" spans="1:30" ht="5.25" customHeight="1">
      <c r="A18" s="29"/>
      <c r="B18" s="291"/>
      <c r="C18" s="304"/>
      <c r="D18" s="304"/>
      <c r="E18" s="304"/>
      <c r="F18" s="304"/>
      <c r="G18" s="304"/>
      <c r="H18" s="304"/>
      <c r="I18" s="305"/>
      <c r="J18" s="306"/>
      <c r="K18" s="306"/>
      <c r="L18" s="306"/>
      <c r="M18" s="306"/>
      <c r="N18" s="306"/>
      <c r="O18" s="306"/>
      <c r="P18" s="306"/>
      <c r="Q18" s="306"/>
      <c r="R18" s="306"/>
      <c r="S18" s="306"/>
      <c r="T18" s="306"/>
      <c r="U18" s="30"/>
      <c r="V18" s="30"/>
      <c r="W18" s="30"/>
      <c r="X18" s="30"/>
      <c r="Y18" s="30"/>
      <c r="Z18" s="30"/>
      <c r="AA18" s="30"/>
      <c r="AB18" s="30"/>
      <c r="AC18" s="284"/>
      <c r="AD18" s="29"/>
    </row>
    <row r="19" spans="1:30" ht="5.25" customHeight="1">
      <c r="A19" s="29"/>
      <c r="B19" s="290"/>
      <c r="C19" s="295"/>
      <c r="D19" s="295"/>
      <c r="E19" s="295"/>
      <c r="F19" s="295"/>
      <c r="G19" s="295"/>
      <c r="H19" s="295"/>
      <c r="I19" s="279"/>
      <c r="U19" s="29"/>
      <c r="V19" s="29"/>
      <c r="W19" s="29"/>
      <c r="X19" s="29"/>
      <c r="Y19" s="29"/>
      <c r="Z19" s="29"/>
      <c r="AA19" s="29"/>
      <c r="AB19" s="29"/>
      <c r="AC19" s="283"/>
      <c r="AD19" s="29"/>
    </row>
    <row r="20" spans="1:30" ht="19.5" customHeight="1">
      <c r="A20" s="29"/>
      <c r="B20" s="290" t="s">
        <v>964</v>
      </c>
      <c r="C20" s="684" t="s">
        <v>965</v>
      </c>
      <c r="D20" s="684"/>
      <c r="F20" s="679"/>
      <c r="G20" s="679"/>
      <c r="H20" s="173" t="s">
        <v>419</v>
      </c>
      <c r="I20" s="679"/>
      <c r="J20" s="679"/>
      <c r="K20" s="173" t="s">
        <v>418</v>
      </c>
      <c r="M20" s="173" t="s">
        <v>970</v>
      </c>
      <c r="Q20" s="29"/>
      <c r="R20" s="29"/>
      <c r="S20" s="29"/>
      <c r="T20" s="29"/>
      <c r="W20" s="29"/>
      <c r="Z20" s="29"/>
      <c r="AC20" s="283"/>
      <c r="AD20" s="29"/>
    </row>
    <row r="21" spans="1:30" ht="6" customHeight="1">
      <c r="A21" s="29"/>
      <c r="B21" s="290"/>
      <c r="C21" s="29"/>
      <c r="D21" s="29"/>
      <c r="F21" s="280"/>
      <c r="G21" s="280"/>
      <c r="I21" s="280"/>
      <c r="J21" s="280"/>
      <c r="Q21" s="29"/>
      <c r="R21" s="29"/>
      <c r="S21" s="29"/>
      <c r="T21" s="29"/>
      <c r="W21" s="29"/>
      <c r="Z21" s="29"/>
      <c r="AC21" s="283"/>
      <c r="AD21" s="29"/>
    </row>
    <row r="22" spans="1:30" ht="5.25" customHeight="1">
      <c r="A22" s="29"/>
      <c r="B22" s="289"/>
      <c r="C22" s="463"/>
      <c r="D22" s="463"/>
      <c r="E22" s="463"/>
      <c r="F22" s="463"/>
      <c r="G22" s="463"/>
      <c r="H22" s="463"/>
      <c r="I22" s="464"/>
      <c r="J22" s="61"/>
      <c r="K22" s="61"/>
      <c r="L22" s="465"/>
      <c r="M22" s="465"/>
      <c r="N22" s="465"/>
      <c r="O22" s="465"/>
      <c r="P22" s="700" t="s">
        <v>1317</v>
      </c>
      <c r="Q22" s="701"/>
      <c r="R22" s="701"/>
      <c r="S22" s="701"/>
      <c r="T22" s="701"/>
      <c r="U22" s="701"/>
      <c r="V22" s="701"/>
      <c r="W22" s="701"/>
      <c r="X22" s="701"/>
      <c r="Y22" s="701"/>
      <c r="Z22" s="701"/>
      <c r="AA22" s="701"/>
      <c r="AB22" s="701"/>
      <c r="AC22" s="478"/>
      <c r="AD22" s="29"/>
    </row>
    <row r="23" spans="1:30" ht="19.5" customHeight="1">
      <c r="A23" s="29"/>
      <c r="B23" s="466" t="s">
        <v>1035</v>
      </c>
      <c r="C23" s="687" t="s">
        <v>1036</v>
      </c>
      <c r="D23" s="687"/>
      <c r="F23" s="679"/>
      <c r="G23" s="679"/>
      <c r="H23" s="467" t="s">
        <v>419</v>
      </c>
      <c r="I23" s="679"/>
      <c r="J23" s="679"/>
      <c r="K23" s="467" t="s">
        <v>418</v>
      </c>
      <c r="L23" s="467"/>
      <c r="M23" s="467" t="s">
        <v>1037</v>
      </c>
      <c r="N23" s="467"/>
      <c r="O23" s="467" t="s">
        <v>1076</v>
      </c>
      <c r="P23" s="702"/>
      <c r="Q23" s="702"/>
      <c r="R23" s="702"/>
      <c r="S23" s="702"/>
      <c r="T23" s="702"/>
      <c r="U23" s="702"/>
      <c r="V23" s="702"/>
      <c r="W23" s="702"/>
      <c r="X23" s="702"/>
      <c r="Y23" s="702"/>
      <c r="Z23" s="702"/>
      <c r="AA23" s="702"/>
      <c r="AB23" s="702"/>
      <c r="AC23" s="479" t="s">
        <v>1038</v>
      </c>
      <c r="AD23" s="29"/>
    </row>
    <row r="24" spans="1:30" ht="6" customHeight="1">
      <c r="A24" s="29"/>
      <c r="B24" s="291"/>
      <c r="C24" s="30"/>
      <c r="D24" s="30"/>
      <c r="E24" s="306"/>
      <c r="F24" s="320"/>
      <c r="G24" s="320"/>
      <c r="H24" s="306"/>
      <c r="I24" s="320"/>
      <c r="J24" s="320"/>
      <c r="K24" s="306"/>
      <c r="L24" s="468"/>
      <c r="M24" s="468"/>
      <c r="N24" s="468"/>
      <c r="O24" s="468"/>
      <c r="P24" s="703"/>
      <c r="Q24" s="703"/>
      <c r="R24" s="703"/>
      <c r="S24" s="703"/>
      <c r="T24" s="703"/>
      <c r="U24" s="703"/>
      <c r="V24" s="703"/>
      <c r="W24" s="703"/>
      <c r="X24" s="703"/>
      <c r="Y24" s="703"/>
      <c r="Z24" s="703"/>
      <c r="AA24" s="703"/>
      <c r="AB24" s="703"/>
      <c r="AC24" s="480"/>
      <c r="AD24" s="29"/>
    </row>
    <row r="25" spans="1:31" ht="6" customHeight="1">
      <c r="A25" s="29"/>
      <c r="B25" s="289"/>
      <c r="C25" s="281"/>
      <c r="D25" s="281"/>
      <c r="E25" s="281"/>
      <c r="F25" s="61"/>
      <c r="G25" s="61"/>
      <c r="H25" s="61"/>
      <c r="I25" s="61"/>
      <c r="J25" s="61"/>
      <c r="K25" s="61"/>
      <c r="L25" s="61"/>
      <c r="M25" s="61"/>
      <c r="N25" s="61"/>
      <c r="O25" s="61"/>
      <c r="P25" s="61"/>
      <c r="Q25" s="61"/>
      <c r="R25" s="61"/>
      <c r="S25" s="61"/>
      <c r="T25" s="61"/>
      <c r="U25" s="61"/>
      <c r="V25" s="61"/>
      <c r="W25" s="281"/>
      <c r="X25" s="61"/>
      <c r="Y25" s="61"/>
      <c r="Z25" s="281"/>
      <c r="AA25" s="61"/>
      <c r="AB25" s="61"/>
      <c r="AC25" s="481"/>
      <c r="AD25" s="29"/>
      <c r="AE25" s="29"/>
    </row>
    <row r="26" spans="1:32" ht="19.5" customHeight="1">
      <c r="A26" s="29"/>
      <c r="B26" s="290" t="s">
        <v>949</v>
      </c>
      <c r="C26" s="680" t="s">
        <v>1318</v>
      </c>
      <c r="D26" s="680"/>
      <c r="E26" s="29"/>
      <c r="F26" s="679"/>
      <c r="G26" s="679"/>
      <c r="H26" s="29" t="s">
        <v>420</v>
      </c>
      <c r="I26" s="679"/>
      <c r="J26" s="679"/>
      <c r="K26" s="29" t="s">
        <v>419</v>
      </c>
      <c r="L26" s="679"/>
      <c r="M26" s="679"/>
      <c r="N26" s="29" t="s">
        <v>418</v>
      </c>
      <c r="O26" s="29"/>
      <c r="P26" s="29" t="s">
        <v>1039</v>
      </c>
      <c r="Q26" s="29"/>
      <c r="R26" s="693" t="str">
        <f>IF(+C26="","",+C26)</f>
        <v>令和</v>
      </c>
      <c r="S26" s="693"/>
      <c r="T26" s="29"/>
      <c r="U26" s="694">
        <f>IF(F26="","",YEAR(MIN(DATE(YEAR(DATE(118+F26,I26,L26))+1,MONTH(DATE(118+F26,I26,L26)),DAY(DATE(118+F26,I26,L26))-1),DATE(YEAR(DATE(118+F26,I26,L26)),MONTH(DATE(118+F26,I26,L26))+12,DAY(DATE(118+F26,I26,L26))-1)))-2018)</f>
      </c>
      <c r="V26" s="694"/>
      <c r="W26" s="29" t="s">
        <v>420</v>
      </c>
      <c r="X26" s="694">
        <f>IF(I26="","",MONTH(MIN(DATE(YEAR(DATE(118+F26,I26,L26))+1,MONTH(DATE(118+F26,I26,L26)),DAY(DATE(118+F26,I26,L26))-1),DATE(YEAR(DATE(118+F26,I26,L26)),MONTH(DATE(118+F26,I26,L26))+12,DAY(DATE(118+F26,I26,L26))-1))))</f>
      </c>
      <c r="Y26" s="694"/>
      <c r="Z26" s="29" t="s">
        <v>419</v>
      </c>
      <c r="AA26" s="694">
        <f>IF(L26="","",DAY(MIN(DATE(YEAR(DATE(118+F26,I26,L26))+1,MONTH(DATE(118+F26,I26,L26)),DAY(DATE(118+F26,I26,L26))-1),DATE(YEAR(DATE(118+F26,I26,L26)),MONTH(DATE(118+F26,I26,L26))+12,DAY(DATE(118+F26,I26,L26))-1))))</f>
      </c>
      <c r="AB26" s="694"/>
      <c r="AC26" s="482" t="s">
        <v>418</v>
      </c>
      <c r="AD26" s="29"/>
      <c r="AE26" s="29" t="e">
        <f>DATEVALUE(C26&amp;F26&amp;H26&amp;I26&amp;K26&amp;L26&amp;N26)</f>
        <v>#VALUE!</v>
      </c>
      <c r="AF26" s="29" t="e">
        <f>DATEVALUE(R26&amp;U26&amp;W26&amp;X26&amp;Z26&amp;AA26&amp;AC26)</f>
        <v>#VALUE!</v>
      </c>
    </row>
    <row r="27" spans="1:32" ht="5.25" customHeight="1">
      <c r="A27" s="29"/>
      <c r="B27" s="291"/>
      <c r="C27" s="286"/>
      <c r="D27" s="286"/>
      <c r="E27" s="30"/>
      <c r="F27" s="320"/>
      <c r="G27" s="320"/>
      <c r="H27" s="30"/>
      <c r="I27" s="320"/>
      <c r="J27" s="320"/>
      <c r="K27" s="30"/>
      <c r="L27" s="320"/>
      <c r="M27" s="320"/>
      <c r="N27" s="30"/>
      <c r="O27" s="30"/>
      <c r="P27" s="30"/>
      <c r="Q27" s="30"/>
      <c r="R27" s="286"/>
      <c r="S27" s="286"/>
      <c r="T27" s="30"/>
      <c r="U27" s="320"/>
      <c r="V27" s="320"/>
      <c r="W27" s="30"/>
      <c r="X27" s="320"/>
      <c r="Y27" s="320"/>
      <c r="Z27" s="30"/>
      <c r="AA27" s="320"/>
      <c r="AB27" s="320"/>
      <c r="AC27" s="483"/>
      <c r="AD27" s="29"/>
      <c r="AE27" s="29"/>
      <c r="AF27" s="29"/>
    </row>
    <row r="28" spans="1:32" ht="5.25" customHeight="1">
      <c r="A28" s="29"/>
      <c r="B28" s="290"/>
      <c r="C28" s="29"/>
      <c r="D28" s="29"/>
      <c r="E28" s="29"/>
      <c r="H28" s="29"/>
      <c r="K28" s="29"/>
      <c r="N28" s="29"/>
      <c r="O28" s="29"/>
      <c r="P28" s="29"/>
      <c r="Q28" s="29"/>
      <c r="R28" s="29"/>
      <c r="S28" s="29"/>
      <c r="T28" s="29"/>
      <c r="W28" s="29"/>
      <c r="Z28" s="29"/>
      <c r="AC28" s="482"/>
      <c r="AD28" s="29"/>
      <c r="AE28" s="29"/>
      <c r="AF28" s="29"/>
    </row>
    <row r="29" spans="1:32" ht="19.5" customHeight="1">
      <c r="A29" s="29"/>
      <c r="B29" s="290" t="s">
        <v>1040</v>
      </c>
      <c r="C29" s="636" t="s">
        <v>1318</v>
      </c>
      <c r="D29" s="636"/>
      <c r="E29" s="29"/>
      <c r="F29" s="679"/>
      <c r="G29" s="679"/>
      <c r="H29" s="29" t="s">
        <v>420</v>
      </c>
      <c r="I29" s="679"/>
      <c r="J29" s="679"/>
      <c r="K29" s="29" t="s">
        <v>419</v>
      </c>
      <c r="L29" s="679"/>
      <c r="M29" s="679"/>
      <c r="N29" s="29" t="s">
        <v>418</v>
      </c>
      <c r="O29" s="29"/>
      <c r="P29" s="29" t="s">
        <v>1041</v>
      </c>
      <c r="Q29" s="29"/>
      <c r="R29" s="693" t="str">
        <f>IF(+C29="","",+C29)</f>
        <v>令和</v>
      </c>
      <c r="S29" s="693"/>
      <c r="T29" s="29"/>
      <c r="U29" s="694">
        <f>IF(F29="","",U36)</f>
      </c>
      <c r="V29" s="694"/>
      <c r="W29" s="29" t="s">
        <v>420</v>
      </c>
      <c r="X29" s="694">
        <f>IF(I29="","",X36)</f>
      </c>
      <c r="Y29" s="694"/>
      <c r="Z29" s="29" t="s">
        <v>419</v>
      </c>
      <c r="AA29" s="694">
        <f>IF(L29="","",AA36)</f>
      </c>
      <c r="AB29" s="694"/>
      <c r="AC29" s="482" t="s">
        <v>418</v>
      </c>
      <c r="AD29" s="29"/>
      <c r="AE29" s="29" t="e">
        <f>DATEVALUE(C29&amp;F29&amp;H29&amp;I29&amp;K29&amp;L29&amp;N29)</f>
        <v>#VALUE!</v>
      </c>
      <c r="AF29" s="29" t="e">
        <f>DATEVALUE(R29&amp;U29&amp;W29&amp;X29&amp;Z29&amp;AA29&amp;AC29)</f>
        <v>#VALUE!</v>
      </c>
    </row>
    <row r="30" spans="1:32" ht="5.25" customHeight="1">
      <c r="A30" s="29"/>
      <c r="B30" s="290"/>
      <c r="C30" s="274"/>
      <c r="D30" s="274"/>
      <c r="E30" s="29"/>
      <c r="F30" s="280"/>
      <c r="G30" s="280"/>
      <c r="H30" s="29"/>
      <c r="I30" s="280"/>
      <c r="J30" s="280"/>
      <c r="K30" s="29"/>
      <c r="L30" s="280"/>
      <c r="M30" s="280"/>
      <c r="N30" s="29"/>
      <c r="O30" s="29"/>
      <c r="P30" s="29"/>
      <c r="Q30" s="29"/>
      <c r="R30" s="274"/>
      <c r="S30" s="274"/>
      <c r="T30" s="29"/>
      <c r="U30" s="280"/>
      <c r="V30" s="280"/>
      <c r="W30" s="29"/>
      <c r="X30" s="280"/>
      <c r="Y30" s="280"/>
      <c r="Z30" s="29"/>
      <c r="AA30" s="280"/>
      <c r="AB30" s="280"/>
      <c r="AC30" s="482"/>
      <c r="AD30" s="29"/>
      <c r="AE30" s="29"/>
      <c r="AF30" s="29"/>
    </row>
    <row r="31" spans="1:31" ht="5.25" customHeight="1">
      <c r="A31" s="29"/>
      <c r="B31" s="289"/>
      <c r="C31" s="281"/>
      <c r="D31" s="281"/>
      <c r="E31" s="281"/>
      <c r="F31" s="61"/>
      <c r="G31" s="61"/>
      <c r="H31" s="281"/>
      <c r="I31" s="61"/>
      <c r="J31" s="61"/>
      <c r="K31" s="281"/>
      <c r="L31" s="61"/>
      <c r="M31" s="61"/>
      <c r="N31" s="281"/>
      <c r="O31" s="281"/>
      <c r="P31" s="281"/>
      <c r="Q31" s="281"/>
      <c r="R31" s="281"/>
      <c r="S31" s="281"/>
      <c r="T31" s="281"/>
      <c r="U31" s="61"/>
      <c r="V31" s="61"/>
      <c r="W31" s="281"/>
      <c r="X31" s="61"/>
      <c r="Y31" s="61"/>
      <c r="Z31" s="281"/>
      <c r="AA31" s="61"/>
      <c r="AB31" s="61"/>
      <c r="AC31" s="481"/>
      <c r="AD31" s="29"/>
      <c r="AE31" s="29"/>
    </row>
    <row r="32" spans="1:32" ht="19.5" customHeight="1">
      <c r="A32" s="29"/>
      <c r="B32" s="300" t="s">
        <v>1042</v>
      </c>
      <c r="C32" s="685" t="str">
        <f>IF(+C29="","",+C29)</f>
        <v>令和</v>
      </c>
      <c r="D32" s="686"/>
      <c r="E32" s="459"/>
      <c r="F32" s="690">
        <f>IF(F29="","",F29)</f>
      </c>
      <c r="G32" s="690"/>
      <c r="H32" s="459" t="s">
        <v>420</v>
      </c>
      <c r="I32" s="690">
        <f>IF(I29="","",I29)</f>
      </c>
      <c r="J32" s="690"/>
      <c r="K32" s="459" t="s">
        <v>419</v>
      </c>
      <c r="L32" s="690">
        <f>IF(L29="","",L29)</f>
      </c>
      <c r="M32" s="690"/>
      <c r="N32" s="459" t="s">
        <v>418</v>
      </c>
      <c r="O32" s="459"/>
      <c r="P32" s="459" t="s">
        <v>1041</v>
      </c>
      <c r="Q32" s="459"/>
      <c r="R32" s="686" t="str">
        <f>+C32</f>
        <v>令和</v>
      </c>
      <c r="S32" s="686"/>
      <c r="T32" s="459"/>
      <c r="U32" s="695">
        <f>IF(F29="","",IF(DATE(118+F32,X29,AA29)&gt;DATE(118+F32,I32,L32),F32,F32+1))</f>
      </c>
      <c r="V32" s="695"/>
      <c r="W32" s="459" t="s">
        <v>420</v>
      </c>
      <c r="X32" s="690">
        <f>IF(I29="","",IF(F23="",F20,F23))</f>
      </c>
      <c r="Y32" s="690"/>
      <c r="Z32" s="459" t="s">
        <v>419</v>
      </c>
      <c r="AA32" s="690">
        <f>IF(L29="","",IF(I23="",I20,I23))</f>
      </c>
      <c r="AB32" s="690"/>
      <c r="AC32" s="484" t="s">
        <v>418</v>
      </c>
      <c r="AD32" s="29"/>
      <c r="AE32" s="29" t="e">
        <f>DATEVALUE(C32&amp;F32&amp;H32&amp;I32&amp;K32&amp;L32&amp;N32)</f>
        <v>#VALUE!</v>
      </c>
      <c r="AF32" s="29" t="e">
        <f>DATEVALUE(R32&amp;U32&amp;W32&amp;X32&amp;Z32&amp;AA32&amp;AC32)</f>
        <v>#VALUE!</v>
      </c>
    </row>
    <row r="33" spans="1:32" ht="19.5" customHeight="1">
      <c r="A33" s="29"/>
      <c r="B33" s="292" t="s">
        <v>1043</v>
      </c>
      <c r="C33" s="688" t="str">
        <f>IF(+C32="","",+C32)</f>
        <v>令和</v>
      </c>
      <c r="D33" s="688"/>
      <c r="E33" s="294"/>
      <c r="F33" s="691">
        <f>IF(F29="","",YEAR(AF32+1)-2018)</f>
      </c>
      <c r="G33" s="691"/>
      <c r="H33" s="294" t="s">
        <v>420</v>
      </c>
      <c r="I33" s="691">
        <f>IF(I29="","",MONTH(AF32+1))</f>
      </c>
      <c r="J33" s="691"/>
      <c r="K33" s="294" t="s">
        <v>419</v>
      </c>
      <c r="L33" s="691">
        <f>IF(L29="","",DAY(AF32+1))</f>
      </c>
      <c r="M33" s="691"/>
      <c r="N33" s="294" t="s">
        <v>418</v>
      </c>
      <c r="O33" s="294"/>
      <c r="P33" s="294" t="s">
        <v>1041</v>
      </c>
      <c r="Q33" s="294"/>
      <c r="R33" s="688" t="str">
        <f>+C33</f>
        <v>令和</v>
      </c>
      <c r="S33" s="688"/>
      <c r="T33" s="294"/>
      <c r="U33" s="691">
        <f>IF(F29="","",U32+1)</f>
      </c>
      <c r="V33" s="691"/>
      <c r="W33" s="294" t="s">
        <v>420</v>
      </c>
      <c r="X33" s="691">
        <f>IF(I29="","",X32)</f>
      </c>
      <c r="Y33" s="691"/>
      <c r="Z33" s="294" t="s">
        <v>419</v>
      </c>
      <c r="AA33" s="691">
        <f>IF(L29="","",AA32)</f>
      </c>
      <c r="AB33" s="691"/>
      <c r="AC33" s="485" t="s">
        <v>418</v>
      </c>
      <c r="AD33" s="29"/>
      <c r="AE33" s="29" t="e">
        <f>DATEVALUE(C33&amp;F33&amp;H33&amp;I33&amp;K33&amp;L33&amp;N33)</f>
        <v>#VALUE!</v>
      </c>
      <c r="AF33" s="29" t="e">
        <f>DATEVALUE(R33&amp;U33&amp;W33&amp;X33&amp;Z33&amp;AA33&amp;AC33)</f>
        <v>#VALUE!</v>
      </c>
    </row>
    <row r="34" spans="1:32" ht="19.5" customHeight="1">
      <c r="A34" s="29"/>
      <c r="B34" s="292" t="s">
        <v>1044</v>
      </c>
      <c r="C34" s="688" t="str">
        <f>IF(+C33="","",+C33)</f>
        <v>令和</v>
      </c>
      <c r="D34" s="688"/>
      <c r="E34" s="294"/>
      <c r="F34" s="691">
        <f>IF(F29="","",YEAR(AF33+1)-2018)</f>
      </c>
      <c r="G34" s="691"/>
      <c r="H34" s="294" t="s">
        <v>420</v>
      </c>
      <c r="I34" s="691">
        <f>IF(I29="","",MONTH(AF33+1))</f>
      </c>
      <c r="J34" s="691"/>
      <c r="K34" s="294" t="s">
        <v>419</v>
      </c>
      <c r="L34" s="691">
        <f>IF(L29="","",DAY(AF33+1))</f>
      </c>
      <c r="M34" s="691"/>
      <c r="N34" s="294" t="s">
        <v>418</v>
      </c>
      <c r="O34" s="294"/>
      <c r="P34" s="294" t="s">
        <v>1041</v>
      </c>
      <c r="Q34" s="294"/>
      <c r="R34" s="688" t="str">
        <f>+C34</f>
        <v>令和</v>
      </c>
      <c r="S34" s="688"/>
      <c r="T34" s="294"/>
      <c r="U34" s="691">
        <f>IF(F29="","",U33+1)</f>
      </c>
      <c r="V34" s="691"/>
      <c r="W34" s="294" t="s">
        <v>420</v>
      </c>
      <c r="X34" s="691">
        <f>IF(I29="","",X33)</f>
      </c>
      <c r="Y34" s="691"/>
      <c r="Z34" s="294" t="s">
        <v>419</v>
      </c>
      <c r="AA34" s="691">
        <f>IF(L29="","",AA33)</f>
      </c>
      <c r="AB34" s="691"/>
      <c r="AC34" s="485" t="s">
        <v>418</v>
      </c>
      <c r="AD34" s="29"/>
      <c r="AE34" s="29" t="e">
        <f>DATEVALUE(C34&amp;F34&amp;H34&amp;I34&amp;K34&amp;L34&amp;N34)</f>
        <v>#VALUE!</v>
      </c>
      <c r="AF34" s="29" t="e">
        <f>DATEVALUE(R34&amp;U34&amp;W34&amp;X34&amp;Z34&amp;AA34&amp;AC34)</f>
        <v>#VALUE!</v>
      </c>
    </row>
    <row r="35" spans="1:32" ht="19.5" customHeight="1">
      <c r="A35" s="29"/>
      <c r="B35" s="292" t="s">
        <v>1045</v>
      </c>
      <c r="C35" s="688" t="str">
        <f>IF(+C34="","",+C34)</f>
        <v>令和</v>
      </c>
      <c r="D35" s="688"/>
      <c r="E35" s="294"/>
      <c r="F35" s="691">
        <f>IF(F29="","",YEAR(AF34+1)-2018)</f>
      </c>
      <c r="G35" s="691"/>
      <c r="H35" s="294" t="s">
        <v>420</v>
      </c>
      <c r="I35" s="691">
        <f>IF(I29="","",MONTH(AF34+1))</f>
      </c>
      <c r="J35" s="691"/>
      <c r="K35" s="294" t="s">
        <v>419</v>
      </c>
      <c r="L35" s="691">
        <f>IF(L29="","",DAY(AF34+1))</f>
      </c>
      <c r="M35" s="691"/>
      <c r="N35" s="294" t="s">
        <v>418</v>
      </c>
      <c r="O35" s="294"/>
      <c r="P35" s="294" t="s">
        <v>1041</v>
      </c>
      <c r="Q35" s="294"/>
      <c r="R35" s="688" t="str">
        <f>+C35</f>
        <v>令和</v>
      </c>
      <c r="S35" s="688"/>
      <c r="T35" s="294"/>
      <c r="U35" s="691">
        <f>IF(F29="","",U34+1)</f>
      </c>
      <c r="V35" s="691"/>
      <c r="W35" s="294" t="s">
        <v>420</v>
      </c>
      <c r="X35" s="691">
        <f>IF(I29="","",X34)</f>
      </c>
      <c r="Y35" s="691"/>
      <c r="Z35" s="294" t="s">
        <v>419</v>
      </c>
      <c r="AA35" s="691">
        <f>IF(L29="","",AA34)</f>
      </c>
      <c r="AB35" s="691"/>
      <c r="AC35" s="485" t="s">
        <v>418</v>
      </c>
      <c r="AD35" s="29"/>
      <c r="AE35" s="29" t="e">
        <f>DATEVALUE(C35&amp;F35&amp;H35&amp;I35&amp;K35&amp;L35&amp;N35)</f>
        <v>#VALUE!</v>
      </c>
      <c r="AF35" s="29" t="e">
        <f>DATEVALUE(R35&amp;U35&amp;W35&amp;X35&amp;Z35&amp;AA35&amp;AC35)</f>
        <v>#VALUE!</v>
      </c>
    </row>
    <row r="36" spans="1:32" ht="19.5" customHeight="1">
      <c r="A36" s="29"/>
      <c r="B36" s="296" t="s">
        <v>1046</v>
      </c>
      <c r="C36" s="689" t="str">
        <f>IF(+C35="","",+C35)</f>
        <v>令和</v>
      </c>
      <c r="D36" s="689"/>
      <c r="E36" s="460"/>
      <c r="F36" s="692">
        <f>IF(F29="","",YEAR(AF35+1)-2018)</f>
      </c>
      <c r="G36" s="692"/>
      <c r="H36" s="460" t="s">
        <v>420</v>
      </c>
      <c r="I36" s="692">
        <f>IF(I29="","",MONTH(AF35+1))</f>
      </c>
      <c r="J36" s="692"/>
      <c r="K36" s="460" t="s">
        <v>419</v>
      </c>
      <c r="L36" s="692">
        <f>IF(L29="","",DAY(AF35+1))</f>
      </c>
      <c r="M36" s="692"/>
      <c r="N36" s="460" t="s">
        <v>418</v>
      </c>
      <c r="O36" s="460"/>
      <c r="P36" s="460" t="s">
        <v>1041</v>
      </c>
      <c r="Q36" s="460"/>
      <c r="R36" s="689" t="str">
        <f>+C36</f>
        <v>令和</v>
      </c>
      <c r="S36" s="689"/>
      <c r="T36" s="460"/>
      <c r="U36" s="692">
        <f>IF(F29="","",U35+1)</f>
      </c>
      <c r="V36" s="692"/>
      <c r="W36" s="460" t="s">
        <v>420</v>
      </c>
      <c r="X36" s="692">
        <f>IF(I29="","",X35)</f>
      </c>
      <c r="Y36" s="692"/>
      <c r="Z36" s="460" t="s">
        <v>419</v>
      </c>
      <c r="AA36" s="692">
        <f>IF(L29="","",AA35)</f>
      </c>
      <c r="AB36" s="692"/>
      <c r="AC36" s="486" t="s">
        <v>418</v>
      </c>
      <c r="AD36" s="29"/>
      <c r="AE36" s="29" t="e">
        <f>DATEVALUE(C36&amp;F36&amp;H36&amp;I36&amp;K36&amp;L36&amp;N36)</f>
        <v>#VALUE!</v>
      </c>
      <c r="AF36" s="29" t="e">
        <f>DATEVALUE(R36&amp;U36&amp;W36&amp;X36&amp;Z36&amp;AA36&amp;AC36)</f>
        <v>#VALUE!</v>
      </c>
    </row>
    <row r="37" spans="1:32" ht="5.25" customHeight="1">
      <c r="A37" s="29"/>
      <c r="B37" s="291"/>
      <c r="C37" s="286"/>
      <c r="D37" s="286"/>
      <c r="E37" s="30"/>
      <c r="F37" s="320"/>
      <c r="G37" s="320"/>
      <c r="H37" s="30"/>
      <c r="I37" s="320"/>
      <c r="J37" s="320"/>
      <c r="K37" s="30"/>
      <c r="L37" s="320"/>
      <c r="M37" s="320"/>
      <c r="N37" s="30"/>
      <c r="O37" s="30"/>
      <c r="P37" s="30"/>
      <c r="Q37" s="30"/>
      <c r="R37" s="286"/>
      <c r="S37" s="286"/>
      <c r="T37" s="30"/>
      <c r="U37" s="320"/>
      <c r="V37" s="320"/>
      <c r="W37" s="30"/>
      <c r="X37" s="320"/>
      <c r="Y37" s="320"/>
      <c r="Z37" s="30"/>
      <c r="AA37" s="320"/>
      <c r="AB37" s="320"/>
      <c r="AC37" s="483"/>
      <c r="AD37" s="29"/>
      <c r="AE37" s="29"/>
      <c r="AF37" s="29"/>
    </row>
    <row r="38" spans="1:32" ht="5.25" customHeight="1">
      <c r="A38" s="29"/>
      <c r="B38" s="289"/>
      <c r="C38" s="281"/>
      <c r="D38" s="281"/>
      <c r="E38" s="281"/>
      <c r="F38" s="61"/>
      <c r="G38" s="61"/>
      <c r="H38" s="281"/>
      <c r="I38" s="61"/>
      <c r="J38" s="61"/>
      <c r="K38" s="281"/>
      <c r="L38" s="61"/>
      <c r="M38" s="61"/>
      <c r="N38" s="281"/>
      <c r="O38" s="281"/>
      <c r="P38" s="281"/>
      <c r="Q38" s="281"/>
      <c r="R38" s="281"/>
      <c r="S38" s="281"/>
      <c r="T38" s="281"/>
      <c r="U38" s="61"/>
      <c r="V38" s="61"/>
      <c r="W38" s="281"/>
      <c r="X38" s="61"/>
      <c r="Y38" s="61"/>
      <c r="Z38" s="281"/>
      <c r="AA38" s="61"/>
      <c r="AB38" s="61"/>
      <c r="AC38" s="282"/>
      <c r="AD38" s="29"/>
      <c r="AE38" s="29"/>
      <c r="AF38" s="29"/>
    </row>
    <row r="39" spans="1:32" ht="19.5" customHeight="1">
      <c r="A39" s="29"/>
      <c r="B39" s="290" t="s">
        <v>1047</v>
      </c>
      <c r="C39" s="636" t="s">
        <v>1318</v>
      </c>
      <c r="D39" s="636"/>
      <c r="E39" s="29"/>
      <c r="F39" s="679"/>
      <c r="G39" s="679"/>
      <c r="H39" s="29" t="s">
        <v>420</v>
      </c>
      <c r="I39" s="679"/>
      <c r="J39" s="679"/>
      <c r="K39" s="29" t="s">
        <v>419</v>
      </c>
      <c r="L39" s="679"/>
      <c r="M39" s="679"/>
      <c r="N39" s="29" t="s">
        <v>418</v>
      </c>
      <c r="O39" s="29"/>
      <c r="P39" s="29"/>
      <c r="Q39" s="29"/>
      <c r="R39" s="29"/>
      <c r="S39" s="29"/>
      <c r="T39" s="29"/>
      <c r="W39" s="29"/>
      <c r="Z39" s="29"/>
      <c r="AC39" s="283"/>
      <c r="AD39" s="29"/>
      <c r="AE39" s="29" t="e">
        <f>DATEVALUE(C39&amp;F39&amp;H39&amp;I39&amp;K39&amp;L39&amp;N39)</f>
        <v>#VALUE!</v>
      </c>
      <c r="AF39" s="29"/>
    </row>
    <row r="40" spans="1:31" ht="5.25" customHeight="1">
      <c r="A40" s="29"/>
      <c r="B40" s="291"/>
      <c r="C40" s="30"/>
      <c r="D40" s="30"/>
      <c r="E40" s="30"/>
      <c r="F40" s="306"/>
      <c r="G40" s="306"/>
      <c r="H40" s="30"/>
      <c r="I40" s="306"/>
      <c r="J40" s="306"/>
      <c r="K40" s="30"/>
      <c r="L40" s="306"/>
      <c r="M40" s="306"/>
      <c r="N40" s="30"/>
      <c r="O40" s="30"/>
      <c r="P40" s="30"/>
      <c r="Q40" s="30"/>
      <c r="R40" s="30"/>
      <c r="S40" s="30"/>
      <c r="T40" s="30"/>
      <c r="U40" s="306"/>
      <c r="V40" s="306"/>
      <c r="W40" s="30"/>
      <c r="X40" s="306"/>
      <c r="Y40" s="306"/>
      <c r="Z40" s="30"/>
      <c r="AA40" s="306"/>
      <c r="AB40" s="306"/>
      <c r="AC40" s="284"/>
      <c r="AD40" s="29"/>
      <c r="AE40" s="29"/>
    </row>
  </sheetData>
  <sheetProtection sheet="1" formatCells="0"/>
  <mergeCells count="84">
    <mergeCell ref="C11:G11"/>
    <mergeCell ref="P11:T11"/>
    <mergeCell ref="L14:M14"/>
    <mergeCell ref="D5:G5"/>
    <mergeCell ref="C6:O6"/>
    <mergeCell ref="Q5:T5"/>
    <mergeCell ref="P6:AB6"/>
    <mergeCell ref="P7:AB7"/>
    <mergeCell ref="P8:AB8"/>
    <mergeCell ref="C7:O7"/>
    <mergeCell ref="C8:O8"/>
    <mergeCell ref="C9:O9"/>
    <mergeCell ref="C10:G10"/>
    <mergeCell ref="X34:Y34"/>
    <mergeCell ref="U26:V26"/>
    <mergeCell ref="P9:AB9"/>
    <mergeCell ref="P10:T10"/>
    <mergeCell ref="AA26:AB26"/>
    <mergeCell ref="P22:AB24"/>
    <mergeCell ref="AA29:AB29"/>
    <mergeCell ref="AA32:AB32"/>
    <mergeCell ref="AA33:AB33"/>
    <mergeCell ref="U29:V29"/>
    <mergeCell ref="X36:Y36"/>
    <mergeCell ref="U36:V36"/>
    <mergeCell ref="U33:V33"/>
    <mergeCell ref="U34:V34"/>
    <mergeCell ref="U35:V35"/>
    <mergeCell ref="X35:Y35"/>
    <mergeCell ref="R26:S26"/>
    <mergeCell ref="R29:S29"/>
    <mergeCell ref="AA35:AB35"/>
    <mergeCell ref="AA36:AB36"/>
    <mergeCell ref="X26:Y26"/>
    <mergeCell ref="X29:Y29"/>
    <mergeCell ref="X32:Y32"/>
    <mergeCell ref="X33:Y33"/>
    <mergeCell ref="AA34:AB34"/>
    <mergeCell ref="U32:V32"/>
    <mergeCell ref="R32:S32"/>
    <mergeCell ref="R33:S33"/>
    <mergeCell ref="R34:S34"/>
    <mergeCell ref="R35:S35"/>
    <mergeCell ref="L32:M32"/>
    <mergeCell ref="R36:S36"/>
    <mergeCell ref="L35:M35"/>
    <mergeCell ref="L34:M34"/>
    <mergeCell ref="L33:M33"/>
    <mergeCell ref="L26:M26"/>
    <mergeCell ref="L29:M29"/>
    <mergeCell ref="I34:J34"/>
    <mergeCell ref="I39:J39"/>
    <mergeCell ref="I32:J32"/>
    <mergeCell ref="I33:J33"/>
    <mergeCell ref="I35:J35"/>
    <mergeCell ref="I36:J36"/>
    <mergeCell ref="L39:M39"/>
    <mergeCell ref="L36:M36"/>
    <mergeCell ref="C34:D34"/>
    <mergeCell ref="C35:D35"/>
    <mergeCell ref="C36:D36"/>
    <mergeCell ref="C26:D26"/>
    <mergeCell ref="F39:G39"/>
    <mergeCell ref="F32:G32"/>
    <mergeCell ref="F33:G33"/>
    <mergeCell ref="F34:G34"/>
    <mergeCell ref="F35:G35"/>
    <mergeCell ref="F36:G36"/>
    <mergeCell ref="C32:D32"/>
    <mergeCell ref="F20:G20"/>
    <mergeCell ref="I20:J20"/>
    <mergeCell ref="C23:D23"/>
    <mergeCell ref="F23:G23"/>
    <mergeCell ref="C33:D33"/>
    <mergeCell ref="F26:G26"/>
    <mergeCell ref="F29:G29"/>
    <mergeCell ref="I26:J26"/>
    <mergeCell ref="I29:J29"/>
    <mergeCell ref="I23:J23"/>
    <mergeCell ref="C14:D14"/>
    <mergeCell ref="C17:H17"/>
    <mergeCell ref="C20:D20"/>
    <mergeCell ref="F14:G14"/>
    <mergeCell ref="I14:J14"/>
  </mergeCells>
  <dataValidations count="3">
    <dataValidation type="list" allowBlank="1" showInputMessage="1" showErrorMessage="1" sqref="C32:D36 D38:E38 D31:E31 C30:C31 C15:C16 C25:E25 C27:C28 C37:C38 C40:E40">
      <formula1>"明治,大正,昭和,平成"</formula1>
    </dataValidation>
    <dataValidation type="list" allowBlank="1" showInputMessage="1" sqref="C17:H17">
      <formula1>"― "</formula1>
    </dataValidation>
    <dataValidation type="list" allowBlank="1" showInputMessage="1" showErrorMessage="1" sqref="C14:D14 C26:D26 C29:D29 C39:D39">
      <formula1>"明治,大正,昭和,平成,令和"</formula1>
    </dataValidation>
  </dataValidations>
  <printOptions horizontalCentered="1"/>
  <pageMargins left="0.984251968503937" right="0.7874015748031497" top="0.984251968503937" bottom="0.7874015748031497" header="0.31496062992125984" footer="0.31496062992125984"/>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BF26"/>
  <sheetViews>
    <sheetView view="pageBreakPreview" zoomScale="115" zoomScaleSheetLayoutView="115" zoomScalePageLayoutView="0" workbookViewId="0" topLeftCell="A13">
      <selection activeCell="BE4" sqref="BE4"/>
    </sheetView>
  </sheetViews>
  <sheetFormatPr defaultColWidth="9.00390625" defaultRowHeight="15"/>
  <cols>
    <col min="1" max="1" width="9.00390625" style="369" customWidth="1"/>
    <col min="2" max="2" width="11.7109375" style="369" customWidth="1"/>
    <col min="3" max="11" width="3.28125" style="369" customWidth="1"/>
    <col min="12" max="12" width="6.7109375" style="369" customWidth="1"/>
    <col min="13" max="13" width="7.7109375" style="369" customWidth="1"/>
    <col min="14" max="14" width="8.7109375" style="369" customWidth="1"/>
    <col min="15" max="26" width="3.28125" style="369" customWidth="1"/>
    <col min="27" max="27" width="5.140625" style="369" customWidth="1"/>
    <col min="28" max="58" width="2.7109375" style="369" customWidth="1"/>
    <col min="59" max="16384" width="9.00390625" style="369" customWidth="1"/>
  </cols>
  <sheetData>
    <row r="1" spans="2:50" s="470" customFormat="1" ht="13.5">
      <c r="B1" s="368" t="s">
        <v>1071</v>
      </c>
      <c r="C1" s="368"/>
      <c r="AX1" s="471"/>
    </row>
    <row r="2" spans="2:50" s="472" customFormat="1" ht="7.5" customHeight="1">
      <c r="B2" s="370"/>
      <c r="C2" s="370"/>
      <c r="AX2" s="473"/>
    </row>
    <row r="3" spans="2:58" s="474" customFormat="1" ht="75" customHeight="1">
      <c r="B3" s="2113" t="s">
        <v>134</v>
      </c>
      <c r="C3" s="627" t="s">
        <v>1160</v>
      </c>
      <c r="D3" s="628" t="s">
        <v>1161</v>
      </c>
      <c r="E3" s="628" t="s">
        <v>1162</v>
      </c>
      <c r="F3" s="629" t="s">
        <v>1163</v>
      </c>
      <c r="G3" s="1623" t="s">
        <v>1185</v>
      </c>
      <c r="H3" s="1371"/>
      <c r="I3" s="1371"/>
      <c r="J3" s="1371"/>
      <c r="K3" s="1372"/>
      <c r="L3" s="1615" t="s">
        <v>19</v>
      </c>
      <c r="M3" s="1616"/>
      <c r="N3" s="1617"/>
      <c r="O3" s="1615" t="s">
        <v>20</v>
      </c>
      <c r="P3" s="1616"/>
      <c r="Q3" s="1616"/>
      <c r="R3" s="1616"/>
      <c r="S3" s="1616"/>
      <c r="T3" s="1616"/>
      <c r="U3" s="1616"/>
      <c r="V3" s="1616"/>
      <c r="W3" s="1616"/>
      <c r="X3" s="1616"/>
      <c r="Y3" s="1616"/>
      <c r="Z3" s="1616"/>
      <c r="AA3" s="1617"/>
      <c r="AB3" s="1623" t="s">
        <v>1002</v>
      </c>
      <c r="AC3" s="1624"/>
      <c r="AD3" s="1624"/>
      <c r="AE3" s="1624"/>
      <c r="AF3" s="1624"/>
      <c r="AG3" s="1624"/>
      <c r="AH3" s="1624"/>
      <c r="AI3" s="1625"/>
      <c r="AJ3" s="1623" t="s">
        <v>21</v>
      </c>
      <c r="AK3" s="1624"/>
      <c r="AL3" s="1624"/>
      <c r="AM3" s="1624"/>
      <c r="AN3" s="1624"/>
      <c r="AO3" s="1624"/>
      <c r="AP3" s="1624"/>
      <c r="AQ3" s="1624"/>
      <c r="AR3" s="1624"/>
      <c r="AS3" s="1624"/>
      <c r="AT3" s="1624"/>
      <c r="AU3" s="1624"/>
      <c r="AV3" s="1624"/>
      <c r="AW3" s="1624"/>
      <c r="AX3" s="1624"/>
      <c r="AY3" s="1624"/>
      <c r="AZ3" s="1624"/>
      <c r="BA3" s="1371"/>
      <c r="BB3" s="1371"/>
      <c r="BC3" s="1371"/>
      <c r="BD3" s="1372"/>
      <c r="BE3" s="1772" t="s">
        <v>1159</v>
      </c>
      <c r="BF3" s="2112"/>
    </row>
    <row r="4" spans="1:58" s="472" customFormat="1" ht="270" customHeight="1">
      <c r="A4" s="475" t="s">
        <v>846</v>
      </c>
      <c r="B4" s="2114"/>
      <c r="C4" s="630" t="s">
        <v>1258</v>
      </c>
      <c r="D4" s="631" t="s">
        <v>1259</v>
      </c>
      <c r="E4" s="631" t="s">
        <v>1260</v>
      </c>
      <c r="F4" s="632" t="s">
        <v>1261</v>
      </c>
      <c r="G4" s="570" t="s">
        <v>1257</v>
      </c>
      <c r="H4" s="542" t="s">
        <v>1253</v>
      </c>
      <c r="I4" s="542" t="s">
        <v>1254</v>
      </c>
      <c r="J4" s="542" t="s">
        <v>1255</v>
      </c>
      <c r="K4" s="571" t="s">
        <v>1256</v>
      </c>
      <c r="L4" s="541" t="s">
        <v>1262</v>
      </c>
      <c r="M4" s="542" t="s">
        <v>1263</v>
      </c>
      <c r="N4" s="543" t="s">
        <v>1264</v>
      </c>
      <c r="O4" s="371">
        <f>IF('【基本情報】'!F20="","",IF(SUM(P4)-1=0,12,SUM(P4)-1))</f>
      </c>
      <c r="P4" s="372">
        <f>IF('【基本情報】'!F20="","",IF(SUM(Q4)-1=0,12,SUM(Q4)-1))</f>
      </c>
      <c r="Q4" s="372">
        <f>IF('【基本情報】'!F20="","",IF(SUM(R4)-1=0,12,SUM(R4)-1))</f>
      </c>
      <c r="R4" s="372">
        <f>IF('【基本情報】'!F20="","",IF(SUM(S4)-1=0,12,SUM(S4)-1))</f>
      </c>
      <c r="S4" s="372">
        <f>IF('【基本情報】'!F20="","",IF(SUM(T4)-1=0,12,SUM(T4)-1))</f>
      </c>
      <c r="T4" s="372">
        <f>IF('【基本情報】'!F20="","",IF(SUM(U4)-1=0,12,SUM(U4)-1))</f>
      </c>
      <c r="U4" s="372">
        <f>IF('【基本情報】'!F20="","",IF(SUM(V4)-1=0,12,SUM(V4)-1))</f>
      </c>
      <c r="V4" s="372">
        <f>IF('【基本情報】'!F20="","",IF(SUM(W4)-1=0,12,SUM(W4)-1))</f>
      </c>
      <c r="W4" s="372">
        <f>IF('【基本情報】'!F20="","",IF(SUM(X4)-1=0,12,SUM(X4)-1))</f>
      </c>
      <c r="X4" s="372">
        <f>IF('【基本情報】'!F20="","",IF(SUM(Y4)-1=0,12,SUM(Y4)-1))</f>
      </c>
      <c r="Y4" s="372">
        <f>IF('【基本情報】'!F20="","",IF(SUM(Z4)-1=0,12,SUM(Z4)-1))</f>
      </c>
      <c r="Z4" s="372">
        <f ca="1">IF('【基本情報】'!F20="","",MONTH(DATE(YEAR(NOW()),'【基本情報】'!F20,'【基本情報】'!I20)))</f>
      </c>
      <c r="AA4" s="373" t="s">
        <v>414</v>
      </c>
      <c r="AB4" s="550" t="s">
        <v>1265</v>
      </c>
      <c r="AC4" s="551" t="s">
        <v>1266</v>
      </c>
      <c r="AD4" s="551" t="s">
        <v>1267</v>
      </c>
      <c r="AE4" s="551" t="s">
        <v>1268</v>
      </c>
      <c r="AF4" s="551" t="s">
        <v>1269</v>
      </c>
      <c r="AG4" s="551" t="s">
        <v>1270</v>
      </c>
      <c r="AH4" s="551" t="s">
        <v>1271</v>
      </c>
      <c r="AI4" s="552" t="s">
        <v>1272</v>
      </c>
      <c r="AJ4" s="550" t="s">
        <v>1273</v>
      </c>
      <c r="AK4" s="551" t="s">
        <v>1274</v>
      </c>
      <c r="AL4" s="551" t="s">
        <v>1275</v>
      </c>
      <c r="AM4" s="551" t="s">
        <v>1276</v>
      </c>
      <c r="AN4" s="551" t="s">
        <v>1277</v>
      </c>
      <c r="AO4" s="551" t="s">
        <v>1278</v>
      </c>
      <c r="AP4" s="551" t="s">
        <v>1279</v>
      </c>
      <c r="AQ4" s="551" t="s">
        <v>1280</v>
      </c>
      <c r="AR4" s="551" t="s">
        <v>1281</v>
      </c>
      <c r="AS4" s="551" t="s">
        <v>1282</v>
      </c>
      <c r="AT4" s="551" t="s">
        <v>1283</v>
      </c>
      <c r="AU4" s="551" t="s">
        <v>1284</v>
      </c>
      <c r="AV4" s="551" t="s">
        <v>1285</v>
      </c>
      <c r="AW4" s="553" t="s">
        <v>1286</v>
      </c>
      <c r="AX4" s="551" t="s">
        <v>1287</v>
      </c>
      <c r="AY4" s="551" t="s">
        <v>1288</v>
      </c>
      <c r="AZ4" s="551" t="s">
        <v>1289</v>
      </c>
      <c r="BA4" s="572" t="s">
        <v>1290</v>
      </c>
      <c r="BB4" s="551" t="s">
        <v>1291</v>
      </c>
      <c r="BC4" s="551" t="s">
        <v>1292</v>
      </c>
      <c r="BD4" s="572" t="s">
        <v>1293</v>
      </c>
      <c r="BE4" s="550" t="s">
        <v>1294</v>
      </c>
      <c r="BF4" s="552" t="s">
        <v>1295</v>
      </c>
    </row>
    <row r="5" spans="1:58" s="374" customFormat="1" ht="15" customHeight="1">
      <c r="A5" s="362">
        <v>16664</v>
      </c>
      <c r="B5" s="490"/>
      <c r="C5" s="493"/>
      <c r="D5" s="363">
        <f aca="true" ca="1" t="shared" si="0" ref="D5:D19">IF(A5="","",+DATEDIF(A5,TODAY(),"Y"))</f>
        <v>78</v>
      </c>
      <c r="E5" s="496"/>
      <c r="F5" s="497"/>
      <c r="G5" s="511"/>
      <c r="H5" s="496"/>
      <c r="I5" s="496"/>
      <c r="J5" s="496"/>
      <c r="K5" s="497"/>
      <c r="L5" s="498"/>
      <c r="M5" s="499"/>
      <c r="N5" s="500"/>
      <c r="O5" s="498"/>
      <c r="P5" s="499"/>
      <c r="Q5" s="499"/>
      <c r="R5" s="499"/>
      <c r="S5" s="499"/>
      <c r="T5" s="499"/>
      <c r="U5" s="499"/>
      <c r="V5" s="499"/>
      <c r="W5" s="499"/>
      <c r="X5" s="499"/>
      <c r="Y5" s="499"/>
      <c r="Z5" s="499"/>
      <c r="AA5" s="514">
        <f>IF(SUM(O5:Z5)=0,"",SUM(O5:Z5))</f>
      </c>
      <c r="AB5" s="511"/>
      <c r="AC5" s="496"/>
      <c r="AD5" s="496"/>
      <c r="AE5" s="496"/>
      <c r="AF5" s="496"/>
      <c r="AG5" s="496"/>
      <c r="AH5" s="496"/>
      <c r="AI5" s="497"/>
      <c r="AJ5" s="511"/>
      <c r="AK5" s="496"/>
      <c r="AL5" s="496"/>
      <c r="AM5" s="496"/>
      <c r="AN5" s="496"/>
      <c r="AO5" s="496"/>
      <c r="AP5" s="496"/>
      <c r="AQ5" s="496"/>
      <c r="AR5" s="496"/>
      <c r="AS5" s="496"/>
      <c r="AT5" s="496"/>
      <c r="AU5" s="496"/>
      <c r="AV5" s="496"/>
      <c r="AW5" s="496"/>
      <c r="AX5" s="496"/>
      <c r="AY5" s="496"/>
      <c r="AZ5" s="565"/>
      <c r="BA5" s="556"/>
      <c r="BB5" s="556"/>
      <c r="BC5" s="556"/>
      <c r="BD5" s="573"/>
      <c r="BE5" s="560"/>
      <c r="BF5" s="497"/>
    </row>
    <row r="6" spans="1:58" s="374" customFormat="1" ht="15" customHeight="1">
      <c r="A6" s="364"/>
      <c r="B6" s="491"/>
      <c r="C6" s="494"/>
      <c r="D6" s="365">
        <f ca="1" t="shared" si="0"/>
      </c>
      <c r="E6" s="501"/>
      <c r="F6" s="502"/>
      <c r="G6" s="512"/>
      <c r="H6" s="501"/>
      <c r="I6" s="501"/>
      <c r="J6" s="501"/>
      <c r="K6" s="502"/>
      <c r="L6" s="503"/>
      <c r="M6" s="504"/>
      <c r="N6" s="505"/>
      <c r="O6" s="503"/>
      <c r="P6" s="504"/>
      <c r="Q6" s="504"/>
      <c r="R6" s="504"/>
      <c r="S6" s="504"/>
      <c r="T6" s="504"/>
      <c r="U6" s="504"/>
      <c r="V6" s="504"/>
      <c r="W6" s="504"/>
      <c r="X6" s="504"/>
      <c r="Y6" s="504"/>
      <c r="Z6" s="504"/>
      <c r="AA6" s="515">
        <f aca="true" t="shared" si="1" ref="AA6:AA19">IF(SUM(O6:Z6)=0,"",SUM(O6:Z6))</f>
      </c>
      <c r="AB6" s="512"/>
      <c r="AC6" s="501"/>
      <c r="AD6" s="501"/>
      <c r="AE6" s="501"/>
      <c r="AF6" s="501"/>
      <c r="AG6" s="501"/>
      <c r="AH6" s="501"/>
      <c r="AI6" s="502"/>
      <c r="AJ6" s="512"/>
      <c r="AK6" s="501"/>
      <c r="AL6" s="501"/>
      <c r="AM6" s="501"/>
      <c r="AN6" s="501"/>
      <c r="AO6" s="501"/>
      <c r="AP6" s="501"/>
      <c r="AQ6" s="501"/>
      <c r="AR6" s="501"/>
      <c r="AS6" s="501"/>
      <c r="AT6" s="501"/>
      <c r="AU6" s="501"/>
      <c r="AV6" s="501"/>
      <c r="AW6" s="501"/>
      <c r="AX6" s="501"/>
      <c r="AY6" s="501"/>
      <c r="AZ6" s="566"/>
      <c r="BA6" s="501"/>
      <c r="BB6" s="501"/>
      <c r="BC6" s="501"/>
      <c r="BD6" s="566"/>
      <c r="BE6" s="512"/>
      <c r="BF6" s="502"/>
    </row>
    <row r="7" spans="1:58" s="374" customFormat="1" ht="15" customHeight="1">
      <c r="A7" s="364"/>
      <c r="B7" s="491"/>
      <c r="C7" s="494"/>
      <c r="D7" s="365">
        <f ca="1" t="shared" si="0"/>
      </c>
      <c r="E7" s="501"/>
      <c r="F7" s="502"/>
      <c r="G7" s="512"/>
      <c r="H7" s="501"/>
      <c r="I7" s="501"/>
      <c r="J7" s="501"/>
      <c r="K7" s="502"/>
      <c r="L7" s="503"/>
      <c r="M7" s="504"/>
      <c r="N7" s="505"/>
      <c r="O7" s="503"/>
      <c r="P7" s="504"/>
      <c r="Q7" s="504"/>
      <c r="R7" s="504"/>
      <c r="S7" s="504"/>
      <c r="T7" s="504"/>
      <c r="U7" s="504"/>
      <c r="V7" s="504"/>
      <c r="W7" s="504"/>
      <c r="X7" s="504"/>
      <c r="Y7" s="504"/>
      <c r="Z7" s="504"/>
      <c r="AA7" s="515">
        <f t="shared" si="1"/>
      </c>
      <c r="AB7" s="512"/>
      <c r="AC7" s="501"/>
      <c r="AD7" s="501"/>
      <c r="AE7" s="501"/>
      <c r="AF7" s="501"/>
      <c r="AG7" s="501"/>
      <c r="AH7" s="501"/>
      <c r="AI7" s="502"/>
      <c r="AJ7" s="512"/>
      <c r="AK7" s="501"/>
      <c r="AL7" s="501"/>
      <c r="AM7" s="501"/>
      <c r="AN7" s="501"/>
      <c r="AO7" s="501"/>
      <c r="AP7" s="501"/>
      <c r="AQ7" s="501"/>
      <c r="AR7" s="501"/>
      <c r="AS7" s="501"/>
      <c r="AT7" s="501"/>
      <c r="AU7" s="501"/>
      <c r="AV7" s="501"/>
      <c r="AW7" s="501"/>
      <c r="AX7" s="501"/>
      <c r="AY7" s="501"/>
      <c r="AZ7" s="566"/>
      <c r="BA7" s="501"/>
      <c r="BB7" s="501"/>
      <c r="BC7" s="501"/>
      <c r="BD7" s="566"/>
      <c r="BE7" s="512"/>
      <c r="BF7" s="502"/>
    </row>
    <row r="8" spans="1:58" s="374" customFormat="1" ht="15" customHeight="1">
      <c r="A8" s="364"/>
      <c r="B8" s="491"/>
      <c r="C8" s="494"/>
      <c r="D8" s="365">
        <f ca="1" t="shared" si="0"/>
      </c>
      <c r="E8" s="501"/>
      <c r="F8" s="502"/>
      <c r="G8" s="512"/>
      <c r="H8" s="501"/>
      <c r="I8" s="501"/>
      <c r="J8" s="501"/>
      <c r="K8" s="502"/>
      <c r="L8" s="503"/>
      <c r="M8" s="504"/>
      <c r="N8" s="505"/>
      <c r="O8" s="503"/>
      <c r="P8" s="504"/>
      <c r="Q8" s="504"/>
      <c r="R8" s="504"/>
      <c r="S8" s="504"/>
      <c r="T8" s="504"/>
      <c r="U8" s="504"/>
      <c r="V8" s="504"/>
      <c r="W8" s="504"/>
      <c r="X8" s="504"/>
      <c r="Y8" s="504"/>
      <c r="Z8" s="504"/>
      <c r="AA8" s="515">
        <f t="shared" si="1"/>
      </c>
      <c r="AB8" s="512"/>
      <c r="AC8" s="501"/>
      <c r="AD8" s="501"/>
      <c r="AE8" s="501"/>
      <c r="AF8" s="501"/>
      <c r="AG8" s="501"/>
      <c r="AH8" s="501"/>
      <c r="AI8" s="502"/>
      <c r="AJ8" s="512"/>
      <c r="AK8" s="501"/>
      <c r="AL8" s="501"/>
      <c r="AM8" s="501"/>
      <c r="AN8" s="501"/>
      <c r="AO8" s="501"/>
      <c r="AP8" s="501"/>
      <c r="AQ8" s="501"/>
      <c r="AR8" s="501"/>
      <c r="AS8" s="501"/>
      <c r="AT8" s="501"/>
      <c r="AU8" s="501"/>
      <c r="AV8" s="501"/>
      <c r="AW8" s="501"/>
      <c r="AX8" s="501"/>
      <c r="AY8" s="501"/>
      <c r="AZ8" s="566"/>
      <c r="BA8" s="501"/>
      <c r="BB8" s="501"/>
      <c r="BC8" s="501"/>
      <c r="BD8" s="566"/>
      <c r="BE8" s="512"/>
      <c r="BF8" s="502"/>
    </row>
    <row r="9" spans="1:58" s="374" customFormat="1" ht="15" customHeight="1">
      <c r="A9" s="364"/>
      <c r="B9" s="491"/>
      <c r="C9" s="494"/>
      <c r="D9" s="365">
        <f ca="1" t="shared" si="0"/>
      </c>
      <c r="E9" s="501"/>
      <c r="F9" s="502"/>
      <c r="G9" s="512"/>
      <c r="H9" s="501"/>
      <c r="I9" s="501"/>
      <c r="J9" s="501"/>
      <c r="K9" s="502"/>
      <c r="L9" s="503"/>
      <c r="M9" s="504"/>
      <c r="N9" s="505"/>
      <c r="O9" s="503"/>
      <c r="P9" s="504"/>
      <c r="Q9" s="504"/>
      <c r="R9" s="504"/>
      <c r="S9" s="504"/>
      <c r="T9" s="504"/>
      <c r="U9" s="504"/>
      <c r="V9" s="504"/>
      <c r="W9" s="504"/>
      <c r="X9" s="504"/>
      <c r="Y9" s="504"/>
      <c r="Z9" s="504"/>
      <c r="AA9" s="515">
        <f t="shared" si="1"/>
      </c>
      <c r="AB9" s="512"/>
      <c r="AC9" s="501"/>
      <c r="AD9" s="501"/>
      <c r="AE9" s="501"/>
      <c r="AF9" s="501"/>
      <c r="AG9" s="501"/>
      <c r="AH9" s="501"/>
      <c r="AI9" s="502"/>
      <c r="AJ9" s="512"/>
      <c r="AK9" s="501"/>
      <c r="AL9" s="501"/>
      <c r="AM9" s="501"/>
      <c r="AN9" s="501"/>
      <c r="AO9" s="501"/>
      <c r="AP9" s="501"/>
      <c r="AQ9" s="501"/>
      <c r="AR9" s="501"/>
      <c r="AS9" s="501"/>
      <c r="AT9" s="501"/>
      <c r="AU9" s="501"/>
      <c r="AV9" s="501"/>
      <c r="AW9" s="501"/>
      <c r="AX9" s="501"/>
      <c r="AY9" s="501"/>
      <c r="AZ9" s="566"/>
      <c r="BA9" s="501"/>
      <c r="BB9" s="501"/>
      <c r="BC9" s="501"/>
      <c r="BD9" s="566"/>
      <c r="BE9" s="512"/>
      <c r="BF9" s="502"/>
    </row>
    <row r="10" spans="1:58" s="374" customFormat="1" ht="15" customHeight="1">
      <c r="A10" s="364"/>
      <c r="B10" s="491"/>
      <c r="C10" s="494"/>
      <c r="D10" s="365">
        <f ca="1" t="shared" si="0"/>
      </c>
      <c r="E10" s="501"/>
      <c r="F10" s="502"/>
      <c r="G10" s="512"/>
      <c r="H10" s="501"/>
      <c r="I10" s="501"/>
      <c r="J10" s="501"/>
      <c r="K10" s="502"/>
      <c r="L10" s="503"/>
      <c r="M10" s="504"/>
      <c r="N10" s="505"/>
      <c r="O10" s="503"/>
      <c r="P10" s="504"/>
      <c r="Q10" s="504"/>
      <c r="R10" s="504"/>
      <c r="S10" s="504"/>
      <c r="T10" s="504"/>
      <c r="U10" s="504"/>
      <c r="V10" s="504"/>
      <c r="W10" s="504"/>
      <c r="X10" s="504"/>
      <c r="Y10" s="504"/>
      <c r="Z10" s="504"/>
      <c r="AA10" s="515">
        <f t="shared" si="1"/>
      </c>
      <c r="AB10" s="512"/>
      <c r="AC10" s="501"/>
      <c r="AD10" s="501"/>
      <c r="AE10" s="501"/>
      <c r="AF10" s="501"/>
      <c r="AG10" s="501"/>
      <c r="AH10" s="501"/>
      <c r="AI10" s="502"/>
      <c r="AJ10" s="512"/>
      <c r="AK10" s="501"/>
      <c r="AL10" s="501"/>
      <c r="AM10" s="501"/>
      <c r="AN10" s="501"/>
      <c r="AO10" s="501"/>
      <c r="AP10" s="501"/>
      <c r="AQ10" s="501"/>
      <c r="AR10" s="501"/>
      <c r="AS10" s="501"/>
      <c r="AT10" s="501"/>
      <c r="AU10" s="501"/>
      <c r="AV10" s="501"/>
      <c r="AW10" s="501"/>
      <c r="AX10" s="501"/>
      <c r="AY10" s="501"/>
      <c r="AZ10" s="566"/>
      <c r="BA10" s="501"/>
      <c r="BB10" s="501"/>
      <c r="BC10" s="501"/>
      <c r="BD10" s="566"/>
      <c r="BE10" s="512"/>
      <c r="BF10" s="502"/>
    </row>
    <row r="11" spans="1:58" s="374" customFormat="1" ht="15" customHeight="1">
      <c r="A11" s="364"/>
      <c r="B11" s="491"/>
      <c r="C11" s="494"/>
      <c r="D11" s="365">
        <f ca="1" t="shared" si="0"/>
      </c>
      <c r="E11" s="501"/>
      <c r="F11" s="502"/>
      <c r="G11" s="512"/>
      <c r="H11" s="501"/>
      <c r="I11" s="501"/>
      <c r="J11" s="501"/>
      <c r="K11" s="502"/>
      <c r="L11" s="503"/>
      <c r="M11" s="504"/>
      <c r="N11" s="505"/>
      <c r="O11" s="503"/>
      <c r="P11" s="504"/>
      <c r="Q11" s="504"/>
      <c r="R11" s="504"/>
      <c r="S11" s="504"/>
      <c r="T11" s="504"/>
      <c r="U11" s="504"/>
      <c r="V11" s="504"/>
      <c r="W11" s="504"/>
      <c r="X11" s="504"/>
      <c r="Y11" s="504"/>
      <c r="Z11" s="504"/>
      <c r="AA11" s="515">
        <f t="shared" si="1"/>
      </c>
      <c r="AB11" s="512"/>
      <c r="AC11" s="501"/>
      <c r="AD11" s="501"/>
      <c r="AE11" s="501"/>
      <c r="AF11" s="501"/>
      <c r="AG11" s="501"/>
      <c r="AH11" s="501"/>
      <c r="AI11" s="502"/>
      <c r="AJ11" s="512"/>
      <c r="AK11" s="501"/>
      <c r="AL11" s="501"/>
      <c r="AM11" s="501"/>
      <c r="AN11" s="501"/>
      <c r="AO11" s="501"/>
      <c r="AP11" s="501"/>
      <c r="AQ11" s="501"/>
      <c r="AR11" s="501"/>
      <c r="AS11" s="501"/>
      <c r="AT11" s="501"/>
      <c r="AU11" s="501"/>
      <c r="AV11" s="501"/>
      <c r="AW11" s="501"/>
      <c r="AX11" s="501"/>
      <c r="AY11" s="501"/>
      <c r="AZ11" s="566"/>
      <c r="BA11" s="501"/>
      <c r="BB11" s="501"/>
      <c r="BC11" s="501"/>
      <c r="BD11" s="566"/>
      <c r="BE11" s="512"/>
      <c r="BF11" s="502"/>
    </row>
    <row r="12" spans="1:58" s="374" customFormat="1" ht="15" customHeight="1">
      <c r="A12" s="364"/>
      <c r="B12" s="491"/>
      <c r="C12" s="494"/>
      <c r="D12" s="365">
        <f ca="1" t="shared" si="0"/>
      </c>
      <c r="E12" s="501"/>
      <c r="F12" s="502"/>
      <c r="G12" s="512"/>
      <c r="H12" s="501"/>
      <c r="I12" s="501"/>
      <c r="J12" s="501"/>
      <c r="K12" s="502"/>
      <c r="L12" s="503"/>
      <c r="M12" s="504"/>
      <c r="N12" s="505"/>
      <c r="O12" s="503"/>
      <c r="P12" s="504"/>
      <c r="Q12" s="504"/>
      <c r="R12" s="504"/>
      <c r="S12" s="504"/>
      <c r="T12" s="504"/>
      <c r="U12" s="504"/>
      <c r="V12" s="504"/>
      <c r="W12" s="504"/>
      <c r="X12" s="504"/>
      <c r="Y12" s="504"/>
      <c r="Z12" s="504"/>
      <c r="AA12" s="515">
        <f t="shared" si="1"/>
      </c>
      <c r="AB12" s="512"/>
      <c r="AC12" s="501"/>
      <c r="AD12" s="501"/>
      <c r="AE12" s="501"/>
      <c r="AF12" s="501"/>
      <c r="AG12" s="501"/>
      <c r="AH12" s="501"/>
      <c r="AI12" s="502"/>
      <c r="AJ12" s="512"/>
      <c r="AK12" s="501"/>
      <c r="AL12" s="501"/>
      <c r="AM12" s="501"/>
      <c r="AN12" s="501"/>
      <c r="AO12" s="501"/>
      <c r="AP12" s="501"/>
      <c r="AQ12" s="501"/>
      <c r="AR12" s="501"/>
      <c r="AS12" s="501"/>
      <c r="AT12" s="501"/>
      <c r="AU12" s="501"/>
      <c r="AV12" s="501"/>
      <c r="AW12" s="501"/>
      <c r="AX12" s="501"/>
      <c r="AY12" s="501"/>
      <c r="AZ12" s="566"/>
      <c r="BA12" s="501"/>
      <c r="BB12" s="501"/>
      <c r="BC12" s="501"/>
      <c r="BD12" s="566"/>
      <c r="BE12" s="512"/>
      <c r="BF12" s="502"/>
    </row>
    <row r="13" spans="1:58" s="374" customFormat="1" ht="15" customHeight="1">
      <c r="A13" s="364"/>
      <c r="B13" s="491"/>
      <c r="C13" s="494"/>
      <c r="D13" s="365">
        <f ca="1" t="shared" si="0"/>
      </c>
      <c r="E13" s="501"/>
      <c r="F13" s="502"/>
      <c r="G13" s="512"/>
      <c r="H13" s="501"/>
      <c r="I13" s="501"/>
      <c r="J13" s="501"/>
      <c r="K13" s="502"/>
      <c r="L13" s="503"/>
      <c r="M13" s="504"/>
      <c r="N13" s="505"/>
      <c r="O13" s="503"/>
      <c r="P13" s="504"/>
      <c r="Q13" s="504"/>
      <c r="R13" s="504"/>
      <c r="S13" s="504"/>
      <c r="T13" s="504"/>
      <c r="U13" s="504"/>
      <c r="V13" s="504"/>
      <c r="W13" s="504"/>
      <c r="X13" s="504"/>
      <c r="Y13" s="504"/>
      <c r="Z13" s="504"/>
      <c r="AA13" s="515">
        <f t="shared" si="1"/>
      </c>
      <c r="AB13" s="512"/>
      <c r="AC13" s="501"/>
      <c r="AD13" s="501"/>
      <c r="AE13" s="501"/>
      <c r="AF13" s="501"/>
      <c r="AG13" s="501"/>
      <c r="AH13" s="501"/>
      <c r="AI13" s="502"/>
      <c r="AJ13" s="512"/>
      <c r="AK13" s="501"/>
      <c r="AL13" s="501"/>
      <c r="AM13" s="501"/>
      <c r="AN13" s="501"/>
      <c r="AO13" s="501"/>
      <c r="AP13" s="501"/>
      <c r="AQ13" s="501"/>
      <c r="AR13" s="501"/>
      <c r="AS13" s="501"/>
      <c r="AT13" s="501"/>
      <c r="AU13" s="501"/>
      <c r="AV13" s="501"/>
      <c r="AW13" s="501"/>
      <c r="AX13" s="501"/>
      <c r="AY13" s="501"/>
      <c r="AZ13" s="566"/>
      <c r="BA13" s="501"/>
      <c r="BB13" s="501"/>
      <c r="BC13" s="501"/>
      <c r="BD13" s="566"/>
      <c r="BE13" s="512"/>
      <c r="BF13" s="502"/>
    </row>
    <row r="14" spans="1:58" s="374" customFormat="1" ht="15" customHeight="1">
      <c r="A14" s="364"/>
      <c r="B14" s="491"/>
      <c r="C14" s="494"/>
      <c r="D14" s="365">
        <f ca="1" t="shared" si="0"/>
      </c>
      <c r="E14" s="501"/>
      <c r="F14" s="502"/>
      <c r="G14" s="512"/>
      <c r="H14" s="501"/>
      <c r="I14" s="501"/>
      <c r="J14" s="501"/>
      <c r="K14" s="502"/>
      <c r="L14" s="503"/>
      <c r="M14" s="504"/>
      <c r="N14" s="505"/>
      <c r="O14" s="503"/>
      <c r="P14" s="504"/>
      <c r="Q14" s="504"/>
      <c r="R14" s="504"/>
      <c r="S14" s="504"/>
      <c r="T14" s="504"/>
      <c r="U14" s="504"/>
      <c r="V14" s="504"/>
      <c r="W14" s="504"/>
      <c r="X14" s="504"/>
      <c r="Y14" s="504"/>
      <c r="Z14" s="504"/>
      <c r="AA14" s="515">
        <f t="shared" si="1"/>
      </c>
      <c r="AB14" s="512"/>
      <c r="AC14" s="501"/>
      <c r="AD14" s="501"/>
      <c r="AE14" s="501"/>
      <c r="AF14" s="501"/>
      <c r="AG14" s="501"/>
      <c r="AH14" s="501"/>
      <c r="AI14" s="502"/>
      <c r="AJ14" s="512"/>
      <c r="AK14" s="501"/>
      <c r="AL14" s="501"/>
      <c r="AM14" s="501"/>
      <c r="AN14" s="501"/>
      <c r="AO14" s="501"/>
      <c r="AP14" s="501"/>
      <c r="AQ14" s="501"/>
      <c r="AR14" s="501"/>
      <c r="AS14" s="501"/>
      <c r="AT14" s="501"/>
      <c r="AU14" s="501"/>
      <c r="AV14" s="501"/>
      <c r="AW14" s="501"/>
      <c r="AX14" s="501"/>
      <c r="AY14" s="501"/>
      <c r="AZ14" s="566"/>
      <c r="BA14" s="501"/>
      <c r="BB14" s="501"/>
      <c r="BC14" s="501"/>
      <c r="BD14" s="566"/>
      <c r="BE14" s="512"/>
      <c r="BF14" s="502"/>
    </row>
    <row r="15" spans="1:58" s="374" customFormat="1" ht="15" customHeight="1">
      <c r="A15" s="364"/>
      <c r="B15" s="491"/>
      <c r="C15" s="494"/>
      <c r="D15" s="365">
        <f ca="1" t="shared" si="0"/>
      </c>
      <c r="E15" s="501"/>
      <c r="F15" s="502"/>
      <c r="G15" s="512"/>
      <c r="H15" s="501"/>
      <c r="I15" s="501"/>
      <c r="J15" s="501"/>
      <c r="K15" s="502"/>
      <c r="L15" s="503"/>
      <c r="M15" s="504"/>
      <c r="N15" s="505"/>
      <c r="O15" s="503"/>
      <c r="P15" s="504"/>
      <c r="Q15" s="504"/>
      <c r="R15" s="504"/>
      <c r="S15" s="504"/>
      <c r="T15" s="504"/>
      <c r="U15" s="504"/>
      <c r="V15" s="504"/>
      <c r="W15" s="504"/>
      <c r="X15" s="504"/>
      <c r="Y15" s="504"/>
      <c r="Z15" s="504"/>
      <c r="AA15" s="515">
        <f t="shared" si="1"/>
      </c>
      <c r="AB15" s="512"/>
      <c r="AC15" s="501"/>
      <c r="AD15" s="501"/>
      <c r="AE15" s="501"/>
      <c r="AF15" s="501"/>
      <c r="AG15" s="501"/>
      <c r="AH15" s="501"/>
      <c r="AI15" s="502"/>
      <c r="AJ15" s="512"/>
      <c r="AK15" s="501"/>
      <c r="AL15" s="501"/>
      <c r="AM15" s="501"/>
      <c r="AN15" s="501"/>
      <c r="AO15" s="501"/>
      <c r="AP15" s="501"/>
      <c r="AQ15" s="501"/>
      <c r="AR15" s="501"/>
      <c r="AS15" s="501"/>
      <c r="AT15" s="501"/>
      <c r="AU15" s="501"/>
      <c r="AV15" s="501"/>
      <c r="AW15" s="501"/>
      <c r="AX15" s="501"/>
      <c r="AY15" s="501"/>
      <c r="AZ15" s="566"/>
      <c r="BA15" s="501"/>
      <c r="BB15" s="501"/>
      <c r="BC15" s="501"/>
      <c r="BD15" s="566"/>
      <c r="BE15" s="512"/>
      <c r="BF15" s="502"/>
    </row>
    <row r="16" spans="1:58" s="374" customFormat="1" ht="15" customHeight="1">
      <c r="A16" s="364"/>
      <c r="B16" s="491"/>
      <c r="C16" s="494"/>
      <c r="D16" s="365">
        <f ca="1" t="shared" si="0"/>
      </c>
      <c r="E16" s="501"/>
      <c r="F16" s="502"/>
      <c r="G16" s="512"/>
      <c r="H16" s="501"/>
      <c r="I16" s="501"/>
      <c r="J16" s="501"/>
      <c r="K16" s="502"/>
      <c r="L16" s="503"/>
      <c r="M16" s="504"/>
      <c r="N16" s="505"/>
      <c r="O16" s="503"/>
      <c r="P16" s="504"/>
      <c r="Q16" s="504"/>
      <c r="R16" s="504"/>
      <c r="S16" s="504"/>
      <c r="T16" s="504"/>
      <c r="U16" s="504"/>
      <c r="V16" s="504"/>
      <c r="W16" s="504"/>
      <c r="X16" s="504"/>
      <c r="Y16" s="504"/>
      <c r="Z16" s="504"/>
      <c r="AA16" s="515">
        <f t="shared" si="1"/>
      </c>
      <c r="AB16" s="512"/>
      <c r="AC16" s="501"/>
      <c r="AD16" s="501"/>
      <c r="AE16" s="501"/>
      <c r="AF16" s="501"/>
      <c r="AG16" s="501"/>
      <c r="AH16" s="501"/>
      <c r="AI16" s="502"/>
      <c r="AJ16" s="512"/>
      <c r="AK16" s="501"/>
      <c r="AL16" s="501"/>
      <c r="AM16" s="501"/>
      <c r="AN16" s="501"/>
      <c r="AO16" s="501"/>
      <c r="AP16" s="501"/>
      <c r="AQ16" s="501"/>
      <c r="AR16" s="501"/>
      <c r="AS16" s="501"/>
      <c r="AT16" s="501"/>
      <c r="AU16" s="501"/>
      <c r="AV16" s="501"/>
      <c r="AW16" s="501"/>
      <c r="AX16" s="501"/>
      <c r="AY16" s="501"/>
      <c r="AZ16" s="566"/>
      <c r="BA16" s="501"/>
      <c r="BB16" s="501"/>
      <c r="BC16" s="501"/>
      <c r="BD16" s="566"/>
      <c r="BE16" s="512"/>
      <c r="BF16" s="502"/>
    </row>
    <row r="17" spans="1:58" s="374" customFormat="1" ht="15" customHeight="1">
      <c r="A17" s="364"/>
      <c r="B17" s="491"/>
      <c r="C17" s="494"/>
      <c r="D17" s="365">
        <f ca="1" t="shared" si="0"/>
      </c>
      <c r="E17" s="501"/>
      <c r="F17" s="502"/>
      <c r="G17" s="512"/>
      <c r="H17" s="501"/>
      <c r="I17" s="501"/>
      <c r="J17" s="501"/>
      <c r="K17" s="502"/>
      <c r="L17" s="503"/>
      <c r="M17" s="504"/>
      <c r="N17" s="505"/>
      <c r="O17" s="503"/>
      <c r="P17" s="504"/>
      <c r="Q17" s="504"/>
      <c r="R17" s="504"/>
      <c r="S17" s="504"/>
      <c r="T17" s="504"/>
      <c r="U17" s="504"/>
      <c r="V17" s="504"/>
      <c r="W17" s="504"/>
      <c r="X17" s="504"/>
      <c r="Y17" s="504"/>
      <c r="Z17" s="504"/>
      <c r="AA17" s="515">
        <f t="shared" si="1"/>
      </c>
      <c r="AB17" s="512"/>
      <c r="AC17" s="501"/>
      <c r="AD17" s="501"/>
      <c r="AE17" s="501"/>
      <c r="AF17" s="501"/>
      <c r="AG17" s="501"/>
      <c r="AH17" s="501"/>
      <c r="AI17" s="502"/>
      <c r="AJ17" s="512"/>
      <c r="AK17" s="501"/>
      <c r="AL17" s="501"/>
      <c r="AM17" s="501"/>
      <c r="AN17" s="501"/>
      <c r="AO17" s="501"/>
      <c r="AP17" s="501"/>
      <c r="AQ17" s="501"/>
      <c r="AR17" s="501"/>
      <c r="AS17" s="501"/>
      <c r="AT17" s="501"/>
      <c r="AU17" s="501"/>
      <c r="AV17" s="501"/>
      <c r="AW17" s="501"/>
      <c r="AX17" s="501"/>
      <c r="AY17" s="501"/>
      <c r="AZ17" s="566"/>
      <c r="BA17" s="501"/>
      <c r="BB17" s="501"/>
      <c r="BC17" s="501"/>
      <c r="BD17" s="566"/>
      <c r="BE17" s="512"/>
      <c r="BF17" s="502"/>
    </row>
    <row r="18" spans="1:58" s="374" customFormat="1" ht="15" customHeight="1">
      <c r="A18" s="364"/>
      <c r="B18" s="491"/>
      <c r="C18" s="494"/>
      <c r="D18" s="365">
        <f ca="1" t="shared" si="0"/>
      </c>
      <c r="E18" s="501"/>
      <c r="F18" s="502"/>
      <c r="G18" s="512"/>
      <c r="H18" s="501"/>
      <c r="I18" s="501"/>
      <c r="J18" s="501"/>
      <c r="K18" s="502"/>
      <c r="L18" s="503"/>
      <c r="M18" s="504"/>
      <c r="N18" s="505"/>
      <c r="O18" s="503"/>
      <c r="P18" s="504"/>
      <c r="Q18" s="504"/>
      <c r="R18" s="504"/>
      <c r="S18" s="504"/>
      <c r="T18" s="504"/>
      <c r="U18" s="504"/>
      <c r="V18" s="504"/>
      <c r="W18" s="504"/>
      <c r="X18" s="504"/>
      <c r="Y18" s="504"/>
      <c r="Z18" s="504"/>
      <c r="AA18" s="515">
        <f t="shared" si="1"/>
      </c>
      <c r="AB18" s="512"/>
      <c r="AC18" s="501"/>
      <c r="AD18" s="501"/>
      <c r="AE18" s="501"/>
      <c r="AF18" s="501"/>
      <c r="AG18" s="501"/>
      <c r="AH18" s="501"/>
      <c r="AI18" s="502"/>
      <c r="AJ18" s="512"/>
      <c r="AK18" s="501"/>
      <c r="AL18" s="501"/>
      <c r="AM18" s="501"/>
      <c r="AN18" s="501"/>
      <c r="AO18" s="501"/>
      <c r="AP18" s="501"/>
      <c r="AQ18" s="501"/>
      <c r="AR18" s="501"/>
      <c r="AS18" s="501"/>
      <c r="AT18" s="501"/>
      <c r="AU18" s="501"/>
      <c r="AV18" s="501"/>
      <c r="AW18" s="501"/>
      <c r="AX18" s="501"/>
      <c r="AY18" s="501"/>
      <c r="AZ18" s="566"/>
      <c r="BA18" s="501"/>
      <c r="BB18" s="501"/>
      <c r="BC18" s="501"/>
      <c r="BD18" s="566"/>
      <c r="BE18" s="512"/>
      <c r="BF18" s="502"/>
    </row>
    <row r="19" spans="1:58" s="374" customFormat="1" ht="15" customHeight="1">
      <c r="A19" s="366"/>
      <c r="B19" s="492"/>
      <c r="C19" s="495"/>
      <c r="D19" s="367">
        <f ca="1" t="shared" si="0"/>
      </c>
      <c r="E19" s="506"/>
      <c r="F19" s="507"/>
      <c r="G19" s="513"/>
      <c r="H19" s="506"/>
      <c r="I19" s="506"/>
      <c r="J19" s="506"/>
      <c r="K19" s="507"/>
      <c r="L19" s="508"/>
      <c r="M19" s="509"/>
      <c r="N19" s="510"/>
      <c r="O19" s="508"/>
      <c r="P19" s="509"/>
      <c r="Q19" s="509"/>
      <c r="R19" s="509"/>
      <c r="S19" s="509"/>
      <c r="T19" s="509"/>
      <c r="U19" s="509"/>
      <c r="V19" s="509"/>
      <c r="W19" s="509"/>
      <c r="X19" s="509"/>
      <c r="Y19" s="509"/>
      <c r="Z19" s="509"/>
      <c r="AA19" s="516">
        <f t="shared" si="1"/>
      </c>
      <c r="AB19" s="513"/>
      <c r="AC19" s="506"/>
      <c r="AD19" s="506"/>
      <c r="AE19" s="506"/>
      <c r="AF19" s="506"/>
      <c r="AG19" s="506"/>
      <c r="AH19" s="506"/>
      <c r="AI19" s="507"/>
      <c r="AJ19" s="513"/>
      <c r="AK19" s="506"/>
      <c r="AL19" s="506"/>
      <c r="AM19" s="506"/>
      <c r="AN19" s="506"/>
      <c r="AO19" s="506"/>
      <c r="AP19" s="506"/>
      <c r="AQ19" s="506"/>
      <c r="AR19" s="506"/>
      <c r="AS19" s="506"/>
      <c r="AT19" s="506"/>
      <c r="AU19" s="506"/>
      <c r="AV19" s="506"/>
      <c r="AW19" s="506"/>
      <c r="AX19" s="506"/>
      <c r="AY19" s="506"/>
      <c r="AZ19" s="567"/>
      <c r="BA19" s="506"/>
      <c r="BB19" s="506"/>
      <c r="BC19" s="506"/>
      <c r="BD19" s="567"/>
      <c r="BE19" s="513"/>
      <c r="BF19" s="507"/>
    </row>
    <row r="20" spans="2:58" s="375" customFormat="1" ht="15" customHeight="1">
      <c r="B20" s="376" t="s">
        <v>414</v>
      </c>
      <c r="C20" s="377" t="s">
        <v>616</v>
      </c>
      <c r="D20" s="378">
        <f>IF(SUM(D5:D19)=0,"",SUM(D5:D19)/COUNTIF(D5:D19,"&gt;0"))</f>
        <v>78</v>
      </c>
      <c r="E20" s="378">
        <f>IF(SUM(E5:E19)=0,"",SUM(E5:E19)/COUNTIF(E5:E19,"&gt;0"))</f>
      </c>
      <c r="F20" s="379" t="s">
        <v>616</v>
      </c>
      <c r="G20" s="377"/>
      <c r="H20" s="569"/>
      <c r="I20" s="569"/>
      <c r="J20" s="569"/>
      <c r="K20" s="379"/>
      <c r="L20" s="380">
        <f>IF(SUM(L5:L19)=0,"",SUM(L5:L19)/COUNTIF(L5:L19,"&gt;0"))</f>
      </c>
      <c r="M20" s="378">
        <f>IF(SUM(M5:M19)=0,"",SUM(M5:M19)/COUNTIF(M5:M19,"&gt;0"))</f>
      </c>
      <c r="N20" s="381">
        <f>IF(SUM(N5:N19)=0,"",SUM(N5:N19)/COUNTIF(N5:N19,"&gt;0"))</f>
      </c>
      <c r="O20" s="380">
        <f>IF(COUNTA(O5:O19)=0,"",COUNTIF(O5:O19,"&gt;0"))</f>
      </c>
      <c r="P20" s="378">
        <f aca="true" t="shared" si="2" ref="P20:Z20">IF(COUNTA(P5:P19)=0,"",COUNTIF(P5:P19,"&gt;0"))</f>
      </c>
      <c r="Q20" s="378">
        <f t="shared" si="2"/>
      </c>
      <c r="R20" s="378">
        <f t="shared" si="2"/>
      </c>
      <c r="S20" s="378">
        <f t="shared" si="2"/>
      </c>
      <c r="T20" s="378">
        <f t="shared" si="2"/>
      </c>
      <c r="U20" s="378">
        <f t="shared" si="2"/>
      </c>
      <c r="V20" s="378">
        <f t="shared" si="2"/>
      </c>
      <c r="W20" s="378">
        <f t="shared" si="2"/>
      </c>
      <c r="X20" s="378">
        <f t="shared" si="2"/>
      </c>
      <c r="Y20" s="378">
        <f t="shared" si="2"/>
      </c>
      <c r="Z20" s="378">
        <f t="shared" si="2"/>
      </c>
      <c r="AA20" s="382">
        <f>IF(SUM(AA5:AA19)=0,"",SUM(AA5:AA19)/COUNTIF(AA5:AA19,"&gt;0"))</f>
      </c>
      <c r="AB20" s="380">
        <f aca="true" t="shared" si="3" ref="AB20:AZ20">IF(COUNTA(AB5:AB19)=0,"",COUNTA(AB5:AB19))</f>
      </c>
      <c r="AC20" s="378">
        <f t="shared" si="3"/>
      </c>
      <c r="AD20" s="378">
        <f t="shared" si="3"/>
      </c>
      <c r="AE20" s="378">
        <f t="shared" si="3"/>
      </c>
      <c r="AF20" s="378">
        <f t="shared" si="3"/>
      </c>
      <c r="AG20" s="378">
        <f t="shared" si="3"/>
      </c>
      <c r="AH20" s="378">
        <f t="shared" si="3"/>
      </c>
      <c r="AI20" s="381">
        <f t="shared" si="3"/>
      </c>
      <c r="AJ20" s="378">
        <f t="shared" si="3"/>
      </c>
      <c r="AK20" s="378">
        <f t="shared" si="3"/>
      </c>
      <c r="AL20" s="378">
        <f t="shared" si="3"/>
      </c>
      <c r="AM20" s="378">
        <f t="shared" si="3"/>
      </c>
      <c r="AN20" s="378">
        <f t="shared" si="3"/>
      </c>
      <c r="AO20" s="378">
        <f t="shared" si="3"/>
      </c>
      <c r="AP20" s="378">
        <f t="shared" si="3"/>
      </c>
      <c r="AQ20" s="378">
        <f t="shared" si="3"/>
      </c>
      <c r="AR20" s="378">
        <f t="shared" si="3"/>
      </c>
      <c r="AS20" s="378">
        <f t="shared" si="3"/>
      </c>
      <c r="AT20" s="378">
        <f t="shared" si="3"/>
      </c>
      <c r="AU20" s="378">
        <f t="shared" si="3"/>
      </c>
      <c r="AV20" s="378">
        <f t="shared" si="3"/>
      </c>
      <c r="AW20" s="378">
        <f t="shared" si="3"/>
      </c>
      <c r="AX20" s="378">
        <f t="shared" si="3"/>
      </c>
      <c r="AY20" s="378">
        <f t="shared" si="3"/>
      </c>
      <c r="AZ20" s="568">
        <f t="shared" si="3"/>
      </c>
      <c r="BA20" s="378"/>
      <c r="BB20" s="378"/>
      <c r="BC20" s="378"/>
      <c r="BD20" s="568"/>
      <c r="BE20" s="380"/>
      <c r="BF20" s="555"/>
    </row>
    <row r="21" spans="2:58" ht="12.75">
      <c r="B21" s="67" t="s">
        <v>947</v>
      </c>
      <c r="C21" s="67"/>
      <c r="D21" s="1"/>
      <c r="E21" s="1"/>
      <c r="F21" s="1"/>
      <c r="G21" s="1"/>
      <c r="H21" s="1"/>
      <c r="I21" s="1"/>
      <c r="J21" s="1"/>
      <c r="K21" s="1"/>
      <c r="L21" s="1"/>
      <c r="M21" s="1"/>
      <c r="N21" s="1"/>
      <c r="O21" s="1"/>
      <c r="P21" s="383"/>
      <c r="Q21" s="383"/>
      <c r="R21" s="383"/>
      <c r="S21" s="383"/>
      <c r="T21" s="383"/>
      <c r="U21" s="383"/>
      <c r="V21" s="383"/>
      <c r="W21" s="383"/>
      <c r="X21" s="383"/>
      <c r="Y21" s="383"/>
      <c r="Z21" s="383"/>
      <c r="AA21" s="383"/>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473"/>
      <c r="BB21" s="473"/>
      <c r="BC21" s="473"/>
      <c r="BD21" s="473"/>
      <c r="BE21" s="473"/>
      <c r="BF21" s="473"/>
    </row>
    <row r="22" spans="2:58" ht="13.5" customHeight="1">
      <c r="B22" s="1622" t="s">
        <v>1296</v>
      </c>
      <c r="C22" s="1622"/>
      <c r="D22" s="1622"/>
      <c r="E22" s="1622"/>
      <c r="F22" s="1622"/>
      <c r="G22" s="1622"/>
      <c r="H22" s="1622"/>
      <c r="I22" s="1622"/>
      <c r="J22" s="1622"/>
      <c r="K22" s="1622"/>
      <c r="L22" s="1622"/>
      <c r="M22" s="1622"/>
      <c r="N22" s="1622"/>
      <c r="O22" s="1622"/>
      <c r="P22" s="1622"/>
      <c r="Q22" s="1622"/>
      <c r="R22" s="1622"/>
      <c r="S22" s="1622"/>
      <c r="T22" s="1622"/>
      <c r="U22" s="1622"/>
      <c r="V22" s="1622"/>
      <c r="W22" s="1622"/>
      <c r="X22" s="1622"/>
      <c r="Y22" s="1622"/>
      <c r="Z22" s="1622"/>
      <c r="AA22" s="1622"/>
      <c r="AB22" s="1622"/>
      <c r="AC22" s="1622"/>
      <c r="AD22" s="1622"/>
      <c r="AE22" s="1622"/>
      <c r="AF22" s="1622"/>
      <c r="AG22" s="1622"/>
      <c r="AH22" s="1622"/>
      <c r="AI22" s="1622"/>
      <c r="AJ22" s="1622"/>
      <c r="AK22" s="1622"/>
      <c r="AL22" s="1622"/>
      <c r="AM22" s="1622"/>
      <c r="AN22" s="1622"/>
      <c r="AO22" s="1622"/>
      <c r="AP22" s="1622"/>
      <c r="AQ22" s="1622"/>
      <c r="AR22" s="1622"/>
      <c r="AS22" s="1622"/>
      <c r="AT22" s="1622"/>
      <c r="AU22" s="1622"/>
      <c r="AV22" s="1622"/>
      <c r="AW22" s="1622"/>
      <c r="AX22" s="1622"/>
      <c r="AY22" s="1622"/>
      <c r="AZ22" s="1622"/>
      <c r="BA22" s="385"/>
      <c r="BB22" s="385"/>
      <c r="BC22" s="385"/>
      <c r="BD22" s="385"/>
      <c r="BE22" s="385"/>
      <c r="BF22" s="385"/>
    </row>
    <row r="23" spans="2:58" ht="13.5" customHeight="1">
      <c r="B23" s="1622"/>
      <c r="C23" s="1622"/>
      <c r="D23" s="1622"/>
      <c r="E23" s="1622"/>
      <c r="F23" s="1622"/>
      <c r="G23" s="1622"/>
      <c r="H23" s="1622"/>
      <c r="I23" s="1622"/>
      <c r="J23" s="1622"/>
      <c r="K23" s="1622"/>
      <c r="L23" s="1622"/>
      <c r="M23" s="1622"/>
      <c r="N23" s="1622"/>
      <c r="O23" s="1622"/>
      <c r="P23" s="1622"/>
      <c r="Q23" s="1622"/>
      <c r="R23" s="1622"/>
      <c r="S23" s="1622"/>
      <c r="T23" s="1622"/>
      <c r="U23" s="1622"/>
      <c r="V23" s="1622"/>
      <c r="W23" s="1622"/>
      <c r="X23" s="1622"/>
      <c r="Y23" s="1622"/>
      <c r="Z23" s="1622"/>
      <c r="AA23" s="1622"/>
      <c r="AB23" s="1622"/>
      <c r="AC23" s="1622"/>
      <c r="AD23" s="1622"/>
      <c r="AE23" s="1622"/>
      <c r="AF23" s="1622"/>
      <c r="AG23" s="1622"/>
      <c r="AH23" s="1622"/>
      <c r="AI23" s="1622"/>
      <c r="AJ23" s="1622"/>
      <c r="AK23" s="1622"/>
      <c r="AL23" s="1622"/>
      <c r="AM23" s="1622"/>
      <c r="AN23" s="1622"/>
      <c r="AO23" s="1622"/>
      <c r="AP23" s="1622"/>
      <c r="AQ23" s="1622"/>
      <c r="AR23" s="1622"/>
      <c r="AS23" s="1622"/>
      <c r="AT23" s="1622"/>
      <c r="AU23" s="1622"/>
      <c r="AV23" s="1622"/>
      <c r="AW23" s="1622"/>
      <c r="AX23" s="1622"/>
      <c r="AY23" s="1622"/>
      <c r="AZ23" s="1622"/>
      <c r="BA23" s="385"/>
      <c r="BB23" s="385"/>
      <c r="BC23" s="385"/>
      <c r="BD23" s="385"/>
      <c r="BE23" s="385"/>
      <c r="BF23" s="385"/>
    </row>
    <row r="24" spans="2:58" ht="13.5" customHeight="1">
      <c r="B24" s="1622"/>
      <c r="C24" s="1622"/>
      <c r="D24" s="1622"/>
      <c r="E24" s="1622"/>
      <c r="F24" s="1622"/>
      <c r="G24" s="1622"/>
      <c r="H24" s="1622"/>
      <c r="I24" s="1622"/>
      <c r="J24" s="1622"/>
      <c r="K24" s="1622"/>
      <c r="L24" s="1622"/>
      <c r="M24" s="1622"/>
      <c r="N24" s="1622"/>
      <c r="O24" s="1622"/>
      <c r="P24" s="1622"/>
      <c r="Q24" s="1622"/>
      <c r="R24" s="1622"/>
      <c r="S24" s="1622"/>
      <c r="T24" s="1622"/>
      <c r="U24" s="1622"/>
      <c r="V24" s="1622"/>
      <c r="W24" s="1622"/>
      <c r="X24" s="1622"/>
      <c r="Y24" s="1622"/>
      <c r="Z24" s="1622"/>
      <c r="AA24" s="1622"/>
      <c r="AB24" s="1622"/>
      <c r="AC24" s="1622"/>
      <c r="AD24" s="1622"/>
      <c r="AE24" s="1622"/>
      <c r="AF24" s="1622"/>
      <c r="AG24" s="1622"/>
      <c r="AH24" s="1622"/>
      <c r="AI24" s="1622"/>
      <c r="AJ24" s="1622"/>
      <c r="AK24" s="1622"/>
      <c r="AL24" s="1622"/>
      <c r="AM24" s="1622"/>
      <c r="AN24" s="1622"/>
      <c r="AO24" s="1622"/>
      <c r="AP24" s="1622"/>
      <c r="AQ24" s="1622"/>
      <c r="AR24" s="1622"/>
      <c r="AS24" s="1622"/>
      <c r="AT24" s="1622"/>
      <c r="AU24" s="1622"/>
      <c r="AV24" s="1622"/>
      <c r="AW24" s="1622"/>
      <c r="AX24" s="1622"/>
      <c r="AY24" s="1622"/>
      <c r="AZ24" s="1622"/>
      <c r="BA24" s="385"/>
      <c r="BB24" s="385"/>
      <c r="BC24" s="385"/>
      <c r="BD24" s="385"/>
      <c r="BE24" s="385"/>
      <c r="BF24" s="385"/>
    </row>
    <row r="25" spans="2:58" ht="13.5" customHeight="1">
      <c r="B25" s="1622"/>
      <c r="C25" s="1622"/>
      <c r="D25" s="1622"/>
      <c r="E25" s="1622"/>
      <c r="F25" s="1622"/>
      <c r="G25" s="1622"/>
      <c r="H25" s="1622"/>
      <c r="I25" s="1622"/>
      <c r="J25" s="1622"/>
      <c r="K25" s="1622"/>
      <c r="L25" s="1622"/>
      <c r="M25" s="1622"/>
      <c r="N25" s="1622"/>
      <c r="O25" s="1622"/>
      <c r="P25" s="1622"/>
      <c r="Q25" s="1622"/>
      <c r="R25" s="1622"/>
      <c r="S25" s="1622"/>
      <c r="T25" s="1622"/>
      <c r="U25" s="1622"/>
      <c r="V25" s="1622"/>
      <c r="W25" s="1622"/>
      <c r="X25" s="1622"/>
      <c r="Y25" s="1622"/>
      <c r="Z25" s="1622"/>
      <c r="AA25" s="1622"/>
      <c r="AB25" s="1622"/>
      <c r="AC25" s="1622"/>
      <c r="AD25" s="1622"/>
      <c r="AE25" s="1622"/>
      <c r="AF25" s="1622"/>
      <c r="AG25" s="1622"/>
      <c r="AH25" s="1622"/>
      <c r="AI25" s="1622"/>
      <c r="AJ25" s="1622"/>
      <c r="AK25" s="1622"/>
      <c r="AL25" s="1622"/>
      <c r="AM25" s="1622"/>
      <c r="AN25" s="1622"/>
      <c r="AO25" s="1622"/>
      <c r="AP25" s="1622"/>
      <c r="AQ25" s="1622"/>
      <c r="AR25" s="1622"/>
      <c r="AS25" s="1622"/>
      <c r="AT25" s="1622"/>
      <c r="AU25" s="1622"/>
      <c r="AV25" s="1622"/>
      <c r="AW25" s="1622"/>
      <c r="AX25" s="1622"/>
      <c r="AY25" s="1622"/>
      <c r="AZ25" s="1622"/>
      <c r="BA25" s="385"/>
      <c r="BB25" s="385"/>
      <c r="BC25" s="385"/>
      <c r="BD25" s="385"/>
      <c r="BE25" s="385"/>
      <c r="BF25" s="385"/>
    </row>
    <row r="26" spans="2:58" ht="63.75" customHeight="1">
      <c r="B26" s="1622"/>
      <c r="C26" s="1622"/>
      <c r="D26" s="1622"/>
      <c r="E26" s="1622"/>
      <c r="F26" s="1622"/>
      <c r="G26" s="1622"/>
      <c r="H26" s="1622"/>
      <c r="I26" s="1622"/>
      <c r="J26" s="1622"/>
      <c r="K26" s="1622"/>
      <c r="L26" s="1622"/>
      <c r="M26" s="1622"/>
      <c r="N26" s="1622"/>
      <c r="O26" s="1622"/>
      <c r="P26" s="1622"/>
      <c r="Q26" s="1622"/>
      <c r="R26" s="1622"/>
      <c r="S26" s="1622"/>
      <c r="T26" s="1622"/>
      <c r="U26" s="1622"/>
      <c r="V26" s="1622"/>
      <c r="W26" s="1622"/>
      <c r="X26" s="1622"/>
      <c r="Y26" s="1622"/>
      <c r="Z26" s="1622"/>
      <c r="AA26" s="1622"/>
      <c r="AB26" s="1622"/>
      <c r="AC26" s="1622"/>
      <c r="AD26" s="1622"/>
      <c r="AE26" s="1622"/>
      <c r="AF26" s="1622"/>
      <c r="AG26" s="1622"/>
      <c r="AH26" s="1622"/>
      <c r="AI26" s="1622"/>
      <c r="AJ26" s="1622"/>
      <c r="AK26" s="1622"/>
      <c r="AL26" s="1622"/>
      <c r="AM26" s="1622"/>
      <c r="AN26" s="1622"/>
      <c r="AO26" s="1622"/>
      <c r="AP26" s="1622"/>
      <c r="AQ26" s="1622"/>
      <c r="AR26" s="1622"/>
      <c r="AS26" s="1622"/>
      <c r="AT26" s="1622"/>
      <c r="AU26" s="1622"/>
      <c r="AV26" s="1622"/>
      <c r="AW26" s="1622"/>
      <c r="AX26" s="1622"/>
      <c r="AY26" s="1622"/>
      <c r="AZ26" s="1622"/>
      <c r="BA26" s="385"/>
      <c r="BB26" s="385"/>
      <c r="BC26" s="385"/>
      <c r="BD26" s="385"/>
      <c r="BE26" s="385"/>
      <c r="BF26" s="385"/>
    </row>
  </sheetData>
  <sheetProtection sheet="1"/>
  <mergeCells count="8">
    <mergeCell ref="BE3:BF3"/>
    <mergeCell ref="AB3:AI3"/>
    <mergeCell ref="B22:AZ26"/>
    <mergeCell ref="B3:B4"/>
    <mergeCell ref="L3:N3"/>
    <mergeCell ref="O3:AA3"/>
    <mergeCell ref="G3:K3"/>
    <mergeCell ref="AJ3:BD3"/>
  </mergeCells>
  <dataValidations count="1">
    <dataValidation type="list" allowBlank="1" showInputMessage="1" showErrorMessage="1" sqref="AB5:BF19">
      <formula1>"○,"</formula1>
    </dataValidation>
  </dataValidations>
  <printOptions horizontalCentered="1"/>
  <pageMargins left="0.1968503937007874" right="0.1968503937007874" top="0.7874015748031497" bottom="0.5905511811023623" header="0.5118110236220472" footer="0.5118110236220472"/>
  <pageSetup firstPageNumber="6" useFirstPageNumber="1" fitToHeight="4" horizontalDpi="600" verticalDpi="600" orientation="landscape" paperSize="9" scale="74" r:id="rId4"/>
  <headerFooter alignWithMargins="0">
    <oddFooter>&amp;C&amp;P</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H44"/>
  <sheetViews>
    <sheetView view="pageBreakPreview" zoomScale="75" zoomScaleSheetLayoutView="75" zoomScalePageLayoutView="0" workbookViewId="0" topLeftCell="A1">
      <selection activeCell="G22" sqref="G22"/>
    </sheetView>
  </sheetViews>
  <sheetFormatPr defaultColWidth="9.00390625" defaultRowHeight="15"/>
  <cols>
    <col min="1" max="1" width="2.28125" style="25" customWidth="1"/>
    <col min="2" max="4" width="10.7109375" style="439" customWidth="1"/>
    <col min="5" max="5" width="28.7109375" style="439" customWidth="1"/>
    <col min="6" max="6" width="8.7109375" style="439" customWidth="1"/>
    <col min="7" max="7" width="10.7109375" style="439" customWidth="1"/>
    <col min="8" max="8" width="12.7109375" style="439" customWidth="1"/>
    <col min="9" max="16384" width="9.00390625" style="439" customWidth="1"/>
  </cols>
  <sheetData>
    <row r="1" ht="7.5" customHeight="1">
      <c r="A1" s="29"/>
    </row>
    <row r="2" spans="1:5" ht="13.5">
      <c r="A2" s="72"/>
      <c r="B2" s="368" t="s">
        <v>110</v>
      </c>
      <c r="E2" s="368"/>
    </row>
    <row r="3" ht="7.5" customHeight="1">
      <c r="A3" s="29"/>
    </row>
    <row r="4" spans="1:8" s="387" customFormat="1" ht="19.5" customHeight="1">
      <c r="A4" s="72"/>
      <c r="B4" s="388" t="s">
        <v>981</v>
      </c>
      <c r="C4" s="1631" t="s">
        <v>982</v>
      </c>
      <c r="D4" s="1631"/>
      <c r="E4" s="388" t="s">
        <v>976</v>
      </c>
      <c r="F4" s="389" t="s">
        <v>26</v>
      </c>
      <c r="G4" s="390" t="s">
        <v>109</v>
      </c>
      <c r="H4" s="389" t="s">
        <v>18</v>
      </c>
    </row>
    <row r="5" spans="1:8" s="387" customFormat="1" ht="25.5" customHeight="1">
      <c r="A5" s="13"/>
      <c r="B5" s="391" t="s">
        <v>27</v>
      </c>
      <c r="C5" s="1628" t="s">
        <v>979</v>
      </c>
      <c r="D5" s="1629"/>
      <c r="E5" s="392"/>
      <c r="F5" s="390" t="s">
        <v>28</v>
      </c>
      <c r="G5" s="488"/>
      <c r="H5" s="393" t="s">
        <v>977</v>
      </c>
    </row>
    <row r="6" spans="1:8" s="387" customFormat="1" ht="25.5" customHeight="1">
      <c r="A6" s="13"/>
      <c r="B6" s="391" t="s">
        <v>29</v>
      </c>
      <c r="C6" s="1628" t="s">
        <v>980</v>
      </c>
      <c r="D6" s="1629"/>
      <c r="E6" s="392"/>
      <c r="F6" s="390" t="s">
        <v>28</v>
      </c>
      <c r="G6" s="488"/>
      <c r="H6" s="393" t="s">
        <v>978</v>
      </c>
    </row>
    <row r="7" spans="1:8" s="387" customFormat="1" ht="25.5" customHeight="1">
      <c r="A7" s="13"/>
      <c r="B7" s="391" t="s">
        <v>30</v>
      </c>
      <c r="C7" s="1628" t="s">
        <v>985</v>
      </c>
      <c r="D7" s="1629"/>
      <c r="E7" s="392" t="s">
        <v>31</v>
      </c>
      <c r="F7" s="390" t="s">
        <v>818</v>
      </c>
      <c r="G7" s="488"/>
      <c r="H7" s="393" t="s">
        <v>983</v>
      </c>
    </row>
    <row r="8" spans="1:8" s="387" customFormat="1" ht="25.5" customHeight="1">
      <c r="A8" s="13"/>
      <c r="B8" s="391" t="s">
        <v>1028</v>
      </c>
      <c r="C8" s="1628" t="s">
        <v>986</v>
      </c>
      <c r="D8" s="1629"/>
      <c r="E8" s="392" t="s">
        <v>32</v>
      </c>
      <c r="F8" s="390" t="s">
        <v>818</v>
      </c>
      <c r="G8" s="488"/>
      <c r="H8" s="393" t="s">
        <v>984</v>
      </c>
    </row>
    <row r="9" spans="1:8" s="387" customFormat="1" ht="25.5" customHeight="1">
      <c r="A9" s="13"/>
      <c r="B9" s="391" t="s">
        <v>1023</v>
      </c>
      <c r="C9" s="1630" t="s">
        <v>33</v>
      </c>
      <c r="D9" s="1630"/>
      <c r="E9" s="392" t="s">
        <v>34</v>
      </c>
      <c r="F9" s="390" t="s">
        <v>818</v>
      </c>
      <c r="G9" s="488"/>
      <c r="H9" s="394"/>
    </row>
    <row r="10" spans="1:8" s="387" customFormat="1" ht="25.5" customHeight="1">
      <c r="A10" s="13"/>
      <c r="B10" s="391" t="s">
        <v>35</v>
      </c>
      <c r="C10" s="1630" t="s">
        <v>36</v>
      </c>
      <c r="D10" s="1630"/>
      <c r="E10" s="392" t="s">
        <v>37</v>
      </c>
      <c r="F10" s="390" t="s">
        <v>818</v>
      </c>
      <c r="G10" s="488"/>
      <c r="H10" s="394"/>
    </row>
    <row r="11" spans="1:8" s="387" customFormat="1" ht="25.5" customHeight="1">
      <c r="A11" s="13"/>
      <c r="B11" s="391" t="s">
        <v>38</v>
      </c>
      <c r="C11" s="1630" t="s">
        <v>39</v>
      </c>
      <c r="D11" s="1630"/>
      <c r="E11" s="392"/>
      <c r="F11" s="390" t="s">
        <v>818</v>
      </c>
      <c r="G11" s="488"/>
      <c r="H11" s="394"/>
    </row>
    <row r="12" spans="1:8" s="387" customFormat="1" ht="25.5" customHeight="1">
      <c r="A12" s="13"/>
      <c r="B12" s="391" t="s">
        <v>40</v>
      </c>
      <c r="C12" s="1630" t="s">
        <v>41</v>
      </c>
      <c r="D12" s="1630"/>
      <c r="E12" s="392" t="s">
        <v>42</v>
      </c>
      <c r="F12" s="390" t="s">
        <v>818</v>
      </c>
      <c r="G12" s="488"/>
      <c r="H12" s="394"/>
    </row>
    <row r="13" spans="1:8" s="387" customFormat="1" ht="25.5" customHeight="1">
      <c r="A13" s="29"/>
      <c r="B13" s="391" t="s">
        <v>43</v>
      </c>
      <c r="C13" s="1628" t="s">
        <v>988</v>
      </c>
      <c r="D13" s="1629"/>
      <c r="E13" s="392" t="s">
        <v>987</v>
      </c>
      <c r="F13" s="390" t="s">
        <v>818</v>
      </c>
      <c r="G13" s="488"/>
      <c r="H13" s="394"/>
    </row>
    <row r="14" spans="1:8" s="387" customFormat="1" ht="25.5" customHeight="1">
      <c r="A14" s="13"/>
      <c r="B14" s="391" t="s">
        <v>44</v>
      </c>
      <c r="C14" s="1628" t="s">
        <v>989</v>
      </c>
      <c r="D14" s="1629"/>
      <c r="E14" s="392" t="s">
        <v>990</v>
      </c>
      <c r="F14" s="390" t="s">
        <v>818</v>
      </c>
      <c r="G14" s="488"/>
      <c r="H14" s="394"/>
    </row>
    <row r="15" spans="1:8" s="387" customFormat="1" ht="25.5" customHeight="1">
      <c r="A15" s="13"/>
      <c r="B15" s="391" t="s">
        <v>45</v>
      </c>
      <c r="C15" s="1630" t="s">
        <v>991</v>
      </c>
      <c r="D15" s="1630"/>
      <c r="E15" s="392" t="s">
        <v>993</v>
      </c>
      <c r="F15" s="390" t="s">
        <v>818</v>
      </c>
      <c r="G15" s="488"/>
      <c r="H15" s="394"/>
    </row>
    <row r="16" spans="1:8" s="387" customFormat="1" ht="25.5" customHeight="1">
      <c r="A16" s="13"/>
      <c r="B16" s="391" t="s">
        <v>46</v>
      </c>
      <c r="C16" s="1630" t="s">
        <v>992</v>
      </c>
      <c r="D16" s="1630"/>
      <c r="E16" s="392" t="s">
        <v>47</v>
      </c>
      <c r="F16" s="390" t="s">
        <v>818</v>
      </c>
      <c r="G16" s="488"/>
      <c r="H16" s="394"/>
    </row>
    <row r="17" spans="1:8" s="387" customFormat="1" ht="25.5" customHeight="1">
      <c r="A17" s="13"/>
      <c r="B17" s="391" t="s">
        <v>48</v>
      </c>
      <c r="C17" s="1630" t="s">
        <v>994</v>
      </c>
      <c r="D17" s="1630"/>
      <c r="E17" s="392" t="s">
        <v>49</v>
      </c>
      <c r="F17" s="390" t="s">
        <v>818</v>
      </c>
      <c r="G17" s="488"/>
      <c r="H17" s="394"/>
    </row>
    <row r="18" spans="1:8" s="387" customFormat="1" ht="25.5" customHeight="1">
      <c r="A18" s="13"/>
      <c r="B18" s="391" t="s">
        <v>50</v>
      </c>
      <c r="C18" s="1630" t="s">
        <v>51</v>
      </c>
      <c r="D18" s="1630"/>
      <c r="E18" s="392"/>
      <c r="F18" s="390" t="s">
        <v>818</v>
      </c>
      <c r="G18" s="488"/>
      <c r="H18" s="394"/>
    </row>
    <row r="19" spans="1:8" s="387" customFormat="1" ht="25.5" customHeight="1">
      <c r="A19" s="13"/>
      <c r="B19" s="391" t="s">
        <v>52</v>
      </c>
      <c r="C19" s="1630" t="s">
        <v>53</v>
      </c>
      <c r="D19" s="1630"/>
      <c r="E19" s="392"/>
      <c r="F19" s="390" t="s">
        <v>818</v>
      </c>
      <c r="G19" s="488"/>
      <c r="H19" s="394"/>
    </row>
    <row r="20" spans="1:8" s="387" customFormat="1" ht="25.5" customHeight="1">
      <c r="A20" s="13"/>
      <c r="B20" s="391" t="s">
        <v>54</v>
      </c>
      <c r="C20" s="1632" t="s">
        <v>997</v>
      </c>
      <c r="D20" s="1633"/>
      <c r="E20" s="395" t="s">
        <v>56</v>
      </c>
      <c r="F20" s="390" t="s">
        <v>818</v>
      </c>
      <c r="G20" s="488"/>
      <c r="H20" s="393" t="s">
        <v>55</v>
      </c>
    </row>
    <row r="21" spans="1:8" s="387" customFormat="1" ht="25.5" customHeight="1">
      <c r="A21" s="13"/>
      <c r="B21" s="391" t="s">
        <v>57</v>
      </c>
      <c r="C21" s="1632" t="s">
        <v>767</v>
      </c>
      <c r="D21" s="1633"/>
      <c r="E21" s="395" t="s">
        <v>62</v>
      </c>
      <c r="F21" s="390" t="s">
        <v>818</v>
      </c>
      <c r="G21" s="489">
        <f>IF(+'○様式13'!N185="","",+'○様式13'!N185)</f>
      </c>
      <c r="H21" s="393" t="s">
        <v>61</v>
      </c>
    </row>
    <row r="22" spans="1:8" s="387" customFormat="1" ht="25.5" customHeight="1">
      <c r="A22" s="13"/>
      <c r="B22" s="391" t="s">
        <v>60</v>
      </c>
      <c r="C22" s="1632" t="s">
        <v>1003</v>
      </c>
      <c r="D22" s="1633"/>
      <c r="E22" s="395" t="s">
        <v>59</v>
      </c>
      <c r="F22" s="390" t="s">
        <v>818</v>
      </c>
      <c r="G22" s="488"/>
      <c r="H22" s="393" t="s">
        <v>58</v>
      </c>
    </row>
    <row r="23" spans="1:8" s="387" customFormat="1" ht="25.5" customHeight="1">
      <c r="A23" s="13"/>
      <c r="B23" s="391" t="s">
        <v>63</v>
      </c>
      <c r="C23" s="1632" t="s">
        <v>1004</v>
      </c>
      <c r="D23" s="1633"/>
      <c r="E23" s="395" t="s">
        <v>64</v>
      </c>
      <c r="F23" s="390" t="s">
        <v>818</v>
      </c>
      <c r="G23" s="488"/>
      <c r="H23" s="393" t="s">
        <v>58</v>
      </c>
    </row>
    <row r="24" spans="1:8" s="387" customFormat="1" ht="25.5" customHeight="1">
      <c r="A24" s="189"/>
      <c r="B24" s="396" t="s">
        <v>1052</v>
      </c>
      <c r="C24" s="1634" t="s">
        <v>1053</v>
      </c>
      <c r="D24" s="1635"/>
      <c r="E24" s="397" t="s">
        <v>66</v>
      </c>
      <c r="F24" s="390" t="s">
        <v>818</v>
      </c>
      <c r="G24" s="488"/>
      <c r="H24" s="394" t="s">
        <v>1054</v>
      </c>
    </row>
    <row r="25" spans="1:8" s="387" customFormat="1" ht="25.5" customHeight="1">
      <c r="A25" s="189"/>
      <c r="B25" s="396" t="s">
        <v>67</v>
      </c>
      <c r="C25" s="1634" t="s">
        <v>999</v>
      </c>
      <c r="D25" s="1635"/>
      <c r="E25" s="397" t="s">
        <v>66</v>
      </c>
      <c r="F25" s="390" t="s">
        <v>818</v>
      </c>
      <c r="G25" s="488"/>
      <c r="H25" s="394" t="s">
        <v>68</v>
      </c>
    </row>
    <row r="26" spans="1:8" s="387" customFormat="1" ht="25.5" customHeight="1">
      <c r="A26" s="189"/>
      <c r="B26" s="396" t="s">
        <v>1030</v>
      </c>
      <c r="C26" s="1637" t="s">
        <v>69</v>
      </c>
      <c r="D26" s="1637"/>
      <c r="E26" s="397"/>
      <c r="F26" s="390" t="s">
        <v>818</v>
      </c>
      <c r="G26" s="488"/>
      <c r="H26" s="394"/>
    </row>
    <row r="27" spans="1:8" s="387" customFormat="1" ht="25.5" customHeight="1">
      <c r="A27" s="189"/>
      <c r="B27" s="396" t="s">
        <v>1024</v>
      </c>
      <c r="C27" s="1634" t="s">
        <v>996</v>
      </c>
      <c r="D27" s="1635"/>
      <c r="E27" s="397" t="s">
        <v>70</v>
      </c>
      <c r="F27" s="390" t="s">
        <v>818</v>
      </c>
      <c r="G27" s="488"/>
      <c r="H27" s="394"/>
    </row>
    <row r="28" spans="1:8" s="387" customFormat="1" ht="25.5" customHeight="1">
      <c r="A28" s="189"/>
      <c r="B28" s="396" t="s">
        <v>1029</v>
      </c>
      <c r="C28" s="1637" t="s">
        <v>71</v>
      </c>
      <c r="D28" s="1637"/>
      <c r="E28" s="397" t="s">
        <v>72</v>
      </c>
      <c r="F28" s="390" t="s">
        <v>818</v>
      </c>
      <c r="G28" s="488"/>
      <c r="H28" s="394"/>
    </row>
    <row r="29" spans="1:8" s="387" customFormat="1" ht="25.5" customHeight="1">
      <c r="A29" s="189"/>
      <c r="B29" s="396" t="s">
        <v>1025</v>
      </c>
      <c r="C29" s="1637" t="s">
        <v>73</v>
      </c>
      <c r="D29" s="1637"/>
      <c r="E29" s="397"/>
      <c r="F29" s="390" t="s">
        <v>818</v>
      </c>
      <c r="G29" s="488"/>
      <c r="H29" s="394"/>
    </row>
    <row r="30" spans="1:8" s="387" customFormat="1" ht="25.5" customHeight="1">
      <c r="A30" s="189"/>
      <c r="B30" s="396" t="s">
        <v>1026</v>
      </c>
      <c r="C30" s="398" t="s">
        <v>1000</v>
      </c>
      <c r="D30" s="398"/>
      <c r="E30" s="397" t="s">
        <v>74</v>
      </c>
      <c r="F30" s="390" t="s">
        <v>818</v>
      </c>
      <c r="G30" s="488"/>
      <c r="H30" s="393" t="s">
        <v>978</v>
      </c>
    </row>
    <row r="31" spans="1:8" s="387" customFormat="1" ht="25.5" customHeight="1">
      <c r="A31" s="189"/>
      <c r="B31" s="396" t="s">
        <v>1027</v>
      </c>
      <c r="C31" s="398" t="s">
        <v>1001</v>
      </c>
      <c r="D31" s="398"/>
      <c r="E31" s="397" t="s">
        <v>75</v>
      </c>
      <c r="F31" s="390" t="s">
        <v>818</v>
      </c>
      <c r="G31" s="488"/>
      <c r="H31" s="393" t="s">
        <v>978</v>
      </c>
    </row>
    <row r="32" spans="1:8" s="387" customFormat="1" ht="25.5" customHeight="1">
      <c r="A32" s="189"/>
      <c r="B32" s="396" t="s">
        <v>1031</v>
      </c>
      <c r="C32" s="1637" t="s">
        <v>995</v>
      </c>
      <c r="D32" s="1637"/>
      <c r="E32" s="397"/>
      <c r="F32" s="390" t="s">
        <v>818</v>
      </c>
      <c r="G32" s="488"/>
      <c r="H32" s="394"/>
    </row>
    <row r="33" spans="1:8" s="387" customFormat="1" ht="25.5" customHeight="1">
      <c r="A33" s="189"/>
      <c r="B33" s="396" t="s">
        <v>76</v>
      </c>
      <c r="C33" s="1637" t="s">
        <v>77</v>
      </c>
      <c r="D33" s="1637"/>
      <c r="E33" s="399" t="s">
        <v>78</v>
      </c>
      <c r="F33" s="390" t="s">
        <v>818</v>
      </c>
      <c r="G33" s="488"/>
      <c r="H33" s="394"/>
    </row>
    <row r="34" spans="1:34" s="387" customFormat="1" ht="25.5" customHeight="1">
      <c r="A34" s="189"/>
      <c r="B34" s="477" t="s">
        <v>947</v>
      </c>
      <c r="C34" s="1638" t="s">
        <v>1032</v>
      </c>
      <c r="D34" s="1638"/>
      <c r="E34" s="1638"/>
      <c r="F34" s="1638"/>
      <c r="G34" s="1638"/>
      <c r="H34" s="1638"/>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row>
    <row r="35" spans="1:25" s="387" customFormat="1" ht="3"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row>
    <row r="36" spans="1:8" ht="3" customHeight="1">
      <c r="A36" s="13"/>
      <c r="B36" s="441" t="s">
        <v>79</v>
      </c>
      <c r="C36" s="2115" t="s">
        <v>80</v>
      </c>
      <c r="D36" s="2115"/>
      <c r="E36" s="442" t="s">
        <v>81</v>
      </c>
      <c r="F36" s="440" t="s">
        <v>818</v>
      </c>
      <c r="G36" s="443"/>
      <c r="H36" s="444"/>
    </row>
    <row r="37" spans="2:8" ht="3" customHeight="1">
      <c r="B37" s="441" t="s">
        <v>82</v>
      </c>
      <c r="C37" s="2115" t="s">
        <v>83</v>
      </c>
      <c r="D37" s="2115"/>
      <c r="E37" s="444" t="s">
        <v>84</v>
      </c>
      <c r="F37" s="440" t="s">
        <v>818</v>
      </c>
      <c r="G37" s="443"/>
      <c r="H37" s="444"/>
    </row>
    <row r="38" spans="2:8" ht="3" customHeight="1">
      <c r="B38" s="441" t="s">
        <v>85</v>
      </c>
      <c r="C38" s="2115" t="s">
        <v>86</v>
      </c>
      <c r="D38" s="2115"/>
      <c r="E38" s="442" t="s">
        <v>87</v>
      </c>
      <c r="F38" s="440" t="s">
        <v>818</v>
      </c>
      <c r="G38" s="443"/>
      <c r="H38" s="444"/>
    </row>
    <row r="39" spans="2:8" ht="3" customHeight="1">
      <c r="B39" s="441" t="s">
        <v>88</v>
      </c>
      <c r="C39" s="2115" t="s">
        <v>89</v>
      </c>
      <c r="D39" s="2115"/>
      <c r="E39" s="445" t="s">
        <v>90</v>
      </c>
      <c r="F39" s="440" t="s">
        <v>818</v>
      </c>
      <c r="G39" s="443"/>
      <c r="H39" s="444"/>
    </row>
    <row r="40" spans="2:8" ht="3" customHeight="1">
      <c r="B40" s="441" t="s">
        <v>91</v>
      </c>
      <c r="C40" s="2115" t="s">
        <v>92</v>
      </c>
      <c r="D40" s="2115"/>
      <c r="E40" s="444" t="s">
        <v>93</v>
      </c>
      <c r="F40" s="440" t="s">
        <v>818</v>
      </c>
      <c r="G40" s="443"/>
      <c r="H40" s="446" t="s">
        <v>108</v>
      </c>
    </row>
    <row r="41" spans="2:8" ht="3" customHeight="1">
      <c r="B41" s="441" t="s">
        <v>94</v>
      </c>
      <c r="C41" s="2115" t="s">
        <v>95</v>
      </c>
      <c r="D41" s="2115"/>
      <c r="E41" s="444" t="s">
        <v>96</v>
      </c>
      <c r="F41" s="440" t="s">
        <v>818</v>
      </c>
      <c r="G41" s="443"/>
      <c r="H41" s="444"/>
    </row>
    <row r="42" spans="2:8" ht="3" customHeight="1">
      <c r="B42" s="441" t="s">
        <v>97</v>
      </c>
      <c r="C42" s="2115" t="s">
        <v>98</v>
      </c>
      <c r="D42" s="2115"/>
      <c r="E42" s="444" t="s">
        <v>99</v>
      </c>
      <c r="F42" s="440" t="s">
        <v>818</v>
      </c>
      <c r="G42" s="443"/>
      <c r="H42" s="444"/>
    </row>
    <row r="43" spans="1:8" s="447" customFormat="1" ht="3" customHeight="1">
      <c r="A43" s="25"/>
      <c r="B43" s="441" t="s">
        <v>100</v>
      </c>
      <c r="C43" s="2116" t="s">
        <v>101</v>
      </c>
      <c r="D43" s="2117"/>
      <c r="E43" s="444" t="s">
        <v>102</v>
      </c>
      <c r="F43" s="440" t="s">
        <v>818</v>
      </c>
      <c r="G43" s="443"/>
      <c r="H43" s="446" t="s">
        <v>103</v>
      </c>
    </row>
    <row r="44" spans="2:8" ht="3" customHeight="1">
      <c r="B44" s="441" t="s">
        <v>104</v>
      </c>
      <c r="C44" s="2115" t="s">
        <v>105</v>
      </c>
      <c r="D44" s="2115"/>
      <c r="E44" s="444" t="s">
        <v>106</v>
      </c>
      <c r="F44" s="440" t="s">
        <v>818</v>
      </c>
      <c r="G44" s="443"/>
      <c r="H44" s="444"/>
    </row>
    <row r="45" ht="25.5" customHeight="1"/>
    <row r="46" ht="25.5" customHeight="1"/>
    <row r="53" ht="13.5"/>
    <row r="54" ht="13.5"/>
  </sheetData>
  <sheetProtection sheet="1"/>
  <mergeCells count="38">
    <mergeCell ref="C42:D42"/>
    <mergeCell ref="C43:D43"/>
    <mergeCell ref="C44:D44"/>
    <mergeCell ref="C33:D33"/>
    <mergeCell ref="C36:D36"/>
    <mergeCell ref="C37:D37"/>
    <mergeCell ref="C38:D38"/>
    <mergeCell ref="C39:D39"/>
    <mergeCell ref="C41:D41"/>
    <mergeCell ref="C7:D7"/>
    <mergeCell ref="C40:D40"/>
    <mergeCell ref="C34:H34"/>
    <mergeCell ref="C10:D10"/>
    <mergeCell ref="C15:D15"/>
    <mergeCell ref="C16:D16"/>
    <mergeCell ref="C9:D9"/>
    <mergeCell ref="C8:D8"/>
    <mergeCell ref="C27:D27"/>
    <mergeCell ref="C4:D4"/>
    <mergeCell ref="C17:D17"/>
    <mergeCell ref="C13:D13"/>
    <mergeCell ref="C14:D14"/>
    <mergeCell ref="C32:D32"/>
    <mergeCell ref="C29:D29"/>
    <mergeCell ref="C24:D24"/>
    <mergeCell ref="C25:D25"/>
    <mergeCell ref="C26:D26"/>
    <mergeCell ref="C28:D28"/>
    <mergeCell ref="C5:D5"/>
    <mergeCell ref="C22:D22"/>
    <mergeCell ref="C23:D23"/>
    <mergeCell ref="C11:D11"/>
    <mergeCell ref="C12:D12"/>
    <mergeCell ref="C18:D18"/>
    <mergeCell ref="C19:D19"/>
    <mergeCell ref="C20:D20"/>
    <mergeCell ref="C21:D21"/>
    <mergeCell ref="C6:D6"/>
  </mergeCells>
  <printOptions horizontalCentered="1"/>
  <pageMargins left="0.5905511811023623" right="0.3937007874015748" top="0.5905511811023623" bottom="0.5905511811023623" header="0.31496062992125984" footer="0.31496062992125984"/>
  <pageSetup firstPageNumber="7" useFirstPageNumber="1" horizontalDpi="600" verticalDpi="600" orientation="portrait" paperSize="9" r:id="rId3"/>
  <headerFooter alignWithMargins="0">
    <oddFooter>&amp;C&amp;P</oddFooter>
  </headerFooter>
  <legacyDrawing r:id="rId2"/>
</worksheet>
</file>

<file path=xl/worksheets/sheet12.xml><?xml version="1.0" encoding="utf-8"?>
<worksheet xmlns="http://schemas.openxmlformats.org/spreadsheetml/2006/main" xmlns:r="http://schemas.openxmlformats.org/officeDocument/2006/relationships">
  <dimension ref="B1:AN66"/>
  <sheetViews>
    <sheetView view="pageBreakPreview" zoomScaleSheetLayoutView="100" zoomScalePageLayoutView="0" workbookViewId="0" topLeftCell="A19">
      <selection activeCell="H40" sqref="H40:M42"/>
    </sheetView>
  </sheetViews>
  <sheetFormatPr defaultColWidth="2.28125" defaultRowHeight="15" customHeight="1"/>
  <cols>
    <col min="1" max="14" width="2.28125" style="1" customWidth="1"/>
    <col min="15" max="16384" width="2.28125" style="1" customWidth="1"/>
  </cols>
  <sheetData>
    <row r="1" spans="2:4" ht="15" customHeight="1">
      <c r="B1" s="1" t="s">
        <v>398</v>
      </c>
      <c r="C1" s="1" t="s">
        <v>399</v>
      </c>
      <c r="D1" s="1" t="s">
        <v>620</v>
      </c>
    </row>
    <row r="3" spans="2:40" s="95" customFormat="1" ht="15" customHeight="1">
      <c r="B3" s="176" t="s">
        <v>553</v>
      </c>
      <c r="C3" s="176"/>
      <c r="D3" s="176"/>
      <c r="E3" s="176"/>
      <c r="F3" s="176"/>
      <c r="G3" s="176"/>
      <c r="H3" s="177"/>
      <c r="I3" s="177"/>
      <c r="J3" s="177"/>
      <c r="K3" s="177"/>
      <c r="L3" s="177"/>
      <c r="M3" s="177"/>
      <c r="N3" s="177"/>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row>
    <row r="5" s="4" customFormat="1" ht="15" customHeight="1"/>
    <row r="6" spans="3:38" ht="15" customHeight="1">
      <c r="C6" s="1964" t="str">
        <f>'【基本情報】'!C29</f>
        <v>令和</v>
      </c>
      <c r="D6" s="1964"/>
      <c r="E6" s="2086">
        <f>+IF('【基本情報】'!F39="","",'【基本情報】'!F39)</f>
      </c>
      <c r="F6" s="2086"/>
      <c r="G6" s="178" t="s">
        <v>420</v>
      </c>
      <c r="H6" s="2086">
        <f>+IF('【基本情報】'!F39="","",'【基本情報】'!I39)</f>
      </c>
      <c r="I6" s="2086"/>
      <c r="J6" s="178" t="s">
        <v>165</v>
      </c>
      <c r="K6" s="2087">
        <f>+IF('【基本情報】'!F39="","",'【基本情報】'!L39)</f>
      </c>
      <c r="L6" s="2087"/>
      <c r="M6" s="178" t="s">
        <v>418</v>
      </c>
      <c r="N6" s="178" t="s">
        <v>637</v>
      </c>
      <c r="O6" s="178" t="s">
        <v>638</v>
      </c>
      <c r="P6" s="1" t="s">
        <v>639</v>
      </c>
      <c r="Q6" s="1" t="s">
        <v>640</v>
      </c>
      <c r="R6" s="1" t="s">
        <v>641</v>
      </c>
      <c r="S6" s="1" t="s">
        <v>740</v>
      </c>
      <c r="T6" s="1" t="s">
        <v>642</v>
      </c>
      <c r="U6" s="1" t="s">
        <v>643</v>
      </c>
      <c r="V6" s="1" t="s">
        <v>644</v>
      </c>
      <c r="W6" s="1" t="s">
        <v>645</v>
      </c>
      <c r="X6" s="1" t="s">
        <v>648</v>
      </c>
      <c r="Y6" s="1" t="s">
        <v>412</v>
      </c>
      <c r="Z6" s="1" t="s">
        <v>692</v>
      </c>
      <c r="AA6" s="1" t="s">
        <v>412</v>
      </c>
      <c r="AB6" s="1" t="s">
        <v>468</v>
      </c>
      <c r="AC6" s="1" t="s">
        <v>405</v>
      </c>
      <c r="AD6" s="1" t="s">
        <v>404</v>
      </c>
      <c r="AE6" s="1" t="s">
        <v>414</v>
      </c>
      <c r="AF6" s="1" t="s">
        <v>379</v>
      </c>
      <c r="AG6" s="1" t="s">
        <v>769</v>
      </c>
      <c r="AH6" s="1" t="s">
        <v>212</v>
      </c>
      <c r="AI6" s="1" t="s">
        <v>655</v>
      </c>
      <c r="AJ6" s="1" t="s">
        <v>770</v>
      </c>
      <c r="AK6" s="1" t="s">
        <v>693</v>
      </c>
      <c r="AL6" s="1" t="s">
        <v>410</v>
      </c>
    </row>
    <row r="7" spans="2:16" ht="15" customHeight="1">
      <c r="B7" s="1" t="s">
        <v>404</v>
      </c>
      <c r="C7" s="1" t="s">
        <v>652</v>
      </c>
      <c r="D7" s="1" t="s">
        <v>626</v>
      </c>
      <c r="E7" s="1" t="s">
        <v>940</v>
      </c>
      <c r="F7" s="1" t="s">
        <v>656</v>
      </c>
      <c r="G7" s="1" t="s">
        <v>657</v>
      </c>
      <c r="H7" s="1" t="s">
        <v>682</v>
      </c>
      <c r="I7" s="1" t="s">
        <v>683</v>
      </c>
      <c r="J7" s="1" t="s">
        <v>651</v>
      </c>
      <c r="K7" s="448" t="s">
        <v>661</v>
      </c>
      <c r="L7" s="448" t="s">
        <v>662</v>
      </c>
      <c r="M7" s="1" t="s">
        <v>744</v>
      </c>
      <c r="N7" s="4" t="s">
        <v>745</v>
      </c>
      <c r="O7" s="4" t="s">
        <v>746</v>
      </c>
      <c r="P7" s="4" t="s">
        <v>747</v>
      </c>
    </row>
    <row r="9" spans="27:37" ht="15" customHeight="1">
      <c r="AA9" s="2148" t="str">
        <f>C6</f>
        <v>令和</v>
      </c>
      <c r="AB9" s="2148"/>
      <c r="AC9" s="2081"/>
      <c r="AD9" s="2081"/>
      <c r="AE9" s="178" t="s">
        <v>420</v>
      </c>
      <c r="AF9" s="2081"/>
      <c r="AG9" s="2081"/>
      <c r="AH9" s="178" t="s">
        <v>419</v>
      </c>
      <c r="AI9" s="2081"/>
      <c r="AJ9" s="2081"/>
      <c r="AK9" s="1" t="s">
        <v>418</v>
      </c>
    </row>
    <row r="10" spans="29:37" ht="15" customHeight="1">
      <c r="AC10" s="173"/>
      <c r="AD10" s="173"/>
      <c r="AE10" s="4"/>
      <c r="AF10" s="173"/>
      <c r="AG10" s="173"/>
      <c r="AH10" s="4"/>
      <c r="AI10" s="173"/>
      <c r="AJ10" s="173"/>
      <c r="AK10" s="4"/>
    </row>
    <row r="11" spans="3:14" s="98" customFormat="1" ht="15" customHeight="1">
      <c r="C11" s="730" t="s">
        <v>377</v>
      </c>
      <c r="D11" s="730"/>
      <c r="E11" s="730"/>
      <c r="F11" s="730"/>
      <c r="G11" s="730"/>
      <c r="H11" s="733" t="str">
        <f>IF(+'○様式13'!H12="","",+'○様式13'!H12)</f>
        <v>達増 拓也</v>
      </c>
      <c r="I11" s="733"/>
      <c r="J11" s="733"/>
      <c r="K11" s="733"/>
      <c r="L11" s="733"/>
      <c r="N11" s="98" t="s">
        <v>398</v>
      </c>
    </row>
    <row r="12" spans="3:12" s="98" customFormat="1" ht="7.5" customHeight="1">
      <c r="C12" s="101"/>
      <c r="D12" s="101"/>
      <c r="E12" s="101"/>
      <c r="F12" s="101"/>
      <c r="G12" s="101"/>
      <c r="H12" s="325"/>
      <c r="I12" s="325"/>
      <c r="J12" s="325"/>
      <c r="K12" s="325"/>
      <c r="L12" s="325"/>
    </row>
    <row r="13" spans="3:21" s="178" customFormat="1" ht="15" customHeight="1">
      <c r="C13" s="181" t="s">
        <v>156</v>
      </c>
      <c r="D13" s="716">
        <f>IF(+'○様式13'!D14="","",+'○様式13'!D14)</f>
      </c>
      <c r="E13" s="716"/>
      <c r="F13" s="716"/>
      <c r="G13" s="716"/>
      <c r="H13" s="716"/>
      <c r="I13" s="716"/>
      <c r="J13" s="716"/>
      <c r="K13" s="100" t="s">
        <v>398</v>
      </c>
      <c r="L13" s="100" t="s">
        <v>164</v>
      </c>
      <c r="M13" s="272"/>
      <c r="N13" s="272"/>
      <c r="O13" s="272"/>
      <c r="P13" s="272"/>
      <c r="Q13" s="272"/>
      <c r="R13" s="272"/>
      <c r="S13" s="272"/>
      <c r="T13" s="181"/>
      <c r="U13" s="181"/>
    </row>
    <row r="14" spans="3:22" ht="15" customHeight="1">
      <c r="C14" s="29"/>
      <c r="D14" s="29"/>
      <c r="E14" s="29"/>
      <c r="F14" s="29"/>
      <c r="G14" s="173"/>
      <c r="H14" s="173"/>
      <c r="I14" s="173"/>
      <c r="J14" s="173"/>
      <c r="K14" s="173"/>
      <c r="L14" s="173"/>
      <c r="M14" s="173"/>
      <c r="N14" s="173"/>
      <c r="O14" s="173"/>
      <c r="P14" s="173"/>
      <c r="Q14" s="173"/>
      <c r="R14" s="173"/>
      <c r="S14" s="173"/>
      <c r="T14" s="173"/>
      <c r="U14" s="173"/>
      <c r="V14" s="173"/>
    </row>
    <row r="15" spans="3:39" s="25" customFormat="1" ht="15" customHeight="1">
      <c r="C15" s="29"/>
      <c r="D15" s="29"/>
      <c r="E15" s="29"/>
      <c r="F15" s="29"/>
      <c r="X15" s="12" t="s">
        <v>772</v>
      </c>
      <c r="Y15" s="2061">
        <f>IF('【基本情報】'!D5="","",'【基本情報】'!D5)</f>
      </c>
      <c r="Z15" s="2061"/>
      <c r="AA15" s="2061"/>
      <c r="AB15" s="2061"/>
      <c r="AC15" s="181"/>
      <c r="AD15" s="181"/>
      <c r="AE15" s="181"/>
      <c r="AF15" s="181"/>
      <c r="AG15" s="181"/>
      <c r="AH15" s="181"/>
      <c r="AI15" s="181"/>
      <c r="AJ15" s="181"/>
      <c r="AK15" s="181"/>
      <c r="AL15" s="181"/>
      <c r="AM15" s="181"/>
    </row>
    <row r="16" spans="18:39" s="25" customFormat="1" ht="15" customHeight="1">
      <c r="R16" s="25" t="s">
        <v>423</v>
      </c>
      <c r="T16" s="25" t="s">
        <v>424</v>
      </c>
      <c r="V16" s="25" t="s">
        <v>425</v>
      </c>
      <c r="X16" s="1963">
        <f>IF('【基本情報】'!C6="","",'【基本情報】'!C6)</f>
      </c>
      <c r="Y16" s="1963"/>
      <c r="Z16" s="1963"/>
      <c r="AA16" s="1963"/>
      <c r="AB16" s="1963"/>
      <c r="AC16" s="1963"/>
      <c r="AD16" s="1963"/>
      <c r="AE16" s="1963"/>
      <c r="AF16" s="1963"/>
      <c r="AG16" s="1963"/>
      <c r="AH16" s="1963"/>
      <c r="AI16" s="1963"/>
      <c r="AJ16" s="1963"/>
      <c r="AK16" s="1963"/>
      <c r="AL16" s="436"/>
      <c r="AM16" s="436"/>
    </row>
    <row r="17" spans="24:39" s="25" customFormat="1" ht="6" customHeight="1">
      <c r="X17" s="183"/>
      <c r="Y17" s="183"/>
      <c r="Z17" s="183"/>
      <c r="AA17" s="183"/>
      <c r="AB17" s="183"/>
      <c r="AC17" s="183"/>
      <c r="AD17" s="183"/>
      <c r="AE17" s="183"/>
      <c r="AF17" s="183"/>
      <c r="AG17" s="183"/>
      <c r="AH17" s="183"/>
      <c r="AI17" s="183"/>
      <c r="AJ17" s="183"/>
      <c r="AK17" s="183"/>
      <c r="AL17" s="183"/>
      <c r="AM17" s="183"/>
    </row>
    <row r="18" spans="18:39" s="178" customFormat="1" ht="15" customHeight="1">
      <c r="R18" s="2064" t="s">
        <v>972</v>
      </c>
      <c r="S18" s="2064"/>
      <c r="T18" s="2064"/>
      <c r="U18" s="2064"/>
      <c r="V18" s="2064"/>
      <c r="X18" s="1963">
        <f>IF('【基本情報】'!C7="","",'【基本情報】'!C7)</f>
      </c>
      <c r="Y18" s="1963"/>
      <c r="Z18" s="1963"/>
      <c r="AA18" s="1963"/>
      <c r="AB18" s="1963"/>
      <c r="AC18" s="1963"/>
      <c r="AD18" s="1963"/>
      <c r="AE18" s="1963"/>
      <c r="AF18" s="1963"/>
      <c r="AG18" s="1963"/>
      <c r="AH18" s="1963"/>
      <c r="AI18" s="1963"/>
      <c r="AJ18" s="1963"/>
      <c r="AK18" s="1963"/>
      <c r="AL18" s="436"/>
      <c r="AM18" s="436"/>
    </row>
    <row r="19" spans="18:39" s="25" customFormat="1" ht="6" customHeight="1">
      <c r="R19" s="453"/>
      <c r="S19" s="453"/>
      <c r="T19" s="453"/>
      <c r="U19" s="453"/>
      <c r="V19" s="453"/>
      <c r="X19" s="182"/>
      <c r="Y19" s="182"/>
      <c r="Z19" s="182"/>
      <c r="AA19" s="182"/>
      <c r="AB19" s="182"/>
      <c r="AC19" s="182"/>
      <c r="AD19" s="182"/>
      <c r="AE19" s="182"/>
      <c r="AF19" s="182"/>
      <c r="AG19" s="182"/>
      <c r="AH19" s="182"/>
      <c r="AI19" s="182"/>
      <c r="AJ19" s="182"/>
      <c r="AK19" s="182"/>
      <c r="AL19" s="182"/>
      <c r="AM19" s="182"/>
    </row>
    <row r="20" spans="18:39" s="25" customFormat="1" ht="15" customHeight="1">
      <c r="R20" s="2065" t="s">
        <v>1005</v>
      </c>
      <c r="S20" s="2065"/>
      <c r="T20" s="2065"/>
      <c r="U20" s="2065"/>
      <c r="V20" s="2065"/>
      <c r="X20" s="1963">
        <f>IF('【基本情報】'!C9="","",'【基本情報】'!C8&amp;"　"&amp;'【基本情報】'!C9)</f>
      </c>
      <c r="Y20" s="1963"/>
      <c r="Z20" s="1963"/>
      <c r="AA20" s="1963"/>
      <c r="AB20" s="1963"/>
      <c r="AC20" s="1963"/>
      <c r="AD20" s="1963"/>
      <c r="AE20" s="1963"/>
      <c r="AF20" s="1963"/>
      <c r="AG20" s="1963"/>
      <c r="AH20" s="1963"/>
      <c r="AI20" s="1963"/>
      <c r="AJ20" s="1963"/>
      <c r="AK20" s="273"/>
      <c r="AL20" s="184"/>
      <c r="AM20" s="185"/>
    </row>
    <row r="21" s="25" customFormat="1" ht="15" customHeight="1"/>
    <row r="22" ht="7.5" customHeight="1"/>
    <row r="23" spans="6:38" s="4" customFormat="1" ht="15" customHeight="1">
      <c r="F23" s="2127" t="s">
        <v>625</v>
      </c>
      <c r="G23" s="2127"/>
      <c r="H23" s="2127"/>
      <c r="I23" s="2127"/>
      <c r="J23" s="2127"/>
      <c r="K23" s="2127"/>
      <c r="L23" s="2127"/>
      <c r="M23" s="2127"/>
      <c r="N23" s="260"/>
      <c r="O23" s="2139">
        <f>IF('【基本情報】'!F29="","",'【基本情報】'!AE29)</f>
      </c>
      <c r="P23" s="2139"/>
      <c r="Q23" s="2139"/>
      <c r="R23" s="2139"/>
      <c r="S23" s="2139"/>
      <c r="T23" s="2139"/>
      <c r="U23" s="2139"/>
      <c r="V23" s="174"/>
      <c r="W23" s="174" t="s">
        <v>380</v>
      </c>
      <c r="X23" s="175"/>
      <c r="Y23" s="2139">
        <f>IF('【基本情報】'!F29="","",'【基本情報】'!AF29)</f>
      </c>
      <c r="Z23" s="2139"/>
      <c r="AA23" s="2139"/>
      <c r="AB23" s="2139"/>
      <c r="AC23" s="2139"/>
      <c r="AD23" s="2139"/>
      <c r="AE23" s="2139"/>
      <c r="AF23" s="81"/>
      <c r="AG23" s="81"/>
      <c r="AH23" s="81"/>
      <c r="AI23" s="81"/>
      <c r="AJ23" s="81"/>
      <c r="AK23" s="81"/>
      <c r="AL23" s="82"/>
    </row>
    <row r="24" spans="6:38" s="4" customFormat="1" ht="15" customHeight="1">
      <c r="F24" s="2127" t="s">
        <v>666</v>
      </c>
      <c r="G24" s="2127"/>
      <c r="H24" s="2127"/>
      <c r="I24" s="2127"/>
      <c r="J24" s="2127"/>
      <c r="K24" s="2127"/>
      <c r="L24" s="2127"/>
      <c r="M24" s="2127"/>
      <c r="N24" s="900" t="s">
        <v>667</v>
      </c>
      <c r="O24" s="1141"/>
      <c r="P24" s="1141"/>
      <c r="Q24" s="1141"/>
      <c r="R24" s="1141"/>
      <c r="S24" s="1141"/>
      <c r="T24" s="1141"/>
      <c r="U24" s="1141"/>
      <c r="V24" s="1141"/>
      <c r="W24" s="1141"/>
      <c r="X24" s="1141"/>
      <c r="Y24" s="1141"/>
      <c r="Z24" s="1141"/>
      <c r="AA24" s="1141"/>
      <c r="AB24" s="1141"/>
      <c r="AC24" s="1141"/>
      <c r="AD24" s="1141"/>
      <c r="AE24" s="1141"/>
      <c r="AF24" s="1141"/>
      <c r="AG24" s="1141"/>
      <c r="AH24" s="1141"/>
      <c r="AI24" s="1141"/>
      <c r="AJ24" s="1141"/>
      <c r="AK24" s="1141"/>
      <c r="AL24" s="1142"/>
    </row>
    <row r="25" spans="6:38" s="4" customFormat="1" ht="12.75" customHeight="1">
      <c r="F25" s="2144" t="s">
        <v>8</v>
      </c>
      <c r="G25" s="2145"/>
      <c r="H25" s="958" t="s">
        <v>668</v>
      </c>
      <c r="I25" s="959"/>
      <c r="J25" s="959"/>
      <c r="K25" s="959"/>
      <c r="L25" s="959"/>
      <c r="M25" s="960"/>
      <c r="N25" s="2123" t="s">
        <v>617</v>
      </c>
      <c r="O25" s="2124"/>
      <c r="P25" s="449" t="s">
        <v>621</v>
      </c>
      <c r="Q25" s="2128">
        <f>IF('様式2（6前計画対比）'!U27="","",'様式2（6前計画対比）'!U27)</f>
      </c>
      <c r="R25" s="2128"/>
      <c r="S25" s="2128"/>
      <c r="T25" s="2128"/>
      <c r="U25" s="2128"/>
      <c r="V25" s="2128"/>
      <c r="W25" s="2128"/>
      <c r="X25" s="2128"/>
      <c r="Y25" s="2128"/>
      <c r="Z25" s="2128"/>
      <c r="AA25" s="2128"/>
      <c r="AB25" s="2128"/>
      <c r="AC25" s="2128"/>
      <c r="AD25" s="2128"/>
      <c r="AE25" s="2128"/>
      <c r="AF25" s="2128"/>
      <c r="AG25" s="2128"/>
      <c r="AH25" s="2128"/>
      <c r="AI25" s="2128"/>
      <c r="AJ25" s="2128"/>
      <c r="AK25" s="2128"/>
      <c r="AL25" s="2129"/>
    </row>
    <row r="26" spans="6:38" s="4" customFormat="1" ht="12.75" customHeight="1">
      <c r="F26" s="2144"/>
      <c r="G26" s="2145"/>
      <c r="H26" s="961"/>
      <c r="I26" s="962"/>
      <c r="J26" s="962"/>
      <c r="K26" s="962"/>
      <c r="L26" s="962"/>
      <c r="M26" s="963"/>
      <c r="N26" s="2125" t="s">
        <v>618</v>
      </c>
      <c r="O26" s="2126"/>
      <c r="P26" s="450" t="s">
        <v>622</v>
      </c>
      <c r="Q26" s="697"/>
      <c r="R26" s="697"/>
      <c r="S26" s="697"/>
      <c r="T26" s="697"/>
      <c r="U26" s="697"/>
      <c r="V26" s="697"/>
      <c r="W26" s="697"/>
      <c r="X26" s="697"/>
      <c r="Y26" s="697"/>
      <c r="Z26" s="697"/>
      <c r="AA26" s="697"/>
      <c r="AB26" s="697"/>
      <c r="AC26" s="697"/>
      <c r="AD26" s="697"/>
      <c r="AE26" s="697"/>
      <c r="AF26" s="697"/>
      <c r="AG26" s="697"/>
      <c r="AH26" s="697"/>
      <c r="AI26" s="697"/>
      <c r="AJ26" s="697"/>
      <c r="AK26" s="697"/>
      <c r="AL26" s="2118"/>
    </row>
    <row r="27" spans="6:38" s="4" customFormat="1" ht="12.75" customHeight="1">
      <c r="F27" s="2144"/>
      <c r="G27" s="2145"/>
      <c r="H27" s="964"/>
      <c r="I27" s="965"/>
      <c r="J27" s="965"/>
      <c r="K27" s="965"/>
      <c r="L27" s="965"/>
      <c r="M27" s="966"/>
      <c r="N27" s="2119" t="s">
        <v>619</v>
      </c>
      <c r="O27" s="2120"/>
      <c r="P27" s="451" t="s">
        <v>623</v>
      </c>
      <c r="Q27" s="2121"/>
      <c r="R27" s="2121"/>
      <c r="S27" s="2121"/>
      <c r="T27" s="2121"/>
      <c r="U27" s="2121"/>
      <c r="V27" s="2121"/>
      <c r="W27" s="2121"/>
      <c r="X27" s="2121"/>
      <c r="Y27" s="2121"/>
      <c r="Z27" s="2121"/>
      <c r="AA27" s="2121"/>
      <c r="AB27" s="2121"/>
      <c r="AC27" s="2121"/>
      <c r="AD27" s="2121"/>
      <c r="AE27" s="2121"/>
      <c r="AF27" s="2121"/>
      <c r="AG27" s="2121"/>
      <c r="AH27" s="2121"/>
      <c r="AI27" s="2121"/>
      <c r="AJ27" s="2121"/>
      <c r="AK27" s="2121"/>
      <c r="AL27" s="2122"/>
    </row>
    <row r="28" spans="6:38" s="4" customFormat="1" ht="12.75" customHeight="1">
      <c r="F28" s="2144"/>
      <c r="G28" s="2145"/>
      <c r="H28" s="958" t="s">
        <v>669</v>
      </c>
      <c r="I28" s="959"/>
      <c r="J28" s="959"/>
      <c r="K28" s="959"/>
      <c r="L28" s="959"/>
      <c r="M28" s="960"/>
      <c r="N28" s="2123" t="s">
        <v>617</v>
      </c>
      <c r="O28" s="2124"/>
      <c r="P28" s="449" t="s">
        <v>621</v>
      </c>
      <c r="Q28" s="2128">
        <f>IF('様式2（6前計画対比）'!U33="","",'様式2（6前計画対比）'!U33)</f>
      </c>
      <c r="R28" s="2128"/>
      <c r="S28" s="2128"/>
      <c r="T28" s="2128"/>
      <c r="U28" s="2128"/>
      <c r="V28" s="2128"/>
      <c r="W28" s="2128"/>
      <c r="X28" s="2128"/>
      <c r="Y28" s="2128"/>
      <c r="Z28" s="2128"/>
      <c r="AA28" s="2128"/>
      <c r="AB28" s="2128"/>
      <c r="AC28" s="2128"/>
      <c r="AD28" s="2128"/>
      <c r="AE28" s="2128"/>
      <c r="AF28" s="2128"/>
      <c r="AG28" s="2128"/>
      <c r="AH28" s="2128"/>
      <c r="AI28" s="2128"/>
      <c r="AJ28" s="2128"/>
      <c r="AK28" s="2128"/>
      <c r="AL28" s="2129"/>
    </row>
    <row r="29" spans="6:38" s="4" customFormat="1" ht="12.75" customHeight="1">
      <c r="F29" s="2144"/>
      <c r="G29" s="2145"/>
      <c r="H29" s="961"/>
      <c r="I29" s="962"/>
      <c r="J29" s="962"/>
      <c r="K29" s="962"/>
      <c r="L29" s="962"/>
      <c r="M29" s="963"/>
      <c r="N29" s="2125" t="s">
        <v>618</v>
      </c>
      <c r="O29" s="2126"/>
      <c r="P29" s="450" t="s">
        <v>622</v>
      </c>
      <c r="Q29" s="697"/>
      <c r="R29" s="697"/>
      <c r="S29" s="697"/>
      <c r="T29" s="697"/>
      <c r="U29" s="697"/>
      <c r="V29" s="697"/>
      <c r="W29" s="697"/>
      <c r="X29" s="697"/>
      <c r="Y29" s="697"/>
      <c r="Z29" s="697"/>
      <c r="AA29" s="697"/>
      <c r="AB29" s="697"/>
      <c r="AC29" s="697"/>
      <c r="AD29" s="697"/>
      <c r="AE29" s="697"/>
      <c r="AF29" s="697"/>
      <c r="AG29" s="697"/>
      <c r="AH29" s="697"/>
      <c r="AI29" s="697"/>
      <c r="AJ29" s="697"/>
      <c r="AK29" s="697"/>
      <c r="AL29" s="2118"/>
    </row>
    <row r="30" spans="6:38" s="4" customFormat="1" ht="12.75" customHeight="1">
      <c r="F30" s="2144"/>
      <c r="G30" s="2145"/>
      <c r="H30" s="964"/>
      <c r="I30" s="965"/>
      <c r="J30" s="965"/>
      <c r="K30" s="965"/>
      <c r="L30" s="965"/>
      <c r="M30" s="966"/>
      <c r="N30" s="2119" t="s">
        <v>619</v>
      </c>
      <c r="O30" s="2120"/>
      <c r="P30" s="451" t="s">
        <v>623</v>
      </c>
      <c r="Q30" s="2121"/>
      <c r="R30" s="2121"/>
      <c r="S30" s="2121"/>
      <c r="T30" s="2121"/>
      <c r="U30" s="2121"/>
      <c r="V30" s="2121"/>
      <c r="W30" s="2121"/>
      <c r="X30" s="2121"/>
      <c r="Y30" s="2121"/>
      <c r="Z30" s="2121"/>
      <c r="AA30" s="2121"/>
      <c r="AB30" s="2121"/>
      <c r="AC30" s="2121"/>
      <c r="AD30" s="2121"/>
      <c r="AE30" s="2121"/>
      <c r="AF30" s="2121"/>
      <c r="AG30" s="2121"/>
      <c r="AH30" s="2121"/>
      <c r="AI30" s="2121"/>
      <c r="AJ30" s="2121"/>
      <c r="AK30" s="2121"/>
      <c r="AL30" s="2122"/>
    </row>
    <row r="31" spans="6:38" s="4" customFormat="1" ht="12.75" customHeight="1">
      <c r="F31" s="2144"/>
      <c r="G31" s="2145"/>
      <c r="H31" s="958" t="s">
        <v>1473</v>
      </c>
      <c r="I31" s="959"/>
      <c r="J31" s="959"/>
      <c r="K31" s="959"/>
      <c r="L31" s="959"/>
      <c r="M31" s="960"/>
      <c r="N31" s="2123" t="s">
        <v>617</v>
      </c>
      <c r="O31" s="2124"/>
      <c r="P31" s="449" t="s">
        <v>137</v>
      </c>
      <c r="Q31" s="2128">
        <f>IF('様式2（6前計画対比）'!U36="","",'様式2（6前計画対比）'!U36)</f>
      </c>
      <c r="R31" s="2128"/>
      <c r="S31" s="2128"/>
      <c r="T31" s="2128"/>
      <c r="U31" s="2128"/>
      <c r="V31" s="2128"/>
      <c r="W31" s="2128"/>
      <c r="X31" s="2128"/>
      <c r="Y31" s="2128"/>
      <c r="Z31" s="2128"/>
      <c r="AA31" s="2128"/>
      <c r="AB31" s="2128"/>
      <c r="AC31" s="2128"/>
      <c r="AD31" s="2128"/>
      <c r="AE31" s="2128"/>
      <c r="AF31" s="2128"/>
      <c r="AG31" s="2128"/>
      <c r="AH31" s="2128"/>
      <c r="AI31" s="2128"/>
      <c r="AJ31" s="2128"/>
      <c r="AK31" s="2128"/>
      <c r="AL31" s="2129"/>
    </row>
    <row r="32" spans="6:38" s="4" customFormat="1" ht="12.75" customHeight="1">
      <c r="F32" s="2144"/>
      <c r="G32" s="2145"/>
      <c r="H32" s="961"/>
      <c r="I32" s="962"/>
      <c r="J32" s="962"/>
      <c r="K32" s="962"/>
      <c r="L32" s="962"/>
      <c r="M32" s="963"/>
      <c r="N32" s="2125" t="s">
        <v>618</v>
      </c>
      <c r="O32" s="2126"/>
      <c r="P32" s="450" t="s">
        <v>137</v>
      </c>
      <c r="Q32" s="697"/>
      <c r="R32" s="697"/>
      <c r="S32" s="697"/>
      <c r="T32" s="697"/>
      <c r="U32" s="697"/>
      <c r="V32" s="697"/>
      <c r="W32" s="697"/>
      <c r="X32" s="697"/>
      <c r="Y32" s="697"/>
      <c r="Z32" s="697"/>
      <c r="AA32" s="697"/>
      <c r="AB32" s="697"/>
      <c r="AC32" s="697"/>
      <c r="AD32" s="697"/>
      <c r="AE32" s="697"/>
      <c r="AF32" s="697"/>
      <c r="AG32" s="697"/>
      <c r="AH32" s="697"/>
      <c r="AI32" s="697"/>
      <c r="AJ32" s="697"/>
      <c r="AK32" s="697"/>
      <c r="AL32" s="2118"/>
    </row>
    <row r="33" spans="6:38" s="4" customFormat="1" ht="12.75" customHeight="1">
      <c r="F33" s="2144"/>
      <c r="G33" s="2145"/>
      <c r="H33" s="964"/>
      <c r="I33" s="965"/>
      <c r="J33" s="965"/>
      <c r="K33" s="965"/>
      <c r="L33" s="965"/>
      <c r="M33" s="966"/>
      <c r="N33" s="2119" t="s">
        <v>619</v>
      </c>
      <c r="O33" s="2120"/>
      <c r="P33" s="451" t="s">
        <v>137</v>
      </c>
      <c r="Q33" s="2121"/>
      <c r="R33" s="2121"/>
      <c r="S33" s="2121"/>
      <c r="T33" s="2121"/>
      <c r="U33" s="2121"/>
      <c r="V33" s="2121"/>
      <c r="W33" s="2121"/>
      <c r="X33" s="2121"/>
      <c r="Y33" s="2121"/>
      <c r="Z33" s="2121"/>
      <c r="AA33" s="2121"/>
      <c r="AB33" s="2121"/>
      <c r="AC33" s="2121"/>
      <c r="AD33" s="2121"/>
      <c r="AE33" s="2121"/>
      <c r="AF33" s="2121"/>
      <c r="AG33" s="2121"/>
      <c r="AH33" s="2121"/>
      <c r="AI33" s="2121"/>
      <c r="AJ33" s="2121"/>
      <c r="AK33" s="2121"/>
      <c r="AL33" s="2122"/>
    </row>
    <row r="34" spans="6:38" s="4" customFormat="1" ht="12.75" customHeight="1">
      <c r="F34" s="2144"/>
      <c r="G34" s="2145"/>
      <c r="H34" s="958" t="s">
        <v>670</v>
      </c>
      <c r="I34" s="959"/>
      <c r="J34" s="959"/>
      <c r="K34" s="959"/>
      <c r="L34" s="959"/>
      <c r="M34" s="960"/>
      <c r="N34" s="2123" t="s">
        <v>617</v>
      </c>
      <c r="O34" s="2124"/>
      <c r="P34" s="449" t="s">
        <v>621</v>
      </c>
      <c r="Q34" s="2128">
        <f>IF('様式2（6前計画対比）'!U45="","",'様式2（6前計画対比）'!U45)</f>
      </c>
      <c r="R34" s="2128"/>
      <c r="S34" s="2128"/>
      <c r="T34" s="2128"/>
      <c r="U34" s="2128"/>
      <c r="V34" s="2128"/>
      <c r="W34" s="2128"/>
      <c r="X34" s="2128"/>
      <c r="Y34" s="2128"/>
      <c r="Z34" s="2128"/>
      <c r="AA34" s="2128"/>
      <c r="AB34" s="2128"/>
      <c r="AC34" s="2128"/>
      <c r="AD34" s="2128"/>
      <c r="AE34" s="2128"/>
      <c r="AF34" s="2128"/>
      <c r="AG34" s="2128"/>
      <c r="AH34" s="2128"/>
      <c r="AI34" s="2128"/>
      <c r="AJ34" s="2128"/>
      <c r="AK34" s="2128"/>
      <c r="AL34" s="2129"/>
    </row>
    <row r="35" spans="6:38" s="4" customFormat="1" ht="12.75" customHeight="1">
      <c r="F35" s="2144"/>
      <c r="G35" s="2145"/>
      <c r="H35" s="961"/>
      <c r="I35" s="962"/>
      <c r="J35" s="962"/>
      <c r="K35" s="962"/>
      <c r="L35" s="962"/>
      <c r="M35" s="963"/>
      <c r="N35" s="2125" t="s">
        <v>618</v>
      </c>
      <c r="O35" s="2126"/>
      <c r="P35" s="450" t="s">
        <v>622</v>
      </c>
      <c r="Q35" s="697"/>
      <c r="R35" s="697"/>
      <c r="S35" s="697"/>
      <c r="T35" s="697"/>
      <c r="U35" s="697"/>
      <c r="V35" s="697"/>
      <c r="W35" s="697"/>
      <c r="X35" s="697"/>
      <c r="Y35" s="697"/>
      <c r="Z35" s="697"/>
      <c r="AA35" s="697"/>
      <c r="AB35" s="697"/>
      <c r="AC35" s="697"/>
      <c r="AD35" s="697"/>
      <c r="AE35" s="697"/>
      <c r="AF35" s="697"/>
      <c r="AG35" s="697"/>
      <c r="AH35" s="697"/>
      <c r="AI35" s="697"/>
      <c r="AJ35" s="697"/>
      <c r="AK35" s="697"/>
      <c r="AL35" s="2118"/>
    </row>
    <row r="36" spans="6:38" s="4" customFormat="1" ht="12.75" customHeight="1">
      <c r="F36" s="2144"/>
      <c r="G36" s="2145"/>
      <c r="H36" s="964"/>
      <c r="I36" s="965"/>
      <c r="J36" s="965"/>
      <c r="K36" s="965"/>
      <c r="L36" s="965"/>
      <c r="M36" s="966"/>
      <c r="N36" s="2119" t="s">
        <v>619</v>
      </c>
      <c r="O36" s="2120"/>
      <c r="P36" s="451" t="s">
        <v>623</v>
      </c>
      <c r="Q36" s="2121"/>
      <c r="R36" s="2121"/>
      <c r="S36" s="2121"/>
      <c r="T36" s="2121"/>
      <c r="U36" s="2121"/>
      <c r="V36" s="2121"/>
      <c r="W36" s="2121"/>
      <c r="X36" s="2121"/>
      <c r="Y36" s="2121"/>
      <c r="Z36" s="2121"/>
      <c r="AA36" s="2121"/>
      <c r="AB36" s="2121"/>
      <c r="AC36" s="2121"/>
      <c r="AD36" s="2121"/>
      <c r="AE36" s="2121"/>
      <c r="AF36" s="2121"/>
      <c r="AG36" s="2121"/>
      <c r="AH36" s="2121"/>
      <c r="AI36" s="2121"/>
      <c r="AJ36" s="2121"/>
      <c r="AK36" s="2121"/>
      <c r="AL36" s="2122"/>
    </row>
    <row r="37" spans="6:38" s="4" customFormat="1" ht="12.75" customHeight="1">
      <c r="F37" s="2144"/>
      <c r="G37" s="2145"/>
      <c r="H37" s="958" t="s">
        <v>671</v>
      </c>
      <c r="I37" s="959"/>
      <c r="J37" s="959"/>
      <c r="K37" s="959"/>
      <c r="L37" s="959"/>
      <c r="M37" s="960"/>
      <c r="N37" s="2123" t="s">
        <v>617</v>
      </c>
      <c r="O37" s="2124"/>
      <c r="P37" s="449" t="s">
        <v>621</v>
      </c>
      <c r="Q37" s="2128">
        <f>IF('様式2（6前計画対比）'!U51="","",'様式2（6前計画対比）'!U51)</f>
      </c>
      <c r="R37" s="2128"/>
      <c r="S37" s="2128"/>
      <c r="T37" s="2128"/>
      <c r="U37" s="2128"/>
      <c r="V37" s="2128"/>
      <c r="W37" s="2128"/>
      <c r="X37" s="2128"/>
      <c r="Y37" s="2128"/>
      <c r="Z37" s="2128"/>
      <c r="AA37" s="2128"/>
      <c r="AB37" s="2128"/>
      <c r="AC37" s="2128"/>
      <c r="AD37" s="2128"/>
      <c r="AE37" s="2128"/>
      <c r="AF37" s="2128"/>
      <c r="AG37" s="2128"/>
      <c r="AH37" s="2128"/>
      <c r="AI37" s="2128"/>
      <c r="AJ37" s="2128"/>
      <c r="AK37" s="2128"/>
      <c r="AL37" s="2129"/>
    </row>
    <row r="38" spans="6:38" s="4" customFormat="1" ht="12.75" customHeight="1">
      <c r="F38" s="2144"/>
      <c r="G38" s="2145"/>
      <c r="H38" s="961"/>
      <c r="I38" s="962"/>
      <c r="J38" s="962"/>
      <c r="K38" s="962"/>
      <c r="L38" s="962"/>
      <c r="M38" s="963"/>
      <c r="N38" s="2125" t="s">
        <v>618</v>
      </c>
      <c r="O38" s="2126"/>
      <c r="P38" s="450" t="s">
        <v>622</v>
      </c>
      <c r="Q38" s="697"/>
      <c r="R38" s="697"/>
      <c r="S38" s="697"/>
      <c r="T38" s="697"/>
      <c r="U38" s="697"/>
      <c r="V38" s="697"/>
      <c r="W38" s="697"/>
      <c r="X38" s="697"/>
      <c r="Y38" s="697"/>
      <c r="Z38" s="697"/>
      <c r="AA38" s="697"/>
      <c r="AB38" s="697"/>
      <c r="AC38" s="697"/>
      <c r="AD38" s="697"/>
      <c r="AE38" s="697"/>
      <c r="AF38" s="697"/>
      <c r="AG38" s="697"/>
      <c r="AH38" s="697"/>
      <c r="AI38" s="697"/>
      <c r="AJ38" s="697"/>
      <c r="AK38" s="697"/>
      <c r="AL38" s="2118"/>
    </row>
    <row r="39" spans="6:38" s="4" customFormat="1" ht="12.75" customHeight="1">
      <c r="F39" s="2144"/>
      <c r="G39" s="2145"/>
      <c r="H39" s="964"/>
      <c r="I39" s="965"/>
      <c r="J39" s="965"/>
      <c r="K39" s="965"/>
      <c r="L39" s="965"/>
      <c r="M39" s="966"/>
      <c r="N39" s="2119" t="s">
        <v>619</v>
      </c>
      <c r="O39" s="2120"/>
      <c r="P39" s="451" t="s">
        <v>623</v>
      </c>
      <c r="Q39" s="2121"/>
      <c r="R39" s="2121"/>
      <c r="S39" s="2121"/>
      <c r="T39" s="2121"/>
      <c r="U39" s="2121"/>
      <c r="V39" s="2121"/>
      <c r="W39" s="2121"/>
      <c r="X39" s="2121"/>
      <c r="Y39" s="2121"/>
      <c r="Z39" s="2121"/>
      <c r="AA39" s="2121"/>
      <c r="AB39" s="2121"/>
      <c r="AC39" s="2121"/>
      <c r="AD39" s="2121"/>
      <c r="AE39" s="2121"/>
      <c r="AF39" s="2121"/>
      <c r="AG39" s="2121"/>
      <c r="AH39" s="2121"/>
      <c r="AI39" s="2121"/>
      <c r="AJ39" s="2121"/>
      <c r="AK39" s="2121"/>
      <c r="AL39" s="2122"/>
    </row>
    <row r="40" spans="6:38" s="4" customFormat="1" ht="12.75" customHeight="1">
      <c r="F40" s="2144"/>
      <c r="G40" s="2145"/>
      <c r="H40" s="2130" t="s">
        <v>1405</v>
      </c>
      <c r="I40" s="2131"/>
      <c r="J40" s="2131"/>
      <c r="K40" s="2131"/>
      <c r="L40" s="2131"/>
      <c r="M40" s="2132"/>
      <c r="N40" s="2123" t="s">
        <v>617</v>
      </c>
      <c r="O40" s="2124"/>
      <c r="P40" s="449" t="s">
        <v>621</v>
      </c>
      <c r="Q40" s="2128">
        <f>IF('様式2（6前計画対比）'!U57="","",'様式2（6前計画対比）'!U57)</f>
      </c>
      <c r="R40" s="2128"/>
      <c r="S40" s="2128"/>
      <c r="T40" s="2128"/>
      <c r="U40" s="2128"/>
      <c r="V40" s="2128"/>
      <c r="W40" s="2128"/>
      <c r="X40" s="2128"/>
      <c r="Y40" s="2128"/>
      <c r="Z40" s="2128"/>
      <c r="AA40" s="2128"/>
      <c r="AB40" s="2128"/>
      <c r="AC40" s="2128"/>
      <c r="AD40" s="2128"/>
      <c r="AE40" s="2128"/>
      <c r="AF40" s="2128"/>
      <c r="AG40" s="2128"/>
      <c r="AH40" s="2128"/>
      <c r="AI40" s="2128"/>
      <c r="AJ40" s="2128"/>
      <c r="AK40" s="2128"/>
      <c r="AL40" s="2129"/>
    </row>
    <row r="41" spans="6:38" s="4" customFormat="1" ht="12.75" customHeight="1">
      <c r="F41" s="2144"/>
      <c r="G41" s="2145"/>
      <c r="H41" s="2133"/>
      <c r="I41" s="2134"/>
      <c r="J41" s="2134"/>
      <c r="K41" s="2134"/>
      <c r="L41" s="2134"/>
      <c r="M41" s="2135"/>
      <c r="N41" s="2125" t="s">
        <v>618</v>
      </c>
      <c r="O41" s="2126"/>
      <c r="P41" s="450" t="s">
        <v>622</v>
      </c>
      <c r="Q41" s="697"/>
      <c r="R41" s="697"/>
      <c r="S41" s="697"/>
      <c r="T41" s="697"/>
      <c r="U41" s="697"/>
      <c r="V41" s="697"/>
      <c r="W41" s="697"/>
      <c r="X41" s="697"/>
      <c r="Y41" s="697"/>
      <c r="Z41" s="697"/>
      <c r="AA41" s="697"/>
      <c r="AB41" s="697"/>
      <c r="AC41" s="697"/>
      <c r="AD41" s="697"/>
      <c r="AE41" s="697"/>
      <c r="AF41" s="697"/>
      <c r="AG41" s="697"/>
      <c r="AH41" s="697"/>
      <c r="AI41" s="697"/>
      <c r="AJ41" s="697"/>
      <c r="AK41" s="697"/>
      <c r="AL41" s="2118"/>
    </row>
    <row r="42" spans="6:38" s="4" customFormat="1" ht="12.75" customHeight="1">
      <c r="F42" s="2144"/>
      <c r="G42" s="2145"/>
      <c r="H42" s="2136"/>
      <c r="I42" s="2137"/>
      <c r="J42" s="2137"/>
      <c r="K42" s="2137"/>
      <c r="L42" s="2137"/>
      <c r="M42" s="2138"/>
      <c r="N42" s="2119" t="s">
        <v>619</v>
      </c>
      <c r="O42" s="2120"/>
      <c r="P42" s="451" t="s">
        <v>623</v>
      </c>
      <c r="Q42" s="2121"/>
      <c r="R42" s="2121"/>
      <c r="S42" s="2121"/>
      <c r="T42" s="2121"/>
      <c r="U42" s="2121"/>
      <c r="V42" s="2121"/>
      <c r="W42" s="2121"/>
      <c r="X42" s="2121"/>
      <c r="Y42" s="2121"/>
      <c r="Z42" s="2121"/>
      <c r="AA42" s="2121"/>
      <c r="AB42" s="2121"/>
      <c r="AC42" s="2121"/>
      <c r="AD42" s="2121"/>
      <c r="AE42" s="2121"/>
      <c r="AF42" s="2121"/>
      <c r="AG42" s="2121"/>
      <c r="AH42" s="2121"/>
      <c r="AI42" s="2121"/>
      <c r="AJ42" s="2121"/>
      <c r="AK42" s="2121"/>
      <c r="AL42" s="2122"/>
    </row>
    <row r="43" spans="6:38" s="4" customFormat="1" ht="12.75" customHeight="1">
      <c r="F43" s="2144"/>
      <c r="G43" s="2145"/>
      <c r="H43" s="958" t="s">
        <v>672</v>
      </c>
      <c r="I43" s="959"/>
      <c r="J43" s="959"/>
      <c r="K43" s="959"/>
      <c r="L43" s="959"/>
      <c r="M43" s="960"/>
      <c r="N43" s="2123" t="s">
        <v>617</v>
      </c>
      <c r="O43" s="2124"/>
      <c r="P43" s="449" t="s">
        <v>621</v>
      </c>
      <c r="Q43" s="2128">
        <f>IF('様式2（6前計画対比）'!U63="","",'様式2（6前計画対比）'!U63)</f>
      </c>
      <c r="R43" s="2128"/>
      <c r="S43" s="2128"/>
      <c r="T43" s="2128"/>
      <c r="U43" s="2128"/>
      <c r="V43" s="2128"/>
      <c r="W43" s="2128"/>
      <c r="X43" s="2128"/>
      <c r="Y43" s="2128"/>
      <c r="Z43" s="2128"/>
      <c r="AA43" s="2128"/>
      <c r="AB43" s="2128"/>
      <c r="AC43" s="2128"/>
      <c r="AD43" s="2128"/>
      <c r="AE43" s="2128"/>
      <c r="AF43" s="2128"/>
      <c r="AG43" s="2128"/>
      <c r="AH43" s="2128"/>
      <c r="AI43" s="2128"/>
      <c r="AJ43" s="2128"/>
      <c r="AK43" s="2128"/>
      <c r="AL43" s="2129"/>
    </row>
    <row r="44" spans="6:38" s="4" customFormat="1" ht="12.75" customHeight="1">
      <c r="F44" s="2144"/>
      <c r="G44" s="2145"/>
      <c r="H44" s="961"/>
      <c r="I44" s="962"/>
      <c r="J44" s="962"/>
      <c r="K44" s="962"/>
      <c r="L44" s="962"/>
      <c r="M44" s="963"/>
      <c r="N44" s="2125" t="s">
        <v>618</v>
      </c>
      <c r="O44" s="2126"/>
      <c r="P44" s="450" t="s">
        <v>622</v>
      </c>
      <c r="Q44" s="697"/>
      <c r="R44" s="697"/>
      <c r="S44" s="697"/>
      <c r="T44" s="697"/>
      <c r="U44" s="697"/>
      <c r="V44" s="697"/>
      <c r="W44" s="697"/>
      <c r="X44" s="697"/>
      <c r="Y44" s="697"/>
      <c r="Z44" s="697"/>
      <c r="AA44" s="697"/>
      <c r="AB44" s="697"/>
      <c r="AC44" s="697"/>
      <c r="AD44" s="697"/>
      <c r="AE44" s="697"/>
      <c r="AF44" s="697"/>
      <c r="AG44" s="697"/>
      <c r="AH44" s="697"/>
      <c r="AI44" s="697"/>
      <c r="AJ44" s="697"/>
      <c r="AK44" s="697"/>
      <c r="AL44" s="2118"/>
    </row>
    <row r="45" spans="6:38" s="4" customFormat="1" ht="12.75" customHeight="1">
      <c r="F45" s="2144"/>
      <c r="G45" s="2145"/>
      <c r="H45" s="964"/>
      <c r="I45" s="965"/>
      <c r="J45" s="965"/>
      <c r="K45" s="965"/>
      <c r="L45" s="965"/>
      <c r="M45" s="966"/>
      <c r="N45" s="2119" t="s">
        <v>619</v>
      </c>
      <c r="O45" s="2120"/>
      <c r="P45" s="451" t="s">
        <v>623</v>
      </c>
      <c r="Q45" s="2121"/>
      <c r="R45" s="2121"/>
      <c r="S45" s="2121"/>
      <c r="T45" s="2121"/>
      <c r="U45" s="2121"/>
      <c r="V45" s="2121"/>
      <c r="W45" s="2121"/>
      <c r="X45" s="2121"/>
      <c r="Y45" s="2121"/>
      <c r="Z45" s="2121"/>
      <c r="AA45" s="2121"/>
      <c r="AB45" s="2121"/>
      <c r="AC45" s="2121"/>
      <c r="AD45" s="2121"/>
      <c r="AE45" s="2121"/>
      <c r="AF45" s="2121"/>
      <c r="AG45" s="2121"/>
      <c r="AH45" s="2121"/>
      <c r="AI45" s="2121"/>
      <c r="AJ45" s="2121"/>
      <c r="AK45" s="2121"/>
      <c r="AL45" s="2122"/>
    </row>
    <row r="46" spans="6:38" s="4" customFormat="1" ht="12.75" customHeight="1">
      <c r="F46" s="2144"/>
      <c r="G46" s="2145"/>
      <c r="H46" s="958" t="s">
        <v>673</v>
      </c>
      <c r="I46" s="959"/>
      <c r="J46" s="959"/>
      <c r="K46" s="959"/>
      <c r="L46" s="959"/>
      <c r="M46" s="960"/>
      <c r="N46" s="2123" t="s">
        <v>617</v>
      </c>
      <c r="O46" s="2124"/>
      <c r="P46" s="449" t="s">
        <v>621</v>
      </c>
      <c r="Q46" s="2140"/>
      <c r="R46" s="2140"/>
      <c r="S46" s="2140"/>
      <c r="T46" s="2140"/>
      <c r="U46" s="2140"/>
      <c r="V46" s="2140"/>
      <c r="W46" s="2140"/>
      <c r="X46" s="2140"/>
      <c r="Y46" s="2140"/>
      <c r="Z46" s="2140"/>
      <c r="AA46" s="2140"/>
      <c r="AB46" s="2140"/>
      <c r="AC46" s="2140"/>
      <c r="AD46" s="2140"/>
      <c r="AE46" s="2140"/>
      <c r="AF46" s="2140"/>
      <c r="AG46" s="2140"/>
      <c r="AH46" s="2140"/>
      <c r="AI46" s="2140"/>
      <c r="AJ46" s="2140"/>
      <c r="AK46" s="2140"/>
      <c r="AL46" s="2141"/>
    </row>
    <row r="47" spans="6:38" s="4" customFormat="1" ht="12.75" customHeight="1">
      <c r="F47" s="2144"/>
      <c r="G47" s="2145"/>
      <c r="H47" s="961"/>
      <c r="I47" s="962"/>
      <c r="J47" s="962"/>
      <c r="K47" s="962"/>
      <c r="L47" s="962"/>
      <c r="M47" s="963"/>
      <c r="N47" s="2125" t="s">
        <v>618</v>
      </c>
      <c r="O47" s="2126"/>
      <c r="P47" s="450" t="s">
        <v>622</v>
      </c>
      <c r="Q47" s="697"/>
      <c r="R47" s="697"/>
      <c r="S47" s="697"/>
      <c r="T47" s="697"/>
      <c r="U47" s="697"/>
      <c r="V47" s="697"/>
      <c r="W47" s="697"/>
      <c r="X47" s="697"/>
      <c r="Y47" s="697"/>
      <c r="Z47" s="697"/>
      <c r="AA47" s="697"/>
      <c r="AB47" s="697"/>
      <c r="AC47" s="697"/>
      <c r="AD47" s="697"/>
      <c r="AE47" s="697"/>
      <c r="AF47" s="697"/>
      <c r="AG47" s="697"/>
      <c r="AH47" s="697"/>
      <c r="AI47" s="697"/>
      <c r="AJ47" s="697"/>
      <c r="AK47" s="697"/>
      <c r="AL47" s="2118"/>
    </row>
    <row r="48" spans="6:38" s="4" customFormat="1" ht="12.75" customHeight="1">
      <c r="F48" s="2146"/>
      <c r="G48" s="2147"/>
      <c r="H48" s="964"/>
      <c r="I48" s="965"/>
      <c r="J48" s="965"/>
      <c r="K48" s="965"/>
      <c r="L48" s="965"/>
      <c r="M48" s="966"/>
      <c r="N48" s="2119" t="s">
        <v>619</v>
      </c>
      <c r="O48" s="2120"/>
      <c r="P48" s="451" t="s">
        <v>623</v>
      </c>
      <c r="Q48" s="2121"/>
      <c r="R48" s="2121"/>
      <c r="S48" s="2121"/>
      <c r="T48" s="2121"/>
      <c r="U48" s="2121"/>
      <c r="V48" s="2121"/>
      <c r="W48" s="2121"/>
      <c r="X48" s="2121"/>
      <c r="Y48" s="2121"/>
      <c r="Z48" s="2121"/>
      <c r="AA48" s="2121"/>
      <c r="AB48" s="2121"/>
      <c r="AC48" s="2121"/>
      <c r="AD48" s="2121"/>
      <c r="AE48" s="2121"/>
      <c r="AF48" s="2121"/>
      <c r="AG48" s="2121"/>
      <c r="AH48" s="2121"/>
      <c r="AI48" s="2121"/>
      <c r="AJ48" s="2121"/>
      <c r="AK48" s="2121"/>
      <c r="AL48" s="2122"/>
    </row>
    <row r="49" spans="6:38" s="4" customFormat="1" ht="12.75" customHeight="1">
      <c r="F49" s="2142" t="s">
        <v>674</v>
      </c>
      <c r="G49" s="2143"/>
      <c r="H49" s="958" t="s">
        <v>675</v>
      </c>
      <c r="I49" s="959"/>
      <c r="J49" s="959"/>
      <c r="K49" s="959"/>
      <c r="L49" s="959"/>
      <c r="M49" s="960"/>
      <c r="N49" s="2123" t="s">
        <v>617</v>
      </c>
      <c r="O49" s="2124"/>
      <c r="P49" s="449" t="s">
        <v>621</v>
      </c>
      <c r="Q49" s="2128">
        <f>IF('○様式2'!J453="","",'○様式2'!J453)</f>
      </c>
      <c r="R49" s="2128"/>
      <c r="S49" s="2128"/>
      <c r="T49" s="2128"/>
      <c r="U49" s="2128"/>
      <c r="V49" s="2128"/>
      <c r="W49" s="2128"/>
      <c r="X49" s="2128"/>
      <c r="Y49" s="2128"/>
      <c r="Z49" s="2128"/>
      <c r="AA49" s="2128"/>
      <c r="AB49" s="2128"/>
      <c r="AC49" s="2128"/>
      <c r="AD49" s="2128"/>
      <c r="AE49" s="2128"/>
      <c r="AF49" s="2128"/>
      <c r="AG49" s="2128"/>
      <c r="AH49" s="2128"/>
      <c r="AI49" s="2128"/>
      <c r="AJ49" s="2128"/>
      <c r="AK49" s="2128"/>
      <c r="AL49" s="2129"/>
    </row>
    <row r="50" spans="6:38" s="4" customFormat="1" ht="12.75" customHeight="1">
      <c r="F50" s="2144"/>
      <c r="G50" s="2145"/>
      <c r="H50" s="961"/>
      <c r="I50" s="962"/>
      <c r="J50" s="962"/>
      <c r="K50" s="962"/>
      <c r="L50" s="962"/>
      <c r="M50" s="963"/>
      <c r="N50" s="2125" t="s">
        <v>618</v>
      </c>
      <c r="O50" s="2126"/>
      <c r="P50" s="450" t="s">
        <v>622</v>
      </c>
      <c r="Q50" s="697"/>
      <c r="R50" s="697"/>
      <c r="S50" s="697"/>
      <c r="T50" s="697"/>
      <c r="U50" s="697"/>
      <c r="V50" s="697"/>
      <c r="W50" s="697"/>
      <c r="X50" s="697"/>
      <c r="Y50" s="697"/>
      <c r="Z50" s="697"/>
      <c r="AA50" s="697"/>
      <c r="AB50" s="697"/>
      <c r="AC50" s="697"/>
      <c r="AD50" s="697"/>
      <c r="AE50" s="697"/>
      <c r="AF50" s="697"/>
      <c r="AG50" s="697"/>
      <c r="AH50" s="697"/>
      <c r="AI50" s="697"/>
      <c r="AJ50" s="697"/>
      <c r="AK50" s="697"/>
      <c r="AL50" s="2118"/>
    </row>
    <row r="51" spans="6:38" s="4" customFormat="1" ht="12.75" customHeight="1">
      <c r="F51" s="2144"/>
      <c r="G51" s="2145"/>
      <c r="H51" s="964"/>
      <c r="I51" s="965"/>
      <c r="J51" s="965"/>
      <c r="K51" s="965"/>
      <c r="L51" s="965"/>
      <c r="M51" s="966"/>
      <c r="N51" s="2119" t="s">
        <v>619</v>
      </c>
      <c r="O51" s="2120"/>
      <c r="P51" s="451" t="s">
        <v>623</v>
      </c>
      <c r="Q51" s="2121"/>
      <c r="R51" s="2121"/>
      <c r="S51" s="2121"/>
      <c r="T51" s="2121"/>
      <c r="U51" s="2121"/>
      <c r="V51" s="2121"/>
      <c r="W51" s="2121"/>
      <c r="X51" s="2121"/>
      <c r="Y51" s="2121"/>
      <c r="Z51" s="2121"/>
      <c r="AA51" s="2121"/>
      <c r="AB51" s="2121"/>
      <c r="AC51" s="2121"/>
      <c r="AD51" s="2121"/>
      <c r="AE51" s="2121"/>
      <c r="AF51" s="2121"/>
      <c r="AG51" s="2121"/>
      <c r="AH51" s="2121"/>
      <c r="AI51" s="2121"/>
      <c r="AJ51" s="2121"/>
      <c r="AK51" s="2121"/>
      <c r="AL51" s="2122"/>
    </row>
    <row r="52" spans="6:38" s="4" customFormat="1" ht="12.75" customHeight="1">
      <c r="F52" s="2144"/>
      <c r="G52" s="2145"/>
      <c r="H52" s="958" t="s">
        <v>676</v>
      </c>
      <c r="I52" s="959"/>
      <c r="J52" s="959"/>
      <c r="K52" s="959"/>
      <c r="L52" s="959"/>
      <c r="M52" s="960"/>
      <c r="N52" s="2123" t="s">
        <v>617</v>
      </c>
      <c r="O52" s="2124"/>
      <c r="P52" s="449" t="s">
        <v>621</v>
      </c>
      <c r="Q52" s="2128">
        <f>IF('○様式2'!J512="","",'○様式2'!J512)</f>
      </c>
      <c r="R52" s="2128"/>
      <c r="S52" s="2128"/>
      <c r="T52" s="2128"/>
      <c r="U52" s="2128"/>
      <c r="V52" s="2128"/>
      <c r="W52" s="2128"/>
      <c r="X52" s="2128"/>
      <c r="Y52" s="2128"/>
      <c r="Z52" s="2128"/>
      <c r="AA52" s="2128"/>
      <c r="AB52" s="2128"/>
      <c r="AC52" s="2128"/>
      <c r="AD52" s="2128"/>
      <c r="AE52" s="2128"/>
      <c r="AF52" s="2128"/>
      <c r="AG52" s="2128"/>
      <c r="AH52" s="2128"/>
      <c r="AI52" s="2128"/>
      <c r="AJ52" s="2128"/>
      <c r="AK52" s="2128"/>
      <c r="AL52" s="2129"/>
    </row>
    <row r="53" spans="6:38" s="4" customFormat="1" ht="12.75" customHeight="1">
      <c r="F53" s="2144"/>
      <c r="G53" s="2145"/>
      <c r="H53" s="961"/>
      <c r="I53" s="962"/>
      <c r="J53" s="962"/>
      <c r="K53" s="962"/>
      <c r="L53" s="962"/>
      <c r="M53" s="963"/>
      <c r="N53" s="2125" t="s">
        <v>618</v>
      </c>
      <c r="O53" s="2126"/>
      <c r="P53" s="450" t="s">
        <v>622</v>
      </c>
      <c r="Q53" s="697"/>
      <c r="R53" s="697"/>
      <c r="S53" s="697"/>
      <c r="T53" s="697"/>
      <c r="U53" s="697"/>
      <c r="V53" s="697"/>
      <c r="W53" s="697"/>
      <c r="X53" s="697"/>
      <c r="Y53" s="697"/>
      <c r="Z53" s="697"/>
      <c r="AA53" s="697"/>
      <c r="AB53" s="697"/>
      <c r="AC53" s="697"/>
      <c r="AD53" s="697"/>
      <c r="AE53" s="697"/>
      <c r="AF53" s="697"/>
      <c r="AG53" s="697"/>
      <c r="AH53" s="697"/>
      <c r="AI53" s="697"/>
      <c r="AJ53" s="697"/>
      <c r="AK53" s="697"/>
      <c r="AL53" s="2118"/>
    </row>
    <row r="54" spans="6:38" s="4" customFormat="1" ht="12.75" customHeight="1">
      <c r="F54" s="2144"/>
      <c r="G54" s="2145"/>
      <c r="H54" s="964"/>
      <c r="I54" s="965"/>
      <c r="J54" s="965"/>
      <c r="K54" s="965"/>
      <c r="L54" s="965"/>
      <c r="M54" s="966"/>
      <c r="N54" s="2119" t="s">
        <v>619</v>
      </c>
      <c r="O54" s="2120"/>
      <c r="P54" s="451" t="s">
        <v>623</v>
      </c>
      <c r="Q54" s="2121"/>
      <c r="R54" s="2121"/>
      <c r="S54" s="2121"/>
      <c r="T54" s="2121"/>
      <c r="U54" s="2121"/>
      <c r="V54" s="2121"/>
      <c r="W54" s="2121"/>
      <c r="X54" s="2121"/>
      <c r="Y54" s="2121"/>
      <c r="Z54" s="2121"/>
      <c r="AA54" s="2121"/>
      <c r="AB54" s="2121"/>
      <c r="AC54" s="2121"/>
      <c r="AD54" s="2121"/>
      <c r="AE54" s="2121"/>
      <c r="AF54" s="2121"/>
      <c r="AG54" s="2121"/>
      <c r="AH54" s="2121"/>
      <c r="AI54" s="2121"/>
      <c r="AJ54" s="2121"/>
      <c r="AK54" s="2121"/>
      <c r="AL54" s="2122"/>
    </row>
    <row r="55" spans="6:38" s="4" customFormat="1" ht="12.75" customHeight="1">
      <c r="F55" s="2144"/>
      <c r="G55" s="2145"/>
      <c r="H55" s="958" t="s">
        <v>677</v>
      </c>
      <c r="I55" s="959"/>
      <c r="J55" s="959"/>
      <c r="K55" s="959"/>
      <c r="L55" s="959"/>
      <c r="M55" s="960"/>
      <c r="N55" s="2123" t="s">
        <v>617</v>
      </c>
      <c r="O55" s="2124"/>
      <c r="P55" s="449" t="s">
        <v>621</v>
      </c>
      <c r="Q55" s="2128">
        <f>IF('○様式2'!J580="","",'○様式2'!J580)</f>
      </c>
      <c r="R55" s="2128"/>
      <c r="S55" s="2128"/>
      <c r="T55" s="2128"/>
      <c r="U55" s="2128"/>
      <c r="V55" s="2128"/>
      <c r="W55" s="2128"/>
      <c r="X55" s="2128"/>
      <c r="Y55" s="2128"/>
      <c r="Z55" s="2128"/>
      <c r="AA55" s="2128"/>
      <c r="AB55" s="2128"/>
      <c r="AC55" s="2128"/>
      <c r="AD55" s="2128"/>
      <c r="AE55" s="2128"/>
      <c r="AF55" s="2128"/>
      <c r="AG55" s="2128"/>
      <c r="AH55" s="2128"/>
      <c r="AI55" s="2128"/>
      <c r="AJ55" s="2128"/>
      <c r="AK55" s="2128"/>
      <c r="AL55" s="2129"/>
    </row>
    <row r="56" spans="6:38" s="4" customFormat="1" ht="12.75" customHeight="1">
      <c r="F56" s="2144"/>
      <c r="G56" s="2145"/>
      <c r="H56" s="961"/>
      <c r="I56" s="962"/>
      <c r="J56" s="962"/>
      <c r="K56" s="962"/>
      <c r="L56" s="962"/>
      <c r="M56" s="963"/>
      <c r="N56" s="2125" t="s">
        <v>618</v>
      </c>
      <c r="O56" s="2126"/>
      <c r="P56" s="450" t="s">
        <v>622</v>
      </c>
      <c r="Q56" s="697"/>
      <c r="R56" s="697"/>
      <c r="S56" s="697"/>
      <c r="T56" s="697"/>
      <c r="U56" s="697"/>
      <c r="V56" s="697"/>
      <c r="W56" s="697"/>
      <c r="X56" s="697"/>
      <c r="Y56" s="697"/>
      <c r="Z56" s="697"/>
      <c r="AA56" s="697"/>
      <c r="AB56" s="697"/>
      <c r="AC56" s="697"/>
      <c r="AD56" s="697"/>
      <c r="AE56" s="697"/>
      <c r="AF56" s="697"/>
      <c r="AG56" s="697"/>
      <c r="AH56" s="697"/>
      <c r="AI56" s="697"/>
      <c r="AJ56" s="697"/>
      <c r="AK56" s="697"/>
      <c r="AL56" s="2118"/>
    </row>
    <row r="57" spans="6:38" s="4" customFormat="1" ht="12.75" customHeight="1">
      <c r="F57" s="2144"/>
      <c r="G57" s="2145"/>
      <c r="H57" s="964"/>
      <c r="I57" s="965"/>
      <c r="J57" s="965"/>
      <c r="K57" s="965"/>
      <c r="L57" s="965"/>
      <c r="M57" s="966"/>
      <c r="N57" s="2119" t="s">
        <v>619</v>
      </c>
      <c r="O57" s="2120"/>
      <c r="P57" s="451" t="s">
        <v>623</v>
      </c>
      <c r="Q57" s="2121"/>
      <c r="R57" s="2121"/>
      <c r="S57" s="2121"/>
      <c r="T57" s="2121"/>
      <c r="U57" s="2121"/>
      <c r="V57" s="2121"/>
      <c r="W57" s="2121"/>
      <c r="X57" s="2121"/>
      <c r="Y57" s="2121"/>
      <c r="Z57" s="2121"/>
      <c r="AA57" s="2121"/>
      <c r="AB57" s="2121"/>
      <c r="AC57" s="2121"/>
      <c r="AD57" s="2121"/>
      <c r="AE57" s="2121"/>
      <c r="AF57" s="2121"/>
      <c r="AG57" s="2121"/>
      <c r="AH57" s="2121"/>
      <c r="AI57" s="2121"/>
      <c r="AJ57" s="2121"/>
      <c r="AK57" s="2121"/>
      <c r="AL57" s="2122"/>
    </row>
    <row r="58" spans="6:38" s="4" customFormat="1" ht="12.75" customHeight="1">
      <c r="F58" s="2144"/>
      <c r="G58" s="2145"/>
      <c r="H58" s="958" t="s">
        <v>678</v>
      </c>
      <c r="I58" s="959"/>
      <c r="J58" s="959"/>
      <c r="K58" s="959"/>
      <c r="L58" s="959"/>
      <c r="M58" s="960"/>
      <c r="N58" s="2123" t="s">
        <v>617</v>
      </c>
      <c r="O58" s="2124"/>
      <c r="P58" s="449" t="s">
        <v>621</v>
      </c>
      <c r="Q58" s="2128">
        <f>IF('○様式2'!J615="","",'○様式2'!J615)</f>
      </c>
      <c r="R58" s="2128"/>
      <c r="S58" s="2128"/>
      <c r="T58" s="2128"/>
      <c r="U58" s="2128"/>
      <c r="V58" s="2128"/>
      <c r="W58" s="2128"/>
      <c r="X58" s="2128"/>
      <c r="Y58" s="2128"/>
      <c r="Z58" s="2128"/>
      <c r="AA58" s="2128"/>
      <c r="AB58" s="2128"/>
      <c r="AC58" s="2128"/>
      <c r="AD58" s="2128"/>
      <c r="AE58" s="2128"/>
      <c r="AF58" s="2128"/>
      <c r="AG58" s="2128"/>
      <c r="AH58" s="2128"/>
      <c r="AI58" s="2128"/>
      <c r="AJ58" s="2128"/>
      <c r="AK58" s="2128"/>
      <c r="AL58" s="2129"/>
    </row>
    <row r="59" spans="6:38" s="4" customFormat="1" ht="12.75" customHeight="1">
      <c r="F59" s="2144"/>
      <c r="G59" s="2145"/>
      <c r="H59" s="961"/>
      <c r="I59" s="962"/>
      <c r="J59" s="962"/>
      <c r="K59" s="962"/>
      <c r="L59" s="962"/>
      <c r="M59" s="963"/>
      <c r="N59" s="2125" t="s">
        <v>618</v>
      </c>
      <c r="O59" s="2126"/>
      <c r="P59" s="450" t="s">
        <v>622</v>
      </c>
      <c r="Q59" s="697"/>
      <c r="R59" s="697"/>
      <c r="S59" s="697"/>
      <c r="T59" s="697"/>
      <c r="U59" s="697"/>
      <c r="V59" s="697"/>
      <c r="W59" s="697"/>
      <c r="X59" s="697"/>
      <c r="Y59" s="697"/>
      <c r="Z59" s="697"/>
      <c r="AA59" s="697"/>
      <c r="AB59" s="697"/>
      <c r="AC59" s="697"/>
      <c r="AD59" s="697"/>
      <c r="AE59" s="697"/>
      <c r="AF59" s="697"/>
      <c r="AG59" s="697"/>
      <c r="AH59" s="697"/>
      <c r="AI59" s="697"/>
      <c r="AJ59" s="697"/>
      <c r="AK59" s="697"/>
      <c r="AL59" s="2118"/>
    </row>
    <row r="60" spans="6:38" s="4" customFormat="1" ht="12.75" customHeight="1">
      <c r="F60" s="2144"/>
      <c r="G60" s="2145"/>
      <c r="H60" s="964"/>
      <c r="I60" s="965"/>
      <c r="J60" s="965"/>
      <c r="K60" s="965"/>
      <c r="L60" s="965"/>
      <c r="M60" s="966"/>
      <c r="N60" s="2119" t="s">
        <v>619</v>
      </c>
      <c r="O60" s="2120"/>
      <c r="P60" s="451" t="s">
        <v>623</v>
      </c>
      <c r="Q60" s="2121"/>
      <c r="R60" s="2121"/>
      <c r="S60" s="2121"/>
      <c r="T60" s="2121"/>
      <c r="U60" s="2121"/>
      <c r="V60" s="2121"/>
      <c r="W60" s="2121"/>
      <c r="X60" s="2121"/>
      <c r="Y60" s="2121"/>
      <c r="Z60" s="2121"/>
      <c r="AA60" s="2121"/>
      <c r="AB60" s="2121"/>
      <c r="AC60" s="2121"/>
      <c r="AD60" s="2121"/>
      <c r="AE60" s="2121"/>
      <c r="AF60" s="2121"/>
      <c r="AG60" s="2121"/>
      <c r="AH60" s="2121"/>
      <c r="AI60" s="2121"/>
      <c r="AJ60" s="2121"/>
      <c r="AK60" s="2121"/>
      <c r="AL60" s="2122"/>
    </row>
    <row r="61" spans="6:38" s="4" customFormat="1" ht="12.75" customHeight="1">
      <c r="F61" s="2144"/>
      <c r="G61" s="2145"/>
      <c r="H61" s="958" t="s">
        <v>679</v>
      </c>
      <c r="I61" s="959"/>
      <c r="J61" s="959"/>
      <c r="K61" s="959"/>
      <c r="L61" s="959"/>
      <c r="M61" s="960"/>
      <c r="N61" s="2123" t="s">
        <v>617</v>
      </c>
      <c r="O61" s="2124"/>
      <c r="P61" s="449" t="s">
        <v>621</v>
      </c>
      <c r="Q61" s="2140"/>
      <c r="R61" s="2140"/>
      <c r="S61" s="2140"/>
      <c r="T61" s="2140"/>
      <c r="U61" s="2140"/>
      <c r="V61" s="2140"/>
      <c r="W61" s="2140"/>
      <c r="X61" s="2140"/>
      <c r="Y61" s="2140"/>
      <c r="Z61" s="2140"/>
      <c r="AA61" s="2140"/>
      <c r="AB61" s="2140"/>
      <c r="AC61" s="2140"/>
      <c r="AD61" s="2140"/>
      <c r="AE61" s="2140"/>
      <c r="AF61" s="2140"/>
      <c r="AG61" s="2140"/>
      <c r="AH61" s="2140"/>
      <c r="AI61" s="2140"/>
      <c r="AJ61" s="2140"/>
      <c r="AK61" s="2140"/>
      <c r="AL61" s="2141"/>
    </row>
    <row r="62" spans="6:38" s="4" customFormat="1" ht="12.75" customHeight="1">
      <c r="F62" s="2144"/>
      <c r="G62" s="2145"/>
      <c r="H62" s="961"/>
      <c r="I62" s="962"/>
      <c r="J62" s="962"/>
      <c r="K62" s="962"/>
      <c r="L62" s="962"/>
      <c r="M62" s="963"/>
      <c r="N62" s="2125" t="s">
        <v>618</v>
      </c>
      <c r="O62" s="2126"/>
      <c r="P62" s="450" t="s">
        <v>622</v>
      </c>
      <c r="Q62" s="697"/>
      <c r="R62" s="697"/>
      <c r="S62" s="697"/>
      <c r="T62" s="697"/>
      <c r="U62" s="697"/>
      <c r="V62" s="697"/>
      <c r="W62" s="697"/>
      <c r="X62" s="697"/>
      <c r="Y62" s="697"/>
      <c r="Z62" s="697"/>
      <c r="AA62" s="697"/>
      <c r="AB62" s="697"/>
      <c r="AC62" s="697"/>
      <c r="AD62" s="697"/>
      <c r="AE62" s="697"/>
      <c r="AF62" s="697"/>
      <c r="AG62" s="697"/>
      <c r="AH62" s="697"/>
      <c r="AI62" s="697"/>
      <c r="AJ62" s="697"/>
      <c r="AK62" s="697"/>
      <c r="AL62" s="2118"/>
    </row>
    <row r="63" spans="6:38" s="4" customFormat="1" ht="12.75" customHeight="1">
      <c r="F63" s="2146"/>
      <c r="G63" s="2147"/>
      <c r="H63" s="964"/>
      <c r="I63" s="965"/>
      <c r="J63" s="965"/>
      <c r="K63" s="965"/>
      <c r="L63" s="965"/>
      <c r="M63" s="966"/>
      <c r="N63" s="2119" t="s">
        <v>619</v>
      </c>
      <c r="O63" s="2120"/>
      <c r="P63" s="451" t="s">
        <v>623</v>
      </c>
      <c r="Q63" s="2121"/>
      <c r="R63" s="2121"/>
      <c r="S63" s="2121"/>
      <c r="T63" s="2121"/>
      <c r="U63" s="2121"/>
      <c r="V63" s="2121"/>
      <c r="W63" s="2121"/>
      <c r="X63" s="2121"/>
      <c r="Y63" s="2121"/>
      <c r="Z63" s="2121"/>
      <c r="AA63" s="2121"/>
      <c r="AB63" s="2121"/>
      <c r="AC63" s="2121"/>
      <c r="AD63" s="2121"/>
      <c r="AE63" s="2121"/>
      <c r="AF63" s="2121"/>
      <c r="AG63" s="2121"/>
      <c r="AH63" s="2121"/>
      <c r="AI63" s="2121"/>
      <c r="AJ63" s="2121"/>
      <c r="AK63" s="2121"/>
      <c r="AL63" s="2122"/>
    </row>
    <row r="64" ht="15" customHeight="1">
      <c r="F64" s="67" t="s">
        <v>947</v>
      </c>
    </row>
    <row r="65" spans="7:38" ht="15" customHeight="1">
      <c r="G65" s="740" t="s">
        <v>624</v>
      </c>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row>
    <row r="66" spans="7:38" s="4" customFormat="1" ht="15" customHeight="1">
      <c r="G66" s="740"/>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0"/>
      <c r="AF66" s="740"/>
      <c r="AG66" s="740"/>
      <c r="AH66" s="740"/>
      <c r="AI66" s="740"/>
      <c r="AJ66" s="740"/>
      <c r="AK66" s="740"/>
      <c r="AL66" s="740"/>
    </row>
  </sheetData>
  <sheetProtection/>
  <mergeCells count="116">
    <mergeCell ref="C6:D6"/>
    <mergeCell ref="AA9:AB9"/>
    <mergeCell ref="G65:AL66"/>
    <mergeCell ref="F25:G48"/>
    <mergeCell ref="Q40:AL40"/>
    <mergeCell ref="Q41:AL41"/>
    <mergeCell ref="Q42:AL42"/>
    <mergeCell ref="Q43:AL43"/>
    <mergeCell ref="Q53:AL53"/>
    <mergeCell ref="Q60:AL60"/>
    <mergeCell ref="H43:M45"/>
    <mergeCell ref="H46:M48"/>
    <mergeCell ref="N58:O58"/>
    <mergeCell ref="N59:O59"/>
    <mergeCell ref="N51:O51"/>
    <mergeCell ref="H55:M57"/>
    <mergeCell ref="N55:O55"/>
    <mergeCell ref="N49:O49"/>
    <mergeCell ref="N50:O50"/>
    <mergeCell ref="N54:O54"/>
    <mergeCell ref="H49:M51"/>
    <mergeCell ref="F49:G63"/>
    <mergeCell ref="N52:O52"/>
    <mergeCell ref="H58:M60"/>
    <mergeCell ref="N56:O56"/>
    <mergeCell ref="N60:O60"/>
    <mergeCell ref="Q46:AL46"/>
    <mergeCell ref="N63:O63"/>
    <mergeCell ref="Q63:AL63"/>
    <mergeCell ref="H61:M63"/>
    <mergeCell ref="H52:M54"/>
    <mergeCell ref="Q52:AL52"/>
    <mergeCell ref="N62:O62"/>
    <mergeCell ref="N57:O57"/>
    <mergeCell ref="N47:O47"/>
    <mergeCell ref="N53:O53"/>
    <mergeCell ref="N44:O44"/>
    <mergeCell ref="N45:O45"/>
    <mergeCell ref="N39:O39"/>
    <mergeCell ref="Q51:AL51"/>
    <mergeCell ref="Q44:AL44"/>
    <mergeCell ref="Q49:AL49"/>
    <mergeCell ref="N43:O43"/>
    <mergeCell ref="N48:O48"/>
    <mergeCell ref="N46:O46"/>
    <mergeCell ref="Q45:AL45"/>
    <mergeCell ref="E6:F6"/>
    <mergeCell ref="H6:I6"/>
    <mergeCell ref="K6:L6"/>
    <mergeCell ref="Q62:AL62"/>
    <mergeCell ref="Q37:AL37"/>
    <mergeCell ref="Q55:AL55"/>
    <mergeCell ref="Q25:AL25"/>
    <mergeCell ref="Q61:AL61"/>
    <mergeCell ref="Q26:AL26"/>
    <mergeCell ref="Q27:AL27"/>
    <mergeCell ref="Q59:AL59"/>
    <mergeCell ref="Q56:AL56"/>
    <mergeCell ref="N61:O61"/>
    <mergeCell ref="Q58:AL58"/>
    <mergeCell ref="Q57:AL57"/>
    <mergeCell ref="Q47:AL47"/>
    <mergeCell ref="Q48:AL48"/>
    <mergeCell ref="Q50:AL50"/>
    <mergeCell ref="Q54:AL54"/>
    <mergeCell ref="AF9:AG9"/>
    <mergeCell ref="O23:U23"/>
    <mergeCell ref="Y23:AE23"/>
    <mergeCell ref="Q36:AL36"/>
    <mergeCell ref="Y15:AB15"/>
    <mergeCell ref="AI9:AJ9"/>
    <mergeCell ref="Q35:AL35"/>
    <mergeCell ref="Q28:AL28"/>
    <mergeCell ref="Q29:AL29"/>
    <mergeCell ref="Q30:AL30"/>
    <mergeCell ref="N40:O40"/>
    <mergeCell ref="N36:O36"/>
    <mergeCell ref="N28:O28"/>
    <mergeCell ref="N29:O29"/>
    <mergeCell ref="N30:O30"/>
    <mergeCell ref="AC9:AD9"/>
    <mergeCell ref="N38:O38"/>
    <mergeCell ref="Q38:AL38"/>
    <mergeCell ref="Q34:AL34"/>
    <mergeCell ref="X20:AJ20"/>
    <mergeCell ref="H40:M42"/>
    <mergeCell ref="N41:O41"/>
    <mergeCell ref="R20:V20"/>
    <mergeCell ref="X16:AK16"/>
    <mergeCell ref="X18:AK18"/>
    <mergeCell ref="R18:V18"/>
    <mergeCell ref="H28:M30"/>
    <mergeCell ref="N35:O35"/>
    <mergeCell ref="N42:O42"/>
    <mergeCell ref="N37:O37"/>
    <mergeCell ref="C11:G11"/>
    <mergeCell ref="H11:L11"/>
    <mergeCell ref="D13:J13"/>
    <mergeCell ref="H34:M36"/>
    <mergeCell ref="H37:M39"/>
    <mergeCell ref="N34:O34"/>
    <mergeCell ref="N27:O27"/>
    <mergeCell ref="F23:M23"/>
    <mergeCell ref="F24:M24"/>
    <mergeCell ref="N24:AL24"/>
    <mergeCell ref="H31:M33"/>
    <mergeCell ref="N31:O31"/>
    <mergeCell ref="Q31:AL31"/>
    <mergeCell ref="N32:O32"/>
    <mergeCell ref="Q32:AL32"/>
    <mergeCell ref="N33:O33"/>
    <mergeCell ref="Q33:AL33"/>
    <mergeCell ref="Q39:AL39"/>
    <mergeCell ref="H25:M27"/>
    <mergeCell ref="N25:O25"/>
    <mergeCell ref="N26:O26"/>
  </mergeCells>
  <dataValidations count="2">
    <dataValidation type="list" allowBlank="1" showInputMessage="1" sqref="D13:J13">
      <formula1>"農林水産部長,盛岡広域振興局長,県南広域振興局長,沿岸広域振興局長,県北広域振興局長"</formula1>
    </dataValidation>
    <dataValidation type="list" allowBlank="1" sqref="Q26:AL27 Q59:AL63 Q35:AL36 Q38:AL39 Q41:AL42 Q44:AL48 Q50:AL51 Q53:AL54 Q56:AL57 Q29:AL30 Q32:AL33">
      <formula1>"―"</formula1>
    </dataValidation>
  </dataValidations>
  <printOptions horizontalCentered="1"/>
  <pageMargins left="0.5905511811023623" right="0.3937007874015748" top="0.5905511811023623" bottom="0.5905511811023623" header="0.31496062992125984" footer="0.31496062992125984"/>
  <pageSetup horizontalDpi="600" verticalDpi="600" orientation="portrait" paperSize="9" scale="94" r:id="rId3"/>
  <legacyDrawing r:id="rId2"/>
</worksheet>
</file>

<file path=xl/worksheets/sheet2.xml><?xml version="1.0" encoding="utf-8"?>
<worksheet xmlns="http://schemas.openxmlformats.org/spreadsheetml/2006/main" xmlns:r="http://schemas.openxmlformats.org/officeDocument/2006/relationships">
  <dimension ref="B1:AN62"/>
  <sheetViews>
    <sheetView view="pageBreakPreview" zoomScale="115" zoomScaleSheetLayoutView="115" zoomScalePageLayoutView="0" workbookViewId="0" topLeftCell="A1">
      <selection activeCell="AI8" sqref="AI8"/>
    </sheetView>
  </sheetViews>
  <sheetFormatPr defaultColWidth="2.28125" defaultRowHeight="15" customHeight="1"/>
  <cols>
    <col min="1" max="16384" width="2.28125" style="98" customWidth="1"/>
  </cols>
  <sheetData>
    <row r="1" spans="2:4" ht="15" customHeight="1">
      <c r="B1" s="98" t="s">
        <v>398</v>
      </c>
      <c r="C1" s="98" t="s">
        <v>399</v>
      </c>
      <c r="D1" s="98" t="s">
        <v>361</v>
      </c>
    </row>
    <row r="4" spans="2:37" ht="15" customHeight="1">
      <c r="B4" s="726" t="s">
        <v>376</v>
      </c>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row>
    <row r="7" spans="28:37" ht="15" customHeight="1">
      <c r="AB7" s="718"/>
      <c r="AC7" s="718"/>
      <c r="AD7" s="718"/>
      <c r="AE7" s="98" t="s">
        <v>420</v>
      </c>
      <c r="AF7" s="714"/>
      <c r="AG7" s="714"/>
      <c r="AH7" s="98" t="s">
        <v>419</v>
      </c>
      <c r="AI7" s="714"/>
      <c r="AJ7" s="714"/>
      <c r="AK7" s="98" t="s">
        <v>418</v>
      </c>
    </row>
    <row r="8" spans="29:37" ht="15" customHeight="1">
      <c r="AC8" s="99"/>
      <c r="AD8" s="99"/>
      <c r="AE8" s="100"/>
      <c r="AF8" s="99"/>
      <c r="AG8" s="99"/>
      <c r="AH8" s="100"/>
      <c r="AI8" s="99"/>
      <c r="AJ8" s="99"/>
      <c r="AK8" s="100"/>
    </row>
    <row r="9" spans="29:37" ht="15" customHeight="1">
      <c r="AC9" s="99"/>
      <c r="AD9" s="99"/>
      <c r="AE9" s="100"/>
      <c r="AF9" s="99"/>
      <c r="AG9" s="99"/>
      <c r="AH9" s="100"/>
      <c r="AI9" s="99"/>
      <c r="AJ9" s="99"/>
      <c r="AK9" s="100"/>
    </row>
    <row r="10" spans="3:14" ht="15" customHeight="1">
      <c r="C10" s="730" t="s">
        <v>377</v>
      </c>
      <c r="D10" s="730"/>
      <c r="E10" s="730"/>
      <c r="F10" s="730"/>
      <c r="G10" s="730"/>
      <c r="H10" s="729" t="s">
        <v>973</v>
      </c>
      <c r="I10" s="729"/>
      <c r="J10" s="729"/>
      <c r="K10" s="729"/>
      <c r="L10" s="729"/>
      <c r="N10" s="98" t="s">
        <v>398</v>
      </c>
    </row>
    <row r="11" spans="3:12" s="100" customFormat="1" ht="7.5" customHeight="1">
      <c r="C11" s="101"/>
      <c r="D11" s="101"/>
      <c r="E11" s="101"/>
      <c r="F11" s="101"/>
      <c r="G11" s="101"/>
      <c r="H11" s="452"/>
      <c r="I11" s="452"/>
      <c r="J11" s="452"/>
      <c r="K11" s="452"/>
      <c r="L11" s="452"/>
    </row>
    <row r="12" spans="2:16" ht="15" customHeight="1">
      <c r="B12" s="178"/>
      <c r="C12" s="178" t="s">
        <v>156</v>
      </c>
      <c r="D12" s="722"/>
      <c r="E12" s="722"/>
      <c r="F12" s="722"/>
      <c r="G12" s="722"/>
      <c r="H12" s="722"/>
      <c r="I12" s="722"/>
      <c r="J12" s="722"/>
      <c r="K12" s="98" t="s">
        <v>398</v>
      </c>
      <c r="L12" s="98" t="s">
        <v>164</v>
      </c>
      <c r="M12" s="272"/>
      <c r="N12" s="272"/>
      <c r="O12" s="272"/>
      <c r="P12" s="272"/>
    </row>
    <row r="13" spans="17:21" s="178" customFormat="1" ht="15" customHeight="1">
      <c r="Q13" s="272"/>
      <c r="R13" s="272"/>
      <c r="S13" s="272"/>
      <c r="T13" s="181"/>
      <c r="U13" s="181"/>
    </row>
    <row r="14" spans="17:21" s="178" customFormat="1" ht="15" customHeight="1">
      <c r="Q14" s="272"/>
      <c r="R14" s="272"/>
      <c r="S14" s="272"/>
      <c r="T14" s="181"/>
      <c r="U14" s="181"/>
    </row>
    <row r="15" spans="15:37" ht="15" customHeight="1">
      <c r="O15" s="98" t="s">
        <v>421</v>
      </c>
      <c r="P15" s="98" t="s">
        <v>362</v>
      </c>
      <c r="Q15" s="98" t="s">
        <v>943</v>
      </c>
      <c r="R15" s="98" t="s">
        <v>417</v>
      </c>
      <c r="S15" s="98" t="s">
        <v>422</v>
      </c>
      <c r="T15" s="98" t="s">
        <v>423</v>
      </c>
      <c r="V15" s="324" t="s">
        <v>452</v>
      </c>
      <c r="W15" s="717">
        <f>IF('【基本情報】'!D5="","",'【基本情報】'!D5)</f>
      </c>
      <c r="X15" s="728"/>
      <c r="Y15" s="728"/>
      <c r="Z15" s="728"/>
      <c r="AA15" s="100"/>
      <c r="AB15" s="100"/>
      <c r="AC15" s="100"/>
      <c r="AD15" s="100"/>
      <c r="AE15" s="100"/>
      <c r="AF15" s="100"/>
      <c r="AG15" s="100"/>
      <c r="AH15" s="100"/>
      <c r="AI15" s="100"/>
      <c r="AJ15" s="100"/>
      <c r="AK15" s="100"/>
    </row>
    <row r="16" spans="15:37" ht="15" customHeight="1">
      <c r="O16" s="98" t="s">
        <v>946</v>
      </c>
      <c r="P16" s="98" t="s">
        <v>423</v>
      </c>
      <c r="Q16" s="98" t="s">
        <v>424</v>
      </c>
      <c r="R16" s="98" t="s">
        <v>425</v>
      </c>
      <c r="V16" s="717">
        <f>IF('【基本情報】'!C6="","",'【基本情報】'!C6)</f>
      </c>
      <c r="W16" s="717"/>
      <c r="X16" s="717"/>
      <c r="Y16" s="717"/>
      <c r="Z16" s="717"/>
      <c r="AA16" s="717"/>
      <c r="AB16" s="717"/>
      <c r="AC16" s="717"/>
      <c r="AD16" s="717"/>
      <c r="AE16" s="717"/>
      <c r="AF16" s="717"/>
      <c r="AG16" s="717"/>
      <c r="AH16" s="717"/>
      <c r="AI16" s="717"/>
      <c r="AJ16" s="717"/>
      <c r="AK16" s="717"/>
    </row>
    <row r="17" spans="22:37" ht="6" customHeight="1">
      <c r="V17" s="102"/>
      <c r="W17" s="102"/>
      <c r="X17" s="102"/>
      <c r="Y17" s="102"/>
      <c r="Z17" s="102"/>
      <c r="AA17" s="102"/>
      <c r="AB17" s="102"/>
      <c r="AC17" s="102"/>
      <c r="AD17" s="102"/>
      <c r="AE17" s="102"/>
      <c r="AF17" s="102"/>
      <c r="AG17" s="102"/>
      <c r="AH17" s="102"/>
      <c r="AI17" s="102"/>
      <c r="AJ17" s="102"/>
      <c r="AK17" s="102"/>
    </row>
    <row r="18" spans="15:37" ht="15" customHeight="1">
      <c r="O18" s="98" t="s">
        <v>426</v>
      </c>
      <c r="P18" s="98" t="s">
        <v>427</v>
      </c>
      <c r="Q18" s="98" t="s">
        <v>428</v>
      </c>
      <c r="R18" s="98" t="s">
        <v>363</v>
      </c>
      <c r="S18" s="98" t="s">
        <v>429</v>
      </c>
      <c r="T18" s="98" t="s">
        <v>430</v>
      </c>
      <c r="V18" s="716">
        <f>IF('【基本情報】'!C7="","",'【基本情報】'!C7)</f>
      </c>
      <c r="W18" s="716"/>
      <c r="X18" s="716"/>
      <c r="Y18" s="716"/>
      <c r="Z18" s="716"/>
      <c r="AA18" s="716"/>
      <c r="AB18" s="716"/>
      <c r="AC18" s="716"/>
      <c r="AD18" s="716"/>
      <c r="AE18" s="716"/>
      <c r="AF18" s="716"/>
      <c r="AG18" s="716"/>
      <c r="AH18" s="716"/>
      <c r="AI18" s="716"/>
      <c r="AJ18" s="716"/>
      <c r="AK18" s="716"/>
    </row>
    <row r="19" spans="22:37" ht="6" customHeight="1">
      <c r="V19" s="101"/>
      <c r="W19" s="101"/>
      <c r="X19" s="101"/>
      <c r="Y19" s="101"/>
      <c r="Z19" s="101"/>
      <c r="AA19" s="101"/>
      <c r="AB19" s="101"/>
      <c r="AC19" s="101"/>
      <c r="AD19" s="101"/>
      <c r="AE19" s="101"/>
      <c r="AF19" s="101"/>
      <c r="AG19" s="101"/>
      <c r="AH19" s="101"/>
      <c r="AI19" s="101"/>
      <c r="AJ19" s="101"/>
      <c r="AK19" s="101"/>
    </row>
    <row r="20" spans="15:37" ht="15" customHeight="1">
      <c r="O20" s="98" t="s">
        <v>431</v>
      </c>
      <c r="P20" s="98" t="s">
        <v>432</v>
      </c>
      <c r="Q20" s="98" t="s">
        <v>433</v>
      </c>
      <c r="R20" s="98" t="s">
        <v>434</v>
      </c>
      <c r="S20" s="98" t="s">
        <v>429</v>
      </c>
      <c r="V20" s="716">
        <f>IF('【基本情報】'!C9="","",'【基本情報】'!C8&amp;"　"&amp;'【基本情報】'!C9)</f>
      </c>
      <c r="W20" s="716"/>
      <c r="X20" s="716"/>
      <c r="Y20" s="716"/>
      <c r="Z20" s="716"/>
      <c r="AA20" s="716"/>
      <c r="AB20" s="716"/>
      <c r="AC20" s="716"/>
      <c r="AD20" s="716"/>
      <c r="AE20" s="716"/>
      <c r="AF20" s="716"/>
      <c r="AG20" s="716"/>
      <c r="AH20" s="716"/>
      <c r="AI20" s="275"/>
      <c r="AJ20" s="276"/>
      <c r="AK20" s="100"/>
    </row>
    <row r="21" spans="22:37" ht="6" customHeight="1">
      <c r="V21" s="101"/>
      <c r="W21" s="101"/>
      <c r="X21" s="101"/>
      <c r="Y21" s="101"/>
      <c r="Z21" s="101"/>
      <c r="AA21" s="101"/>
      <c r="AB21" s="101"/>
      <c r="AC21" s="101"/>
      <c r="AD21" s="101"/>
      <c r="AE21" s="101"/>
      <c r="AF21" s="101"/>
      <c r="AG21" s="101"/>
      <c r="AH21" s="101"/>
      <c r="AI21" s="101"/>
      <c r="AJ21" s="101"/>
      <c r="AK21" s="101"/>
    </row>
    <row r="22" spans="15:37" ht="15" customHeight="1">
      <c r="O22" s="98" t="s">
        <v>441</v>
      </c>
      <c r="P22" s="98" t="s">
        <v>442</v>
      </c>
      <c r="Q22" s="98" t="s">
        <v>440</v>
      </c>
      <c r="R22" s="98" t="s">
        <v>427</v>
      </c>
      <c r="V22" s="715">
        <f>IF('【基本情報】'!C10="","",'【基本情報】'!C10)</f>
      </c>
      <c r="W22" s="715"/>
      <c r="X22" s="715"/>
      <c r="Y22" s="715"/>
      <c r="Z22" s="715"/>
      <c r="AA22" s="715"/>
      <c r="AB22" s="100"/>
      <c r="AC22" s="100" t="s">
        <v>254</v>
      </c>
      <c r="AD22" s="100" t="s">
        <v>255</v>
      </c>
      <c r="AE22" s="100" t="s">
        <v>256</v>
      </c>
      <c r="AF22" s="715">
        <f>IF('【基本情報】'!C11="","",'【基本情報】'!C11)</f>
      </c>
      <c r="AG22" s="715"/>
      <c r="AH22" s="715"/>
      <c r="AI22" s="715"/>
      <c r="AJ22" s="715"/>
      <c r="AK22" s="715"/>
    </row>
    <row r="25" spans="2:37" ht="15" customHeight="1">
      <c r="B25" s="98" t="s">
        <v>364</v>
      </c>
      <c r="D25" s="98" t="s">
        <v>435</v>
      </c>
      <c r="E25" s="98" t="s">
        <v>412</v>
      </c>
      <c r="F25" s="98" t="s">
        <v>436</v>
      </c>
      <c r="G25" s="98" t="s">
        <v>437</v>
      </c>
      <c r="O25" s="722" t="s">
        <v>360</v>
      </c>
      <c r="P25" s="722"/>
      <c r="Q25" s="722"/>
      <c r="R25" s="722"/>
      <c r="S25" s="722"/>
      <c r="T25" s="722"/>
      <c r="V25" s="98" t="s">
        <v>365</v>
      </c>
      <c r="W25" s="727" t="s">
        <v>1475</v>
      </c>
      <c r="X25" s="722"/>
      <c r="Y25" s="722"/>
      <c r="Z25" s="722"/>
      <c r="AA25" s="722"/>
      <c r="AB25" s="722"/>
      <c r="AC25" s="722"/>
      <c r="AD25" s="722"/>
      <c r="AE25" s="722"/>
      <c r="AF25" s="722"/>
      <c r="AG25" s="722"/>
      <c r="AH25" s="722"/>
      <c r="AI25" s="722"/>
      <c r="AJ25" s="722"/>
      <c r="AK25" s="98" t="s">
        <v>366</v>
      </c>
    </row>
    <row r="27" spans="2:37" ht="15" customHeight="1">
      <c r="B27" s="98" t="s">
        <v>367</v>
      </c>
      <c r="D27" s="98" t="s">
        <v>435</v>
      </c>
      <c r="E27" s="98" t="s">
        <v>412</v>
      </c>
      <c r="F27" s="98" t="s">
        <v>438</v>
      </c>
      <c r="G27" s="98" t="s">
        <v>439</v>
      </c>
      <c r="O27" s="722" t="s">
        <v>1474</v>
      </c>
      <c r="P27" s="722"/>
      <c r="Q27" s="722"/>
      <c r="R27" s="722"/>
      <c r="S27" s="722"/>
      <c r="T27" s="722"/>
      <c r="V27" s="98" t="s">
        <v>368</v>
      </c>
      <c r="W27" s="722"/>
      <c r="X27" s="722"/>
      <c r="Y27" s="722"/>
      <c r="Z27" s="722"/>
      <c r="AA27" s="722"/>
      <c r="AB27" s="722"/>
      <c r="AC27" s="722"/>
      <c r="AD27" s="722"/>
      <c r="AE27" s="722"/>
      <c r="AF27" s="722"/>
      <c r="AG27" s="722"/>
      <c r="AH27" s="722"/>
      <c r="AI27" s="722"/>
      <c r="AJ27" s="722"/>
      <c r="AK27" s="98" t="s">
        <v>369</v>
      </c>
    </row>
    <row r="28" ht="6" customHeight="1"/>
    <row r="29" spans="4:29" ht="15" customHeight="1">
      <c r="D29" s="98" t="s">
        <v>1325</v>
      </c>
      <c r="E29" s="98" t="s">
        <v>1326</v>
      </c>
      <c r="F29" s="98" t="s">
        <v>1327</v>
      </c>
      <c r="G29" s="98" t="s">
        <v>1328</v>
      </c>
      <c r="H29" s="98" t="s">
        <v>1329</v>
      </c>
      <c r="I29" s="98" t="s">
        <v>1330</v>
      </c>
      <c r="J29" s="98" t="s">
        <v>1331</v>
      </c>
      <c r="K29" s="98" t="s">
        <v>1332</v>
      </c>
      <c r="O29" s="718"/>
      <c r="P29" s="718"/>
      <c r="Q29" s="718"/>
      <c r="R29" s="718"/>
      <c r="S29" s="718"/>
      <c r="T29" s="718"/>
      <c r="U29" s="718"/>
      <c r="V29" s="718"/>
      <c r="W29" s="718"/>
      <c r="X29" s="718"/>
      <c r="Y29" s="718"/>
      <c r="Z29" s="718"/>
      <c r="AA29" s="718"/>
      <c r="AB29" s="718"/>
      <c r="AC29" s="718"/>
    </row>
    <row r="30" ht="6" customHeight="1"/>
    <row r="31" spans="4:29" ht="15" customHeight="1">
      <c r="D31" s="98" t="s">
        <v>443</v>
      </c>
      <c r="E31" s="98" t="s">
        <v>444</v>
      </c>
      <c r="F31" s="98" t="s">
        <v>420</v>
      </c>
      <c r="G31" s="98" t="s">
        <v>419</v>
      </c>
      <c r="H31" s="98" t="s">
        <v>445</v>
      </c>
      <c r="O31" s="720">
        <f>IF('【基本情報】'!C14="","",'【基本情報】'!C14)</f>
      </c>
      <c r="P31" s="720"/>
      <c r="Q31" s="100"/>
      <c r="R31" s="713">
        <f>IF('【基本情報】'!F14="","",'【基本情報】'!F14)</f>
      </c>
      <c r="S31" s="713"/>
      <c r="T31" s="100" t="s">
        <v>420</v>
      </c>
      <c r="U31" s="721">
        <f>IF('【基本情報】'!I14="","",'【基本情報】'!I14)</f>
      </c>
      <c r="V31" s="721"/>
      <c r="W31" s="100" t="s">
        <v>419</v>
      </c>
      <c r="X31" s="721">
        <f>IF('【基本情報】'!L14="","",'【基本情報】'!L14)</f>
      </c>
      <c r="Y31" s="721"/>
      <c r="Z31" s="100" t="s">
        <v>418</v>
      </c>
      <c r="AA31" s="100"/>
      <c r="AB31" s="100" t="s">
        <v>443</v>
      </c>
      <c r="AC31" s="100" t="s">
        <v>444</v>
      </c>
    </row>
    <row r="32" ht="6" customHeight="1"/>
    <row r="33" spans="4:17" ht="15" customHeight="1">
      <c r="D33" s="98" t="s">
        <v>435</v>
      </c>
      <c r="E33" s="98" t="s">
        <v>412</v>
      </c>
      <c r="F33" s="98" t="s">
        <v>420</v>
      </c>
      <c r="G33" s="98" t="s">
        <v>446</v>
      </c>
      <c r="M33" s="251"/>
      <c r="N33" s="251"/>
      <c r="O33" s="723">
        <f ca="1">IF('【基本情報】'!C14="","",DATEDIF(DATE(IF(O31="明治",1867+R31,IF(O31="大正",R31+11,IF(O31="昭和",R31+25,IF(O31="平成",R31+88,R31+118)))),U31,X31),TODAY(),"Y"))</f>
      </c>
      <c r="P33" s="723"/>
      <c r="Q33" s="98" t="s">
        <v>420</v>
      </c>
    </row>
    <row r="34" ht="6" customHeight="1"/>
    <row r="35" spans="4:22" ht="15" customHeight="1">
      <c r="D35" s="98" t="s">
        <v>447</v>
      </c>
      <c r="E35" s="98" t="s">
        <v>448</v>
      </c>
      <c r="F35" s="98" t="s">
        <v>449</v>
      </c>
      <c r="G35" s="98" t="s">
        <v>370</v>
      </c>
      <c r="H35" s="98" t="s">
        <v>450</v>
      </c>
      <c r="I35" s="98" t="s">
        <v>447</v>
      </c>
      <c r="J35" s="98" t="s">
        <v>449</v>
      </c>
      <c r="K35" s="98" t="s">
        <v>945</v>
      </c>
      <c r="O35" s="724">
        <f>IF('【基本情報】'!C17="","",'【基本情報】'!C17)</f>
      </c>
      <c r="P35" s="724"/>
      <c r="Q35" s="724"/>
      <c r="R35" s="724"/>
      <c r="S35" s="724"/>
      <c r="T35" s="724"/>
      <c r="U35" s="724"/>
      <c r="V35" s="98" t="s">
        <v>451</v>
      </c>
    </row>
    <row r="37" spans="2:37" ht="15" customHeight="1">
      <c r="B37" s="98" t="s">
        <v>371</v>
      </c>
      <c r="D37" s="98" t="s">
        <v>410</v>
      </c>
      <c r="E37" s="98" t="s">
        <v>404</v>
      </c>
      <c r="F37" s="98" t="s">
        <v>414</v>
      </c>
      <c r="G37" s="98" t="s">
        <v>415</v>
      </c>
      <c r="H37" s="98" t="s">
        <v>940</v>
      </c>
      <c r="I37" s="98" t="s">
        <v>458</v>
      </c>
      <c r="J37" s="98" t="s">
        <v>459</v>
      </c>
      <c r="K37" s="98" t="s">
        <v>941</v>
      </c>
      <c r="L37" s="98" t="s">
        <v>942</v>
      </c>
      <c r="M37" s="98" t="s">
        <v>943</v>
      </c>
      <c r="N37" s="98" t="s">
        <v>417</v>
      </c>
      <c r="O37" s="98" t="s">
        <v>412</v>
      </c>
      <c r="P37" s="98" t="s">
        <v>423</v>
      </c>
      <c r="Q37" s="98" t="s">
        <v>946</v>
      </c>
      <c r="R37" s="98" t="s">
        <v>429</v>
      </c>
      <c r="S37" s="98" t="s">
        <v>430</v>
      </c>
      <c r="V37" s="722"/>
      <c r="W37" s="722"/>
      <c r="X37" s="722"/>
      <c r="Y37" s="722"/>
      <c r="Z37" s="722"/>
      <c r="AA37" s="722"/>
      <c r="AB37" s="722"/>
      <c r="AC37" s="722"/>
      <c r="AD37" s="722"/>
      <c r="AE37" s="722"/>
      <c r="AF37" s="722"/>
      <c r="AG37" s="722"/>
      <c r="AH37" s="722"/>
      <c r="AI37" s="722"/>
      <c r="AJ37" s="722"/>
      <c r="AK37" s="722"/>
    </row>
    <row r="38" spans="22:37" s="100" customFormat="1" ht="6" customHeight="1">
      <c r="V38" s="101"/>
      <c r="W38" s="101"/>
      <c r="X38" s="101"/>
      <c r="Y38" s="101"/>
      <c r="Z38" s="101"/>
      <c r="AA38" s="101"/>
      <c r="AB38" s="101"/>
      <c r="AC38" s="101"/>
      <c r="AD38" s="101"/>
      <c r="AE38" s="101"/>
      <c r="AF38" s="101"/>
      <c r="AG38" s="101"/>
      <c r="AH38" s="101"/>
      <c r="AI38" s="101"/>
      <c r="AJ38" s="101"/>
      <c r="AK38" s="101"/>
    </row>
    <row r="39" spans="4:26" ht="15" customHeight="1">
      <c r="D39" s="98" t="s">
        <v>411</v>
      </c>
      <c r="E39" s="98" t="s">
        <v>944</v>
      </c>
      <c r="F39" s="98" t="s">
        <v>453</v>
      </c>
      <c r="G39" s="98" t="s">
        <v>423</v>
      </c>
      <c r="V39" s="324" t="s">
        <v>452</v>
      </c>
      <c r="W39" s="725"/>
      <c r="X39" s="725"/>
      <c r="Y39" s="725"/>
      <c r="Z39" s="725"/>
    </row>
    <row r="40" spans="22:37" ht="15" customHeight="1">
      <c r="V40" s="725"/>
      <c r="W40" s="725"/>
      <c r="X40" s="725"/>
      <c r="Y40" s="725"/>
      <c r="Z40" s="725"/>
      <c r="AA40" s="725"/>
      <c r="AB40" s="725"/>
      <c r="AC40" s="725"/>
      <c r="AD40" s="725"/>
      <c r="AE40" s="725"/>
      <c r="AF40" s="725"/>
      <c r="AG40" s="725"/>
      <c r="AH40" s="725"/>
      <c r="AI40" s="725"/>
      <c r="AJ40" s="725"/>
      <c r="AK40" s="725"/>
    </row>
    <row r="42" spans="2:37" ht="15" customHeight="1">
      <c r="B42" s="98" t="s">
        <v>456</v>
      </c>
      <c r="D42" s="98" t="s">
        <v>435</v>
      </c>
      <c r="E42" s="98" t="s">
        <v>412</v>
      </c>
      <c r="F42" s="98" t="s">
        <v>465</v>
      </c>
      <c r="G42" s="98" t="s">
        <v>466</v>
      </c>
      <c r="H42" s="98" t="s">
        <v>372</v>
      </c>
      <c r="I42" s="98" t="s">
        <v>467</v>
      </c>
      <c r="J42" s="98" t="s">
        <v>373</v>
      </c>
      <c r="K42" s="98" t="s">
        <v>374</v>
      </c>
      <c r="L42" s="98" t="s">
        <v>375</v>
      </c>
      <c r="M42" s="98" t="s">
        <v>448</v>
      </c>
      <c r="N42" s="98" t="s">
        <v>463</v>
      </c>
      <c r="O42" s="98" t="s">
        <v>464</v>
      </c>
      <c r="P42" s="98" t="s">
        <v>378</v>
      </c>
      <c r="Q42" s="98" t="s">
        <v>402</v>
      </c>
      <c r="R42" s="98" t="s">
        <v>460</v>
      </c>
      <c r="S42" s="98" t="s">
        <v>461</v>
      </c>
      <c r="T42" s="98" t="s">
        <v>462</v>
      </c>
      <c r="U42" s="98" t="s">
        <v>463</v>
      </c>
      <c r="W42" s="722"/>
      <c r="X42" s="722"/>
      <c r="Y42" s="722"/>
      <c r="Z42" s="722"/>
      <c r="AA42" s="722"/>
      <c r="AB42" s="722"/>
      <c r="AC42" s="722"/>
      <c r="AD42" s="722"/>
      <c r="AE42" s="722"/>
      <c r="AF42" s="722"/>
      <c r="AG42" s="722"/>
      <c r="AH42" s="722"/>
      <c r="AI42" s="722"/>
      <c r="AJ42" s="722"/>
      <c r="AK42" s="722"/>
    </row>
    <row r="44" spans="2:37" ht="15" customHeight="1">
      <c r="B44" s="98" t="s">
        <v>457</v>
      </c>
      <c r="D44" s="98" t="s">
        <v>410</v>
      </c>
      <c r="E44" s="98" t="s">
        <v>404</v>
      </c>
      <c r="F44" s="98" t="s">
        <v>414</v>
      </c>
      <c r="G44" s="98" t="s">
        <v>379</v>
      </c>
      <c r="H44" s="98" t="s">
        <v>486</v>
      </c>
      <c r="I44" s="98" t="s">
        <v>487</v>
      </c>
      <c r="M44" s="720" t="str">
        <f>IF('【基本情報】'!C29="","",'【基本情報】'!C29)</f>
        <v>令和</v>
      </c>
      <c r="N44" s="720"/>
      <c r="O44" s="734">
        <f>IF('【基本情報】'!F29="","",'【基本情報】'!F29)</f>
      </c>
      <c r="P44" s="734"/>
      <c r="Q44" s="100" t="s">
        <v>420</v>
      </c>
      <c r="R44" s="721">
        <f>IF('【基本情報】'!I29="","",'【基本情報】'!I29)</f>
      </c>
      <c r="S44" s="721"/>
      <c r="T44" s="100" t="s">
        <v>419</v>
      </c>
      <c r="U44" s="721">
        <f>IF('【基本情報】'!L29="","",'【基本情報】'!L29)</f>
      </c>
      <c r="V44" s="721"/>
      <c r="W44" s="100" t="s">
        <v>418</v>
      </c>
      <c r="X44" s="100"/>
      <c r="Y44" s="100" t="s">
        <v>380</v>
      </c>
      <c r="Z44" s="100"/>
      <c r="AA44" s="719" t="str">
        <f>IF(M44="","",M44)</f>
        <v>令和</v>
      </c>
      <c r="AB44" s="719"/>
      <c r="AC44" s="733">
        <f>IF('【基本情報】'!U29="","",'【基本情報】'!U29)</f>
      </c>
      <c r="AD44" s="733"/>
      <c r="AE44" s="172" t="s">
        <v>420</v>
      </c>
      <c r="AF44" s="733">
        <f>IF('【基本情報】'!X29="","",'【基本情報】'!X29)</f>
      </c>
      <c r="AG44" s="733"/>
      <c r="AH44" s="172" t="s">
        <v>419</v>
      </c>
      <c r="AI44" s="733">
        <f>IF('【基本情報】'!AA29="","",'【基本情報】'!AA29)</f>
      </c>
      <c r="AJ44" s="733"/>
      <c r="AK44" s="172" t="s">
        <v>418</v>
      </c>
    </row>
    <row r="46" spans="2:7" ht="15" customHeight="1">
      <c r="B46" s="98" t="s">
        <v>381</v>
      </c>
      <c r="D46" s="98" t="s">
        <v>382</v>
      </c>
      <c r="E46" s="98" t="s">
        <v>383</v>
      </c>
      <c r="F46" s="98" t="s">
        <v>416</v>
      </c>
      <c r="G46" s="98" t="s">
        <v>384</v>
      </c>
    </row>
    <row r="47" ht="6" customHeight="1"/>
    <row r="48" spans="3:40" ht="15" customHeight="1">
      <c r="C48" s="98" t="s">
        <v>854</v>
      </c>
      <c r="E48" s="103" t="s">
        <v>385</v>
      </c>
      <c r="AN48" s="642"/>
    </row>
    <row r="49" ht="6" customHeight="1"/>
    <row r="50" spans="3:40" ht="15" customHeight="1">
      <c r="C50" s="98" t="s">
        <v>855</v>
      </c>
      <c r="E50" s="103" t="s">
        <v>1119</v>
      </c>
      <c r="AN50" s="461" t="s">
        <v>1007</v>
      </c>
    </row>
    <row r="51" ht="6" customHeight="1"/>
    <row r="52" spans="3:5" ht="15" customHeight="1">
      <c r="C52" s="98" t="s">
        <v>386</v>
      </c>
      <c r="E52" s="103" t="s">
        <v>390</v>
      </c>
    </row>
    <row r="53" ht="6" customHeight="1"/>
    <row r="54" spans="3:5" ht="15" customHeight="1">
      <c r="C54" s="98" t="s">
        <v>387</v>
      </c>
      <c r="E54" s="103" t="s">
        <v>389</v>
      </c>
    </row>
    <row r="55" ht="6" customHeight="1"/>
    <row r="56" spans="3:5" ht="15" customHeight="1">
      <c r="C56" s="98" t="s">
        <v>388</v>
      </c>
      <c r="E56" s="103" t="s">
        <v>1333</v>
      </c>
    </row>
    <row r="57" ht="6" customHeight="1"/>
    <row r="58" spans="3:5" ht="15" customHeight="1">
      <c r="C58" s="98" t="s">
        <v>1323</v>
      </c>
      <c r="E58" s="103" t="s">
        <v>1324</v>
      </c>
    </row>
    <row r="60" spans="5:37" ht="7.5" customHeight="1">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c r="AJ60" s="732"/>
      <c r="AK60" s="732"/>
    </row>
    <row r="61" spans="4:37" ht="15" customHeight="1">
      <c r="D61" s="98" t="s">
        <v>391</v>
      </c>
      <c r="E61" s="731" t="s">
        <v>1334</v>
      </c>
      <c r="F61" s="731"/>
      <c r="G61" s="731"/>
      <c r="H61" s="731"/>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row>
    <row r="62" spans="5:37" ht="15" customHeight="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1"/>
      <c r="AK62" s="731"/>
    </row>
  </sheetData>
  <sheetProtection formatCells="0"/>
  <mergeCells count="38">
    <mergeCell ref="E61:AK62"/>
    <mergeCell ref="E60:AK60"/>
    <mergeCell ref="V40:AK40"/>
    <mergeCell ref="W42:AK42"/>
    <mergeCell ref="AC44:AD44"/>
    <mergeCell ref="AF44:AG44"/>
    <mergeCell ref="AI44:AJ44"/>
    <mergeCell ref="O44:P44"/>
    <mergeCell ref="R44:S44"/>
    <mergeCell ref="U44:V44"/>
    <mergeCell ref="B4:AK4"/>
    <mergeCell ref="W25:AJ25"/>
    <mergeCell ref="O27:T27"/>
    <mergeCell ref="W27:AJ27"/>
    <mergeCell ref="AI7:AJ7"/>
    <mergeCell ref="D12:J12"/>
    <mergeCell ref="O25:T25"/>
    <mergeCell ref="W15:Z15"/>
    <mergeCell ref="H10:L10"/>
    <mergeCell ref="C10:G10"/>
    <mergeCell ref="AA44:AB44"/>
    <mergeCell ref="M44:N44"/>
    <mergeCell ref="V20:AH20"/>
    <mergeCell ref="O31:P31"/>
    <mergeCell ref="U31:V31"/>
    <mergeCell ref="V37:AK37"/>
    <mergeCell ref="O33:P33"/>
    <mergeCell ref="O35:U35"/>
    <mergeCell ref="X31:Y31"/>
    <mergeCell ref="W39:Z39"/>
    <mergeCell ref="R31:S31"/>
    <mergeCell ref="AF7:AG7"/>
    <mergeCell ref="V22:AA22"/>
    <mergeCell ref="AF22:AK22"/>
    <mergeCell ref="V18:AK18"/>
    <mergeCell ref="V16:AK16"/>
    <mergeCell ref="O29:AC29"/>
    <mergeCell ref="AB7:AD7"/>
  </mergeCells>
  <dataValidations count="4">
    <dataValidation type="list" allowBlank="1" showInputMessage="1" showErrorMessage="1" sqref="O25:T25">
      <formula1>"素材生産業,造林業,製材業,木材流通業,土木建築業,造園業,その他"</formula1>
    </dataValidation>
    <dataValidation type="list" allowBlank="1" showInputMessage="1" showErrorMessage="1" sqref="O27:T27">
      <formula1>"株式会社,有限会社,その他会社,森林組合,協同組合,その他法人,個人,その他"</formula1>
    </dataValidation>
    <dataValidation type="list" allowBlank="1" showInputMessage="1" sqref="W42:AK42">
      <formula1>"なし"</formula1>
    </dataValidation>
    <dataValidation type="list" allowBlank="1" showInputMessage="1" showErrorMessage="1" sqref="D12:J12">
      <formula1>"農林水産部長,盛岡広域振興局長,県南広域振興局長,沿岸広域振興局長,県北広域振興局長"</formula1>
    </dataValidation>
  </dataValidations>
  <printOptions/>
  <pageMargins left="0.5905511811023623" right="0.5905511811023623" top="0.5905511811023623" bottom="0.5905511811023623" header="0.31496062992125984" footer="0.31496062992125984"/>
  <pageSetup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dimension ref="A1:AZ679"/>
  <sheetViews>
    <sheetView tabSelected="1" view="pageBreakPreview" zoomScaleSheetLayoutView="100" workbookViewId="0" topLeftCell="A631">
      <selection activeCell="M496" sqref="M496:N496"/>
    </sheetView>
  </sheetViews>
  <sheetFormatPr defaultColWidth="2.28125" defaultRowHeight="15" customHeight="1"/>
  <cols>
    <col min="1" max="23" width="2.28125" style="1" customWidth="1"/>
    <col min="24" max="24" width="3.00390625" style="1" customWidth="1"/>
    <col min="25" max="42" width="2.28125" style="1" customWidth="1"/>
    <col min="43" max="43" width="14.7109375" style="1" bestFit="1" customWidth="1"/>
    <col min="44" max="53" width="2.28125" style="1" customWidth="1"/>
    <col min="54" max="54" width="3.140625" style="1" customWidth="1"/>
    <col min="55" max="16384" width="2.28125" style="1" customWidth="1"/>
  </cols>
  <sheetData>
    <row r="1" spans="2:4" ht="15" customHeight="1">
      <c r="B1" s="1" t="s">
        <v>398</v>
      </c>
      <c r="C1" s="1" t="s">
        <v>399</v>
      </c>
      <c r="D1" s="1" t="s">
        <v>367</v>
      </c>
    </row>
    <row r="3" spans="1:40" s="121" customFormat="1" ht="15" customHeight="1">
      <c r="A3" s="619"/>
      <c r="B3" s="1468"/>
      <c r="C3" s="1468"/>
      <c r="D3" s="1468"/>
      <c r="E3" s="1468"/>
      <c r="F3" s="1468"/>
      <c r="G3" s="1468"/>
      <c r="H3" s="1468"/>
      <c r="I3" s="1468"/>
      <c r="J3" s="1468"/>
      <c r="K3" s="1468"/>
      <c r="L3" s="1468"/>
      <c r="M3" s="1468"/>
      <c r="N3" s="1468"/>
      <c r="O3" s="1468"/>
      <c r="P3" s="1468"/>
      <c r="Q3" s="1468"/>
      <c r="R3" s="1468"/>
      <c r="S3" s="1468"/>
      <c r="T3" s="1468"/>
      <c r="U3" s="1468"/>
      <c r="V3" s="1468"/>
      <c r="W3" s="1468"/>
      <c r="X3" s="1468"/>
      <c r="Y3" s="1468"/>
      <c r="Z3" s="1468"/>
      <c r="AA3" s="1468"/>
      <c r="AB3" s="1468"/>
      <c r="AC3" s="1468"/>
      <c r="AD3" s="1468"/>
      <c r="AE3" s="1468"/>
      <c r="AF3" s="1468"/>
      <c r="AG3" s="1468"/>
      <c r="AH3" s="1468"/>
      <c r="AI3" s="1468"/>
      <c r="AJ3" s="1468"/>
      <c r="AK3" s="1468"/>
      <c r="AL3" s="1468"/>
      <c r="AM3" s="1468"/>
      <c r="AN3" s="1468"/>
    </row>
    <row r="4" spans="1:40" s="122" customFormat="1" ht="15" customHeight="1">
      <c r="A4" s="620"/>
      <c r="B4" s="1469" t="s">
        <v>358</v>
      </c>
      <c r="C4" s="1469"/>
      <c r="D4" s="1469"/>
      <c r="E4" s="1469"/>
      <c r="F4" s="1469"/>
      <c r="G4" s="1469"/>
      <c r="H4" s="1469"/>
      <c r="I4" s="1469"/>
      <c r="J4" s="1469"/>
      <c r="K4" s="1469"/>
      <c r="L4" s="1469"/>
      <c r="M4" s="1469"/>
      <c r="N4" s="1469"/>
      <c r="O4" s="1469"/>
      <c r="P4" s="1469"/>
      <c r="Q4" s="1469"/>
      <c r="R4" s="1469"/>
      <c r="S4" s="1469"/>
      <c r="T4" s="1469"/>
      <c r="U4" s="1469"/>
      <c r="V4" s="1469"/>
      <c r="W4" s="1469"/>
      <c r="X4" s="1469"/>
      <c r="Y4" s="1469"/>
      <c r="Z4" s="1469"/>
      <c r="AA4" s="1469"/>
      <c r="AB4" s="1469"/>
      <c r="AC4" s="1469"/>
      <c r="AD4" s="1469"/>
      <c r="AE4" s="1469"/>
      <c r="AF4" s="1469"/>
      <c r="AG4" s="1469"/>
      <c r="AH4" s="1469"/>
      <c r="AI4" s="1469"/>
      <c r="AJ4" s="1469"/>
      <c r="AK4" s="1469"/>
      <c r="AL4" s="1469"/>
      <c r="AM4" s="1469"/>
      <c r="AN4" s="1469"/>
    </row>
    <row r="6" spans="2:16" s="95" customFormat="1" ht="15" customHeight="1">
      <c r="B6" s="95" t="s">
        <v>361</v>
      </c>
      <c r="D6" s="65" t="s">
        <v>403</v>
      </c>
      <c r="E6" s="65" t="s">
        <v>404</v>
      </c>
      <c r="F6" s="95" t="s">
        <v>414</v>
      </c>
      <c r="G6" s="95" t="s">
        <v>415</v>
      </c>
      <c r="H6" s="95" t="s">
        <v>355</v>
      </c>
      <c r="I6" s="95" t="s">
        <v>458</v>
      </c>
      <c r="J6" s="95" t="s">
        <v>459</v>
      </c>
      <c r="K6" s="95" t="s">
        <v>455</v>
      </c>
      <c r="L6" s="95" t="s">
        <v>357</v>
      </c>
      <c r="M6" s="95" t="s">
        <v>356</v>
      </c>
      <c r="N6" s="95" t="s">
        <v>417</v>
      </c>
      <c r="O6" s="95" t="s">
        <v>412</v>
      </c>
      <c r="P6" s="95" t="s">
        <v>423</v>
      </c>
    </row>
    <row r="7" spans="4:5" s="95" customFormat="1" ht="7.5" customHeight="1">
      <c r="D7" s="65"/>
      <c r="E7" s="65"/>
    </row>
    <row r="8" spans="4:43" ht="15" customHeight="1">
      <c r="D8" s="5"/>
      <c r="E8" s="31"/>
      <c r="F8" s="1474" t="s">
        <v>955</v>
      </c>
      <c r="G8" s="1475"/>
      <c r="H8" s="1475"/>
      <c r="I8" s="1475"/>
      <c r="J8" s="1475"/>
      <c r="K8" s="1475"/>
      <c r="L8" s="1475"/>
      <c r="M8" s="1475"/>
      <c r="N8" s="1475"/>
      <c r="O8" s="1476"/>
      <c r="P8" s="749" t="s">
        <v>956</v>
      </c>
      <c r="Q8" s="750"/>
      <c r="R8" s="750"/>
      <c r="S8" s="750"/>
      <c r="T8" s="750"/>
      <c r="U8" s="750"/>
      <c r="V8" s="750"/>
      <c r="W8" s="750"/>
      <c r="X8" s="750"/>
      <c r="Y8" s="750"/>
      <c r="Z8" s="750"/>
      <c r="AA8" s="750"/>
      <c r="AB8" s="750"/>
      <c r="AC8" s="750"/>
      <c r="AD8" s="750"/>
      <c r="AE8" s="750"/>
      <c r="AF8" s="750"/>
      <c r="AG8" s="750"/>
      <c r="AH8" s="750"/>
      <c r="AI8" s="750"/>
      <c r="AJ8" s="750"/>
      <c r="AK8" s="751"/>
      <c r="AQ8" s="25"/>
    </row>
    <row r="9" spans="4:43" ht="15" customHeight="1">
      <c r="D9" s="5"/>
      <c r="E9" s="5"/>
      <c r="F9" s="868"/>
      <c r="G9" s="869"/>
      <c r="H9" s="869"/>
      <c r="I9" s="869"/>
      <c r="J9" s="869"/>
      <c r="K9" s="869"/>
      <c r="L9" s="869"/>
      <c r="M9" s="869"/>
      <c r="N9" s="869"/>
      <c r="O9" s="870"/>
      <c r="P9" s="1473"/>
      <c r="Q9" s="869"/>
      <c r="R9" s="869"/>
      <c r="S9" s="869"/>
      <c r="T9" s="869"/>
      <c r="U9" s="869"/>
      <c r="V9" s="869"/>
      <c r="W9" s="869"/>
      <c r="X9" s="869"/>
      <c r="Y9" s="869"/>
      <c r="Z9" s="869"/>
      <c r="AA9" s="869"/>
      <c r="AB9" s="869"/>
      <c r="AC9" s="869"/>
      <c r="AD9" s="869"/>
      <c r="AE9" s="869"/>
      <c r="AF9" s="869"/>
      <c r="AG9" s="869"/>
      <c r="AH9" s="869"/>
      <c r="AI9" s="869"/>
      <c r="AJ9" s="869"/>
      <c r="AK9" s="870"/>
      <c r="AQ9" s="25"/>
    </row>
    <row r="10" spans="4:43" ht="15" customHeight="1">
      <c r="D10" s="5"/>
      <c r="E10" s="5"/>
      <c r="F10" s="868"/>
      <c r="G10" s="869"/>
      <c r="H10" s="869"/>
      <c r="I10" s="869"/>
      <c r="J10" s="869"/>
      <c r="K10" s="869"/>
      <c r="L10" s="869"/>
      <c r="M10" s="869"/>
      <c r="N10" s="869"/>
      <c r="O10" s="870"/>
      <c r="P10" s="868"/>
      <c r="Q10" s="869"/>
      <c r="R10" s="869"/>
      <c r="S10" s="869"/>
      <c r="T10" s="869"/>
      <c r="U10" s="869"/>
      <c r="V10" s="869"/>
      <c r="W10" s="869"/>
      <c r="X10" s="869"/>
      <c r="Y10" s="869"/>
      <c r="Z10" s="869"/>
      <c r="AA10" s="869"/>
      <c r="AB10" s="869"/>
      <c r="AC10" s="869"/>
      <c r="AD10" s="869"/>
      <c r="AE10" s="869"/>
      <c r="AF10" s="869"/>
      <c r="AG10" s="869"/>
      <c r="AH10" s="869"/>
      <c r="AI10" s="869"/>
      <c r="AJ10" s="869"/>
      <c r="AK10" s="870"/>
      <c r="AQ10" s="25"/>
    </row>
    <row r="11" spans="4:43" ht="15" customHeight="1">
      <c r="D11" s="5"/>
      <c r="E11" s="5"/>
      <c r="F11" s="868"/>
      <c r="G11" s="869"/>
      <c r="H11" s="869"/>
      <c r="I11" s="869"/>
      <c r="J11" s="869"/>
      <c r="K11" s="869"/>
      <c r="L11" s="869"/>
      <c r="M11" s="869"/>
      <c r="N11" s="869"/>
      <c r="O11" s="870"/>
      <c r="P11" s="868"/>
      <c r="Q11" s="869"/>
      <c r="R11" s="869"/>
      <c r="S11" s="869"/>
      <c r="T11" s="869"/>
      <c r="U11" s="869"/>
      <c r="V11" s="869"/>
      <c r="W11" s="869"/>
      <c r="X11" s="869"/>
      <c r="Y11" s="869"/>
      <c r="Z11" s="869"/>
      <c r="AA11" s="869"/>
      <c r="AB11" s="869"/>
      <c r="AC11" s="869"/>
      <c r="AD11" s="869"/>
      <c r="AE11" s="869"/>
      <c r="AF11" s="869"/>
      <c r="AG11" s="869"/>
      <c r="AH11" s="869"/>
      <c r="AI11" s="869"/>
      <c r="AJ11" s="869"/>
      <c r="AK11" s="870"/>
      <c r="AQ11" s="25">
        <f ca="1">IF(CELL("protect",F12)=0,F12,"")</f>
      </c>
    </row>
    <row r="12" spans="4:43" ht="15" customHeight="1">
      <c r="D12" s="5"/>
      <c r="E12" s="5"/>
      <c r="F12" s="68" t="s">
        <v>947</v>
      </c>
      <c r="G12" s="69"/>
      <c r="H12" s="69"/>
      <c r="I12" s="69"/>
      <c r="J12" s="5"/>
      <c r="K12" s="5"/>
      <c r="L12" s="5"/>
      <c r="M12" s="5"/>
      <c r="N12" s="5"/>
      <c r="O12" s="5"/>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4"/>
      <c r="AM12" s="4"/>
      <c r="AQ12" s="25">
        <f ca="1">IF(CELL("protect",F13)=0,F13,"")</f>
      </c>
    </row>
    <row r="13" spans="4:43" ht="15" customHeight="1">
      <c r="D13" s="5"/>
      <c r="E13" s="5"/>
      <c r="F13" s="5"/>
      <c r="G13" s="1477" t="s">
        <v>194</v>
      </c>
      <c r="H13" s="1477"/>
      <c r="I13" s="1477"/>
      <c r="J13" s="1477"/>
      <c r="K13" s="1477"/>
      <c r="L13" s="1477"/>
      <c r="M13" s="1477"/>
      <c r="N13" s="1477"/>
      <c r="O13" s="1477"/>
      <c r="P13" s="1477"/>
      <c r="Q13" s="1477"/>
      <c r="R13" s="1477"/>
      <c r="S13" s="1477"/>
      <c r="T13" s="1477"/>
      <c r="U13" s="1477"/>
      <c r="V13" s="1477"/>
      <c r="W13" s="1477"/>
      <c r="X13" s="1477"/>
      <c r="Y13" s="1477"/>
      <c r="Z13" s="1477"/>
      <c r="AA13" s="1477"/>
      <c r="AB13" s="1477"/>
      <c r="AC13" s="1477"/>
      <c r="AD13" s="1477"/>
      <c r="AE13" s="1477"/>
      <c r="AF13" s="1477"/>
      <c r="AG13" s="1477"/>
      <c r="AH13" s="1477"/>
      <c r="AI13" s="1477"/>
      <c r="AJ13" s="1477"/>
      <c r="AK13" s="1477"/>
      <c r="AL13" s="1477"/>
      <c r="AM13" s="4"/>
      <c r="AQ13" s="25">
        <f ca="1">IF(CELL("protect",F14)=0,F14,"")</f>
      </c>
    </row>
    <row r="14" spans="4:39" ht="15" customHeight="1">
      <c r="D14" s="5"/>
      <c r="E14" s="5"/>
      <c r="F14" s="5"/>
      <c r="G14" s="1477"/>
      <c r="H14" s="1477"/>
      <c r="I14" s="1477"/>
      <c r="J14" s="1477"/>
      <c r="K14" s="1477"/>
      <c r="L14" s="1477"/>
      <c r="M14" s="1477"/>
      <c r="N14" s="1477"/>
      <c r="O14" s="1477"/>
      <c r="P14" s="1477"/>
      <c r="Q14" s="1477"/>
      <c r="R14" s="1477"/>
      <c r="S14" s="1477"/>
      <c r="T14" s="1477"/>
      <c r="U14" s="1477"/>
      <c r="V14" s="1477"/>
      <c r="W14" s="1477"/>
      <c r="X14" s="1477"/>
      <c r="Y14" s="1477"/>
      <c r="Z14" s="1477"/>
      <c r="AA14" s="1477"/>
      <c r="AB14" s="1477"/>
      <c r="AC14" s="1477"/>
      <c r="AD14" s="1477"/>
      <c r="AE14" s="1477"/>
      <c r="AF14" s="1477"/>
      <c r="AG14" s="1477"/>
      <c r="AH14" s="1477"/>
      <c r="AI14" s="1477"/>
      <c r="AJ14" s="1477"/>
      <c r="AK14" s="1477"/>
      <c r="AL14" s="1477"/>
      <c r="AM14" s="4"/>
    </row>
    <row r="15" spans="4:39" ht="15" customHeight="1">
      <c r="D15" s="5"/>
      <c r="E15" s="5"/>
      <c r="F15" s="5"/>
      <c r="G15" s="1477"/>
      <c r="H15" s="1477"/>
      <c r="I15" s="1477"/>
      <c r="J15" s="1477"/>
      <c r="K15" s="1477"/>
      <c r="L15" s="1477"/>
      <c r="M15" s="1477"/>
      <c r="N15" s="1477"/>
      <c r="O15" s="1477"/>
      <c r="P15" s="1477"/>
      <c r="Q15" s="1477"/>
      <c r="R15" s="1477"/>
      <c r="S15" s="1477"/>
      <c r="T15" s="1477"/>
      <c r="U15" s="1477"/>
      <c r="V15" s="1477"/>
      <c r="W15" s="1477"/>
      <c r="X15" s="1477"/>
      <c r="Y15" s="1477"/>
      <c r="Z15" s="1477"/>
      <c r="AA15" s="1477"/>
      <c r="AB15" s="1477"/>
      <c r="AC15" s="1477"/>
      <c r="AD15" s="1477"/>
      <c r="AE15" s="1477"/>
      <c r="AF15" s="1477"/>
      <c r="AG15" s="1477"/>
      <c r="AH15" s="1477"/>
      <c r="AI15" s="1477"/>
      <c r="AJ15" s="1477"/>
      <c r="AK15" s="1477"/>
      <c r="AL15" s="1477"/>
      <c r="AM15" s="4"/>
    </row>
    <row r="16" spans="4:39" ht="6" customHeight="1">
      <c r="D16" s="5"/>
      <c r="E16" s="5"/>
      <c r="F16" s="5"/>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4"/>
    </row>
    <row r="17" spans="2:18" s="95" customFormat="1" ht="15" customHeight="1">
      <c r="B17" s="95" t="s">
        <v>195</v>
      </c>
      <c r="D17" s="95" t="s">
        <v>417</v>
      </c>
      <c r="E17" s="95" t="s">
        <v>412</v>
      </c>
      <c r="F17" s="95" t="s">
        <v>468</v>
      </c>
      <c r="G17" s="95" t="s">
        <v>196</v>
      </c>
      <c r="H17" s="95" t="s">
        <v>406</v>
      </c>
      <c r="I17" s="95" t="s">
        <v>407</v>
      </c>
      <c r="J17" s="95" t="s">
        <v>408</v>
      </c>
      <c r="K17" s="95" t="s">
        <v>409</v>
      </c>
      <c r="L17" s="95" t="s">
        <v>411</v>
      </c>
      <c r="M17" s="95" t="s">
        <v>197</v>
      </c>
      <c r="N17" s="95" t="s">
        <v>417</v>
      </c>
      <c r="O17" s="95" t="s">
        <v>412</v>
      </c>
      <c r="P17" s="95" t="s">
        <v>196</v>
      </c>
      <c r="Q17" s="95" t="s">
        <v>469</v>
      </c>
      <c r="R17" s="95" t="s">
        <v>470</v>
      </c>
    </row>
    <row r="18" s="95" customFormat="1" ht="7.5" customHeight="1"/>
    <row r="19" spans="3:17" s="95" customFormat="1" ht="15" customHeight="1">
      <c r="C19" s="95" t="s">
        <v>198</v>
      </c>
      <c r="E19" s="95" t="s">
        <v>417</v>
      </c>
      <c r="F19" s="95" t="s">
        <v>412</v>
      </c>
      <c r="G19" s="95" t="s">
        <v>468</v>
      </c>
      <c r="H19" s="95" t="s">
        <v>196</v>
      </c>
      <c r="I19" s="95" t="s">
        <v>400</v>
      </c>
      <c r="J19" s="95" t="s">
        <v>401</v>
      </c>
      <c r="K19" s="95" t="s">
        <v>471</v>
      </c>
      <c r="L19" s="95" t="s">
        <v>196</v>
      </c>
      <c r="M19" s="95" t="s">
        <v>472</v>
      </c>
      <c r="N19" s="95" t="s">
        <v>473</v>
      </c>
      <c r="O19" s="95" t="s">
        <v>196</v>
      </c>
      <c r="P19" s="95" t="s">
        <v>474</v>
      </c>
      <c r="Q19" s="95" t="s">
        <v>475</v>
      </c>
    </row>
    <row r="20" s="95" customFormat="1" ht="7.5" customHeight="1">
      <c r="C20" s="74"/>
    </row>
    <row r="21" spans="4:37" ht="15" customHeight="1">
      <c r="D21" s="5"/>
      <c r="E21" s="5"/>
      <c r="F21" s="262" t="s">
        <v>232</v>
      </c>
      <c r="G21" s="1391" t="s">
        <v>1081</v>
      </c>
      <c r="H21" s="1391"/>
      <c r="I21" s="1391"/>
      <c r="J21" s="1391"/>
      <c r="K21" s="1391"/>
      <c r="L21" s="1391"/>
      <c r="M21" s="1391"/>
      <c r="N21" s="1391"/>
      <c r="O21" s="1392"/>
      <c r="P21" s="267"/>
      <c r="Q21" s="264" t="s">
        <v>1082</v>
      </c>
      <c r="R21" s="264"/>
      <c r="S21" s="264"/>
      <c r="T21" s="264"/>
      <c r="U21" s="264"/>
      <c r="V21" s="264"/>
      <c r="W21" s="264"/>
      <c r="X21" s="268"/>
      <c r="Y21" s="264" t="s">
        <v>1122</v>
      </c>
      <c r="Z21" s="264"/>
      <c r="AA21" s="264"/>
      <c r="AB21" s="264"/>
      <c r="AC21" s="264"/>
      <c r="AD21" s="264"/>
      <c r="AE21" s="264"/>
      <c r="AF21" s="264"/>
      <c r="AG21" s="264"/>
      <c r="AH21" s="264"/>
      <c r="AI21" s="264"/>
      <c r="AJ21" s="264"/>
      <c r="AK21" s="265"/>
    </row>
    <row r="22" spans="4:37" ht="15" customHeight="1">
      <c r="D22" s="5"/>
      <c r="E22" s="5"/>
      <c r="F22" s="327"/>
      <c r="G22" s="531"/>
      <c r="H22" s="531"/>
      <c r="I22" s="531"/>
      <c r="J22" s="531"/>
      <c r="K22" s="531"/>
      <c r="L22" s="531"/>
      <c r="M22" s="531"/>
      <c r="N22" s="531"/>
      <c r="O22" s="532"/>
      <c r="P22" s="328"/>
      <c r="Q22" s="326" t="s">
        <v>1123</v>
      </c>
      <c r="R22" s="578"/>
      <c r="S22" s="578"/>
      <c r="T22" s="578"/>
      <c r="U22" s="578"/>
      <c r="V22" s="578"/>
      <c r="W22" s="1465" t="s">
        <v>1124</v>
      </c>
      <c r="X22" s="1466"/>
      <c r="Y22" s="1466"/>
      <c r="Z22" s="1466"/>
      <c r="AA22" s="1466"/>
      <c r="AB22" s="1466"/>
      <c r="AC22" s="1466"/>
      <c r="AD22" s="1466"/>
      <c r="AE22" s="1466"/>
      <c r="AF22" s="1466"/>
      <c r="AG22" s="1466"/>
      <c r="AH22" s="1466"/>
      <c r="AI22" s="1466"/>
      <c r="AJ22" s="1466"/>
      <c r="AK22" s="1467"/>
    </row>
    <row r="23" spans="4:37" ht="15" customHeight="1">
      <c r="D23" s="5"/>
      <c r="E23" s="5"/>
      <c r="F23" s="327"/>
      <c r="G23" s="1393"/>
      <c r="H23" s="1393"/>
      <c r="I23" s="1393"/>
      <c r="J23" s="1393"/>
      <c r="K23" s="1393"/>
      <c r="L23" s="1393"/>
      <c r="M23" s="1393"/>
      <c r="N23" s="1393"/>
      <c r="O23" s="1394"/>
      <c r="P23" s="328"/>
      <c r="Q23" s="326" t="s">
        <v>1083</v>
      </c>
      <c r="R23" s="578"/>
      <c r="S23" s="578"/>
      <c r="T23" s="578"/>
      <c r="U23" s="578"/>
      <c r="V23" s="578"/>
      <c r="W23" s="578"/>
      <c r="X23" s="578"/>
      <c r="Y23" s="578"/>
      <c r="Z23" s="578"/>
      <c r="AA23" s="578"/>
      <c r="AB23" s="578" t="s">
        <v>1084</v>
      </c>
      <c r="AC23" s="579"/>
      <c r="AD23" s="578" t="s">
        <v>165</v>
      </c>
      <c r="AE23" s="578" t="s">
        <v>380</v>
      </c>
      <c r="AF23" s="579"/>
      <c r="AG23" s="578" t="s">
        <v>1085</v>
      </c>
      <c r="AH23" s="578" t="s">
        <v>1086</v>
      </c>
      <c r="AI23" s="578" t="s">
        <v>1087</v>
      </c>
      <c r="AJ23" s="578"/>
      <c r="AK23" s="580"/>
    </row>
    <row r="24" spans="4:37" ht="15" customHeight="1">
      <c r="D24" s="5"/>
      <c r="E24" s="5"/>
      <c r="F24" s="327"/>
      <c r="G24" s="1393"/>
      <c r="H24" s="1393"/>
      <c r="I24" s="1393"/>
      <c r="J24" s="1393"/>
      <c r="K24" s="1393"/>
      <c r="L24" s="1393"/>
      <c r="M24" s="1393"/>
      <c r="N24" s="1393"/>
      <c r="O24" s="1394"/>
      <c r="P24" s="328"/>
      <c r="Q24" s="578" t="s">
        <v>1186</v>
      </c>
      <c r="R24" s="578"/>
      <c r="S24" s="578"/>
      <c r="T24" s="578"/>
      <c r="U24" s="578"/>
      <c r="V24" s="578"/>
      <c r="W24" s="578"/>
      <c r="X24" s="578"/>
      <c r="Y24" s="578"/>
      <c r="Z24" s="578"/>
      <c r="AA24" s="578"/>
      <c r="AB24" s="578"/>
      <c r="AC24" s="578"/>
      <c r="AD24" s="578"/>
      <c r="AE24" s="578"/>
      <c r="AF24" s="578"/>
      <c r="AG24" s="578"/>
      <c r="AH24" s="578"/>
      <c r="AI24" s="578"/>
      <c r="AJ24" s="578"/>
      <c r="AK24" s="580"/>
    </row>
    <row r="25" spans="4:37" ht="15" customHeight="1">
      <c r="D25" s="5"/>
      <c r="E25" s="5"/>
      <c r="F25" s="263"/>
      <c r="G25" s="1395"/>
      <c r="H25" s="1395"/>
      <c r="I25" s="1395"/>
      <c r="J25" s="1395"/>
      <c r="K25" s="1395"/>
      <c r="L25" s="1395"/>
      <c r="M25" s="1395"/>
      <c r="N25" s="1395"/>
      <c r="O25" s="1396"/>
      <c r="P25" s="269"/>
      <c r="Q25" s="266" t="s">
        <v>1088</v>
      </c>
      <c r="R25" s="266"/>
      <c r="S25" s="266"/>
      <c r="T25" s="266"/>
      <c r="U25" s="266" t="s">
        <v>156</v>
      </c>
      <c r="V25" s="977"/>
      <c r="W25" s="977"/>
      <c r="X25" s="977"/>
      <c r="Y25" s="977"/>
      <c r="Z25" s="977"/>
      <c r="AA25" s="977"/>
      <c r="AB25" s="977"/>
      <c r="AC25" s="977"/>
      <c r="AD25" s="977"/>
      <c r="AE25" s="977"/>
      <c r="AF25" s="977"/>
      <c r="AG25" s="977"/>
      <c r="AH25" s="977"/>
      <c r="AI25" s="266" t="s">
        <v>1087</v>
      </c>
      <c r="AJ25" s="266"/>
      <c r="AK25" s="270"/>
    </row>
    <row r="26" spans="4:37" ht="15" customHeight="1">
      <c r="D26" s="5"/>
      <c r="E26" s="5"/>
      <c r="F26" s="261" t="s">
        <v>24</v>
      </c>
      <c r="G26" s="1398" t="s">
        <v>1089</v>
      </c>
      <c r="H26" s="1398"/>
      <c r="I26" s="1398"/>
      <c r="J26" s="1398"/>
      <c r="K26" s="1398"/>
      <c r="L26" s="1398"/>
      <c r="M26" s="1398"/>
      <c r="N26" s="1398"/>
      <c r="O26" s="1399"/>
      <c r="P26" s="267"/>
      <c r="Q26" s="256" t="s">
        <v>1090</v>
      </c>
      <c r="R26" s="256"/>
      <c r="S26" s="256"/>
      <c r="T26" s="256"/>
      <c r="U26" s="256"/>
      <c r="V26" s="329"/>
      <c r="W26" s="256" t="s">
        <v>1091</v>
      </c>
      <c r="X26" s="256"/>
      <c r="Y26" s="256"/>
      <c r="Z26" s="256"/>
      <c r="AA26" s="256"/>
      <c r="AB26" s="256"/>
      <c r="AC26" s="256"/>
      <c r="AD26" s="256"/>
      <c r="AE26" s="256"/>
      <c r="AF26" s="256"/>
      <c r="AG26" s="329"/>
      <c r="AH26" s="256" t="s">
        <v>1092</v>
      </c>
      <c r="AI26" s="256"/>
      <c r="AJ26" s="256"/>
      <c r="AK26" s="330"/>
    </row>
    <row r="27" spans="4:37" ht="15" customHeight="1">
      <c r="D27" s="5"/>
      <c r="E27" s="5"/>
      <c r="F27" s="261" t="s">
        <v>25</v>
      </c>
      <c r="G27" s="1391" t="s">
        <v>1093</v>
      </c>
      <c r="H27" s="1391"/>
      <c r="I27" s="1391"/>
      <c r="J27" s="1391"/>
      <c r="K27" s="1391"/>
      <c r="L27" s="1391"/>
      <c r="M27" s="1391"/>
      <c r="N27" s="1391"/>
      <c r="O27" s="1392"/>
      <c r="P27" s="267"/>
      <c r="Q27" s="256" t="s">
        <v>1094</v>
      </c>
      <c r="R27" s="256"/>
      <c r="S27" s="256"/>
      <c r="T27" s="256"/>
      <c r="U27" s="256"/>
      <c r="V27" s="329"/>
      <c r="W27" s="256" t="s">
        <v>1095</v>
      </c>
      <c r="X27" s="256"/>
      <c r="Y27" s="256"/>
      <c r="Z27" s="256"/>
      <c r="AA27" s="329"/>
      <c r="AB27" s="256" t="s">
        <v>1096</v>
      </c>
      <c r="AC27" s="256"/>
      <c r="AD27" s="256"/>
      <c r="AE27" s="256"/>
      <c r="AF27" s="256" t="s">
        <v>1097</v>
      </c>
      <c r="AG27" s="1472"/>
      <c r="AH27" s="1472"/>
      <c r="AI27" s="1472"/>
      <c r="AJ27" s="1472"/>
      <c r="AK27" s="331" t="s">
        <v>552</v>
      </c>
    </row>
    <row r="28" spans="4:37" ht="15" customHeight="1">
      <c r="D28" s="5"/>
      <c r="E28" s="5"/>
      <c r="F28" s="873" t="s">
        <v>253</v>
      </c>
      <c r="G28" s="871" t="s">
        <v>1093</v>
      </c>
      <c r="H28" s="872"/>
      <c r="I28" s="872"/>
      <c r="J28" s="872"/>
      <c r="K28" s="872"/>
      <c r="L28" s="872"/>
      <c r="M28" s="872"/>
      <c r="N28" s="872"/>
      <c r="O28" s="872"/>
      <c r="P28" s="873" t="s">
        <v>1335</v>
      </c>
      <c r="Q28" s="874"/>
      <c r="R28" s="874"/>
      <c r="S28" s="874"/>
      <c r="T28" s="874"/>
      <c r="U28" s="874"/>
      <c r="V28" s="874"/>
      <c r="W28" s="874"/>
      <c r="X28" s="874"/>
      <c r="Y28" s="874"/>
      <c r="Z28" s="874"/>
      <c r="AA28" s="874"/>
      <c r="AB28" s="874"/>
      <c r="AC28" s="874"/>
      <c r="AD28" s="874"/>
      <c r="AE28" s="874"/>
      <c r="AF28" s="874"/>
      <c r="AG28" s="874"/>
      <c r="AH28" s="874"/>
      <c r="AI28" s="874"/>
      <c r="AJ28" s="874"/>
      <c r="AK28" s="875"/>
    </row>
    <row r="29" spans="4:38" ht="15" customHeight="1">
      <c r="D29" s="5"/>
      <c r="E29" s="5"/>
      <c r="F29" s="876"/>
      <c r="G29" s="871"/>
      <c r="H29" s="872"/>
      <c r="I29" s="872"/>
      <c r="J29" s="872"/>
      <c r="K29" s="872"/>
      <c r="L29" s="872"/>
      <c r="M29" s="872"/>
      <c r="N29" s="872"/>
      <c r="O29" s="872"/>
      <c r="P29" s="876"/>
      <c r="Q29" s="877"/>
      <c r="R29" s="877"/>
      <c r="S29" s="877"/>
      <c r="T29" s="877"/>
      <c r="U29" s="877"/>
      <c r="V29" s="877"/>
      <c r="W29" s="877"/>
      <c r="X29" s="877"/>
      <c r="Y29" s="877"/>
      <c r="Z29" s="877"/>
      <c r="AA29" s="877"/>
      <c r="AB29" s="877"/>
      <c r="AC29" s="877"/>
      <c r="AD29" s="877"/>
      <c r="AE29" s="877"/>
      <c r="AF29" s="877"/>
      <c r="AG29" s="877"/>
      <c r="AH29" s="877"/>
      <c r="AI29" s="877"/>
      <c r="AJ29" s="877"/>
      <c r="AK29" s="878"/>
      <c r="AL29" s="5"/>
    </row>
    <row r="30" spans="6:37" s="187" customFormat="1" ht="15" customHeight="1">
      <c r="F30" s="476" t="s">
        <v>1347</v>
      </c>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row>
    <row r="31" spans="6:38" s="187" customFormat="1" ht="15" customHeight="1">
      <c r="F31" s="476"/>
      <c r="G31" s="856" t="s">
        <v>1336</v>
      </c>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row>
    <row r="32" spans="6:38" s="187" customFormat="1" ht="15" customHeight="1">
      <c r="F32" s="476"/>
      <c r="G32" s="856" t="s">
        <v>1337</v>
      </c>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row>
    <row r="33" spans="6:39" s="187" customFormat="1" ht="15" customHeight="1">
      <c r="F33" s="476"/>
      <c r="G33" s="856" t="s">
        <v>1338</v>
      </c>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row>
    <row r="34" spans="6:39" s="187" customFormat="1" ht="15" customHeight="1">
      <c r="F34" s="476"/>
      <c r="G34" s="856" t="s">
        <v>1339</v>
      </c>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row>
    <row r="35" ht="6" customHeight="1"/>
    <row r="36" spans="3:17" s="95" customFormat="1" ht="15" customHeight="1">
      <c r="C36" s="95" t="s">
        <v>199</v>
      </c>
      <c r="E36" s="95" t="s">
        <v>438</v>
      </c>
      <c r="F36" s="95" t="s">
        <v>439</v>
      </c>
      <c r="G36" s="737" t="s">
        <v>1340</v>
      </c>
      <c r="H36" s="737"/>
      <c r="I36" s="737"/>
      <c r="J36" s="737"/>
      <c r="K36" s="737"/>
      <c r="L36" s="737"/>
      <c r="M36" s="737"/>
      <c r="N36" s="737"/>
      <c r="O36" s="737"/>
      <c r="P36" s="737"/>
      <c r="Q36" s="737"/>
    </row>
    <row r="37" s="95" customFormat="1" ht="6" customHeight="1">
      <c r="C37" s="73"/>
    </row>
    <row r="38" spans="4:9" s="95" customFormat="1" ht="15" customHeight="1">
      <c r="D38" s="95" t="s">
        <v>200</v>
      </c>
      <c r="F38" s="95" t="s">
        <v>476</v>
      </c>
      <c r="G38" s="95" t="s">
        <v>477</v>
      </c>
      <c r="H38" s="95" t="s">
        <v>478</v>
      </c>
      <c r="I38" s="95" t="s">
        <v>446</v>
      </c>
    </row>
    <row r="39" s="95" customFormat="1" ht="6" customHeight="1"/>
    <row r="40" spans="5:9" ht="15" customHeight="1">
      <c r="E40" s="3" t="s">
        <v>201</v>
      </c>
      <c r="G40" s="1" t="s">
        <v>476</v>
      </c>
      <c r="H40" s="1" t="s">
        <v>478</v>
      </c>
      <c r="I40" s="1" t="s">
        <v>446</v>
      </c>
    </row>
    <row r="41" spans="6:38" ht="15" customHeight="1">
      <c r="F41" s="87"/>
      <c r="G41" s="88" t="s">
        <v>202</v>
      </c>
      <c r="H41" s="88" t="s">
        <v>479</v>
      </c>
      <c r="I41" s="88" t="s">
        <v>480</v>
      </c>
      <c r="J41" s="88" t="s">
        <v>203</v>
      </c>
      <c r="K41" s="1397"/>
      <c r="L41" s="1397"/>
      <c r="M41" s="1397"/>
      <c r="N41" s="88" t="s">
        <v>429</v>
      </c>
      <c r="O41" s="88"/>
      <c r="P41" s="88"/>
      <c r="Q41" s="88"/>
      <c r="R41" s="88" t="s">
        <v>1055</v>
      </c>
      <c r="S41" s="88" t="s">
        <v>481</v>
      </c>
      <c r="T41" s="88" t="s">
        <v>479</v>
      </c>
      <c r="U41" s="88" t="s">
        <v>480</v>
      </c>
      <c r="V41" s="88" t="s">
        <v>164</v>
      </c>
      <c r="W41" s="1397"/>
      <c r="X41" s="1397"/>
      <c r="Y41" s="1397"/>
      <c r="Z41" s="88" t="s">
        <v>429</v>
      </c>
      <c r="AA41" s="88"/>
      <c r="AB41" s="88"/>
      <c r="AC41" s="88"/>
      <c r="AD41" s="88"/>
      <c r="AE41" s="88"/>
      <c r="AF41" s="88"/>
      <c r="AG41" s="88"/>
      <c r="AH41" s="88"/>
      <c r="AI41" s="88"/>
      <c r="AJ41" s="88"/>
      <c r="AK41" s="88"/>
      <c r="AL41" s="89"/>
    </row>
    <row r="42" ht="6" customHeight="1"/>
    <row r="43" spans="5:16" ht="15" customHeight="1">
      <c r="E43" s="3" t="s">
        <v>205</v>
      </c>
      <c r="G43" s="1" t="s">
        <v>477</v>
      </c>
      <c r="H43" s="1" t="s">
        <v>478</v>
      </c>
      <c r="I43" s="1" t="s">
        <v>446</v>
      </c>
      <c r="J43" s="1" t="s">
        <v>206</v>
      </c>
      <c r="K43" s="1" t="s">
        <v>406</v>
      </c>
      <c r="L43" s="1" t="s">
        <v>407</v>
      </c>
      <c r="M43" s="1" t="s">
        <v>482</v>
      </c>
      <c r="N43" s="1" t="s">
        <v>483</v>
      </c>
      <c r="O43" s="1" t="s">
        <v>454</v>
      </c>
      <c r="P43" s="1" t="s">
        <v>204</v>
      </c>
    </row>
    <row r="44" spans="6:38" ht="15" customHeight="1">
      <c r="F44" s="831" t="s">
        <v>484</v>
      </c>
      <c r="G44" s="832"/>
      <c r="H44" s="832"/>
      <c r="I44" s="832"/>
      <c r="J44" s="832"/>
      <c r="K44" s="832"/>
      <c r="L44" s="832"/>
      <c r="M44" s="833"/>
      <c r="N44" s="52" t="s">
        <v>901</v>
      </c>
      <c r="O44" s="53"/>
      <c r="P44" s="53"/>
      <c r="Q44" s="53"/>
      <c r="R44" s="53"/>
      <c r="S44" s="53"/>
      <c r="T44" s="53"/>
      <c r="U44" s="53"/>
      <c r="V44" s="53"/>
      <c r="W44" s="53"/>
      <c r="X44" s="53"/>
      <c r="Y44" s="53"/>
      <c r="Z44" s="53"/>
      <c r="AA44" s="53"/>
      <c r="AB44" s="54"/>
      <c r="AC44" s="1380" t="s">
        <v>395</v>
      </c>
      <c r="AD44" s="1381"/>
      <c r="AE44" s="1381"/>
      <c r="AF44" s="1381"/>
      <c r="AG44" s="1382"/>
      <c r="AH44" s="831" t="s">
        <v>414</v>
      </c>
      <c r="AI44" s="832"/>
      <c r="AJ44" s="832"/>
      <c r="AK44" s="832"/>
      <c r="AL44" s="833"/>
    </row>
    <row r="45" spans="6:38" ht="15" customHeight="1">
      <c r="F45" s="834"/>
      <c r="G45" s="835"/>
      <c r="H45" s="835"/>
      <c r="I45" s="835"/>
      <c r="J45" s="835"/>
      <c r="K45" s="835"/>
      <c r="L45" s="835"/>
      <c r="M45" s="836"/>
      <c r="N45" s="52" t="s">
        <v>392</v>
      </c>
      <c r="O45" s="53"/>
      <c r="P45" s="53"/>
      <c r="Q45" s="53"/>
      <c r="R45" s="54"/>
      <c r="S45" s="1386" t="s">
        <v>393</v>
      </c>
      <c r="T45" s="1387"/>
      <c r="U45" s="1387"/>
      <c r="V45" s="1387"/>
      <c r="W45" s="1388"/>
      <c r="X45" s="52" t="s">
        <v>394</v>
      </c>
      <c r="Y45" s="53"/>
      <c r="Z45" s="53"/>
      <c r="AA45" s="53"/>
      <c r="AB45" s="54"/>
      <c r="AC45" s="1383"/>
      <c r="AD45" s="1384"/>
      <c r="AE45" s="1384"/>
      <c r="AF45" s="1384"/>
      <c r="AG45" s="1385"/>
      <c r="AH45" s="834"/>
      <c r="AI45" s="835"/>
      <c r="AJ45" s="835"/>
      <c r="AK45" s="835"/>
      <c r="AL45" s="836"/>
    </row>
    <row r="46" spans="6:38" ht="15" customHeight="1">
      <c r="F46" s="1389" t="s">
        <v>951</v>
      </c>
      <c r="G46" s="1389"/>
      <c r="H46" s="1389"/>
      <c r="I46" s="1389"/>
      <c r="J46" s="1389"/>
      <c r="K46" s="1389"/>
      <c r="L46" s="1389"/>
      <c r="M46" s="1389"/>
      <c r="N46" s="152"/>
      <c r="O46" s="1329">
        <f>IF(SUM(O47,O48)=0,"",SUM(O47,O48))</f>
      </c>
      <c r="P46" s="1329"/>
      <c r="Q46" s="140" t="s">
        <v>485</v>
      </c>
      <c r="R46" s="153"/>
      <c r="S46" s="152"/>
      <c r="T46" s="1329">
        <f>IF(SUM(T47,T48)=0,"",SUM(T47,T48))</f>
      </c>
      <c r="U46" s="1329"/>
      <c r="V46" s="140" t="s">
        <v>485</v>
      </c>
      <c r="W46" s="153"/>
      <c r="X46" s="152"/>
      <c r="Y46" s="1329">
        <f aca="true" t="shared" si="0" ref="Y46:Y52">+IF(SUM(O46,T46)=0,"",SUM(O46,T46))</f>
      </c>
      <c r="Z46" s="1329"/>
      <c r="AA46" s="140" t="s">
        <v>485</v>
      </c>
      <c r="AB46" s="153"/>
      <c r="AC46" s="152"/>
      <c r="AD46" s="1329">
        <f>IF(SUM(AD47,AD48)=0,"",SUM(AD47,AD48))</f>
      </c>
      <c r="AE46" s="1329"/>
      <c r="AF46" s="140" t="s">
        <v>485</v>
      </c>
      <c r="AG46" s="140"/>
      <c r="AH46" s="152"/>
      <c r="AI46" s="1329">
        <f aca="true" t="shared" si="1" ref="AI46:AI52">+IF(SUM(Y46,AD46)=0,"",SUM(Y46,AD46))</f>
      </c>
      <c r="AJ46" s="1329"/>
      <c r="AK46" s="140" t="s">
        <v>485</v>
      </c>
      <c r="AL46" s="153"/>
    </row>
    <row r="47" spans="6:38" ht="15" customHeight="1">
      <c r="F47" s="1378" t="s">
        <v>954</v>
      </c>
      <c r="G47" s="1378"/>
      <c r="H47" s="1378"/>
      <c r="I47" s="1378"/>
      <c r="J47" s="1378"/>
      <c r="K47" s="1378"/>
      <c r="L47" s="1378"/>
      <c r="M47" s="1378"/>
      <c r="N47" s="142" t="s">
        <v>156</v>
      </c>
      <c r="O47" s="879"/>
      <c r="P47" s="879"/>
      <c r="Q47" s="141" t="s">
        <v>485</v>
      </c>
      <c r="R47" s="154" t="s">
        <v>164</v>
      </c>
      <c r="S47" s="155" t="s">
        <v>156</v>
      </c>
      <c r="T47" s="879"/>
      <c r="U47" s="879"/>
      <c r="V47" s="141" t="s">
        <v>485</v>
      </c>
      <c r="W47" s="154" t="s">
        <v>1056</v>
      </c>
      <c r="X47" s="155" t="s">
        <v>156</v>
      </c>
      <c r="Y47" s="1347">
        <f t="shared" si="0"/>
      </c>
      <c r="Z47" s="1347"/>
      <c r="AA47" s="141" t="s">
        <v>485</v>
      </c>
      <c r="AB47" s="154" t="s">
        <v>164</v>
      </c>
      <c r="AC47" s="155" t="s">
        <v>1055</v>
      </c>
      <c r="AD47" s="879"/>
      <c r="AE47" s="879"/>
      <c r="AF47" s="141" t="s">
        <v>485</v>
      </c>
      <c r="AG47" s="141" t="s">
        <v>164</v>
      </c>
      <c r="AH47" s="155" t="s">
        <v>1057</v>
      </c>
      <c r="AI47" s="1347">
        <f t="shared" si="1"/>
      </c>
      <c r="AJ47" s="1347"/>
      <c r="AK47" s="143" t="s">
        <v>485</v>
      </c>
      <c r="AL47" s="144" t="s">
        <v>164</v>
      </c>
    </row>
    <row r="48" spans="6:38" ht="15" customHeight="1">
      <c r="F48" s="1390" t="s">
        <v>1164</v>
      </c>
      <c r="G48" s="1390"/>
      <c r="H48" s="1390"/>
      <c r="I48" s="1390"/>
      <c r="J48" s="1390"/>
      <c r="K48" s="1390"/>
      <c r="L48" s="1390"/>
      <c r="M48" s="1390"/>
      <c r="N48" s="145" t="s">
        <v>156</v>
      </c>
      <c r="O48" s="1349"/>
      <c r="P48" s="1349"/>
      <c r="Q48" s="139" t="s">
        <v>485</v>
      </c>
      <c r="R48" s="156" t="s">
        <v>164</v>
      </c>
      <c r="S48" s="157" t="s">
        <v>1058</v>
      </c>
      <c r="T48" s="1349"/>
      <c r="U48" s="1349"/>
      <c r="V48" s="139" t="s">
        <v>485</v>
      </c>
      <c r="W48" s="156" t="s">
        <v>1059</v>
      </c>
      <c r="X48" s="157" t="s">
        <v>156</v>
      </c>
      <c r="Y48" s="1360">
        <f t="shared" si="0"/>
      </c>
      <c r="Z48" s="1360"/>
      <c r="AA48" s="139" t="s">
        <v>485</v>
      </c>
      <c r="AB48" s="156" t="s">
        <v>1060</v>
      </c>
      <c r="AC48" s="157" t="s">
        <v>1061</v>
      </c>
      <c r="AD48" s="1349"/>
      <c r="AE48" s="1349"/>
      <c r="AF48" s="139" t="s">
        <v>485</v>
      </c>
      <c r="AG48" s="139" t="s">
        <v>164</v>
      </c>
      <c r="AH48" s="157" t="s">
        <v>156</v>
      </c>
      <c r="AI48" s="1360">
        <f t="shared" si="1"/>
      </c>
      <c r="AJ48" s="1360"/>
      <c r="AK48" s="146" t="s">
        <v>485</v>
      </c>
      <c r="AL48" s="147" t="s">
        <v>1062</v>
      </c>
    </row>
    <row r="49" spans="6:38" ht="15" customHeight="1">
      <c r="F49" s="1379" t="s">
        <v>952</v>
      </c>
      <c r="G49" s="1379"/>
      <c r="H49" s="1379"/>
      <c r="I49" s="1379"/>
      <c r="J49" s="1379"/>
      <c r="K49" s="1379"/>
      <c r="L49" s="1379"/>
      <c r="M49" s="1379"/>
      <c r="N49" s="148"/>
      <c r="O49" s="1329">
        <f>IF(SUM(O50,O51)=0,"",SUM(O50,O51))</f>
      </c>
      <c r="P49" s="1329"/>
      <c r="Q49" s="140" t="s">
        <v>485</v>
      </c>
      <c r="R49" s="153"/>
      <c r="S49" s="152"/>
      <c r="T49" s="1329">
        <f>IF(SUM(T50,T51)=0,"",SUM(T50,T51))</f>
      </c>
      <c r="U49" s="1329"/>
      <c r="V49" s="140" t="s">
        <v>485</v>
      </c>
      <c r="W49" s="153"/>
      <c r="X49" s="152"/>
      <c r="Y49" s="1329">
        <f t="shared" si="0"/>
      </c>
      <c r="Z49" s="1329"/>
      <c r="AA49" s="140" t="s">
        <v>485</v>
      </c>
      <c r="AB49" s="153"/>
      <c r="AC49" s="152"/>
      <c r="AD49" s="1329">
        <f>IF(SUM(AD50,AD51)=0,"",SUM(AD50,AD51))</f>
      </c>
      <c r="AE49" s="1329"/>
      <c r="AF49" s="140" t="s">
        <v>485</v>
      </c>
      <c r="AG49" s="140"/>
      <c r="AH49" s="152"/>
      <c r="AI49" s="1329">
        <f t="shared" si="1"/>
      </c>
      <c r="AJ49" s="1329"/>
      <c r="AK49" s="149" t="s">
        <v>485</v>
      </c>
      <c r="AL49" s="150"/>
    </row>
    <row r="50" spans="6:38" ht="15" customHeight="1">
      <c r="F50" s="1352" t="s">
        <v>1165</v>
      </c>
      <c r="G50" s="1352"/>
      <c r="H50" s="1352"/>
      <c r="I50" s="1352"/>
      <c r="J50" s="1352"/>
      <c r="K50" s="1352"/>
      <c r="L50" s="1352"/>
      <c r="M50" s="1352"/>
      <c r="N50" s="142" t="s">
        <v>156</v>
      </c>
      <c r="O50" s="879"/>
      <c r="P50" s="879"/>
      <c r="Q50" s="141" t="s">
        <v>485</v>
      </c>
      <c r="R50" s="154" t="s">
        <v>1062</v>
      </c>
      <c r="S50" s="155" t="s">
        <v>156</v>
      </c>
      <c r="T50" s="879"/>
      <c r="U50" s="879"/>
      <c r="V50" s="141" t="s">
        <v>485</v>
      </c>
      <c r="W50" s="154" t="s">
        <v>164</v>
      </c>
      <c r="X50" s="155" t="s">
        <v>156</v>
      </c>
      <c r="Y50" s="1347">
        <f t="shared" si="0"/>
      </c>
      <c r="Z50" s="1347"/>
      <c r="AA50" s="141" t="s">
        <v>485</v>
      </c>
      <c r="AB50" s="154" t="s">
        <v>164</v>
      </c>
      <c r="AC50" s="155" t="s">
        <v>1058</v>
      </c>
      <c r="AD50" s="879"/>
      <c r="AE50" s="879"/>
      <c r="AF50" s="141" t="s">
        <v>485</v>
      </c>
      <c r="AG50" s="141" t="s">
        <v>1063</v>
      </c>
      <c r="AH50" s="155" t="s">
        <v>1064</v>
      </c>
      <c r="AI50" s="1347">
        <f t="shared" si="1"/>
      </c>
      <c r="AJ50" s="1347"/>
      <c r="AK50" s="143" t="s">
        <v>485</v>
      </c>
      <c r="AL50" s="144" t="s">
        <v>1065</v>
      </c>
    </row>
    <row r="51" spans="6:38" ht="15" customHeight="1">
      <c r="F51" s="1351" t="s">
        <v>359</v>
      </c>
      <c r="G51" s="1351"/>
      <c r="H51" s="1351"/>
      <c r="I51" s="1351"/>
      <c r="J51" s="1351"/>
      <c r="K51" s="1351"/>
      <c r="L51" s="1351"/>
      <c r="M51" s="1351"/>
      <c r="N51" s="145" t="s">
        <v>1066</v>
      </c>
      <c r="O51" s="1349"/>
      <c r="P51" s="1349"/>
      <c r="Q51" s="139" t="s">
        <v>485</v>
      </c>
      <c r="R51" s="156" t="s">
        <v>1065</v>
      </c>
      <c r="S51" s="157" t="s">
        <v>1066</v>
      </c>
      <c r="T51" s="1349"/>
      <c r="U51" s="1349"/>
      <c r="V51" s="139" t="s">
        <v>485</v>
      </c>
      <c r="W51" s="156" t="s">
        <v>1065</v>
      </c>
      <c r="X51" s="157" t="s">
        <v>1066</v>
      </c>
      <c r="Y51" s="1360">
        <f t="shared" si="0"/>
      </c>
      <c r="Z51" s="1360"/>
      <c r="AA51" s="139" t="s">
        <v>485</v>
      </c>
      <c r="AB51" s="156" t="s">
        <v>1065</v>
      </c>
      <c r="AC51" s="157" t="s">
        <v>1066</v>
      </c>
      <c r="AD51" s="1349"/>
      <c r="AE51" s="1349"/>
      <c r="AF51" s="139" t="s">
        <v>485</v>
      </c>
      <c r="AG51" s="139" t="s">
        <v>1065</v>
      </c>
      <c r="AH51" s="157" t="s">
        <v>1066</v>
      </c>
      <c r="AI51" s="1360">
        <f t="shared" si="1"/>
      </c>
      <c r="AJ51" s="1360"/>
      <c r="AK51" s="146" t="s">
        <v>485</v>
      </c>
      <c r="AL51" s="147" t="s">
        <v>1065</v>
      </c>
    </row>
    <row r="52" spans="6:38" ht="15" customHeight="1">
      <c r="F52" s="1369" t="s">
        <v>953</v>
      </c>
      <c r="G52" s="1369"/>
      <c r="H52" s="1369"/>
      <c r="I52" s="1369"/>
      <c r="J52" s="1369"/>
      <c r="K52" s="1369"/>
      <c r="L52" s="1369"/>
      <c r="M52" s="1369"/>
      <c r="N52" s="151"/>
      <c r="O52" s="1353"/>
      <c r="P52" s="1353"/>
      <c r="Q52" s="158" t="s">
        <v>485</v>
      </c>
      <c r="R52" s="159"/>
      <c r="S52" s="160"/>
      <c r="T52" s="1353"/>
      <c r="U52" s="1353"/>
      <c r="V52" s="158" t="s">
        <v>485</v>
      </c>
      <c r="W52" s="159"/>
      <c r="X52" s="160"/>
      <c r="Y52" s="1348">
        <f t="shared" si="0"/>
      </c>
      <c r="Z52" s="1348"/>
      <c r="AA52" s="158" t="s">
        <v>485</v>
      </c>
      <c r="AB52" s="159"/>
      <c r="AC52" s="160"/>
      <c r="AD52" s="1353"/>
      <c r="AE52" s="1353"/>
      <c r="AF52" s="158" t="s">
        <v>485</v>
      </c>
      <c r="AG52" s="158"/>
      <c r="AH52" s="160"/>
      <c r="AI52" s="1348">
        <f t="shared" si="1"/>
      </c>
      <c r="AJ52" s="1348"/>
      <c r="AK52" s="117" t="s">
        <v>485</v>
      </c>
      <c r="AL52" s="116"/>
    </row>
    <row r="53" spans="6:38" ht="15" customHeight="1">
      <c r="F53" s="900" t="s">
        <v>192</v>
      </c>
      <c r="G53" s="1141"/>
      <c r="H53" s="1141"/>
      <c r="I53" s="1141"/>
      <c r="J53" s="1141"/>
      <c r="K53" s="1141"/>
      <c r="L53" s="1141"/>
      <c r="M53" s="1142"/>
      <c r="N53" s="151"/>
      <c r="O53" s="1348">
        <f>+IF(SUM(O46,O49,O52)=0,"",SUM(O46,O49,O52))</f>
      </c>
      <c r="P53" s="1348"/>
      <c r="Q53" s="158" t="s">
        <v>485</v>
      </c>
      <c r="R53" s="159"/>
      <c r="S53" s="160"/>
      <c r="T53" s="1348">
        <f>+IF(SUM(T46,T49,T52)=0,"",SUM(T46,T49,T52))</f>
      </c>
      <c r="U53" s="1348"/>
      <c r="V53" s="158" t="s">
        <v>485</v>
      </c>
      <c r="W53" s="159"/>
      <c r="X53" s="160"/>
      <c r="Y53" s="1348">
        <f>+IF(SUM(Y46,Y49,Y52)=0,"",SUM(Y46,Y49,Y52))</f>
      </c>
      <c r="Z53" s="1348"/>
      <c r="AA53" s="158" t="s">
        <v>485</v>
      </c>
      <c r="AB53" s="159"/>
      <c r="AC53" s="160"/>
      <c r="AD53" s="1348">
        <f>+IF(SUM(AD46,AD49,AD52)=0,"",SUM(AD46,AD49,AD52))</f>
      </c>
      <c r="AE53" s="1348"/>
      <c r="AF53" s="158" t="s">
        <v>485</v>
      </c>
      <c r="AG53" s="158"/>
      <c r="AH53" s="160"/>
      <c r="AI53" s="1348">
        <f>+IF(SUM(AI46,AI49,AI52)=0,"",SUM(AI46,AI49,AI52))</f>
      </c>
      <c r="AJ53" s="1348"/>
      <c r="AK53" s="117" t="s">
        <v>485</v>
      </c>
      <c r="AL53" s="116"/>
    </row>
    <row r="54" s="66" customFormat="1" ht="15" customHeight="1">
      <c r="F54" s="67" t="s">
        <v>947</v>
      </c>
    </row>
    <row r="55" spans="7:38" s="66" customFormat="1" ht="15" customHeight="1">
      <c r="G55" s="757" t="s">
        <v>1187</v>
      </c>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row>
    <row r="56" spans="7:38" s="66" customFormat="1" ht="15" customHeight="1">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row>
    <row r="57" spans="7:38" s="66" customFormat="1" ht="15" customHeight="1">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row>
    <row r="58" spans="7:38" s="66" customFormat="1" ht="15" customHeight="1">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row>
    <row r="59" spans="7:38" s="66" customFormat="1" ht="15" customHeight="1">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row>
    <row r="60" spans="7:38" s="66" customFormat="1" ht="15" customHeight="1">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row>
    <row r="61" spans="7:38" s="66" customFormat="1" ht="15" customHeight="1">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row>
    <row r="62" spans="7:38" s="66" customFormat="1" ht="15" customHeight="1">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L62" s="757"/>
    </row>
    <row r="63" spans="7:38" s="66" customFormat="1" ht="15" customHeight="1">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c r="AI63" s="757"/>
      <c r="AJ63" s="757"/>
      <c r="AK63" s="757"/>
      <c r="AL63" s="757"/>
    </row>
    <row r="64" spans="7:38" s="66" customFormat="1" ht="15" customHeight="1">
      <c r="G64" s="757"/>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row>
    <row r="65" spans="7:38" s="66" customFormat="1" ht="6" customHeight="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row>
    <row r="66" spans="3:8" s="95" customFormat="1" ht="15" customHeight="1">
      <c r="C66" s="95" t="s">
        <v>207</v>
      </c>
      <c r="E66" s="95" t="s">
        <v>406</v>
      </c>
      <c r="F66" s="95" t="s">
        <v>407</v>
      </c>
      <c r="G66" s="95" t="s">
        <v>408</v>
      </c>
      <c r="H66" s="95" t="s">
        <v>409</v>
      </c>
    </row>
    <row r="67" s="95" customFormat="1" ht="6" customHeight="1">
      <c r="C67" s="73"/>
    </row>
    <row r="68" spans="4:11" s="95" customFormat="1" ht="15" customHeight="1">
      <c r="D68" s="95" t="s">
        <v>208</v>
      </c>
      <c r="F68" s="95" t="s">
        <v>406</v>
      </c>
      <c r="G68" s="95" t="s">
        <v>407</v>
      </c>
      <c r="H68" s="95" t="s">
        <v>408</v>
      </c>
      <c r="I68" s="95" t="s">
        <v>409</v>
      </c>
      <c r="J68" s="95" t="s">
        <v>413</v>
      </c>
      <c r="K68" s="95" t="s">
        <v>488</v>
      </c>
    </row>
    <row r="69" ht="6" customHeight="1"/>
    <row r="70" spans="5:14" ht="15" customHeight="1">
      <c r="E70" s="2" t="s">
        <v>209</v>
      </c>
      <c r="G70" s="1" t="s">
        <v>406</v>
      </c>
      <c r="H70" s="1" t="s">
        <v>407</v>
      </c>
      <c r="I70" s="1" t="s">
        <v>408</v>
      </c>
      <c r="J70" s="1" t="s">
        <v>409</v>
      </c>
      <c r="K70" s="1" t="s">
        <v>433</v>
      </c>
      <c r="L70" s="1" t="s">
        <v>210</v>
      </c>
      <c r="M70" s="1" t="s">
        <v>489</v>
      </c>
      <c r="N70" s="1" t="s">
        <v>490</v>
      </c>
    </row>
    <row r="71" spans="6:37" ht="15" customHeight="1">
      <c r="F71" s="744" t="s">
        <v>491</v>
      </c>
      <c r="G71" s="744"/>
      <c r="H71" s="744"/>
      <c r="I71" s="744"/>
      <c r="J71" s="744"/>
      <c r="K71" s="744"/>
      <c r="L71" s="744"/>
      <c r="M71" s="744"/>
      <c r="N71" s="744"/>
      <c r="O71" s="744" t="s">
        <v>492</v>
      </c>
      <c r="P71" s="744"/>
      <c r="Q71" s="744"/>
      <c r="R71" s="744"/>
      <c r="S71" s="744"/>
      <c r="T71" s="744"/>
      <c r="U71" s="744"/>
      <c r="V71" s="744" t="s">
        <v>493</v>
      </c>
      <c r="W71" s="744"/>
      <c r="X71" s="744"/>
      <c r="Y71" s="744"/>
      <c r="Z71" s="744"/>
      <c r="AA71" s="744"/>
      <c r="AB71" s="744"/>
      <c r="AC71" s="744"/>
      <c r="AD71" s="744"/>
      <c r="AE71" s="744"/>
      <c r="AF71" s="744"/>
      <c r="AG71" s="744"/>
      <c r="AH71" s="744"/>
      <c r="AI71" s="744"/>
      <c r="AJ71" s="744"/>
      <c r="AK71" s="744"/>
    </row>
    <row r="72" spans="6:37" ht="15" customHeight="1">
      <c r="F72" s="868"/>
      <c r="G72" s="869"/>
      <c r="H72" s="869"/>
      <c r="I72" s="869"/>
      <c r="J72" s="869"/>
      <c r="K72" s="869"/>
      <c r="L72" s="869"/>
      <c r="M72" s="869"/>
      <c r="N72" s="870"/>
      <c r="O72" s="868"/>
      <c r="P72" s="869"/>
      <c r="Q72" s="869"/>
      <c r="R72" s="869"/>
      <c r="S72" s="869"/>
      <c r="T72" s="869"/>
      <c r="U72" s="870"/>
      <c r="V72" s="124" t="s">
        <v>476</v>
      </c>
      <c r="W72" s="125" t="s">
        <v>477</v>
      </c>
      <c r="X72" s="869"/>
      <c r="Y72" s="869"/>
      <c r="Z72" s="869"/>
      <c r="AA72" s="869"/>
      <c r="AB72" s="125" t="s">
        <v>434</v>
      </c>
      <c r="AC72" s="125" t="s">
        <v>429</v>
      </c>
      <c r="AD72" s="762"/>
      <c r="AE72" s="762"/>
      <c r="AF72" s="762"/>
      <c r="AG72" s="762"/>
      <c r="AH72" s="762"/>
      <c r="AI72" s="762"/>
      <c r="AJ72" s="762"/>
      <c r="AK72" s="796"/>
    </row>
    <row r="73" spans="6:37" ht="15" customHeight="1">
      <c r="F73" s="868"/>
      <c r="G73" s="869"/>
      <c r="H73" s="869"/>
      <c r="I73" s="869"/>
      <c r="J73" s="869"/>
      <c r="K73" s="869"/>
      <c r="L73" s="869"/>
      <c r="M73" s="869"/>
      <c r="N73" s="870"/>
      <c r="O73" s="868"/>
      <c r="P73" s="869"/>
      <c r="Q73" s="869"/>
      <c r="R73" s="869"/>
      <c r="S73" s="869"/>
      <c r="T73" s="869"/>
      <c r="U73" s="870"/>
      <c r="V73" s="124" t="s">
        <v>476</v>
      </c>
      <c r="W73" s="125" t="s">
        <v>477</v>
      </c>
      <c r="X73" s="869"/>
      <c r="Y73" s="869"/>
      <c r="Z73" s="869"/>
      <c r="AA73" s="869"/>
      <c r="AB73" s="125" t="s">
        <v>434</v>
      </c>
      <c r="AC73" s="125" t="s">
        <v>429</v>
      </c>
      <c r="AD73" s="869"/>
      <c r="AE73" s="869"/>
      <c r="AF73" s="869"/>
      <c r="AG73" s="869"/>
      <c r="AH73" s="869"/>
      <c r="AI73" s="869"/>
      <c r="AJ73" s="869"/>
      <c r="AK73" s="870"/>
    </row>
    <row r="74" spans="6:37" ht="15" customHeight="1">
      <c r="F74" s="868"/>
      <c r="G74" s="869"/>
      <c r="H74" s="869"/>
      <c r="I74" s="869"/>
      <c r="J74" s="869"/>
      <c r="K74" s="869"/>
      <c r="L74" s="869"/>
      <c r="M74" s="869"/>
      <c r="N74" s="870"/>
      <c r="O74" s="868"/>
      <c r="P74" s="869"/>
      <c r="Q74" s="869"/>
      <c r="R74" s="869"/>
      <c r="S74" s="869"/>
      <c r="T74" s="869"/>
      <c r="U74" s="870"/>
      <c r="V74" s="114" t="s">
        <v>476</v>
      </c>
      <c r="W74" s="115" t="s">
        <v>477</v>
      </c>
      <c r="X74" s="869"/>
      <c r="Y74" s="869"/>
      <c r="Z74" s="869"/>
      <c r="AA74" s="869"/>
      <c r="AB74" s="115" t="s">
        <v>434</v>
      </c>
      <c r="AC74" s="115" t="s">
        <v>429</v>
      </c>
      <c r="AD74" s="869"/>
      <c r="AE74" s="869"/>
      <c r="AF74" s="869"/>
      <c r="AG74" s="869"/>
      <c r="AH74" s="869"/>
      <c r="AI74" s="869"/>
      <c r="AJ74" s="869"/>
      <c r="AK74" s="870"/>
    </row>
    <row r="75" s="66" customFormat="1" ht="15" customHeight="1">
      <c r="F75" s="332" t="s">
        <v>948</v>
      </c>
    </row>
    <row r="76" ht="6" customHeight="1"/>
    <row r="77" spans="5:17" ht="15" customHeight="1">
      <c r="E77" s="2" t="s">
        <v>211</v>
      </c>
      <c r="G77" s="1" t="s">
        <v>406</v>
      </c>
      <c r="H77" s="1" t="s">
        <v>407</v>
      </c>
      <c r="I77" s="1" t="s">
        <v>212</v>
      </c>
      <c r="J77" s="1" t="s">
        <v>494</v>
      </c>
      <c r="K77" s="1" t="s">
        <v>213</v>
      </c>
      <c r="L77" s="1" t="s">
        <v>214</v>
      </c>
      <c r="M77" s="1" t="s">
        <v>495</v>
      </c>
      <c r="N77" s="1" t="s">
        <v>416</v>
      </c>
      <c r="O77" s="1" t="s">
        <v>215</v>
      </c>
      <c r="P77" s="1" t="s">
        <v>496</v>
      </c>
      <c r="Q77" s="1" t="s">
        <v>497</v>
      </c>
    </row>
    <row r="78" spans="6:37" ht="15" customHeight="1">
      <c r="F78" s="749" t="s">
        <v>491</v>
      </c>
      <c r="G78" s="750"/>
      <c r="H78" s="750"/>
      <c r="I78" s="750"/>
      <c r="J78" s="750"/>
      <c r="K78" s="750"/>
      <c r="L78" s="750"/>
      <c r="M78" s="750"/>
      <c r="N78" s="751"/>
      <c r="O78" s="749" t="s">
        <v>498</v>
      </c>
      <c r="P78" s="750"/>
      <c r="Q78" s="750"/>
      <c r="R78" s="750"/>
      <c r="S78" s="750"/>
      <c r="T78" s="750"/>
      <c r="U78" s="751"/>
      <c r="V78" s="749" t="s">
        <v>499</v>
      </c>
      <c r="W78" s="750"/>
      <c r="X78" s="750"/>
      <c r="Y78" s="750"/>
      <c r="Z78" s="750"/>
      <c r="AA78" s="750"/>
      <c r="AB78" s="750"/>
      <c r="AC78" s="750"/>
      <c r="AD78" s="750"/>
      <c r="AE78" s="750"/>
      <c r="AF78" s="750"/>
      <c r="AG78" s="750"/>
      <c r="AH78" s="750"/>
      <c r="AI78" s="750"/>
      <c r="AJ78" s="750"/>
      <c r="AK78" s="751"/>
    </row>
    <row r="79" spans="6:42" ht="15" customHeight="1">
      <c r="F79" s="868"/>
      <c r="G79" s="869"/>
      <c r="H79" s="869"/>
      <c r="I79" s="869"/>
      <c r="J79" s="869"/>
      <c r="K79" s="869"/>
      <c r="L79" s="869"/>
      <c r="M79" s="869"/>
      <c r="N79" s="870"/>
      <c r="O79" s="868"/>
      <c r="P79" s="869"/>
      <c r="Q79" s="869"/>
      <c r="R79" s="869"/>
      <c r="S79" s="869"/>
      <c r="T79" s="869"/>
      <c r="U79" s="870"/>
      <c r="V79" s="1294" t="s">
        <v>1067</v>
      </c>
      <c r="W79" s="1295"/>
      <c r="X79" s="1295"/>
      <c r="Y79" s="1295"/>
      <c r="Z79" s="1295"/>
      <c r="AA79" s="1295"/>
      <c r="AB79" s="1295"/>
      <c r="AC79" s="1295"/>
      <c r="AD79" s="1295"/>
      <c r="AE79" s="1295"/>
      <c r="AF79" s="1295"/>
      <c r="AG79" s="1295"/>
      <c r="AH79" s="1295"/>
      <c r="AI79" s="1295"/>
      <c r="AJ79" s="1295"/>
      <c r="AK79" s="1296"/>
      <c r="AP79" s="461" t="s">
        <v>1007</v>
      </c>
    </row>
    <row r="80" spans="6:37" ht="15" customHeight="1">
      <c r="F80" s="868"/>
      <c r="G80" s="869"/>
      <c r="H80" s="869"/>
      <c r="I80" s="869"/>
      <c r="J80" s="869"/>
      <c r="K80" s="869"/>
      <c r="L80" s="869"/>
      <c r="M80" s="869"/>
      <c r="N80" s="870"/>
      <c r="O80" s="868"/>
      <c r="P80" s="869"/>
      <c r="Q80" s="869"/>
      <c r="R80" s="869"/>
      <c r="S80" s="869"/>
      <c r="T80" s="869"/>
      <c r="U80" s="870"/>
      <c r="V80" s="1294" t="s">
        <v>1341</v>
      </c>
      <c r="W80" s="1295"/>
      <c r="X80" s="1295"/>
      <c r="Y80" s="1295"/>
      <c r="Z80" s="1295"/>
      <c r="AA80" s="1295"/>
      <c r="AB80" s="1295"/>
      <c r="AC80" s="1295"/>
      <c r="AD80" s="1295"/>
      <c r="AE80" s="1295"/>
      <c r="AF80" s="1295"/>
      <c r="AG80" s="1295"/>
      <c r="AH80" s="1295"/>
      <c r="AI80" s="1295"/>
      <c r="AJ80" s="1295"/>
      <c r="AK80" s="1296"/>
    </row>
    <row r="81" spans="6:37" ht="15" customHeight="1">
      <c r="F81" s="868"/>
      <c r="G81" s="869"/>
      <c r="H81" s="869"/>
      <c r="I81" s="869"/>
      <c r="J81" s="869"/>
      <c r="K81" s="869"/>
      <c r="L81" s="869"/>
      <c r="M81" s="869"/>
      <c r="N81" s="870"/>
      <c r="O81" s="868"/>
      <c r="P81" s="869"/>
      <c r="Q81" s="869"/>
      <c r="R81" s="869"/>
      <c r="S81" s="869"/>
      <c r="T81" s="869"/>
      <c r="U81" s="870"/>
      <c r="V81" s="1294" t="s">
        <v>1034</v>
      </c>
      <c r="W81" s="1295"/>
      <c r="X81" s="1295"/>
      <c r="Y81" s="1295"/>
      <c r="Z81" s="1295"/>
      <c r="AA81" s="1295"/>
      <c r="AB81" s="1295"/>
      <c r="AC81" s="1295"/>
      <c r="AD81" s="1295"/>
      <c r="AE81" s="1295"/>
      <c r="AF81" s="1295"/>
      <c r="AG81" s="1295"/>
      <c r="AH81" s="1295"/>
      <c r="AI81" s="1295"/>
      <c r="AJ81" s="1295"/>
      <c r="AK81" s="1296"/>
    </row>
    <row r="82" ht="15" customHeight="1">
      <c r="F82" s="67" t="s">
        <v>947</v>
      </c>
    </row>
    <row r="83" spans="7:38" ht="15" customHeight="1">
      <c r="G83" s="1301" t="s">
        <v>1342</v>
      </c>
      <c r="H83" s="1301"/>
      <c r="I83" s="1301"/>
      <c r="J83" s="1301"/>
      <c r="K83" s="1301"/>
      <c r="L83" s="1301"/>
      <c r="M83" s="1301"/>
      <c r="N83" s="1301"/>
      <c r="O83" s="1301"/>
      <c r="P83" s="1301"/>
      <c r="Q83" s="1301"/>
      <c r="R83" s="1301"/>
      <c r="S83" s="1301"/>
      <c r="T83" s="1301"/>
      <c r="U83" s="1301"/>
      <c r="V83" s="1301"/>
      <c r="W83" s="1301"/>
      <c r="X83" s="1301"/>
      <c r="Y83" s="1301"/>
      <c r="Z83" s="1301"/>
      <c r="AA83" s="1301"/>
      <c r="AB83" s="1301"/>
      <c r="AC83" s="1301"/>
      <c r="AD83" s="1301"/>
      <c r="AE83" s="1301"/>
      <c r="AF83" s="1301"/>
      <c r="AG83" s="1301"/>
      <c r="AH83" s="1301"/>
      <c r="AI83" s="1301"/>
      <c r="AJ83" s="1301"/>
      <c r="AK83" s="1301"/>
      <c r="AL83" s="1301"/>
    </row>
    <row r="84" spans="7:38" ht="6.75" customHeight="1">
      <c r="G84" s="1301"/>
      <c r="H84" s="1301"/>
      <c r="I84" s="1301"/>
      <c r="J84" s="1301"/>
      <c r="K84" s="1301"/>
      <c r="L84" s="1301"/>
      <c r="M84" s="1301"/>
      <c r="N84" s="1301"/>
      <c r="O84" s="1301"/>
      <c r="P84" s="1301"/>
      <c r="Q84" s="1301"/>
      <c r="R84" s="1301"/>
      <c r="S84" s="1301"/>
      <c r="T84" s="1301"/>
      <c r="U84" s="1301"/>
      <c r="V84" s="1301"/>
      <c r="W84" s="1301"/>
      <c r="X84" s="1301"/>
      <c r="Y84" s="1301"/>
      <c r="Z84" s="1301"/>
      <c r="AA84" s="1301"/>
      <c r="AB84" s="1301"/>
      <c r="AC84" s="1301"/>
      <c r="AD84" s="1301"/>
      <c r="AE84" s="1301"/>
      <c r="AF84" s="1301"/>
      <c r="AG84" s="1301"/>
      <c r="AH84" s="1301"/>
      <c r="AI84" s="1301"/>
      <c r="AJ84" s="1301"/>
      <c r="AK84" s="1301"/>
      <c r="AL84" s="1301"/>
    </row>
    <row r="85" spans="7:38" ht="6.75" customHeight="1">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row>
    <row r="86" spans="5:42" ht="15" customHeight="1">
      <c r="E86" s="2" t="s">
        <v>216</v>
      </c>
      <c r="G86" s="1" t="s">
        <v>217</v>
      </c>
      <c r="H86" s="1" t="s">
        <v>218</v>
      </c>
      <c r="I86" s="1" t="s">
        <v>219</v>
      </c>
      <c r="J86" s="1" t="s">
        <v>220</v>
      </c>
      <c r="K86" s="1" t="s">
        <v>221</v>
      </c>
      <c r="L86" s="1" t="s">
        <v>222</v>
      </c>
      <c r="M86" s="1" t="s">
        <v>223</v>
      </c>
      <c r="N86" s="1" t="s">
        <v>224</v>
      </c>
      <c r="O86" s="1" t="s">
        <v>225</v>
      </c>
      <c r="P86" s="1" t="s">
        <v>196</v>
      </c>
      <c r="Q86" s="1" t="s">
        <v>1102</v>
      </c>
      <c r="R86" s="1" t="s">
        <v>1103</v>
      </c>
      <c r="S86" s="1" t="s">
        <v>470</v>
      </c>
      <c r="T86" s="1" t="s">
        <v>658</v>
      </c>
      <c r="U86" s="98"/>
      <c r="AP86" s="461" t="s">
        <v>1008</v>
      </c>
    </row>
    <row r="87" spans="6:37" ht="15" customHeight="1">
      <c r="F87" s="837" t="s">
        <v>502</v>
      </c>
      <c r="G87" s="838"/>
      <c r="H87" s="838"/>
      <c r="I87" s="838"/>
      <c r="J87" s="838"/>
      <c r="K87" s="838"/>
      <c r="L87" s="838"/>
      <c r="M87" s="838"/>
      <c r="N87" s="839"/>
      <c r="O87" s="837" t="s">
        <v>701</v>
      </c>
      <c r="P87" s="838"/>
      <c r="Q87" s="838"/>
      <c r="R87" s="838"/>
      <c r="S87" s="838"/>
      <c r="T87" s="838"/>
      <c r="U87" s="839"/>
      <c r="V87" s="831" t="s">
        <v>828</v>
      </c>
      <c r="W87" s="832"/>
      <c r="X87" s="832"/>
      <c r="Y87" s="832"/>
      <c r="Z87" s="832"/>
      <c r="AA87" s="832"/>
      <c r="AB87" s="832"/>
      <c r="AC87" s="832"/>
      <c r="AD87" s="832"/>
      <c r="AE87" s="832"/>
      <c r="AF87" s="832"/>
      <c r="AG87" s="832"/>
      <c r="AH87" s="832"/>
      <c r="AI87" s="832"/>
      <c r="AJ87" s="832"/>
      <c r="AK87" s="833"/>
    </row>
    <row r="88" spans="6:52" ht="15" customHeight="1">
      <c r="F88" s="840"/>
      <c r="G88" s="841"/>
      <c r="H88" s="841"/>
      <c r="I88" s="841"/>
      <c r="J88" s="841"/>
      <c r="K88" s="841"/>
      <c r="L88" s="841"/>
      <c r="M88" s="841"/>
      <c r="N88" s="842"/>
      <c r="O88" s="1244" t="s">
        <v>703</v>
      </c>
      <c r="P88" s="1244"/>
      <c r="Q88" s="1244"/>
      <c r="R88" s="1244"/>
      <c r="S88" s="1244"/>
      <c r="T88" s="1244"/>
      <c r="U88" s="1244"/>
      <c r="V88" s="834"/>
      <c r="W88" s="835"/>
      <c r="X88" s="835"/>
      <c r="Y88" s="835"/>
      <c r="Z88" s="835"/>
      <c r="AA88" s="835"/>
      <c r="AB88" s="835"/>
      <c r="AC88" s="835"/>
      <c r="AD88" s="835"/>
      <c r="AE88" s="835"/>
      <c r="AF88" s="835"/>
      <c r="AG88" s="835"/>
      <c r="AH88" s="835"/>
      <c r="AI88" s="835"/>
      <c r="AJ88" s="835"/>
      <c r="AK88" s="836"/>
      <c r="AP88" s="517" t="s">
        <v>1104</v>
      </c>
      <c r="AQ88" s="178"/>
      <c r="AR88" s="178"/>
      <c r="AS88" s="178"/>
      <c r="AT88" s="178"/>
      <c r="AU88" s="178"/>
      <c r="AV88" s="178"/>
      <c r="AW88" s="178"/>
      <c r="AX88" s="178"/>
      <c r="AY88" s="178"/>
      <c r="AZ88" s="178"/>
    </row>
    <row r="89" spans="6:52" ht="15" customHeight="1">
      <c r="F89" s="1302" t="s">
        <v>503</v>
      </c>
      <c r="G89" s="1302"/>
      <c r="H89" s="1302"/>
      <c r="I89" s="1302"/>
      <c r="J89" s="1302"/>
      <c r="K89" s="1302"/>
      <c r="L89" s="1302"/>
      <c r="M89" s="1302"/>
      <c r="N89" s="1302"/>
      <c r="O89" s="1299">
        <f>IF(AW89&gt;0,AW89,'様式2（5付表(2)）'!AB20)</f>
      </c>
      <c r="P89" s="1300"/>
      <c r="Q89" s="1300"/>
      <c r="R89" s="1300"/>
      <c r="S89" s="1300"/>
      <c r="T89" s="104" t="s">
        <v>485</v>
      </c>
      <c r="U89" s="105"/>
      <c r="V89" s="36"/>
      <c r="W89" s="1297" t="s">
        <v>1098</v>
      </c>
      <c r="X89" s="1297"/>
      <c r="Y89" s="1297"/>
      <c r="Z89" s="1297"/>
      <c r="AA89" s="1297"/>
      <c r="AB89" s="1297"/>
      <c r="AC89" s="1297"/>
      <c r="AD89" s="1297"/>
      <c r="AE89" s="1303"/>
      <c r="AF89" s="1303"/>
      <c r="AG89" s="1303"/>
      <c r="AH89" s="1303"/>
      <c r="AI89" s="2" t="s">
        <v>1072</v>
      </c>
      <c r="AJ89" s="2"/>
      <c r="AK89" s="37"/>
      <c r="AP89" s="909" t="s">
        <v>503</v>
      </c>
      <c r="AQ89" s="910"/>
      <c r="AR89" s="910"/>
      <c r="AS89" s="910"/>
      <c r="AT89" s="910"/>
      <c r="AU89" s="910"/>
      <c r="AV89" s="911"/>
      <c r="AW89" s="912"/>
      <c r="AX89" s="913"/>
      <c r="AY89" s="913"/>
      <c r="AZ89" s="521" t="s">
        <v>485</v>
      </c>
    </row>
    <row r="90" spans="6:52" ht="15" customHeight="1">
      <c r="F90" s="1243" t="s">
        <v>504</v>
      </c>
      <c r="G90" s="1243"/>
      <c r="H90" s="1243"/>
      <c r="I90" s="1243"/>
      <c r="J90" s="1243"/>
      <c r="K90" s="1243"/>
      <c r="L90" s="1243"/>
      <c r="M90" s="1243"/>
      <c r="N90" s="1243"/>
      <c r="O90" s="1250">
        <f>IF(AW90&gt;0,AW90,'様式2（5付表(2)）'!AC20)</f>
      </c>
      <c r="P90" s="1251"/>
      <c r="Q90" s="1251"/>
      <c r="R90" s="1251"/>
      <c r="S90" s="1251"/>
      <c r="T90" s="106" t="s">
        <v>485</v>
      </c>
      <c r="U90" s="107"/>
      <c r="V90" s="36"/>
      <c r="W90" s="1314" t="s">
        <v>1099</v>
      </c>
      <c r="X90" s="1314"/>
      <c r="Y90" s="1314"/>
      <c r="Z90" s="1314"/>
      <c r="AA90" s="1314"/>
      <c r="AB90" s="1314"/>
      <c r="AC90" s="1314"/>
      <c r="AD90" s="1314"/>
      <c r="AE90" s="762"/>
      <c r="AF90" s="762"/>
      <c r="AG90" s="762"/>
      <c r="AH90" s="762"/>
      <c r="AI90" s="94"/>
      <c r="AJ90" s="94"/>
      <c r="AK90" s="37"/>
      <c r="AP90" s="914" t="s">
        <v>504</v>
      </c>
      <c r="AQ90" s="915"/>
      <c r="AR90" s="915"/>
      <c r="AS90" s="915"/>
      <c r="AT90" s="915"/>
      <c r="AU90" s="915"/>
      <c r="AV90" s="916"/>
      <c r="AW90" s="917"/>
      <c r="AX90" s="918"/>
      <c r="AY90" s="918"/>
      <c r="AZ90" s="522" t="s">
        <v>485</v>
      </c>
    </row>
    <row r="91" spans="6:52" ht="15" customHeight="1">
      <c r="F91" s="1243" t="s">
        <v>505</v>
      </c>
      <c r="G91" s="1243"/>
      <c r="H91" s="1243"/>
      <c r="I91" s="1243"/>
      <c r="J91" s="1243"/>
      <c r="K91" s="1243"/>
      <c r="L91" s="1243"/>
      <c r="M91" s="1243"/>
      <c r="N91" s="1243"/>
      <c r="O91" s="1250">
        <f>IF(AW91&gt;0,AW91,'様式2（5付表(2)）'!AD20)</f>
      </c>
      <c r="P91" s="1251"/>
      <c r="Q91" s="1251"/>
      <c r="R91" s="1251"/>
      <c r="S91" s="1251"/>
      <c r="T91" s="106" t="s">
        <v>485</v>
      </c>
      <c r="U91" s="107"/>
      <c r="V91" s="36"/>
      <c r="W91" s="1314" t="s">
        <v>1100</v>
      </c>
      <c r="X91" s="1314"/>
      <c r="Y91" s="1314"/>
      <c r="Z91" s="1314"/>
      <c r="AA91" s="1314"/>
      <c r="AB91" s="1314"/>
      <c r="AC91" s="1314"/>
      <c r="AD91" s="1314"/>
      <c r="AE91" s="762"/>
      <c r="AF91" s="762"/>
      <c r="AG91" s="762"/>
      <c r="AH91" s="762"/>
      <c r="AI91" s="94"/>
      <c r="AJ91" s="94"/>
      <c r="AK91" s="37"/>
      <c r="AP91" s="914" t="s">
        <v>505</v>
      </c>
      <c r="AQ91" s="915"/>
      <c r="AR91" s="915"/>
      <c r="AS91" s="915"/>
      <c r="AT91" s="915"/>
      <c r="AU91" s="915"/>
      <c r="AV91" s="916"/>
      <c r="AW91" s="917"/>
      <c r="AX91" s="918"/>
      <c r="AY91" s="918"/>
      <c r="AZ91" s="522" t="s">
        <v>485</v>
      </c>
    </row>
    <row r="92" spans="6:52" ht="15" customHeight="1">
      <c r="F92" s="1243" t="s">
        <v>506</v>
      </c>
      <c r="G92" s="1243"/>
      <c r="H92" s="1243"/>
      <c r="I92" s="1243"/>
      <c r="J92" s="1243"/>
      <c r="K92" s="1243"/>
      <c r="L92" s="1243"/>
      <c r="M92" s="1243"/>
      <c r="N92" s="1243"/>
      <c r="O92" s="1250">
        <f>IF(AW92&gt;0,AW92,'様式2（5付表(2)）'!AE20)</f>
      </c>
      <c r="P92" s="1251"/>
      <c r="Q92" s="1251"/>
      <c r="R92" s="1251"/>
      <c r="S92" s="1251"/>
      <c r="T92" s="106" t="s">
        <v>485</v>
      </c>
      <c r="U92" s="107"/>
      <c r="V92" s="36"/>
      <c r="W92" s="2"/>
      <c r="X92" s="2"/>
      <c r="Y92" s="2"/>
      <c r="Z92" s="2"/>
      <c r="AA92" s="2"/>
      <c r="AB92" s="2"/>
      <c r="AC92" s="2"/>
      <c r="AD92" s="2"/>
      <c r="AE92" s="2"/>
      <c r="AF92" s="2"/>
      <c r="AG92" s="2"/>
      <c r="AH92" s="2"/>
      <c r="AI92" s="2"/>
      <c r="AJ92" s="2"/>
      <c r="AK92" s="37"/>
      <c r="AP92" s="914" t="s">
        <v>506</v>
      </c>
      <c r="AQ92" s="915"/>
      <c r="AR92" s="915"/>
      <c r="AS92" s="915"/>
      <c r="AT92" s="915"/>
      <c r="AU92" s="915"/>
      <c r="AV92" s="916"/>
      <c r="AW92" s="917"/>
      <c r="AX92" s="918"/>
      <c r="AY92" s="918"/>
      <c r="AZ92" s="522" t="s">
        <v>485</v>
      </c>
    </row>
    <row r="93" spans="6:52" ht="15" customHeight="1">
      <c r="F93" s="1290" t="s">
        <v>507</v>
      </c>
      <c r="G93" s="1290"/>
      <c r="H93" s="1290"/>
      <c r="I93" s="1290"/>
      <c r="J93" s="1290"/>
      <c r="K93" s="1290"/>
      <c r="L93" s="1290"/>
      <c r="M93" s="1290"/>
      <c r="N93" s="1290"/>
      <c r="O93" s="1291">
        <f>IF(AW93&gt;0,AW93,IF(SUM('様式2（5付表(2)）'!AF20:AG20)=0,"",SUM('様式2（5付表(2)）'!AF20:AG20)))</f>
      </c>
      <c r="P93" s="1292"/>
      <c r="Q93" s="1292"/>
      <c r="R93" s="1292"/>
      <c r="S93" s="1292"/>
      <c r="T93" s="108" t="s">
        <v>485</v>
      </c>
      <c r="U93" s="109"/>
      <c r="V93" s="38"/>
      <c r="W93" s="39"/>
      <c r="X93" s="39"/>
      <c r="Y93" s="39"/>
      <c r="Z93" s="39"/>
      <c r="AA93" s="39"/>
      <c r="AB93" s="39"/>
      <c r="AC93" s="39"/>
      <c r="AD93" s="39"/>
      <c r="AE93" s="39"/>
      <c r="AF93" s="39"/>
      <c r="AG93" s="39"/>
      <c r="AH93" s="39"/>
      <c r="AI93" s="39"/>
      <c r="AJ93" s="39"/>
      <c r="AK93" s="40"/>
      <c r="AP93" s="928" t="s">
        <v>507</v>
      </c>
      <c r="AQ93" s="929"/>
      <c r="AR93" s="929"/>
      <c r="AS93" s="929"/>
      <c r="AT93" s="929"/>
      <c r="AU93" s="929"/>
      <c r="AV93" s="930"/>
      <c r="AW93" s="931"/>
      <c r="AX93" s="932"/>
      <c r="AY93" s="932"/>
      <c r="AZ93" s="523" t="s">
        <v>485</v>
      </c>
    </row>
    <row r="94" ht="15" customHeight="1">
      <c r="F94" s="67" t="s">
        <v>947</v>
      </c>
    </row>
    <row r="95" spans="7:38" ht="15" customHeight="1">
      <c r="G95" s="981" t="s">
        <v>1343</v>
      </c>
      <c r="H95" s="981"/>
      <c r="I95" s="981"/>
      <c r="J95" s="981"/>
      <c r="K95" s="981"/>
      <c r="L95" s="981"/>
      <c r="M95" s="981"/>
      <c r="N95" s="981"/>
      <c r="O95" s="981"/>
      <c r="P95" s="981"/>
      <c r="Q95" s="981"/>
      <c r="R95" s="981"/>
      <c r="S95" s="981"/>
      <c r="T95" s="981"/>
      <c r="U95" s="981"/>
      <c r="V95" s="981"/>
      <c r="W95" s="981"/>
      <c r="X95" s="981"/>
      <c r="Y95" s="981"/>
      <c r="Z95" s="981"/>
      <c r="AA95" s="981"/>
      <c r="AB95" s="981"/>
      <c r="AC95" s="981"/>
      <c r="AD95" s="981"/>
      <c r="AE95" s="981"/>
      <c r="AF95" s="981"/>
      <c r="AG95" s="981"/>
      <c r="AH95" s="981"/>
      <c r="AI95" s="981"/>
      <c r="AJ95" s="981"/>
      <c r="AK95" s="981"/>
      <c r="AL95" s="981"/>
    </row>
    <row r="96" spans="7:38" ht="15" customHeight="1">
      <c r="G96" s="981"/>
      <c r="H96" s="981"/>
      <c r="I96" s="981"/>
      <c r="J96" s="981"/>
      <c r="K96" s="981"/>
      <c r="L96" s="981"/>
      <c r="M96" s="981"/>
      <c r="N96" s="981"/>
      <c r="O96" s="981"/>
      <c r="P96" s="981"/>
      <c r="Q96" s="981"/>
      <c r="R96" s="981"/>
      <c r="S96" s="981"/>
      <c r="T96" s="981"/>
      <c r="U96" s="981"/>
      <c r="V96" s="981"/>
      <c r="W96" s="981"/>
      <c r="X96" s="981"/>
      <c r="Y96" s="981"/>
      <c r="Z96" s="981"/>
      <c r="AA96" s="981"/>
      <c r="AB96" s="981"/>
      <c r="AC96" s="981"/>
      <c r="AD96" s="981"/>
      <c r="AE96" s="981"/>
      <c r="AF96" s="981"/>
      <c r="AG96" s="981"/>
      <c r="AH96" s="981"/>
      <c r="AI96" s="981"/>
      <c r="AJ96" s="981"/>
      <c r="AK96" s="981"/>
      <c r="AL96" s="981"/>
    </row>
    <row r="97" spans="7:38" ht="15" customHeight="1">
      <c r="G97" s="981"/>
      <c r="H97" s="981"/>
      <c r="I97" s="981"/>
      <c r="J97" s="981"/>
      <c r="K97" s="981"/>
      <c r="L97" s="981"/>
      <c r="M97" s="981"/>
      <c r="N97" s="981"/>
      <c r="O97" s="981"/>
      <c r="P97" s="981"/>
      <c r="Q97" s="981"/>
      <c r="R97" s="981"/>
      <c r="S97" s="981"/>
      <c r="T97" s="981"/>
      <c r="U97" s="981"/>
      <c r="V97" s="981"/>
      <c r="W97" s="981"/>
      <c r="X97" s="981"/>
      <c r="Y97" s="981"/>
      <c r="Z97" s="981"/>
      <c r="AA97" s="981"/>
      <c r="AB97" s="981"/>
      <c r="AC97" s="981"/>
      <c r="AD97" s="981"/>
      <c r="AE97" s="981"/>
      <c r="AF97" s="981"/>
      <c r="AG97" s="981"/>
      <c r="AH97" s="981"/>
      <c r="AI97" s="981"/>
      <c r="AJ97" s="981"/>
      <c r="AK97" s="981"/>
      <c r="AL97" s="981"/>
    </row>
    <row r="98" spans="7:38" ht="15" customHeight="1">
      <c r="G98" s="981"/>
      <c r="H98" s="981"/>
      <c r="I98" s="981"/>
      <c r="J98" s="981"/>
      <c r="K98" s="981"/>
      <c r="L98" s="981"/>
      <c r="M98" s="981"/>
      <c r="N98" s="981"/>
      <c r="O98" s="981"/>
      <c r="P98" s="981"/>
      <c r="Q98" s="981"/>
      <c r="R98" s="981"/>
      <c r="S98" s="981"/>
      <c r="T98" s="981"/>
      <c r="U98" s="981"/>
      <c r="V98" s="981"/>
      <c r="W98" s="981"/>
      <c r="X98" s="981"/>
      <c r="Y98" s="981"/>
      <c r="Z98" s="981"/>
      <c r="AA98" s="981"/>
      <c r="AB98" s="981"/>
      <c r="AC98" s="981"/>
      <c r="AD98" s="981"/>
      <c r="AE98" s="981"/>
      <c r="AF98" s="981"/>
      <c r="AG98" s="981"/>
      <c r="AH98" s="981"/>
      <c r="AI98" s="981"/>
      <c r="AJ98" s="981"/>
      <c r="AK98" s="981"/>
      <c r="AL98" s="981"/>
    </row>
    <row r="99" spans="7:38" ht="15" customHeight="1">
      <c r="G99" s="981"/>
      <c r="H99" s="981"/>
      <c r="I99" s="981"/>
      <c r="J99" s="981"/>
      <c r="K99" s="981"/>
      <c r="L99" s="981"/>
      <c r="M99" s="981"/>
      <c r="N99" s="981"/>
      <c r="O99" s="981"/>
      <c r="P99" s="981"/>
      <c r="Q99" s="981"/>
      <c r="R99" s="981"/>
      <c r="S99" s="981"/>
      <c r="T99" s="981"/>
      <c r="U99" s="981"/>
      <c r="V99" s="981"/>
      <c r="W99" s="981"/>
      <c r="X99" s="981"/>
      <c r="Y99" s="981"/>
      <c r="Z99" s="981"/>
      <c r="AA99" s="981"/>
      <c r="AB99" s="981"/>
      <c r="AC99" s="981"/>
      <c r="AD99" s="981"/>
      <c r="AE99" s="981"/>
      <c r="AF99" s="981"/>
      <c r="AG99" s="981"/>
      <c r="AH99" s="981"/>
      <c r="AI99" s="981"/>
      <c r="AJ99" s="981"/>
      <c r="AK99" s="981"/>
      <c r="AL99" s="981"/>
    </row>
    <row r="100" ht="6.75" customHeight="1"/>
    <row r="101" spans="5:15" ht="15" customHeight="1">
      <c r="E101" s="2" t="s">
        <v>226</v>
      </c>
      <c r="G101" s="1" t="s">
        <v>514</v>
      </c>
      <c r="H101" s="1" t="s">
        <v>515</v>
      </c>
      <c r="I101" s="1" t="s">
        <v>519</v>
      </c>
      <c r="J101" s="1" t="s">
        <v>520</v>
      </c>
      <c r="K101" s="1" t="s">
        <v>227</v>
      </c>
      <c r="L101" s="1" t="s">
        <v>1344</v>
      </c>
      <c r="M101" s="1" t="s">
        <v>1345</v>
      </c>
      <c r="N101" s="1" t="s">
        <v>500</v>
      </c>
      <c r="O101" s="1" t="s">
        <v>1121</v>
      </c>
    </row>
    <row r="102" spans="5:38" ht="15" customHeight="1">
      <c r="E102" s="2"/>
      <c r="F102" s="744" t="s">
        <v>1355</v>
      </c>
      <c r="G102" s="744"/>
      <c r="H102" s="744"/>
      <c r="I102" s="744"/>
      <c r="J102" s="744"/>
      <c r="K102" s="744"/>
      <c r="L102" s="744"/>
      <c r="M102" s="744"/>
      <c r="N102" s="744"/>
      <c r="O102" s="744"/>
      <c r="P102" s="744"/>
      <c r="Q102" s="744"/>
      <c r="R102" s="744" t="s">
        <v>1358</v>
      </c>
      <c r="S102" s="744"/>
      <c r="T102" s="744"/>
      <c r="U102" s="744"/>
      <c r="V102" s="744" t="s">
        <v>1359</v>
      </c>
      <c r="W102" s="744"/>
      <c r="X102" s="744"/>
      <c r="Y102" s="744"/>
      <c r="Z102" s="744" t="s">
        <v>1360</v>
      </c>
      <c r="AA102" s="744"/>
      <c r="AB102" s="744"/>
      <c r="AC102" s="744"/>
      <c r="AD102" s="744" t="s">
        <v>1361</v>
      </c>
      <c r="AE102" s="744"/>
      <c r="AF102" s="744"/>
      <c r="AG102" s="744"/>
      <c r="AH102" s="744" t="s">
        <v>1362</v>
      </c>
      <c r="AI102" s="744"/>
      <c r="AJ102" s="744"/>
      <c r="AK102" s="744"/>
      <c r="AL102" s="2"/>
    </row>
    <row r="103" spans="5:37" ht="15" customHeight="1">
      <c r="E103" s="2"/>
      <c r="F103" s="817" t="s">
        <v>1356</v>
      </c>
      <c r="G103" s="818"/>
      <c r="H103" s="818"/>
      <c r="I103" s="818"/>
      <c r="J103" s="818"/>
      <c r="K103" s="818"/>
      <c r="L103" s="818"/>
      <c r="M103" s="818"/>
      <c r="N103" s="818"/>
      <c r="O103" s="818"/>
      <c r="P103" s="818"/>
      <c r="Q103" s="819"/>
      <c r="R103" s="800" t="s">
        <v>1357</v>
      </c>
      <c r="S103" s="801"/>
      <c r="T103" s="801"/>
      <c r="U103" s="802"/>
      <c r="V103" s="800" t="s">
        <v>1357</v>
      </c>
      <c r="W103" s="801"/>
      <c r="X103" s="801"/>
      <c r="Y103" s="802"/>
      <c r="Z103" s="800" t="s">
        <v>1357</v>
      </c>
      <c r="AA103" s="801"/>
      <c r="AB103" s="801"/>
      <c r="AC103" s="802"/>
      <c r="AD103" s="800" t="s">
        <v>1357</v>
      </c>
      <c r="AE103" s="801"/>
      <c r="AF103" s="801"/>
      <c r="AG103" s="802"/>
      <c r="AH103" s="800" t="s">
        <v>1357</v>
      </c>
      <c r="AI103" s="801"/>
      <c r="AJ103" s="801"/>
      <c r="AK103" s="802"/>
    </row>
    <row r="104" spans="5:37" ht="15" customHeight="1">
      <c r="E104" s="2"/>
      <c r="F104" s="820"/>
      <c r="G104" s="821"/>
      <c r="H104" s="821"/>
      <c r="I104" s="821"/>
      <c r="J104" s="821"/>
      <c r="K104" s="821"/>
      <c r="L104" s="821"/>
      <c r="M104" s="821"/>
      <c r="N104" s="821"/>
      <c r="O104" s="821"/>
      <c r="P104" s="821"/>
      <c r="Q104" s="822"/>
      <c r="R104" s="803"/>
      <c r="S104" s="804"/>
      <c r="T104" s="804"/>
      <c r="U104" s="805"/>
      <c r="V104" s="803"/>
      <c r="W104" s="804"/>
      <c r="X104" s="804"/>
      <c r="Y104" s="805"/>
      <c r="Z104" s="803"/>
      <c r="AA104" s="804"/>
      <c r="AB104" s="804"/>
      <c r="AC104" s="805"/>
      <c r="AD104" s="803"/>
      <c r="AE104" s="804"/>
      <c r="AF104" s="804"/>
      <c r="AG104" s="805"/>
      <c r="AH104" s="803"/>
      <c r="AI104" s="804"/>
      <c r="AJ104" s="804"/>
      <c r="AK104" s="805"/>
    </row>
    <row r="105" ht="6" customHeight="1">
      <c r="E105" s="2"/>
    </row>
    <row r="106" spans="5:37" ht="15" customHeight="1">
      <c r="E106" s="2"/>
      <c r="F106" s="857" t="s">
        <v>1127</v>
      </c>
      <c r="G106" s="858"/>
      <c r="H106" s="858"/>
      <c r="I106" s="858"/>
      <c r="J106" s="859"/>
      <c r="K106" s="860" t="s">
        <v>1128</v>
      </c>
      <c r="L106" s="861"/>
      <c r="M106" s="861"/>
      <c r="N106" s="861"/>
      <c r="O106" s="861"/>
      <c r="P106" s="861"/>
      <c r="Q106" s="861"/>
      <c r="R106" s="861"/>
      <c r="S106" s="861"/>
      <c r="T106" s="861"/>
      <c r="U106" s="861"/>
      <c r="V106" s="862" t="s">
        <v>1129</v>
      </c>
      <c r="W106" s="798"/>
      <c r="X106" s="799"/>
      <c r="Y106" s="862" t="s">
        <v>1131</v>
      </c>
      <c r="Z106" s="863"/>
      <c r="AA106" s="864"/>
      <c r="AB106" s="865" t="s">
        <v>1130</v>
      </c>
      <c r="AC106" s="866"/>
      <c r="AD106" s="866"/>
      <c r="AE106" s="866"/>
      <c r="AF106" s="866"/>
      <c r="AG106" s="866"/>
      <c r="AH106" s="866"/>
      <c r="AI106" s="866"/>
      <c r="AJ106" s="866"/>
      <c r="AK106" s="867"/>
    </row>
    <row r="107" spans="5:37" ht="30" customHeight="1">
      <c r="E107" s="2"/>
      <c r="F107" s="812"/>
      <c r="G107" s="813"/>
      <c r="H107" s="813"/>
      <c r="I107" s="813"/>
      <c r="J107" s="814"/>
      <c r="K107" s="815"/>
      <c r="L107" s="816"/>
      <c r="M107" s="816"/>
      <c r="N107" s="816"/>
      <c r="O107" s="816"/>
      <c r="P107" s="816"/>
      <c r="Q107" s="816"/>
      <c r="R107" s="816"/>
      <c r="S107" s="816"/>
      <c r="T107" s="816"/>
      <c r="U107" s="816"/>
      <c r="V107" s="880"/>
      <c r="W107" s="881"/>
      <c r="X107" s="882"/>
      <c r="Y107" s="806"/>
      <c r="Z107" s="807"/>
      <c r="AA107" s="808"/>
      <c r="AB107" s="883"/>
      <c r="AC107" s="884"/>
      <c r="AD107" s="884"/>
      <c r="AE107" s="884"/>
      <c r="AF107" s="884"/>
      <c r="AG107" s="884"/>
      <c r="AH107" s="884"/>
      <c r="AI107" s="884"/>
      <c r="AJ107" s="884"/>
      <c r="AK107" s="885"/>
    </row>
    <row r="108" spans="5:37" ht="30" customHeight="1">
      <c r="E108" s="2"/>
      <c r="F108" s="812"/>
      <c r="G108" s="813"/>
      <c r="H108" s="813"/>
      <c r="I108" s="813"/>
      <c r="J108" s="814"/>
      <c r="K108" s="815"/>
      <c r="L108" s="816"/>
      <c r="M108" s="816"/>
      <c r="N108" s="816"/>
      <c r="O108" s="816"/>
      <c r="P108" s="816"/>
      <c r="Q108" s="816"/>
      <c r="R108" s="816"/>
      <c r="S108" s="816"/>
      <c r="T108" s="816"/>
      <c r="U108" s="816"/>
      <c r="V108" s="806"/>
      <c r="W108" s="807"/>
      <c r="X108" s="808"/>
      <c r="Y108" s="806"/>
      <c r="Z108" s="807"/>
      <c r="AA108" s="808"/>
      <c r="AB108" s="809"/>
      <c r="AC108" s="810"/>
      <c r="AD108" s="810"/>
      <c r="AE108" s="810"/>
      <c r="AF108" s="810"/>
      <c r="AG108" s="810"/>
      <c r="AH108" s="810"/>
      <c r="AI108" s="810"/>
      <c r="AJ108" s="810"/>
      <c r="AK108" s="811"/>
    </row>
    <row r="109" ht="6" customHeight="1">
      <c r="E109" s="2"/>
    </row>
    <row r="110" spans="5:37" ht="15" customHeight="1">
      <c r="E110" s="2"/>
      <c r="F110" s="744" t="s">
        <v>6</v>
      </c>
      <c r="G110" s="744"/>
      <c r="H110" s="744"/>
      <c r="I110" s="744"/>
      <c r="J110" s="744"/>
      <c r="K110" s="744"/>
      <c r="L110" s="744"/>
      <c r="M110" s="744"/>
      <c r="N110" s="744"/>
      <c r="O110" s="744"/>
      <c r="P110" s="744"/>
      <c r="Q110" s="744"/>
      <c r="R110" s="1277" t="str">
        <f>IF(F111="過去５カ年間の労働災害発生状況（休業４日以上の死傷者数）","４年前","第１種")</f>
        <v>第１種</v>
      </c>
      <c r="S110" s="1230"/>
      <c r="T110" s="1230"/>
      <c r="U110" s="1231"/>
      <c r="V110" s="1277" t="str">
        <f>IF(F111="過去５カ年間の労働災害発生状況（休業４日以上の死傷者数）","３年前","第２種")</f>
        <v>第２種</v>
      </c>
      <c r="W110" s="1230"/>
      <c r="X110" s="1230"/>
      <c r="Y110" s="1231"/>
      <c r="Z110" s="1277" t="str">
        <f>IF(F111="過去５カ年間の労働災害発生状況（休業４日以上の死傷者数）","２年前","第３種")</f>
        <v>第３種</v>
      </c>
      <c r="AA110" s="1230"/>
      <c r="AB110" s="1230"/>
      <c r="AC110" s="1231"/>
      <c r="AD110" s="1277" t="str">
        <f>IF(F111="過去５カ年間の労働災害発生状況（休業４日以上の死傷者数）","前年","第４種")</f>
        <v>第４種</v>
      </c>
      <c r="AE110" s="1230"/>
      <c r="AF110" s="1230"/>
      <c r="AG110" s="1231"/>
      <c r="AH110" s="1277" t="str">
        <f>IF(F111="過去５カ年間の労働災害発生状況（休業４日以上の死傷者数）","本年（R"&amp;'【基本情報】'!F26&amp;"）","第５種")</f>
        <v>第５種</v>
      </c>
      <c r="AI110" s="1230"/>
      <c r="AJ110" s="1230"/>
      <c r="AK110" s="1231"/>
    </row>
    <row r="111" spans="5:37" ht="15" customHeight="1">
      <c r="E111" s="2"/>
      <c r="F111" s="1249" t="s">
        <v>1346</v>
      </c>
      <c r="G111" s="1249"/>
      <c r="H111" s="1249"/>
      <c r="I111" s="1249"/>
      <c r="J111" s="1249"/>
      <c r="K111" s="1249"/>
      <c r="L111" s="1249"/>
      <c r="M111" s="1249"/>
      <c r="N111" s="1249"/>
      <c r="O111" s="1249"/>
      <c r="P111" s="1249"/>
      <c r="Q111" s="1249"/>
      <c r="R111" s="1284">
        <v>0</v>
      </c>
      <c r="S111" s="1285"/>
      <c r="T111" s="1285"/>
      <c r="U111" s="1286"/>
      <c r="V111" s="1284">
        <v>0</v>
      </c>
      <c r="W111" s="1285"/>
      <c r="X111" s="1285"/>
      <c r="Y111" s="1286"/>
      <c r="Z111" s="1284">
        <v>0</v>
      </c>
      <c r="AA111" s="1285"/>
      <c r="AB111" s="1285"/>
      <c r="AC111" s="1286"/>
      <c r="AD111" s="1284">
        <v>0</v>
      </c>
      <c r="AE111" s="1285"/>
      <c r="AF111" s="1285"/>
      <c r="AG111" s="1286"/>
      <c r="AH111" s="1284">
        <v>0</v>
      </c>
      <c r="AI111" s="1285"/>
      <c r="AJ111" s="1285"/>
      <c r="AK111" s="1286"/>
    </row>
    <row r="112" spans="5:37" ht="15" customHeight="1">
      <c r="E112" s="2"/>
      <c r="F112" s="1249"/>
      <c r="G112" s="1249"/>
      <c r="H112" s="1249"/>
      <c r="I112" s="1249"/>
      <c r="J112" s="1249"/>
      <c r="K112" s="1249"/>
      <c r="L112" s="1249"/>
      <c r="M112" s="1249"/>
      <c r="N112" s="1249"/>
      <c r="O112" s="1249"/>
      <c r="P112" s="1249"/>
      <c r="Q112" s="1249"/>
      <c r="R112" s="853" t="s">
        <v>1322</v>
      </c>
      <c r="S112" s="854"/>
      <c r="T112" s="854"/>
      <c r="U112" s="855"/>
      <c r="V112" s="853" t="s">
        <v>1322</v>
      </c>
      <c r="W112" s="854"/>
      <c r="X112" s="854"/>
      <c r="Y112" s="855"/>
      <c r="Z112" s="853" t="s">
        <v>1322</v>
      </c>
      <c r="AA112" s="854"/>
      <c r="AB112" s="854"/>
      <c r="AC112" s="855"/>
      <c r="AD112" s="853" t="s">
        <v>1322</v>
      </c>
      <c r="AE112" s="854"/>
      <c r="AF112" s="854"/>
      <c r="AG112" s="855"/>
      <c r="AH112" s="853" t="s">
        <v>1322</v>
      </c>
      <c r="AI112" s="854"/>
      <c r="AJ112" s="854"/>
      <c r="AK112" s="855"/>
    </row>
    <row r="113" spans="5:6" ht="15" customHeight="1">
      <c r="E113" s="2"/>
      <c r="F113" s="67" t="s">
        <v>947</v>
      </c>
    </row>
    <row r="114" spans="7:39" ht="15" customHeight="1">
      <c r="G114" s="757" t="s">
        <v>1363</v>
      </c>
      <c r="H114" s="757"/>
      <c r="I114" s="757"/>
      <c r="J114" s="757"/>
      <c r="K114" s="757"/>
      <c r="L114" s="757"/>
      <c r="M114" s="757"/>
      <c r="N114" s="757"/>
      <c r="O114" s="757"/>
      <c r="P114" s="757"/>
      <c r="Q114" s="757"/>
      <c r="R114" s="757"/>
      <c r="S114" s="757"/>
      <c r="T114" s="757"/>
      <c r="U114" s="757"/>
      <c r="V114" s="757"/>
      <c r="W114" s="757"/>
      <c r="X114" s="757"/>
      <c r="Y114" s="757"/>
      <c r="Z114" s="757"/>
      <c r="AA114" s="757"/>
      <c r="AB114" s="757"/>
      <c r="AC114" s="757"/>
      <c r="AD114" s="757"/>
      <c r="AE114" s="757"/>
      <c r="AF114" s="757"/>
      <c r="AG114" s="757"/>
      <c r="AH114" s="757"/>
      <c r="AI114" s="757"/>
      <c r="AJ114" s="757"/>
      <c r="AK114" s="757"/>
      <c r="AL114" s="757"/>
      <c r="AM114" s="757"/>
    </row>
    <row r="115" spans="7:39" ht="15" customHeight="1">
      <c r="G115" s="757"/>
      <c r="H115" s="757"/>
      <c r="I115" s="757"/>
      <c r="J115" s="757"/>
      <c r="K115" s="757"/>
      <c r="L115" s="757"/>
      <c r="M115" s="757"/>
      <c r="N115" s="757"/>
      <c r="O115" s="757"/>
      <c r="P115" s="757"/>
      <c r="Q115" s="757"/>
      <c r="R115" s="757"/>
      <c r="S115" s="757"/>
      <c r="T115" s="757"/>
      <c r="U115" s="757"/>
      <c r="V115" s="757"/>
      <c r="W115" s="757"/>
      <c r="X115" s="757"/>
      <c r="Y115" s="757"/>
      <c r="Z115" s="757"/>
      <c r="AA115" s="757"/>
      <c r="AB115" s="757"/>
      <c r="AC115" s="757"/>
      <c r="AD115" s="757"/>
      <c r="AE115" s="757"/>
      <c r="AF115" s="757"/>
      <c r="AG115" s="757"/>
      <c r="AH115" s="757"/>
      <c r="AI115" s="757"/>
      <c r="AJ115" s="757"/>
      <c r="AK115" s="757"/>
      <c r="AL115" s="757"/>
      <c r="AM115" s="757"/>
    </row>
    <row r="116" spans="7:39" ht="15" customHeight="1">
      <c r="G116" s="757"/>
      <c r="H116" s="757"/>
      <c r="I116" s="757"/>
      <c r="J116" s="757"/>
      <c r="K116" s="757"/>
      <c r="L116" s="757"/>
      <c r="M116" s="757"/>
      <c r="N116" s="757"/>
      <c r="O116" s="757"/>
      <c r="P116" s="757"/>
      <c r="Q116" s="757"/>
      <c r="R116" s="757"/>
      <c r="S116" s="757"/>
      <c r="T116" s="757"/>
      <c r="U116" s="757"/>
      <c r="V116" s="757"/>
      <c r="W116" s="757"/>
      <c r="X116" s="757"/>
      <c r="Y116" s="757"/>
      <c r="Z116" s="757"/>
      <c r="AA116" s="757"/>
      <c r="AB116" s="757"/>
      <c r="AC116" s="757"/>
      <c r="AD116" s="757"/>
      <c r="AE116" s="757"/>
      <c r="AF116" s="757"/>
      <c r="AG116" s="757"/>
      <c r="AH116" s="757"/>
      <c r="AI116" s="757"/>
      <c r="AJ116" s="757"/>
      <c r="AK116" s="757"/>
      <c r="AL116" s="757"/>
      <c r="AM116" s="757"/>
    </row>
    <row r="117" spans="7:38" ht="6" customHeight="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row>
    <row r="118" spans="5:38" ht="15" customHeight="1">
      <c r="E118" s="1288" t="s">
        <v>1120</v>
      </c>
      <c r="F118" s="1289"/>
      <c r="G118" s="1368" t="s">
        <v>1321</v>
      </c>
      <c r="H118" s="1368"/>
      <c r="I118" s="1368"/>
      <c r="J118" s="1368"/>
      <c r="K118" s="1368"/>
      <c r="L118" s="1368"/>
      <c r="M118" s="1368"/>
      <c r="N118" s="1368"/>
      <c r="O118" s="1368"/>
      <c r="P118" s="1368"/>
      <c r="Q118" s="1368"/>
      <c r="R118" s="581"/>
      <c r="S118" s="581"/>
      <c r="T118" s="581"/>
      <c r="U118" s="581"/>
      <c r="V118" s="645"/>
      <c r="W118" s="645"/>
      <c r="X118" s="645"/>
      <c r="Y118" s="581"/>
      <c r="Z118" s="581"/>
      <c r="AA118" s="581"/>
      <c r="AB118" s="581"/>
      <c r="AC118" s="581"/>
      <c r="AD118" s="581"/>
      <c r="AE118" s="581"/>
      <c r="AF118" s="581"/>
      <c r="AG118" s="581"/>
      <c r="AH118" s="581"/>
      <c r="AI118" s="581"/>
      <c r="AJ118" s="581"/>
      <c r="AK118" s="581"/>
      <c r="AL118" s="581"/>
    </row>
    <row r="119" spans="5:25" ht="15" customHeight="1">
      <c r="E119" s="639"/>
      <c r="F119" s="852" t="s">
        <v>1348</v>
      </c>
      <c r="G119" s="852"/>
      <c r="H119" s="852"/>
      <c r="I119" s="852"/>
      <c r="J119" s="852"/>
      <c r="K119" s="852"/>
      <c r="L119" s="852"/>
      <c r="M119" s="852" t="s">
        <v>1349</v>
      </c>
      <c r="N119" s="852"/>
      <c r="O119" s="852"/>
      <c r="P119" s="852"/>
      <c r="Q119" s="852"/>
      <c r="R119" s="852"/>
      <c r="S119" s="852"/>
      <c r="T119" s="852"/>
      <c r="U119" s="645"/>
      <c r="V119" s="645"/>
      <c r="W119" s="645"/>
      <c r="X119" s="645"/>
      <c r="Y119" s="645"/>
    </row>
    <row r="120" spans="5:24" ht="15" customHeight="1">
      <c r="E120" s="639"/>
      <c r="F120" s="897"/>
      <c r="G120" s="898"/>
      <c r="H120" s="898"/>
      <c r="I120" s="898"/>
      <c r="J120" s="898"/>
      <c r="K120" s="898"/>
      <c r="L120" s="899"/>
      <c r="M120" s="1279"/>
      <c r="N120" s="1280"/>
      <c r="O120" s="1280"/>
      <c r="P120" s="1280"/>
      <c r="Q120" s="1280"/>
      <c r="R120" s="1280"/>
      <c r="S120" s="1280"/>
      <c r="T120" s="1281"/>
      <c r="U120" s="645"/>
      <c r="V120" s="645"/>
      <c r="W120" s="645"/>
      <c r="X120" s="645"/>
    </row>
    <row r="121" spans="5:24" ht="15" customHeight="1">
      <c r="E121" s="639"/>
      <c r="F121" s="897"/>
      <c r="G121" s="898"/>
      <c r="H121" s="898"/>
      <c r="I121" s="898"/>
      <c r="J121" s="898"/>
      <c r="K121" s="898"/>
      <c r="L121" s="899"/>
      <c r="M121" s="1279"/>
      <c r="N121" s="1280"/>
      <c r="O121" s="1280"/>
      <c r="P121" s="1280"/>
      <c r="Q121" s="1280"/>
      <c r="R121" s="1280"/>
      <c r="S121" s="1280"/>
      <c r="T121" s="1281"/>
      <c r="U121" s="645"/>
      <c r="V121" s="645"/>
      <c r="W121" s="645"/>
      <c r="X121" s="645"/>
    </row>
    <row r="122" spans="5:33" ht="15" customHeight="1">
      <c r="E122" s="639"/>
      <c r="F122" s="897"/>
      <c r="G122" s="898"/>
      <c r="H122" s="898"/>
      <c r="I122" s="898"/>
      <c r="J122" s="898"/>
      <c r="K122" s="898"/>
      <c r="L122" s="899"/>
      <c r="M122" s="1279"/>
      <c r="N122" s="1280"/>
      <c r="O122" s="1280"/>
      <c r="P122" s="1280"/>
      <c r="Q122" s="1280"/>
      <c r="R122" s="1280"/>
      <c r="S122" s="1280"/>
      <c r="T122" s="1281"/>
      <c r="U122" s="645"/>
      <c r="V122" s="645"/>
      <c r="W122" s="645"/>
      <c r="X122" s="645"/>
      <c r="Y122" s="645"/>
      <c r="Z122" s="645"/>
      <c r="AA122" s="645"/>
      <c r="AB122" s="645"/>
      <c r="AC122" s="645"/>
      <c r="AD122" s="645"/>
      <c r="AE122" s="645"/>
      <c r="AF122" s="645"/>
      <c r="AG122" s="645"/>
    </row>
    <row r="123" spans="24:33" ht="6" customHeight="1">
      <c r="X123" s="645"/>
      <c r="Y123" s="645"/>
      <c r="Z123" s="645"/>
      <c r="AA123" s="645"/>
      <c r="AB123" s="645"/>
      <c r="AC123" s="645"/>
      <c r="AD123" s="645"/>
      <c r="AE123" s="645"/>
      <c r="AF123" s="645"/>
      <c r="AG123" s="645"/>
    </row>
    <row r="124" spans="5:33" ht="15" customHeight="1">
      <c r="E124" s="1288" t="s">
        <v>1126</v>
      </c>
      <c r="F124" s="1289"/>
      <c r="G124" s="1368" t="s">
        <v>1350</v>
      </c>
      <c r="H124" s="1368"/>
      <c r="I124" s="1368"/>
      <c r="J124" s="1368"/>
      <c r="K124" s="1368"/>
      <c r="L124" s="1368"/>
      <c r="M124" s="1368"/>
      <c r="N124" s="1368"/>
      <c r="O124" s="1368"/>
      <c r="P124" s="1368"/>
      <c r="Q124" s="1368"/>
      <c r="R124" s="645"/>
      <c r="S124" s="645"/>
      <c r="T124" s="645"/>
      <c r="X124" s="645"/>
      <c r="Y124" s="645"/>
      <c r="Z124" s="645"/>
      <c r="AA124" s="645"/>
      <c r="AB124" s="645"/>
      <c r="AC124" s="645"/>
      <c r="AD124" s="645"/>
      <c r="AE124" s="645"/>
      <c r="AF124" s="645"/>
      <c r="AG124" s="645"/>
    </row>
    <row r="125" spans="5:33" ht="15" customHeight="1">
      <c r="E125" s="644"/>
      <c r="F125" s="1375" t="s">
        <v>1364</v>
      </c>
      <c r="G125" s="1376"/>
      <c r="H125" s="1376"/>
      <c r="I125" s="1376"/>
      <c r="J125" s="1376"/>
      <c r="K125" s="1376"/>
      <c r="L125" s="1377"/>
      <c r="M125" s="1279" t="s">
        <v>1351</v>
      </c>
      <c r="N125" s="1280"/>
      <c r="O125" s="1280"/>
      <c r="P125" s="1280"/>
      <c r="Q125" s="1280"/>
      <c r="R125" s="1280"/>
      <c r="S125" s="1280"/>
      <c r="T125" s="1281"/>
      <c r="X125" s="645"/>
      <c r="Y125" s="645"/>
      <c r="Z125" s="645"/>
      <c r="AA125" s="645"/>
      <c r="AB125" s="645"/>
      <c r="AC125" s="645"/>
      <c r="AD125" s="645"/>
      <c r="AE125" s="645"/>
      <c r="AF125" s="645"/>
      <c r="AG125" s="645"/>
    </row>
    <row r="126" spans="5:33" ht="15" customHeight="1">
      <c r="E126" s="644"/>
      <c r="F126" s="1375" t="s">
        <v>1365</v>
      </c>
      <c r="G126" s="1376"/>
      <c r="H126" s="1376"/>
      <c r="I126" s="1376"/>
      <c r="J126" s="1376"/>
      <c r="K126" s="1376"/>
      <c r="L126" s="1377"/>
      <c r="M126" s="1279" t="s">
        <v>1351</v>
      </c>
      <c r="N126" s="1280"/>
      <c r="O126" s="1280"/>
      <c r="P126" s="1280"/>
      <c r="Q126" s="1280"/>
      <c r="R126" s="1280"/>
      <c r="S126" s="1280"/>
      <c r="T126" s="1281"/>
      <c r="X126" s="645"/>
      <c r="Y126" s="645"/>
      <c r="Z126" s="645"/>
      <c r="AA126" s="645"/>
      <c r="AB126" s="645"/>
      <c r="AC126" s="645"/>
      <c r="AD126" s="645"/>
      <c r="AE126" s="645"/>
      <c r="AF126" s="645"/>
      <c r="AG126" s="645"/>
    </row>
    <row r="127" spans="24:33" ht="6" customHeight="1">
      <c r="X127" s="645"/>
      <c r="Y127" s="645"/>
      <c r="Z127" s="645"/>
      <c r="AA127" s="645"/>
      <c r="AB127" s="645"/>
      <c r="AC127" s="645"/>
      <c r="AD127" s="645"/>
      <c r="AE127" s="645"/>
      <c r="AF127" s="645"/>
      <c r="AG127" s="645"/>
    </row>
    <row r="128" spans="4:42" s="95" customFormat="1" ht="15" customHeight="1">
      <c r="D128" s="95" t="s">
        <v>228</v>
      </c>
      <c r="F128" s="95" t="s">
        <v>417</v>
      </c>
      <c r="G128" s="95" t="s">
        <v>510</v>
      </c>
      <c r="H128" s="73" t="s">
        <v>525</v>
      </c>
      <c r="I128" s="95" t="s">
        <v>229</v>
      </c>
      <c r="J128" s="95" t="s">
        <v>526</v>
      </c>
      <c r="K128" s="95" t="s">
        <v>527</v>
      </c>
      <c r="L128" s="95" t="s">
        <v>528</v>
      </c>
      <c r="M128" s="95" t="s">
        <v>529</v>
      </c>
      <c r="N128" s="95" t="s">
        <v>230</v>
      </c>
      <c r="O128" s="95" t="s">
        <v>530</v>
      </c>
      <c r="P128" s="95" t="s">
        <v>500</v>
      </c>
      <c r="AP128" s="461"/>
    </row>
    <row r="129" s="95" customFormat="1" ht="7.5" customHeight="1">
      <c r="H129" s="73"/>
    </row>
    <row r="130" spans="1:37" ht="15" customHeight="1">
      <c r="A130" s="95"/>
      <c r="F130" s="454" t="s">
        <v>136</v>
      </c>
      <c r="G130" s="455"/>
      <c r="H130" s="455"/>
      <c r="I130" s="455"/>
      <c r="J130" s="456" t="s">
        <v>137</v>
      </c>
      <c r="K130" s="457"/>
      <c r="L130" s="264" t="s">
        <v>138</v>
      </c>
      <c r="M130" s="264"/>
      <c r="N130" s="264"/>
      <c r="O130" s="32"/>
      <c r="P130" s="457"/>
      <c r="Q130" s="264" t="s">
        <v>139</v>
      </c>
      <c r="R130" s="32"/>
      <c r="S130" s="264"/>
      <c r="T130" s="264"/>
      <c r="U130" s="264"/>
      <c r="V130" s="32"/>
      <c r="W130" s="457"/>
      <c r="X130" s="264" t="s">
        <v>140</v>
      </c>
      <c r="Y130" s="264"/>
      <c r="Z130" s="264"/>
      <c r="AA130" s="32"/>
      <c r="AB130" s="457"/>
      <c r="AC130" s="264" t="s">
        <v>142</v>
      </c>
      <c r="AD130" s="264"/>
      <c r="AE130" s="264"/>
      <c r="AF130" s="457"/>
      <c r="AG130" s="32"/>
      <c r="AH130" s="32"/>
      <c r="AI130" s="32"/>
      <c r="AJ130" s="32"/>
      <c r="AK130" s="92"/>
    </row>
    <row r="131" spans="6:37" ht="15" customHeight="1">
      <c r="F131" s="334" t="s">
        <v>143</v>
      </c>
      <c r="G131" s="335"/>
      <c r="H131" s="335"/>
      <c r="I131" s="335"/>
      <c r="J131" s="336" t="s">
        <v>622</v>
      </c>
      <c r="K131" s="337"/>
      <c r="L131" s="338" t="s">
        <v>144</v>
      </c>
      <c r="M131" s="338"/>
      <c r="N131" s="338"/>
      <c r="O131" s="252"/>
      <c r="P131" s="338"/>
      <c r="Q131" s="338" t="s">
        <v>135</v>
      </c>
      <c r="R131" s="252"/>
      <c r="S131" s="338"/>
      <c r="T131" s="338"/>
      <c r="U131" s="337"/>
      <c r="V131" s="338"/>
      <c r="W131" s="338"/>
      <c r="X131" s="338"/>
      <c r="Y131" s="338"/>
      <c r="Z131" s="339"/>
      <c r="AA131" s="340"/>
      <c r="AB131" s="341"/>
      <c r="AC131" s="340" t="s">
        <v>145</v>
      </c>
      <c r="AD131" s="340"/>
      <c r="AE131" s="340"/>
      <c r="AF131" s="340"/>
      <c r="AG131" s="340"/>
      <c r="AH131" s="340"/>
      <c r="AI131" s="340"/>
      <c r="AJ131" s="340"/>
      <c r="AK131" s="342"/>
    </row>
    <row r="132" spans="6:37" ht="15" customHeight="1">
      <c r="F132" s="334" t="s">
        <v>146</v>
      </c>
      <c r="G132" s="335"/>
      <c r="H132" s="335"/>
      <c r="I132" s="335"/>
      <c r="J132" s="336" t="s">
        <v>147</v>
      </c>
      <c r="K132" s="337"/>
      <c r="L132" s="338" t="s">
        <v>148</v>
      </c>
      <c r="M132" s="338"/>
      <c r="N132" s="338"/>
      <c r="O132" s="252"/>
      <c r="P132" s="338"/>
      <c r="Q132" s="338" t="s">
        <v>135</v>
      </c>
      <c r="R132" s="252"/>
      <c r="S132" s="338"/>
      <c r="T132" s="252"/>
      <c r="U132" s="338"/>
      <c r="V132" s="338"/>
      <c r="W132" s="338"/>
      <c r="X132" s="338"/>
      <c r="Y132" s="338"/>
      <c r="Z132" s="338"/>
      <c r="AA132" s="338"/>
      <c r="AB132" s="338"/>
      <c r="AC132" s="338"/>
      <c r="AD132" s="338"/>
      <c r="AE132" s="338"/>
      <c r="AF132" s="338"/>
      <c r="AG132" s="338"/>
      <c r="AH132" s="338"/>
      <c r="AI132" s="338"/>
      <c r="AJ132" s="338"/>
      <c r="AK132" s="343"/>
    </row>
    <row r="133" spans="6:37" ht="15" customHeight="1">
      <c r="F133" s="334" t="s">
        <v>149</v>
      </c>
      <c r="G133" s="335"/>
      <c r="H133" s="335"/>
      <c r="I133" s="335"/>
      <c r="J133" s="336" t="s">
        <v>259</v>
      </c>
      <c r="K133" s="253" t="s">
        <v>150</v>
      </c>
      <c r="L133" s="338"/>
      <c r="M133" s="252"/>
      <c r="N133" s="338"/>
      <c r="O133" s="905"/>
      <c r="P133" s="905"/>
      <c r="Q133" s="253" t="s">
        <v>151</v>
      </c>
      <c r="R133" s="252"/>
      <c r="S133" s="338"/>
      <c r="T133" s="253" t="s">
        <v>152</v>
      </c>
      <c r="U133" s="338"/>
      <c r="V133" s="252"/>
      <c r="W133" s="338"/>
      <c r="X133" s="905"/>
      <c r="Y133" s="905"/>
      <c r="Z133" s="253" t="s">
        <v>151</v>
      </c>
      <c r="AA133" s="252"/>
      <c r="AB133" s="338"/>
      <c r="AC133" s="344"/>
      <c r="AD133" s="344"/>
      <c r="AE133" s="344"/>
      <c r="AF133" s="344"/>
      <c r="AG133" s="344"/>
      <c r="AH133" s="344"/>
      <c r="AI133" s="344"/>
      <c r="AJ133" s="344"/>
      <c r="AK133" s="343"/>
    </row>
    <row r="134" spans="6:37" ht="15" customHeight="1">
      <c r="F134" s="334" t="s">
        <v>153</v>
      </c>
      <c r="G134" s="335"/>
      <c r="H134" s="335"/>
      <c r="I134" s="335"/>
      <c r="J134" s="336" t="s">
        <v>154</v>
      </c>
      <c r="K134" s="337"/>
      <c r="L134" s="338" t="s">
        <v>155</v>
      </c>
      <c r="M134" s="338"/>
      <c r="N134" s="338"/>
      <c r="O134" s="253" t="s">
        <v>156</v>
      </c>
      <c r="P134" s="338"/>
      <c r="Q134" s="253" t="s">
        <v>1188</v>
      </c>
      <c r="R134" s="252"/>
      <c r="S134" s="338"/>
      <c r="T134" s="252"/>
      <c r="U134" s="338"/>
      <c r="V134" s="338"/>
      <c r="W134" s="253" t="s">
        <v>157</v>
      </c>
      <c r="X134" s="338"/>
      <c r="Y134" s="338"/>
      <c r="Z134" s="338"/>
      <c r="AA134" s="253"/>
      <c r="AB134" s="337"/>
      <c r="AC134" s="338" t="s">
        <v>135</v>
      </c>
      <c r="AD134" s="252"/>
      <c r="AE134" s="252"/>
      <c r="AF134" s="338"/>
      <c r="AG134" s="338"/>
      <c r="AH134" s="338"/>
      <c r="AI134" s="338"/>
      <c r="AJ134" s="338"/>
      <c r="AK134" s="343"/>
    </row>
    <row r="135" spans="6:37" ht="15" customHeight="1">
      <c r="F135" s="334" t="s">
        <v>158</v>
      </c>
      <c r="G135" s="335"/>
      <c r="H135" s="335"/>
      <c r="I135" s="335"/>
      <c r="J135" s="336" t="s">
        <v>147</v>
      </c>
      <c r="K135" s="337"/>
      <c r="L135" s="338" t="s">
        <v>159</v>
      </c>
      <c r="M135" s="338"/>
      <c r="N135" s="338"/>
      <c r="O135" s="338"/>
      <c r="P135" s="338"/>
      <c r="Q135" s="252"/>
      <c r="R135" s="338"/>
      <c r="S135" s="338"/>
      <c r="T135" s="338" t="s">
        <v>160</v>
      </c>
      <c r="U135" s="252"/>
      <c r="V135" s="252"/>
      <c r="W135" s="252"/>
      <c r="X135" s="252"/>
      <c r="Y135" s="252"/>
      <c r="Z135" s="338"/>
      <c r="AA135" s="252"/>
      <c r="AB135" s="337"/>
      <c r="AC135" s="338" t="s">
        <v>161</v>
      </c>
      <c r="AD135" s="338"/>
      <c r="AE135" s="338"/>
      <c r="AF135" s="252"/>
      <c r="AG135" s="338"/>
      <c r="AH135" s="338"/>
      <c r="AI135" s="338"/>
      <c r="AJ135" s="338"/>
      <c r="AK135" s="343"/>
    </row>
    <row r="136" spans="6:37" ht="15" customHeight="1">
      <c r="F136" s="334" t="s">
        <v>1352</v>
      </c>
      <c r="G136" s="335"/>
      <c r="H136" s="335"/>
      <c r="I136" s="335"/>
      <c r="J136" s="336" t="s">
        <v>137</v>
      </c>
      <c r="K136" s="648" t="s">
        <v>1133</v>
      </c>
      <c r="L136" s="904"/>
      <c r="M136" s="904"/>
      <c r="N136" s="904"/>
      <c r="O136" s="904"/>
      <c r="P136" s="904"/>
      <c r="Q136" s="904"/>
      <c r="R136" s="904"/>
      <c r="S136" s="904"/>
      <c r="T136" s="904"/>
      <c r="U136" s="904"/>
      <c r="V136" s="904"/>
      <c r="W136" s="904"/>
      <c r="X136" s="904"/>
      <c r="Y136" s="904"/>
      <c r="Z136" s="904"/>
      <c r="AA136" s="904"/>
      <c r="AB136" s="904"/>
      <c r="AC136" s="904"/>
      <c r="AD136" s="904"/>
      <c r="AE136" s="904"/>
      <c r="AF136" s="904"/>
      <c r="AG136" s="904"/>
      <c r="AH136" s="904"/>
      <c r="AI136" s="904"/>
      <c r="AJ136" s="904"/>
      <c r="AK136" s="647" t="s">
        <v>1354</v>
      </c>
    </row>
    <row r="137" spans="6:37" ht="15" customHeight="1">
      <c r="F137" s="334" t="s">
        <v>1353</v>
      </c>
      <c r="G137" s="335"/>
      <c r="H137" s="335"/>
      <c r="I137" s="335"/>
      <c r="J137" s="336" t="s">
        <v>137</v>
      </c>
      <c r="K137" s="648" t="s">
        <v>1133</v>
      </c>
      <c r="L137" s="904"/>
      <c r="M137" s="904"/>
      <c r="N137" s="904"/>
      <c r="O137" s="904"/>
      <c r="P137" s="904"/>
      <c r="Q137" s="904"/>
      <c r="R137" s="904"/>
      <c r="S137" s="904"/>
      <c r="T137" s="904"/>
      <c r="U137" s="904"/>
      <c r="V137" s="904"/>
      <c r="W137" s="904"/>
      <c r="X137" s="904"/>
      <c r="Y137" s="904"/>
      <c r="Z137" s="904"/>
      <c r="AA137" s="904"/>
      <c r="AB137" s="904"/>
      <c r="AC137" s="904"/>
      <c r="AD137" s="904"/>
      <c r="AE137" s="904"/>
      <c r="AF137" s="904"/>
      <c r="AG137" s="904"/>
      <c r="AH137" s="904"/>
      <c r="AI137" s="904"/>
      <c r="AJ137" s="904"/>
      <c r="AK137" s="647" t="s">
        <v>1354</v>
      </c>
    </row>
    <row r="138" spans="6:37" ht="15" customHeight="1">
      <c r="F138" s="345" t="s">
        <v>162</v>
      </c>
      <c r="G138" s="346"/>
      <c r="H138" s="346"/>
      <c r="I138" s="346"/>
      <c r="J138" s="347" t="s">
        <v>147</v>
      </c>
      <c r="K138" s="348" t="s">
        <v>163</v>
      </c>
      <c r="L138" s="1298"/>
      <c r="M138" s="1298"/>
      <c r="N138" s="1298"/>
      <c r="O138" s="1298"/>
      <c r="P138" s="1298"/>
      <c r="Q138" s="1298"/>
      <c r="R138" s="1298"/>
      <c r="S138" s="1298"/>
      <c r="T138" s="1298"/>
      <c r="U138" s="1298"/>
      <c r="V138" s="1298"/>
      <c r="W138" s="1298"/>
      <c r="X138" s="1298"/>
      <c r="Y138" s="1298"/>
      <c r="Z138" s="1298"/>
      <c r="AA138" s="1298"/>
      <c r="AB138" s="1298"/>
      <c r="AC138" s="1298"/>
      <c r="AD138" s="1298"/>
      <c r="AE138" s="1298"/>
      <c r="AF138" s="1298"/>
      <c r="AG138" s="1298"/>
      <c r="AH138" s="1298"/>
      <c r="AI138" s="1298"/>
      <c r="AJ138" s="1298"/>
      <c r="AK138" s="349" t="s">
        <v>164</v>
      </c>
    </row>
    <row r="139" ht="15" customHeight="1">
      <c r="F139" s="67" t="s">
        <v>947</v>
      </c>
    </row>
    <row r="140" spans="7:38" ht="15" customHeight="1">
      <c r="G140" s="1080" t="s">
        <v>1366</v>
      </c>
      <c r="H140" s="1080"/>
      <c r="I140" s="1080"/>
      <c r="J140" s="1080"/>
      <c r="K140" s="1080"/>
      <c r="L140" s="1080"/>
      <c r="M140" s="1080"/>
      <c r="N140" s="1080"/>
      <c r="O140" s="1080"/>
      <c r="P140" s="1080"/>
      <c r="Q140" s="1080"/>
      <c r="R140" s="1080"/>
      <c r="S140" s="1080"/>
      <c r="T140" s="1080"/>
      <c r="U140" s="1080"/>
      <c r="V140" s="1080"/>
      <c r="W140" s="1080"/>
      <c r="X140" s="1080"/>
      <c r="Y140" s="1080"/>
      <c r="Z140" s="1080"/>
      <c r="AA140" s="1080"/>
      <c r="AB140" s="1080"/>
      <c r="AC140" s="1080"/>
      <c r="AD140" s="1080"/>
      <c r="AE140" s="1080"/>
      <c r="AF140" s="1080"/>
      <c r="AG140" s="1080"/>
      <c r="AH140" s="1080"/>
      <c r="AI140" s="1080"/>
      <c r="AJ140" s="1080"/>
      <c r="AK140" s="1080"/>
      <c r="AL140" s="1080"/>
    </row>
    <row r="141" spans="7:38" ht="15" customHeight="1">
      <c r="G141" s="1080"/>
      <c r="H141" s="1080"/>
      <c r="I141" s="1080"/>
      <c r="J141" s="1080"/>
      <c r="K141" s="1080"/>
      <c r="L141" s="1080"/>
      <c r="M141" s="1080"/>
      <c r="N141" s="1080"/>
      <c r="O141" s="1080"/>
      <c r="P141" s="1080"/>
      <c r="Q141" s="1080"/>
      <c r="R141" s="1080"/>
      <c r="S141" s="1080"/>
      <c r="T141" s="1080"/>
      <c r="U141" s="1080"/>
      <c r="V141" s="1080"/>
      <c r="W141" s="1080"/>
      <c r="X141" s="1080"/>
      <c r="Y141" s="1080"/>
      <c r="Z141" s="1080"/>
      <c r="AA141" s="1080"/>
      <c r="AB141" s="1080"/>
      <c r="AC141" s="1080"/>
      <c r="AD141" s="1080"/>
      <c r="AE141" s="1080"/>
      <c r="AF141" s="1080"/>
      <c r="AG141" s="1080"/>
      <c r="AH141" s="1080"/>
      <c r="AI141" s="1080"/>
      <c r="AJ141" s="1080"/>
      <c r="AK141" s="1080"/>
      <c r="AL141" s="1080"/>
    </row>
    <row r="142" spans="7:38" ht="3.75" customHeight="1">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2"/>
      <c r="AL142" s="652"/>
    </row>
    <row r="143" spans="3:24" s="95" customFormat="1" ht="15" customHeight="1">
      <c r="C143" s="95" t="s">
        <v>231</v>
      </c>
      <c r="E143" s="95" t="s">
        <v>417</v>
      </c>
      <c r="F143" s="95" t="s">
        <v>510</v>
      </c>
      <c r="G143" s="95" t="s">
        <v>524</v>
      </c>
      <c r="H143" s="95" t="s">
        <v>544</v>
      </c>
      <c r="X143" s="637"/>
    </row>
    <row r="144" s="95" customFormat="1" ht="6" customHeight="1">
      <c r="C144" s="73"/>
    </row>
    <row r="145" spans="4:9" s="95" customFormat="1" ht="15" customHeight="1">
      <c r="D145" s="95" t="s">
        <v>232</v>
      </c>
      <c r="F145" s="95" t="s">
        <v>545</v>
      </c>
      <c r="G145" s="95" t="s">
        <v>510</v>
      </c>
      <c r="H145" s="95" t="s">
        <v>546</v>
      </c>
      <c r="I145" s="95" t="s">
        <v>547</v>
      </c>
    </row>
    <row r="146" ht="6" customHeight="1"/>
    <row r="147" spans="6:27" ht="15" customHeight="1">
      <c r="F147" s="1" t="s">
        <v>545</v>
      </c>
      <c r="G147" s="1" t="s">
        <v>510</v>
      </c>
      <c r="H147" s="1" t="s">
        <v>548</v>
      </c>
      <c r="I147" s="1" t="s">
        <v>533</v>
      </c>
      <c r="J147" s="1" t="s">
        <v>233</v>
      </c>
      <c r="K147" s="1287">
        <f>IF('【基本情報】'!F26="","",('【基本情報】'!C26&amp;'【基本情報】'!F26&amp;"年"&amp;'【基本情報】'!I26&amp;"月"&amp;'【基本情報】'!L26&amp;"日"))</f>
      </c>
      <c r="L147" s="1287"/>
      <c r="M147" s="1287"/>
      <c r="N147" s="1287"/>
      <c r="O147" s="1287"/>
      <c r="P147" s="1287"/>
      <c r="Q147" s="1287"/>
      <c r="R147" s="257" t="s">
        <v>234</v>
      </c>
      <c r="S147" s="258" t="s">
        <v>235</v>
      </c>
      <c r="T147" s="1287">
        <f>IF('【基本情報】'!U26="","",('【基本情報】'!R26&amp;'【基本情報】'!U26&amp;"年"&amp;'【基本情報】'!X26&amp;"月"&amp;'【基本情報】'!AA26&amp;"日"))</f>
      </c>
      <c r="U147" s="1287"/>
      <c r="V147" s="1287"/>
      <c r="W147" s="1287"/>
      <c r="X147" s="1287"/>
      <c r="Y147" s="1287"/>
      <c r="Z147" s="1287"/>
      <c r="AA147" s="1" t="s">
        <v>236</v>
      </c>
    </row>
    <row r="148" spans="6:37" ht="15" customHeight="1">
      <c r="F148" s="831" t="s">
        <v>830</v>
      </c>
      <c r="G148" s="832"/>
      <c r="H148" s="832"/>
      <c r="I148" s="832"/>
      <c r="J148" s="832"/>
      <c r="K148" s="832"/>
      <c r="L148" s="832"/>
      <c r="M148" s="832"/>
      <c r="N148" s="832"/>
      <c r="O148" s="832"/>
      <c r="P148" s="832"/>
      <c r="Q148" s="832"/>
      <c r="R148" s="833"/>
      <c r="S148" s="831" t="s">
        <v>784</v>
      </c>
      <c r="T148" s="832"/>
      <c r="U148" s="832"/>
      <c r="V148" s="832"/>
      <c r="W148" s="832"/>
      <c r="X148" s="832"/>
      <c r="Y148" s="832"/>
      <c r="Z148" s="832"/>
      <c r="AA148" s="832"/>
      <c r="AB148" s="832"/>
      <c r="AC148" s="832"/>
      <c r="AD148" s="833"/>
      <c r="AE148" s="831" t="s">
        <v>776</v>
      </c>
      <c r="AF148" s="832"/>
      <c r="AG148" s="832"/>
      <c r="AH148" s="832"/>
      <c r="AI148" s="832"/>
      <c r="AJ148" s="832"/>
      <c r="AK148" s="833"/>
    </row>
    <row r="149" spans="6:37" ht="15" customHeight="1">
      <c r="F149" s="834"/>
      <c r="G149" s="835"/>
      <c r="H149" s="835"/>
      <c r="I149" s="835"/>
      <c r="J149" s="835"/>
      <c r="K149" s="835"/>
      <c r="L149" s="835"/>
      <c r="M149" s="835"/>
      <c r="N149" s="835"/>
      <c r="O149" s="835"/>
      <c r="P149" s="835"/>
      <c r="Q149" s="835"/>
      <c r="R149" s="836"/>
      <c r="S149" s="834"/>
      <c r="T149" s="835"/>
      <c r="U149" s="835"/>
      <c r="V149" s="835"/>
      <c r="W149" s="835"/>
      <c r="X149" s="835"/>
      <c r="Y149" s="835"/>
      <c r="Z149" s="835"/>
      <c r="AA149" s="835"/>
      <c r="AB149" s="835"/>
      <c r="AC149" s="835"/>
      <c r="AD149" s="836"/>
      <c r="AE149" s="834" t="s">
        <v>396</v>
      </c>
      <c r="AF149" s="835"/>
      <c r="AG149" s="835"/>
      <c r="AH149" s="835"/>
      <c r="AI149" s="835"/>
      <c r="AJ149" s="835"/>
      <c r="AK149" s="836"/>
    </row>
    <row r="150" spans="6:37" ht="15" customHeight="1">
      <c r="F150" s="1100" t="s">
        <v>775</v>
      </c>
      <c r="G150" s="1101"/>
      <c r="H150" s="1236" t="s">
        <v>1427</v>
      </c>
      <c r="I150" s="1237"/>
      <c r="J150" s="1237"/>
      <c r="K150" s="1238"/>
      <c r="L150" s="582" t="s">
        <v>551</v>
      </c>
      <c r="M150" s="583" t="s">
        <v>774</v>
      </c>
      <c r="N150" s="583" t="s">
        <v>1133</v>
      </c>
      <c r="O150" s="583" t="s">
        <v>1135</v>
      </c>
      <c r="P150" s="583" t="s">
        <v>1136</v>
      </c>
      <c r="Q150" s="583" t="s">
        <v>1137</v>
      </c>
      <c r="R150" s="584" t="s">
        <v>131</v>
      </c>
      <c r="S150" s="1293"/>
      <c r="T150" s="1278"/>
      <c r="U150" s="1278"/>
      <c r="V150" s="1278"/>
      <c r="W150" s="1267" t="s">
        <v>1140</v>
      </c>
      <c r="X150" s="1267"/>
      <c r="Y150" s="1278"/>
      <c r="Z150" s="1278"/>
      <c r="AA150" s="1278"/>
      <c r="AB150" s="1278"/>
      <c r="AC150" s="1480" t="s">
        <v>1141</v>
      </c>
      <c r="AD150" s="1481"/>
      <c r="AE150" s="1282"/>
      <c r="AF150" s="1283"/>
      <c r="AG150" s="1283"/>
      <c r="AH150" s="1283"/>
      <c r="AI150" s="41" t="s">
        <v>879</v>
      </c>
      <c r="AJ150" s="41"/>
      <c r="AK150" s="42"/>
    </row>
    <row r="151" spans="6:37" ht="15" customHeight="1">
      <c r="F151" s="1102"/>
      <c r="G151" s="1103"/>
      <c r="H151" s="1239"/>
      <c r="I151" s="758"/>
      <c r="J151" s="758"/>
      <c r="K151" s="1240"/>
      <c r="L151" s="582" t="s">
        <v>551</v>
      </c>
      <c r="M151" s="583" t="s">
        <v>774</v>
      </c>
      <c r="N151" s="583" t="s">
        <v>1132</v>
      </c>
      <c r="O151" s="583" t="s">
        <v>1138</v>
      </c>
      <c r="P151" s="583" t="s">
        <v>1136</v>
      </c>
      <c r="Q151" s="583" t="s">
        <v>1137</v>
      </c>
      <c r="R151" s="584" t="s">
        <v>1134</v>
      </c>
      <c r="S151" s="1478"/>
      <c r="T151" s="1479"/>
      <c r="U151" s="1479"/>
      <c r="V151" s="1479"/>
      <c r="W151" s="1267" t="s">
        <v>1140</v>
      </c>
      <c r="X151" s="1267"/>
      <c r="Y151" s="1278"/>
      <c r="Z151" s="1278"/>
      <c r="AA151" s="1278"/>
      <c r="AB151" s="1278"/>
      <c r="AC151" s="1480" t="s">
        <v>1141</v>
      </c>
      <c r="AD151" s="1481"/>
      <c r="AE151" s="1282"/>
      <c r="AF151" s="1283"/>
      <c r="AG151" s="1283"/>
      <c r="AH151" s="1283"/>
      <c r="AI151" s="41" t="s">
        <v>879</v>
      </c>
      <c r="AJ151" s="41"/>
      <c r="AK151" s="42"/>
    </row>
    <row r="152" spans="6:37" ht="15" customHeight="1">
      <c r="F152" s="1102"/>
      <c r="G152" s="1103"/>
      <c r="H152" s="1239"/>
      <c r="I152" s="758"/>
      <c r="J152" s="758"/>
      <c r="K152" s="1240"/>
      <c r="L152" s="87"/>
      <c r="M152" s="88" t="s">
        <v>533</v>
      </c>
      <c r="N152" s="88"/>
      <c r="O152" s="88"/>
      <c r="P152" s="88"/>
      <c r="Q152" s="88" t="s">
        <v>774</v>
      </c>
      <c r="R152" s="89"/>
      <c r="S152" s="1120"/>
      <c r="T152" s="1121"/>
      <c r="U152" s="1121"/>
      <c r="V152" s="1121"/>
      <c r="W152" s="1256" t="s">
        <v>1140</v>
      </c>
      <c r="X152" s="1256"/>
      <c r="Y152" s="1121"/>
      <c r="Z152" s="1121"/>
      <c r="AA152" s="1121"/>
      <c r="AB152" s="1121"/>
      <c r="AC152" s="1272" t="s">
        <v>1141</v>
      </c>
      <c r="AD152" s="1273"/>
      <c r="AE152" s="1282"/>
      <c r="AF152" s="1283"/>
      <c r="AG152" s="1283"/>
      <c r="AH152" s="1283"/>
      <c r="AI152" s="41" t="s">
        <v>879</v>
      </c>
      <c r="AJ152" s="41"/>
      <c r="AK152" s="42"/>
    </row>
    <row r="153" spans="6:37" ht="15" customHeight="1">
      <c r="F153" s="1102"/>
      <c r="G153" s="1103"/>
      <c r="H153" s="1246"/>
      <c r="I153" s="1247"/>
      <c r="J153" s="1247"/>
      <c r="K153" s="1248"/>
      <c r="L153" s="77"/>
      <c r="M153" s="78"/>
      <c r="N153" s="78"/>
      <c r="O153" s="78" t="s">
        <v>540</v>
      </c>
      <c r="P153" s="78"/>
      <c r="Q153" s="78"/>
      <c r="R153" s="79"/>
      <c r="S153" s="1275">
        <f>IF(SUM(S150:V152)=0,"",SUM(S150:V152))</f>
      </c>
      <c r="T153" s="1276"/>
      <c r="U153" s="1276"/>
      <c r="V153" s="1276"/>
      <c r="W153" s="1255" t="s">
        <v>1139</v>
      </c>
      <c r="X153" s="1255"/>
      <c r="Y153" s="1276">
        <f>IF(SUM(Y150:AB152)=0,"",SUM(Y150:AB152))</f>
      </c>
      <c r="Z153" s="1276"/>
      <c r="AA153" s="1276"/>
      <c r="AB153" s="1276"/>
      <c r="AC153" s="1272" t="s">
        <v>1141</v>
      </c>
      <c r="AD153" s="1273"/>
      <c r="AE153" s="1275">
        <f>IF(SUM(AE150:AH152)=0,"",SUM(AE150:AH152))</f>
      </c>
      <c r="AF153" s="1276"/>
      <c r="AG153" s="1276"/>
      <c r="AH153" s="1276"/>
      <c r="AI153" s="41" t="s">
        <v>879</v>
      </c>
      <c r="AJ153" s="41"/>
      <c r="AK153" s="42"/>
    </row>
    <row r="154" spans="6:37" ht="15" customHeight="1">
      <c r="F154" s="1102"/>
      <c r="G154" s="1103"/>
      <c r="H154" s="1122" t="s">
        <v>1367</v>
      </c>
      <c r="I154" s="1123"/>
      <c r="J154" s="1123"/>
      <c r="K154" s="1124"/>
      <c r="L154" s="36"/>
      <c r="M154" s="1" t="s">
        <v>780</v>
      </c>
      <c r="Q154" s="1" t="s">
        <v>781</v>
      </c>
      <c r="R154" s="97"/>
      <c r="S154" s="1252"/>
      <c r="T154" s="1253"/>
      <c r="U154" s="1253"/>
      <c r="V154" s="1253"/>
      <c r="W154" s="1255" t="s">
        <v>1110</v>
      </c>
      <c r="X154" s="1255"/>
      <c r="Y154" s="1245"/>
      <c r="Z154" s="1245"/>
      <c r="AA154" s="1245"/>
      <c r="AB154" s="1245"/>
      <c r="AC154" s="1270" t="s">
        <v>237</v>
      </c>
      <c r="AD154" s="1271"/>
      <c r="AE154" s="1252"/>
      <c r="AF154" s="1253"/>
      <c r="AG154" s="1253"/>
      <c r="AH154" s="1253"/>
      <c r="AI154" s="41" t="s">
        <v>879</v>
      </c>
      <c r="AJ154" s="41"/>
      <c r="AK154" s="42"/>
    </row>
    <row r="155" spans="6:37" ht="15" customHeight="1">
      <c r="F155" s="1102"/>
      <c r="G155" s="1103"/>
      <c r="H155" s="1261"/>
      <c r="I155" s="1262"/>
      <c r="J155" s="1262"/>
      <c r="K155" s="1263"/>
      <c r="L155" s="43"/>
      <c r="M155" s="88" t="s">
        <v>782</v>
      </c>
      <c r="N155" s="88"/>
      <c r="O155" s="88" t="s">
        <v>783</v>
      </c>
      <c r="P155" s="88"/>
      <c r="Q155" s="88" t="s">
        <v>238</v>
      </c>
      <c r="R155" s="89"/>
      <c r="S155" s="1252"/>
      <c r="T155" s="1253"/>
      <c r="U155" s="1253"/>
      <c r="V155" s="1253"/>
      <c r="W155" s="1255" t="s">
        <v>1110</v>
      </c>
      <c r="X155" s="1255"/>
      <c r="Y155" s="1245"/>
      <c r="Z155" s="1245"/>
      <c r="AA155" s="1245"/>
      <c r="AB155" s="1245"/>
      <c r="AC155" s="1270" t="s">
        <v>239</v>
      </c>
      <c r="AD155" s="1271"/>
      <c r="AE155" s="1252"/>
      <c r="AF155" s="1253"/>
      <c r="AG155" s="1253"/>
      <c r="AH155" s="1253"/>
      <c r="AI155" s="41" t="s">
        <v>879</v>
      </c>
      <c r="AJ155" s="41"/>
      <c r="AK155" s="42"/>
    </row>
    <row r="156" spans="6:37" ht="15" customHeight="1">
      <c r="F156" s="1102"/>
      <c r="G156" s="1103"/>
      <c r="H156" s="1261"/>
      <c r="I156" s="1262"/>
      <c r="J156" s="1262"/>
      <c r="K156" s="1263"/>
      <c r="L156" s="1100" t="s">
        <v>779</v>
      </c>
      <c r="M156" s="1101"/>
      <c r="N156" s="1264" t="s">
        <v>1079</v>
      </c>
      <c r="O156" s="1265"/>
      <c r="P156" s="1265"/>
      <c r="Q156" s="1265"/>
      <c r="R156" s="1266"/>
      <c r="S156" s="1252"/>
      <c r="T156" s="1253"/>
      <c r="U156" s="1253"/>
      <c r="V156" s="1253"/>
      <c r="W156" s="1254" t="s">
        <v>1110</v>
      </c>
      <c r="X156" s="1254"/>
      <c r="Y156" s="1245"/>
      <c r="Z156" s="1245"/>
      <c r="AA156" s="1245"/>
      <c r="AB156" s="1245"/>
      <c r="AC156" s="1268" t="str">
        <f>SUBSTITUTE(W156,"（","）")</f>
        <v>ha）</v>
      </c>
      <c r="AD156" s="1269"/>
      <c r="AE156" s="1252"/>
      <c r="AF156" s="1253"/>
      <c r="AG156" s="1253"/>
      <c r="AH156" s="1253"/>
      <c r="AI156" s="41" t="s">
        <v>879</v>
      </c>
      <c r="AJ156" s="41"/>
      <c r="AK156" s="42"/>
    </row>
    <row r="157" spans="6:37" ht="15" customHeight="1">
      <c r="F157" s="1102"/>
      <c r="G157" s="1103"/>
      <c r="H157" s="1261"/>
      <c r="I157" s="1262"/>
      <c r="J157" s="1262"/>
      <c r="K157" s="1263"/>
      <c r="L157" s="1102"/>
      <c r="M157" s="1103"/>
      <c r="N157" s="1264" t="s">
        <v>1080</v>
      </c>
      <c r="O157" s="1265"/>
      <c r="P157" s="1265"/>
      <c r="Q157" s="1265"/>
      <c r="R157" s="1266"/>
      <c r="S157" s="1252"/>
      <c r="T157" s="1253"/>
      <c r="U157" s="1253"/>
      <c r="V157" s="1253"/>
      <c r="W157" s="1254" t="s">
        <v>1110</v>
      </c>
      <c r="X157" s="1254"/>
      <c r="Y157" s="1245"/>
      <c r="Z157" s="1245"/>
      <c r="AA157" s="1245"/>
      <c r="AB157" s="1245"/>
      <c r="AC157" s="1268" t="str">
        <f>SUBSTITUTE(W157,"（","）")</f>
        <v>ha）</v>
      </c>
      <c r="AD157" s="1269"/>
      <c r="AE157" s="1252"/>
      <c r="AF157" s="1253"/>
      <c r="AG157" s="1253"/>
      <c r="AH157" s="1253"/>
      <c r="AI157" s="41" t="s">
        <v>879</v>
      </c>
      <c r="AJ157" s="41"/>
      <c r="AK157" s="42"/>
    </row>
    <row r="158" spans="6:37" ht="15" customHeight="1">
      <c r="F158" s="1102"/>
      <c r="G158" s="1103"/>
      <c r="H158" s="1261"/>
      <c r="I158" s="1262"/>
      <c r="J158" s="1262"/>
      <c r="K158" s="1263"/>
      <c r="L158" s="1102"/>
      <c r="M158" s="1103"/>
      <c r="N158" s="1264" t="s">
        <v>1109</v>
      </c>
      <c r="O158" s="1265"/>
      <c r="P158" s="1265"/>
      <c r="Q158" s="1265"/>
      <c r="R158" s="1266"/>
      <c r="S158" s="1252"/>
      <c r="T158" s="1253"/>
      <c r="U158" s="1253"/>
      <c r="V158" s="1253"/>
      <c r="W158" s="1254" t="s">
        <v>1110</v>
      </c>
      <c r="X158" s="1254"/>
      <c r="Y158" s="1245"/>
      <c r="Z158" s="1245"/>
      <c r="AA158" s="1245"/>
      <c r="AB158" s="1245"/>
      <c r="AC158" s="1268" t="str">
        <f>SUBSTITUTE(W158,"（","）")</f>
        <v>ha）</v>
      </c>
      <c r="AD158" s="1269"/>
      <c r="AE158" s="1252"/>
      <c r="AF158" s="1253"/>
      <c r="AG158" s="1253"/>
      <c r="AH158" s="1253"/>
      <c r="AI158" s="41" t="s">
        <v>879</v>
      </c>
      <c r="AJ158" s="41"/>
      <c r="AK158" s="42"/>
    </row>
    <row r="159" spans="6:37" ht="15" customHeight="1">
      <c r="F159" s="1102"/>
      <c r="G159" s="1103"/>
      <c r="H159" s="1261"/>
      <c r="I159" s="1262"/>
      <c r="J159" s="1262"/>
      <c r="K159" s="1263"/>
      <c r="L159" s="1104"/>
      <c r="M159" s="1105"/>
      <c r="N159" s="1264"/>
      <c r="O159" s="1265"/>
      <c r="P159" s="1265"/>
      <c r="Q159" s="1265"/>
      <c r="R159" s="1266"/>
      <c r="S159" s="1252"/>
      <c r="T159" s="1253"/>
      <c r="U159" s="1253"/>
      <c r="V159" s="1253"/>
      <c r="W159" s="1254" t="s">
        <v>1110</v>
      </c>
      <c r="X159" s="1254"/>
      <c r="Y159" s="1245"/>
      <c r="Z159" s="1245"/>
      <c r="AA159" s="1245"/>
      <c r="AB159" s="1245"/>
      <c r="AC159" s="1268" t="str">
        <f>SUBSTITUTE(W159,"（","）")</f>
        <v>ha）</v>
      </c>
      <c r="AD159" s="1269"/>
      <c r="AE159" s="1252"/>
      <c r="AF159" s="1253"/>
      <c r="AG159" s="1253"/>
      <c r="AH159" s="1253"/>
      <c r="AI159" s="41" t="s">
        <v>879</v>
      </c>
      <c r="AJ159" s="41"/>
      <c r="AK159" s="42"/>
    </row>
    <row r="160" spans="6:37" ht="15" customHeight="1">
      <c r="F160" s="1102"/>
      <c r="G160" s="1103"/>
      <c r="H160" s="1125"/>
      <c r="I160" s="1126"/>
      <c r="J160" s="1126"/>
      <c r="K160" s="1127"/>
      <c r="L160" s="44"/>
      <c r="M160" s="45"/>
      <c r="N160" s="85"/>
      <c r="O160" s="85" t="s">
        <v>540</v>
      </c>
      <c r="P160" s="85"/>
      <c r="Q160" s="85"/>
      <c r="R160" s="84"/>
      <c r="S160" s="1275">
        <f>IF(SUMIF(W154:W159,"ha（",S154:S159)=0,"",SUMIF(W154:W159,"ha（",S154:S159))</f>
      </c>
      <c r="T160" s="1276"/>
      <c r="U160" s="1276"/>
      <c r="V160" s="1276"/>
      <c r="W160" s="1257" t="s">
        <v>1111</v>
      </c>
      <c r="X160" s="1257"/>
      <c r="Y160" s="1274">
        <f>IF(SUMIF(W154:W159,"ha（",Y154:Y159)=0,"",SUMIF(W154:W159,"ha（",Y154:Y159))</f>
      </c>
      <c r="Z160" s="1274"/>
      <c r="AA160" s="1274"/>
      <c r="AB160" s="1274"/>
      <c r="AC160" s="1270" t="s">
        <v>237</v>
      </c>
      <c r="AD160" s="1271"/>
      <c r="AE160" s="1275">
        <f>IF(SUM(AE154:AH159)=0,"",SUM(AE154:AH159))</f>
      </c>
      <c r="AF160" s="1276"/>
      <c r="AG160" s="1276"/>
      <c r="AH160" s="1276"/>
      <c r="AI160" s="41" t="s">
        <v>879</v>
      </c>
      <c r="AJ160" s="41"/>
      <c r="AK160" s="42"/>
    </row>
    <row r="161" spans="6:37" ht="15" customHeight="1">
      <c r="F161" s="1104"/>
      <c r="G161" s="1105"/>
      <c r="H161" s="43" t="s">
        <v>1368</v>
      </c>
      <c r="I161" s="94"/>
      <c r="J161" s="94"/>
      <c r="K161" s="94"/>
      <c r="L161" s="94"/>
      <c r="M161" s="94"/>
      <c r="N161" s="94" t="s">
        <v>130</v>
      </c>
      <c r="O161" s="1471" t="s">
        <v>1048</v>
      </c>
      <c r="P161" s="1471"/>
      <c r="Q161" s="1471"/>
      <c r="R161" s="46" t="s">
        <v>131</v>
      </c>
      <c r="S161" s="1252"/>
      <c r="T161" s="1253"/>
      <c r="U161" s="1253"/>
      <c r="V161" s="1253"/>
      <c r="W161" s="1254" t="s">
        <v>1112</v>
      </c>
      <c r="X161" s="1254"/>
      <c r="Y161" s="1253"/>
      <c r="Z161" s="1253"/>
      <c r="AA161" s="1253"/>
      <c r="AB161" s="1253"/>
      <c r="AC161" s="1268" t="str">
        <f>SUBSTITUTE(W161,"（","）")</f>
        <v>ｍ）</v>
      </c>
      <c r="AD161" s="1269"/>
      <c r="AE161" s="1252"/>
      <c r="AF161" s="1253"/>
      <c r="AG161" s="1253"/>
      <c r="AH161" s="1253"/>
      <c r="AI161" s="41" t="s">
        <v>879</v>
      </c>
      <c r="AJ161" s="41"/>
      <c r="AK161" s="42"/>
    </row>
    <row r="162" spans="6:37" ht="15" customHeight="1">
      <c r="F162" s="43" t="s">
        <v>812</v>
      </c>
      <c r="G162" s="94"/>
      <c r="H162" s="94"/>
      <c r="I162" s="94"/>
      <c r="J162" s="94"/>
      <c r="K162" s="94"/>
      <c r="L162" s="94" t="s">
        <v>233</v>
      </c>
      <c r="M162" s="1361"/>
      <c r="N162" s="1361"/>
      <c r="O162" s="1361"/>
      <c r="P162" s="1361"/>
      <c r="Q162" s="1361"/>
      <c r="R162" s="46" t="s">
        <v>236</v>
      </c>
      <c r="S162" s="1252"/>
      <c r="T162" s="1253"/>
      <c r="U162" s="1253"/>
      <c r="V162" s="1253"/>
      <c r="W162" s="1254" t="s">
        <v>1142</v>
      </c>
      <c r="X162" s="1254"/>
      <c r="Y162" s="1253"/>
      <c r="Z162" s="1253"/>
      <c r="AA162" s="1253"/>
      <c r="AB162" s="1253"/>
      <c r="AC162" s="1268" t="str">
        <f>SUBSTITUTE(W162,"（","）")</f>
        <v>㎥）</v>
      </c>
      <c r="AD162" s="1269"/>
      <c r="AE162" s="1252"/>
      <c r="AF162" s="1253"/>
      <c r="AG162" s="1253"/>
      <c r="AH162" s="1253"/>
      <c r="AI162" s="41" t="s">
        <v>879</v>
      </c>
      <c r="AJ162" s="41"/>
      <c r="AK162" s="42"/>
    </row>
    <row r="163" spans="6:37" ht="15" customHeight="1">
      <c r="F163" s="749" t="s">
        <v>831</v>
      </c>
      <c r="G163" s="750"/>
      <c r="H163" s="750"/>
      <c r="I163" s="750"/>
      <c r="J163" s="750"/>
      <c r="K163" s="750"/>
      <c r="L163" s="750"/>
      <c r="M163" s="750"/>
      <c r="N163" s="750"/>
      <c r="O163" s="750"/>
      <c r="P163" s="750"/>
      <c r="Q163" s="750"/>
      <c r="R163" s="751"/>
      <c r="S163" s="1258" t="s">
        <v>240</v>
      </c>
      <c r="T163" s="1259"/>
      <c r="U163" s="1259"/>
      <c r="V163" s="1259"/>
      <c r="W163" s="1259"/>
      <c r="X163" s="1259"/>
      <c r="Y163" s="1259"/>
      <c r="Z163" s="1259"/>
      <c r="AA163" s="1259"/>
      <c r="AB163" s="1259"/>
      <c r="AC163" s="1259"/>
      <c r="AD163" s="1260"/>
      <c r="AE163" s="1373">
        <f>+IF((SUM(AE150:AH152)+SUM(AE154:AH159)+AE161+AE162)=0,"",SUM(AE150:AH152)+SUM(AE154:AH159)+AE161+AE162)</f>
      </c>
      <c r="AF163" s="1374"/>
      <c r="AG163" s="1374"/>
      <c r="AH163" s="1374"/>
      <c r="AI163" s="41" t="s">
        <v>879</v>
      </c>
      <c r="AJ163" s="41"/>
      <c r="AK163" s="42"/>
    </row>
    <row r="164" ht="15" customHeight="1">
      <c r="F164" s="67" t="s">
        <v>947</v>
      </c>
    </row>
    <row r="165" spans="7:38" ht="15" customHeight="1">
      <c r="G165" s="757" t="s">
        <v>1369</v>
      </c>
      <c r="H165" s="757"/>
      <c r="I165" s="757"/>
      <c r="J165" s="757"/>
      <c r="K165" s="757"/>
      <c r="L165" s="757"/>
      <c r="M165" s="757"/>
      <c r="N165" s="757"/>
      <c r="O165" s="757"/>
      <c r="P165" s="757"/>
      <c r="Q165" s="757"/>
      <c r="R165" s="757"/>
      <c r="S165" s="757"/>
      <c r="T165" s="757"/>
      <c r="U165" s="757"/>
      <c r="V165" s="757"/>
      <c r="W165" s="757"/>
      <c r="X165" s="757"/>
      <c r="Y165" s="757"/>
      <c r="Z165" s="757"/>
      <c r="AA165" s="757"/>
      <c r="AB165" s="757"/>
      <c r="AC165" s="757"/>
      <c r="AD165" s="757"/>
      <c r="AE165" s="757"/>
      <c r="AF165" s="757"/>
      <c r="AG165" s="757"/>
      <c r="AH165" s="757"/>
      <c r="AI165" s="757"/>
      <c r="AJ165" s="757"/>
      <c r="AK165" s="757"/>
      <c r="AL165" s="757"/>
    </row>
    <row r="166" spans="7:38" ht="15" customHeight="1">
      <c r="G166" s="757"/>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row>
    <row r="167" spans="7:38" ht="15" customHeight="1">
      <c r="G167" s="757"/>
      <c r="H167" s="757"/>
      <c r="I167" s="757"/>
      <c r="J167" s="757"/>
      <c r="K167" s="757"/>
      <c r="L167" s="757"/>
      <c r="M167" s="757"/>
      <c r="N167" s="757"/>
      <c r="O167" s="757"/>
      <c r="P167" s="757"/>
      <c r="Q167" s="757"/>
      <c r="R167" s="757"/>
      <c r="S167" s="757"/>
      <c r="T167" s="757"/>
      <c r="U167" s="757"/>
      <c r="V167" s="757"/>
      <c r="W167" s="757"/>
      <c r="X167" s="757"/>
      <c r="Y167" s="757"/>
      <c r="Z167" s="757"/>
      <c r="AA167" s="757"/>
      <c r="AB167" s="757"/>
      <c r="AC167" s="757"/>
      <c r="AD167" s="757"/>
      <c r="AE167" s="757"/>
      <c r="AF167" s="757"/>
      <c r="AG167" s="757"/>
      <c r="AH167" s="757"/>
      <c r="AI167" s="757"/>
      <c r="AJ167" s="757"/>
      <c r="AK167" s="757"/>
      <c r="AL167" s="757"/>
    </row>
    <row r="168" spans="7:38" ht="15" customHeight="1">
      <c r="G168" s="757"/>
      <c r="H168" s="757"/>
      <c r="I168" s="757"/>
      <c r="J168" s="757"/>
      <c r="K168" s="757"/>
      <c r="L168" s="757"/>
      <c r="M168" s="757"/>
      <c r="N168" s="757"/>
      <c r="O168" s="757"/>
      <c r="P168" s="757"/>
      <c r="Q168" s="757"/>
      <c r="R168" s="757"/>
      <c r="S168" s="757"/>
      <c r="T168" s="757"/>
      <c r="U168" s="757"/>
      <c r="V168" s="757"/>
      <c r="W168" s="757"/>
      <c r="X168" s="757"/>
      <c r="Y168" s="757"/>
      <c r="Z168" s="757"/>
      <c r="AA168" s="757"/>
      <c r="AB168" s="757"/>
      <c r="AC168" s="757"/>
      <c r="AD168" s="757"/>
      <c r="AE168" s="757"/>
      <c r="AF168" s="757"/>
      <c r="AG168" s="757"/>
      <c r="AH168" s="757"/>
      <c r="AI168" s="757"/>
      <c r="AJ168" s="757"/>
      <c r="AK168" s="757"/>
      <c r="AL168" s="757"/>
    </row>
    <row r="169" spans="7:38" ht="15" customHeight="1">
      <c r="G169" s="757"/>
      <c r="H169" s="757"/>
      <c r="I169" s="757"/>
      <c r="J169" s="757"/>
      <c r="K169" s="757"/>
      <c r="L169" s="757"/>
      <c r="M169" s="757"/>
      <c r="N169" s="757"/>
      <c r="O169" s="757"/>
      <c r="P169" s="757"/>
      <c r="Q169" s="757"/>
      <c r="R169" s="757"/>
      <c r="S169" s="757"/>
      <c r="T169" s="757"/>
      <c r="U169" s="757"/>
      <c r="V169" s="757"/>
      <c r="W169" s="757"/>
      <c r="X169" s="757"/>
      <c r="Y169" s="757"/>
      <c r="Z169" s="757"/>
      <c r="AA169" s="757"/>
      <c r="AB169" s="757"/>
      <c r="AC169" s="757"/>
      <c r="AD169" s="757"/>
      <c r="AE169" s="757"/>
      <c r="AF169" s="757"/>
      <c r="AG169" s="757"/>
      <c r="AH169" s="757"/>
      <c r="AI169" s="757"/>
      <c r="AJ169" s="757"/>
      <c r="AK169" s="757"/>
      <c r="AL169" s="757"/>
    </row>
    <row r="170" spans="7:38" ht="15" customHeight="1">
      <c r="G170" s="757"/>
      <c r="H170" s="757"/>
      <c r="I170" s="757"/>
      <c r="J170" s="757"/>
      <c r="K170" s="757"/>
      <c r="L170" s="757"/>
      <c r="M170" s="757"/>
      <c r="N170" s="757"/>
      <c r="O170" s="757"/>
      <c r="P170" s="757"/>
      <c r="Q170" s="757"/>
      <c r="R170" s="757"/>
      <c r="S170" s="757"/>
      <c r="T170" s="757"/>
      <c r="U170" s="757"/>
      <c r="V170" s="757"/>
      <c r="W170" s="757"/>
      <c r="X170" s="757"/>
      <c r="Y170" s="757"/>
      <c r="Z170" s="757"/>
      <c r="AA170" s="757"/>
      <c r="AB170" s="757"/>
      <c r="AC170" s="757"/>
      <c r="AD170" s="757"/>
      <c r="AE170" s="757"/>
      <c r="AF170" s="757"/>
      <c r="AG170" s="757"/>
      <c r="AH170" s="757"/>
      <c r="AI170" s="757"/>
      <c r="AJ170" s="757"/>
      <c r="AK170" s="757"/>
      <c r="AL170" s="757"/>
    </row>
    <row r="171" spans="7:38" ht="15" customHeight="1">
      <c r="G171" s="757"/>
      <c r="H171" s="757"/>
      <c r="I171" s="757"/>
      <c r="J171" s="757"/>
      <c r="K171" s="757"/>
      <c r="L171" s="757"/>
      <c r="M171" s="757"/>
      <c r="N171" s="757"/>
      <c r="O171" s="757"/>
      <c r="P171" s="757"/>
      <c r="Q171" s="757"/>
      <c r="R171" s="757"/>
      <c r="S171" s="757"/>
      <c r="T171" s="757"/>
      <c r="U171" s="757"/>
      <c r="V171" s="757"/>
      <c r="W171" s="757"/>
      <c r="X171" s="757"/>
      <c r="Y171" s="757"/>
      <c r="Z171" s="757"/>
      <c r="AA171" s="757"/>
      <c r="AB171" s="757"/>
      <c r="AC171" s="757"/>
      <c r="AD171" s="757"/>
      <c r="AE171" s="757"/>
      <c r="AF171" s="757"/>
      <c r="AG171" s="757"/>
      <c r="AH171" s="757"/>
      <c r="AI171" s="757"/>
      <c r="AJ171" s="757"/>
      <c r="AK171" s="757"/>
      <c r="AL171" s="757"/>
    </row>
    <row r="172" spans="7:38" ht="6" customHeight="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row>
    <row r="173" spans="4:9" s="95" customFormat="1" ht="15" customHeight="1">
      <c r="D173" s="95" t="s">
        <v>241</v>
      </c>
      <c r="F173" s="95" t="s">
        <v>545</v>
      </c>
      <c r="G173" s="95" t="s">
        <v>510</v>
      </c>
      <c r="H173" s="95" t="s">
        <v>523</v>
      </c>
      <c r="I173" s="95" t="s">
        <v>792</v>
      </c>
    </row>
    <row r="174" s="95" customFormat="1" ht="7.5" customHeight="1"/>
    <row r="175" spans="1:37" ht="15" customHeight="1">
      <c r="A175" s="95"/>
      <c r="F175" s="749" t="s">
        <v>830</v>
      </c>
      <c r="G175" s="750"/>
      <c r="H175" s="750"/>
      <c r="I175" s="750"/>
      <c r="J175" s="750"/>
      <c r="K175" s="750"/>
      <c r="L175" s="750"/>
      <c r="M175" s="750"/>
      <c r="N175" s="751"/>
      <c r="O175" s="87"/>
      <c r="P175" s="88" t="s">
        <v>545</v>
      </c>
      <c r="Q175" s="88"/>
      <c r="R175" s="88"/>
      <c r="S175" s="88" t="s">
        <v>510</v>
      </c>
      <c r="T175" s="88"/>
      <c r="U175" s="88"/>
      <c r="V175" s="88" t="s">
        <v>523</v>
      </c>
      <c r="W175" s="88"/>
      <c r="X175" s="88"/>
      <c r="Y175" s="88" t="s">
        <v>792</v>
      </c>
      <c r="Z175" s="89"/>
      <c r="AA175" s="749" t="s">
        <v>829</v>
      </c>
      <c r="AB175" s="750"/>
      <c r="AC175" s="750"/>
      <c r="AD175" s="750"/>
      <c r="AE175" s="750"/>
      <c r="AF175" s="750"/>
      <c r="AG175" s="750"/>
      <c r="AH175" s="750"/>
      <c r="AI175" s="750"/>
      <c r="AJ175" s="750"/>
      <c r="AK175" s="751"/>
    </row>
    <row r="176" spans="6:37" ht="15" customHeight="1">
      <c r="F176" s="1100" t="s">
        <v>775</v>
      </c>
      <c r="G176" s="1101"/>
      <c r="H176" s="118" t="s">
        <v>1370</v>
      </c>
      <c r="I176" s="32"/>
      <c r="J176" s="32"/>
      <c r="K176" s="32"/>
      <c r="L176" s="32"/>
      <c r="M176" s="32"/>
      <c r="N176" s="92"/>
      <c r="O176" s="868"/>
      <c r="P176" s="869"/>
      <c r="Q176" s="869"/>
      <c r="R176" s="869"/>
      <c r="S176" s="869"/>
      <c r="T176" s="869"/>
      <c r="U176" s="869"/>
      <c r="V176" s="869"/>
      <c r="W176" s="869"/>
      <c r="X176" s="869"/>
      <c r="Y176" s="869"/>
      <c r="Z176" s="870"/>
      <c r="AA176" s="868"/>
      <c r="AB176" s="869"/>
      <c r="AC176" s="869"/>
      <c r="AD176" s="869"/>
      <c r="AE176" s="869"/>
      <c r="AF176" s="869"/>
      <c r="AG176" s="869"/>
      <c r="AH176" s="869"/>
      <c r="AI176" s="869"/>
      <c r="AJ176" s="869"/>
      <c r="AK176" s="870"/>
    </row>
    <row r="177" spans="6:37" ht="15" customHeight="1">
      <c r="F177" s="1102"/>
      <c r="G177" s="1103"/>
      <c r="H177" s="120" t="s">
        <v>1371</v>
      </c>
      <c r="I177" s="88"/>
      <c r="J177" s="88"/>
      <c r="K177" s="88"/>
      <c r="L177" s="88"/>
      <c r="M177" s="88"/>
      <c r="N177" s="89"/>
      <c r="O177" s="868"/>
      <c r="P177" s="869"/>
      <c r="Q177" s="869"/>
      <c r="R177" s="869"/>
      <c r="S177" s="869"/>
      <c r="T177" s="869"/>
      <c r="U177" s="869"/>
      <c r="V177" s="869"/>
      <c r="W177" s="869"/>
      <c r="X177" s="869"/>
      <c r="Y177" s="869"/>
      <c r="Z177" s="870"/>
      <c r="AA177" s="868"/>
      <c r="AB177" s="869"/>
      <c r="AC177" s="869"/>
      <c r="AD177" s="869"/>
      <c r="AE177" s="869"/>
      <c r="AF177" s="869"/>
      <c r="AG177" s="869"/>
      <c r="AH177" s="869"/>
      <c r="AI177" s="869"/>
      <c r="AJ177" s="869"/>
      <c r="AK177" s="870"/>
    </row>
    <row r="178" spans="5:37" ht="15" customHeight="1">
      <c r="E178" s="2"/>
      <c r="F178" s="1104"/>
      <c r="G178" s="1105"/>
      <c r="H178" s="119" t="s">
        <v>1368</v>
      </c>
      <c r="I178" s="78"/>
      <c r="J178" s="78"/>
      <c r="K178" s="78"/>
      <c r="L178" s="78"/>
      <c r="M178" s="78"/>
      <c r="N178" s="79"/>
      <c r="O178" s="868"/>
      <c r="P178" s="869"/>
      <c r="Q178" s="869"/>
      <c r="R178" s="869"/>
      <c r="S178" s="869"/>
      <c r="T178" s="869"/>
      <c r="U178" s="869"/>
      <c r="V178" s="869"/>
      <c r="W178" s="869"/>
      <c r="X178" s="869"/>
      <c r="Y178" s="869"/>
      <c r="Z178" s="870"/>
      <c r="AA178" s="868"/>
      <c r="AB178" s="869"/>
      <c r="AC178" s="869"/>
      <c r="AD178" s="869"/>
      <c r="AE178" s="869"/>
      <c r="AF178" s="869"/>
      <c r="AG178" s="869"/>
      <c r="AH178" s="869"/>
      <c r="AI178" s="869"/>
      <c r="AJ178" s="869"/>
      <c r="AK178" s="870"/>
    </row>
    <row r="179" spans="5:37" ht="15" customHeight="1">
      <c r="E179" s="2"/>
      <c r="F179" s="119" t="s">
        <v>812</v>
      </c>
      <c r="G179" s="78"/>
      <c r="H179" s="78"/>
      <c r="I179" s="78"/>
      <c r="J179" s="78"/>
      <c r="K179" s="78"/>
      <c r="L179" s="78"/>
      <c r="M179" s="78"/>
      <c r="N179" s="79"/>
      <c r="O179" s="868"/>
      <c r="P179" s="869"/>
      <c r="Q179" s="869"/>
      <c r="R179" s="869"/>
      <c r="S179" s="869"/>
      <c r="T179" s="869"/>
      <c r="U179" s="869"/>
      <c r="V179" s="869"/>
      <c r="W179" s="869"/>
      <c r="X179" s="869"/>
      <c r="Y179" s="869"/>
      <c r="Z179" s="870"/>
      <c r="AA179" s="868"/>
      <c r="AB179" s="869"/>
      <c r="AC179" s="869"/>
      <c r="AD179" s="869"/>
      <c r="AE179" s="869"/>
      <c r="AF179" s="869"/>
      <c r="AG179" s="869"/>
      <c r="AH179" s="869"/>
      <c r="AI179" s="869"/>
      <c r="AJ179" s="869"/>
      <c r="AK179" s="870"/>
    </row>
    <row r="180" spans="5:6" ht="15" customHeight="1">
      <c r="E180" s="2"/>
      <c r="F180" s="67" t="s">
        <v>947</v>
      </c>
    </row>
    <row r="181" spans="5:38" ht="15" customHeight="1">
      <c r="E181" s="2"/>
      <c r="G181" s="740" t="s">
        <v>242</v>
      </c>
      <c r="H181" s="740"/>
      <c r="I181" s="740"/>
      <c r="J181" s="740"/>
      <c r="K181" s="740"/>
      <c r="L181" s="740"/>
      <c r="M181" s="740"/>
      <c r="N181" s="740"/>
      <c r="O181" s="740"/>
      <c r="P181" s="740"/>
      <c r="Q181" s="740"/>
      <c r="R181" s="740"/>
      <c r="S181" s="740"/>
      <c r="T181" s="740"/>
      <c r="U181" s="740"/>
      <c r="V181" s="740"/>
      <c r="W181" s="740"/>
      <c r="X181" s="740"/>
      <c r="Y181" s="740"/>
      <c r="Z181" s="740"/>
      <c r="AA181" s="740"/>
      <c r="AB181" s="740"/>
      <c r="AC181" s="740"/>
      <c r="AD181" s="740"/>
      <c r="AE181" s="740"/>
      <c r="AF181" s="740"/>
      <c r="AG181" s="740"/>
      <c r="AH181" s="740"/>
      <c r="AI181" s="740"/>
      <c r="AJ181" s="740"/>
      <c r="AK181" s="740"/>
      <c r="AL181" s="740"/>
    </row>
    <row r="182" spans="7:38" ht="15" customHeight="1">
      <c r="G182" s="740"/>
      <c r="H182" s="740"/>
      <c r="I182" s="740"/>
      <c r="J182" s="740"/>
      <c r="K182" s="740"/>
      <c r="L182" s="740"/>
      <c r="M182" s="740"/>
      <c r="N182" s="740"/>
      <c r="O182" s="740"/>
      <c r="P182" s="740"/>
      <c r="Q182" s="740"/>
      <c r="R182" s="740"/>
      <c r="S182" s="740"/>
      <c r="T182" s="740"/>
      <c r="U182" s="740"/>
      <c r="V182" s="740"/>
      <c r="W182" s="740"/>
      <c r="X182" s="740"/>
      <c r="Y182" s="740"/>
      <c r="Z182" s="740"/>
      <c r="AA182" s="740"/>
      <c r="AB182" s="740"/>
      <c r="AC182" s="740"/>
      <c r="AD182" s="740"/>
      <c r="AE182" s="740"/>
      <c r="AF182" s="740"/>
      <c r="AG182" s="740"/>
      <c r="AH182" s="740"/>
      <c r="AI182" s="740"/>
      <c r="AJ182" s="740"/>
      <c r="AK182" s="740"/>
      <c r="AL182" s="740"/>
    </row>
    <row r="183" spans="7:38" ht="6" customHeight="1">
      <c r="G183" s="740"/>
      <c r="H183" s="740"/>
      <c r="I183" s="740"/>
      <c r="J183" s="740"/>
      <c r="K183" s="740"/>
      <c r="L183" s="740"/>
      <c r="M183" s="740"/>
      <c r="N183" s="740"/>
      <c r="O183" s="740"/>
      <c r="P183" s="740"/>
      <c r="Q183" s="740"/>
      <c r="R183" s="740"/>
      <c r="S183" s="740"/>
      <c r="T183" s="740"/>
      <c r="U183" s="740"/>
      <c r="V183" s="740"/>
      <c r="W183" s="740"/>
      <c r="X183" s="740"/>
      <c r="Y183" s="740"/>
      <c r="Z183" s="740"/>
      <c r="AA183" s="740"/>
      <c r="AB183" s="740"/>
      <c r="AC183" s="740"/>
      <c r="AD183" s="740"/>
      <c r="AE183" s="740"/>
      <c r="AF183" s="740"/>
      <c r="AG183" s="740"/>
      <c r="AH183" s="740"/>
      <c r="AI183" s="740"/>
      <c r="AJ183" s="740"/>
      <c r="AK183" s="740"/>
      <c r="AL183" s="740"/>
    </row>
    <row r="184" spans="7:38" ht="6" customHeight="1">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row>
    <row r="185" spans="4:15" s="95" customFormat="1" ht="15" customHeight="1">
      <c r="D185" s="74" t="s">
        <v>243</v>
      </c>
      <c r="F185" s="74" t="s">
        <v>244</v>
      </c>
      <c r="G185" s="74" t="s">
        <v>245</v>
      </c>
      <c r="H185" s="74" t="s">
        <v>246</v>
      </c>
      <c r="I185" s="74" t="s">
        <v>247</v>
      </c>
      <c r="J185" s="74" t="s">
        <v>248</v>
      </c>
      <c r="K185" s="74" t="s">
        <v>249</v>
      </c>
      <c r="L185" s="74" t="s">
        <v>250</v>
      </c>
      <c r="M185" s="74" t="s">
        <v>251</v>
      </c>
      <c r="N185" s="74" t="s">
        <v>252</v>
      </c>
      <c r="O185" s="95" t="s">
        <v>795</v>
      </c>
    </row>
    <row r="186" spans="4:14" s="95" customFormat="1" ht="6" customHeight="1">
      <c r="D186" s="74"/>
      <c r="F186" s="74"/>
      <c r="G186" s="74"/>
      <c r="H186" s="74"/>
      <c r="I186" s="74"/>
      <c r="J186" s="74"/>
      <c r="K186" s="74"/>
      <c r="L186" s="74"/>
      <c r="M186" s="74"/>
      <c r="N186" s="74"/>
    </row>
    <row r="187" spans="1:45" ht="15" customHeight="1">
      <c r="A187" s="95"/>
      <c r="F187" s="4" t="s">
        <v>417</v>
      </c>
      <c r="G187" s="4" t="s">
        <v>412</v>
      </c>
      <c r="H187" s="4" t="s">
        <v>486</v>
      </c>
      <c r="I187" s="4" t="s">
        <v>487</v>
      </c>
      <c r="J187" s="4" t="s">
        <v>864</v>
      </c>
      <c r="K187" s="1304">
        <f>IF(K147="","",+K147)</f>
      </c>
      <c r="L187" s="1304"/>
      <c r="M187" s="1304"/>
      <c r="N187" s="1304"/>
      <c r="O187" s="1304"/>
      <c r="P187" s="1304"/>
      <c r="Q187" s="1304"/>
      <c r="R187" s="12" t="s">
        <v>867</v>
      </c>
      <c r="S187" s="123" t="s">
        <v>868</v>
      </c>
      <c r="T187" s="1304">
        <f>+T147</f>
      </c>
      <c r="U187" s="1304"/>
      <c r="V187" s="1304"/>
      <c r="W187" s="1304"/>
      <c r="X187" s="1304"/>
      <c r="Y187" s="1304"/>
      <c r="Z187" s="1304"/>
      <c r="AA187" s="4" t="s">
        <v>865</v>
      </c>
      <c r="AB187" s="4"/>
      <c r="AP187" s="25"/>
      <c r="AQ187" s="25"/>
      <c r="AR187" s="25"/>
      <c r="AS187" s="25"/>
    </row>
    <row r="188" spans="6:37" ht="15" customHeight="1">
      <c r="F188" s="831" t="s">
        <v>830</v>
      </c>
      <c r="G188" s="832"/>
      <c r="H188" s="832"/>
      <c r="I188" s="832"/>
      <c r="J188" s="832"/>
      <c r="K188" s="832"/>
      <c r="L188" s="832"/>
      <c r="M188" s="832"/>
      <c r="N188" s="832"/>
      <c r="O188" s="832"/>
      <c r="P188" s="832"/>
      <c r="Q188" s="832"/>
      <c r="R188" s="833"/>
      <c r="S188" s="831" t="s">
        <v>796</v>
      </c>
      <c r="T188" s="832"/>
      <c r="U188" s="832"/>
      <c r="V188" s="832"/>
      <c r="W188" s="832"/>
      <c r="X188" s="832"/>
      <c r="Y188" s="832"/>
      <c r="Z188" s="832"/>
      <c r="AA188" s="833"/>
      <c r="AB188" s="831" t="s">
        <v>797</v>
      </c>
      <c r="AC188" s="832"/>
      <c r="AD188" s="832"/>
      <c r="AE188" s="832"/>
      <c r="AF188" s="832"/>
      <c r="AG188" s="832"/>
      <c r="AH188" s="832"/>
      <c r="AI188" s="832"/>
      <c r="AJ188" s="832"/>
      <c r="AK188" s="833"/>
    </row>
    <row r="189" spans="6:37" ht="15" customHeight="1">
      <c r="F189" s="834"/>
      <c r="G189" s="835"/>
      <c r="H189" s="835"/>
      <c r="I189" s="835"/>
      <c r="J189" s="835"/>
      <c r="K189" s="835"/>
      <c r="L189" s="835"/>
      <c r="M189" s="835"/>
      <c r="N189" s="835"/>
      <c r="O189" s="835"/>
      <c r="P189" s="835"/>
      <c r="Q189" s="835"/>
      <c r="R189" s="836"/>
      <c r="S189" s="834" t="s">
        <v>798</v>
      </c>
      <c r="T189" s="835"/>
      <c r="U189" s="835"/>
      <c r="V189" s="835"/>
      <c r="W189" s="835"/>
      <c r="X189" s="835"/>
      <c r="Y189" s="835"/>
      <c r="Z189" s="835"/>
      <c r="AA189" s="836"/>
      <c r="AB189" s="1305" t="s">
        <v>1143</v>
      </c>
      <c r="AC189" s="1306"/>
      <c r="AD189" s="1306"/>
      <c r="AE189" s="1306"/>
      <c r="AF189" s="1306"/>
      <c r="AG189" s="1306"/>
      <c r="AH189" s="1306"/>
      <c r="AI189" s="1306"/>
      <c r="AJ189" s="1306"/>
      <c r="AK189" s="1307"/>
    </row>
    <row r="190" spans="6:37" ht="15" customHeight="1">
      <c r="F190" s="1100" t="s">
        <v>775</v>
      </c>
      <c r="G190" s="1101"/>
      <c r="H190" s="1236" t="s">
        <v>1427</v>
      </c>
      <c r="I190" s="1237"/>
      <c r="J190" s="1237"/>
      <c r="K190" s="1238"/>
      <c r="L190" s="582" t="s">
        <v>551</v>
      </c>
      <c r="M190" s="583" t="s">
        <v>774</v>
      </c>
      <c r="N190" s="583" t="s">
        <v>1133</v>
      </c>
      <c r="O190" s="583" t="s">
        <v>1135</v>
      </c>
      <c r="P190" s="583" t="s">
        <v>1136</v>
      </c>
      <c r="Q190" s="583" t="s">
        <v>1137</v>
      </c>
      <c r="R190" s="584" t="s">
        <v>131</v>
      </c>
      <c r="S190" s="1108"/>
      <c r="T190" s="1109"/>
      <c r="U190" s="1109"/>
      <c r="V190" s="1109"/>
      <c r="W190" s="1109"/>
      <c r="X190" s="1109"/>
      <c r="Y190" s="585"/>
      <c r="Z190" s="586" t="s">
        <v>800</v>
      </c>
      <c r="AA190" s="585"/>
      <c r="AB190" s="1112">
        <f>+IF(S150=0,"",S150/S190)</f>
      </c>
      <c r="AC190" s="1113"/>
      <c r="AD190" s="1113"/>
      <c r="AE190" s="1113"/>
      <c r="AF190" s="1113"/>
      <c r="AG190" s="1308" t="s">
        <v>1144</v>
      </c>
      <c r="AH190" s="1308"/>
      <c r="AI190" s="1308"/>
      <c r="AJ190" s="1308"/>
      <c r="AK190" s="42"/>
    </row>
    <row r="191" spans="6:37" ht="15" customHeight="1">
      <c r="F191" s="1102"/>
      <c r="G191" s="1103"/>
      <c r="H191" s="1239"/>
      <c r="I191" s="758"/>
      <c r="J191" s="758"/>
      <c r="K191" s="1240"/>
      <c r="L191" s="582" t="s">
        <v>551</v>
      </c>
      <c r="M191" s="583" t="s">
        <v>774</v>
      </c>
      <c r="N191" s="583" t="s">
        <v>1132</v>
      </c>
      <c r="O191" s="583" t="s">
        <v>1138</v>
      </c>
      <c r="P191" s="583" t="s">
        <v>1136</v>
      </c>
      <c r="Q191" s="583" t="s">
        <v>1137</v>
      </c>
      <c r="R191" s="584" t="s">
        <v>1134</v>
      </c>
      <c r="S191" s="1110"/>
      <c r="T191" s="1111"/>
      <c r="U191" s="1111"/>
      <c r="V191" s="1111"/>
      <c r="W191" s="1111"/>
      <c r="X191" s="1111"/>
      <c r="Y191" s="585"/>
      <c r="Z191" s="586" t="s">
        <v>800</v>
      </c>
      <c r="AA191" s="585"/>
      <c r="AB191" s="1112">
        <f>+IF(S151=0,"",S151/S191)</f>
      </c>
      <c r="AC191" s="1113"/>
      <c r="AD191" s="1113"/>
      <c r="AE191" s="1113"/>
      <c r="AF191" s="1113"/>
      <c r="AG191" s="1308" t="s">
        <v>1144</v>
      </c>
      <c r="AH191" s="1308"/>
      <c r="AI191" s="1308"/>
      <c r="AJ191" s="1308"/>
      <c r="AK191" s="42"/>
    </row>
    <row r="192" spans="6:37" ht="15" customHeight="1">
      <c r="F192" s="1102"/>
      <c r="G192" s="1103"/>
      <c r="H192" s="1239"/>
      <c r="I192" s="758"/>
      <c r="J192" s="758"/>
      <c r="K192" s="1240"/>
      <c r="L192" s="87"/>
      <c r="M192" s="88" t="s">
        <v>533</v>
      </c>
      <c r="N192" s="88"/>
      <c r="O192" s="88"/>
      <c r="P192" s="88"/>
      <c r="Q192" s="88" t="s">
        <v>774</v>
      </c>
      <c r="R192" s="89"/>
      <c r="S192" s="1106"/>
      <c r="T192" s="1107"/>
      <c r="U192" s="1107"/>
      <c r="V192" s="1107"/>
      <c r="W192" s="1107"/>
      <c r="X192" s="1107"/>
      <c r="Y192" s="48"/>
      <c r="Z192" s="47" t="s">
        <v>800</v>
      </c>
      <c r="AA192" s="48"/>
      <c r="AB192" s="1091">
        <f>+IF(S152=0,"",S152/S192)</f>
      </c>
      <c r="AC192" s="1092"/>
      <c r="AD192" s="1092"/>
      <c r="AE192" s="1092"/>
      <c r="AF192" s="1092"/>
      <c r="AG192" s="1116" t="s">
        <v>1144</v>
      </c>
      <c r="AH192" s="1116"/>
      <c r="AI192" s="1116"/>
      <c r="AJ192" s="1116"/>
      <c r="AK192" s="42"/>
    </row>
    <row r="193" spans="6:37" ht="15" customHeight="1">
      <c r="F193" s="1102"/>
      <c r="G193" s="1103"/>
      <c r="H193" s="1246"/>
      <c r="I193" s="1247"/>
      <c r="J193" s="1247"/>
      <c r="K193" s="1248"/>
      <c r="L193" s="77"/>
      <c r="M193" s="78"/>
      <c r="N193" s="78"/>
      <c r="O193" s="78" t="s">
        <v>540</v>
      </c>
      <c r="P193" s="78"/>
      <c r="Q193" s="78"/>
      <c r="R193" s="79"/>
      <c r="S193" s="1095">
        <f>IF(SUM(S190:X192)=0,"",SUM(S190:X192))</f>
      </c>
      <c r="T193" s="1096"/>
      <c r="U193" s="1096"/>
      <c r="V193" s="1096"/>
      <c r="W193" s="1096"/>
      <c r="X193" s="1096"/>
      <c r="Y193" s="48"/>
      <c r="Z193" s="47" t="s">
        <v>800</v>
      </c>
      <c r="AA193" s="48"/>
      <c r="AB193" s="1091">
        <f>+IF(SUM(S153)=0,"",S153/S193)</f>
      </c>
      <c r="AC193" s="1092"/>
      <c r="AD193" s="1092"/>
      <c r="AE193" s="1092"/>
      <c r="AF193" s="1092"/>
      <c r="AG193" s="1116" t="s">
        <v>1144</v>
      </c>
      <c r="AH193" s="1116"/>
      <c r="AI193" s="1116"/>
      <c r="AJ193" s="1116"/>
      <c r="AK193" s="42"/>
    </row>
    <row r="194" spans="6:37" ht="15" customHeight="1">
      <c r="F194" s="1102"/>
      <c r="G194" s="1103"/>
      <c r="H194" s="1122" t="s">
        <v>1367</v>
      </c>
      <c r="I194" s="1123"/>
      <c r="J194" s="1123"/>
      <c r="K194" s="1124"/>
      <c r="L194" s="36"/>
      <c r="M194" s="1" t="s">
        <v>780</v>
      </c>
      <c r="Q194" s="1" t="s">
        <v>781</v>
      </c>
      <c r="R194" s="97"/>
      <c r="S194" s="1114"/>
      <c r="T194" s="1115"/>
      <c r="U194" s="1115"/>
      <c r="V194" s="1115"/>
      <c r="W194" s="1115"/>
      <c r="X194" s="1115"/>
      <c r="Y194" s="48"/>
      <c r="Z194" s="47" t="s">
        <v>800</v>
      </c>
      <c r="AA194" s="49"/>
      <c r="AB194" s="1091">
        <f aca="true" t="shared" si="2" ref="AB194:AB199">+IF(S154=0,"",S154/S194)</f>
      </c>
      <c r="AC194" s="1092"/>
      <c r="AD194" s="1092"/>
      <c r="AE194" s="1092"/>
      <c r="AF194" s="1092"/>
      <c r="AG194" s="1116" t="s">
        <v>802</v>
      </c>
      <c r="AH194" s="1116"/>
      <c r="AI194" s="1116"/>
      <c r="AJ194" s="1116"/>
      <c r="AK194" s="42"/>
    </row>
    <row r="195" spans="6:37" ht="15" customHeight="1">
      <c r="F195" s="1102"/>
      <c r="G195" s="1103"/>
      <c r="H195" s="1261"/>
      <c r="I195" s="1262"/>
      <c r="J195" s="1262"/>
      <c r="K195" s="1263"/>
      <c r="L195" s="43"/>
      <c r="M195" s="88" t="s">
        <v>782</v>
      </c>
      <c r="N195" s="88"/>
      <c r="O195" s="88" t="s">
        <v>783</v>
      </c>
      <c r="P195" s="88"/>
      <c r="Q195" s="88" t="s">
        <v>238</v>
      </c>
      <c r="R195" s="89"/>
      <c r="S195" s="1114"/>
      <c r="T195" s="1115"/>
      <c r="U195" s="1115"/>
      <c r="V195" s="1115"/>
      <c r="W195" s="1115"/>
      <c r="X195" s="1115"/>
      <c r="Y195" s="48"/>
      <c r="Z195" s="47" t="s">
        <v>800</v>
      </c>
      <c r="AA195" s="49"/>
      <c r="AB195" s="1091">
        <f t="shared" si="2"/>
      </c>
      <c r="AC195" s="1092"/>
      <c r="AD195" s="1092"/>
      <c r="AE195" s="1092"/>
      <c r="AF195" s="1092"/>
      <c r="AG195" s="1116" t="s">
        <v>802</v>
      </c>
      <c r="AH195" s="1116"/>
      <c r="AI195" s="1116"/>
      <c r="AJ195" s="1116"/>
      <c r="AK195" s="42"/>
    </row>
    <row r="196" spans="6:37" ht="15" customHeight="1">
      <c r="F196" s="1102"/>
      <c r="G196" s="1103"/>
      <c r="H196" s="1261"/>
      <c r="I196" s="1262"/>
      <c r="J196" s="1262"/>
      <c r="K196" s="1263"/>
      <c r="L196" s="1100" t="s">
        <v>779</v>
      </c>
      <c r="M196" s="1101"/>
      <c r="N196" s="1145" t="str">
        <f>IF(N156=0,"",N156)</f>
        <v>(地拵え)</v>
      </c>
      <c r="O196" s="1146"/>
      <c r="P196" s="1146"/>
      <c r="Q196" s="1146"/>
      <c r="R196" s="1147"/>
      <c r="S196" s="886"/>
      <c r="T196" s="887"/>
      <c r="U196" s="887"/>
      <c r="V196" s="887"/>
      <c r="W196" s="887"/>
      <c r="X196" s="887"/>
      <c r="Y196" s="48"/>
      <c r="Z196" s="47" t="s">
        <v>800</v>
      </c>
      <c r="AA196" s="85"/>
      <c r="AB196" s="1091">
        <f t="shared" si="2"/>
      </c>
      <c r="AC196" s="1092"/>
      <c r="AD196" s="1092"/>
      <c r="AE196" s="1092"/>
      <c r="AF196" s="1092"/>
      <c r="AG196" s="1116" t="str">
        <f>SUBSTITUTE(W156,"（","/人日")</f>
        <v>ha/人日</v>
      </c>
      <c r="AH196" s="1116"/>
      <c r="AI196" s="1116"/>
      <c r="AJ196" s="1116"/>
      <c r="AK196" s="42"/>
    </row>
    <row r="197" spans="6:37" ht="15" customHeight="1">
      <c r="F197" s="1102"/>
      <c r="G197" s="1103"/>
      <c r="H197" s="1261"/>
      <c r="I197" s="1262"/>
      <c r="J197" s="1262"/>
      <c r="K197" s="1263"/>
      <c r="L197" s="1102"/>
      <c r="M197" s="1103"/>
      <c r="N197" s="1145" t="str">
        <f>IF(N157=0,"",N157)</f>
        <v>(除間伐)</v>
      </c>
      <c r="O197" s="1146"/>
      <c r="P197" s="1146"/>
      <c r="Q197" s="1146"/>
      <c r="R197" s="1147"/>
      <c r="S197" s="886"/>
      <c r="T197" s="887"/>
      <c r="U197" s="887"/>
      <c r="V197" s="887"/>
      <c r="W197" s="887"/>
      <c r="X197" s="887"/>
      <c r="Y197" s="48"/>
      <c r="Z197" s="47" t="s">
        <v>800</v>
      </c>
      <c r="AA197" s="85"/>
      <c r="AB197" s="1091">
        <f t="shared" si="2"/>
      </c>
      <c r="AC197" s="1092"/>
      <c r="AD197" s="1092"/>
      <c r="AE197" s="1092"/>
      <c r="AF197" s="1092"/>
      <c r="AG197" s="1116" t="str">
        <f>SUBSTITUTE(W157,"（","/人日")</f>
        <v>ha/人日</v>
      </c>
      <c r="AH197" s="1116"/>
      <c r="AI197" s="1116"/>
      <c r="AJ197" s="1116"/>
      <c r="AK197" s="42"/>
    </row>
    <row r="198" spans="6:37" ht="15" customHeight="1">
      <c r="F198" s="1102"/>
      <c r="G198" s="1103"/>
      <c r="H198" s="1261"/>
      <c r="I198" s="1262"/>
      <c r="J198" s="1262"/>
      <c r="K198" s="1263"/>
      <c r="L198" s="1102"/>
      <c r="M198" s="1103"/>
      <c r="N198" s="1145" t="str">
        <f>IF(N158=0,"",N158)</f>
        <v>(枝打ち)</v>
      </c>
      <c r="O198" s="1146"/>
      <c r="P198" s="1146"/>
      <c r="Q198" s="1146"/>
      <c r="R198" s="1147"/>
      <c r="S198" s="886"/>
      <c r="T198" s="887"/>
      <c r="U198" s="887"/>
      <c r="V198" s="887"/>
      <c r="W198" s="887"/>
      <c r="X198" s="887"/>
      <c r="Y198" s="48"/>
      <c r="Z198" s="47" t="s">
        <v>800</v>
      </c>
      <c r="AA198" s="85"/>
      <c r="AB198" s="1091">
        <f t="shared" si="2"/>
      </c>
      <c r="AC198" s="1092"/>
      <c r="AD198" s="1092"/>
      <c r="AE198" s="1092"/>
      <c r="AF198" s="1092"/>
      <c r="AG198" s="1116" t="str">
        <f>SUBSTITUTE(W158,"（","/人日")</f>
        <v>ha/人日</v>
      </c>
      <c r="AH198" s="1116"/>
      <c r="AI198" s="1116"/>
      <c r="AJ198" s="1116"/>
      <c r="AK198" s="42"/>
    </row>
    <row r="199" spans="6:37" ht="15" customHeight="1">
      <c r="F199" s="1102"/>
      <c r="G199" s="1103"/>
      <c r="H199" s="1261"/>
      <c r="I199" s="1262"/>
      <c r="J199" s="1262"/>
      <c r="K199" s="1263"/>
      <c r="L199" s="1104"/>
      <c r="M199" s="1105"/>
      <c r="N199" s="1145">
        <f>IF(N159=0,"",N159)</f>
      </c>
      <c r="O199" s="1146"/>
      <c r="P199" s="1146"/>
      <c r="Q199" s="1146"/>
      <c r="R199" s="1147"/>
      <c r="S199" s="886"/>
      <c r="T199" s="887"/>
      <c r="U199" s="887"/>
      <c r="V199" s="887"/>
      <c r="W199" s="887"/>
      <c r="X199" s="887"/>
      <c r="Y199" s="48"/>
      <c r="Z199" s="47" t="s">
        <v>800</v>
      </c>
      <c r="AA199" s="85"/>
      <c r="AB199" s="1091">
        <f t="shared" si="2"/>
      </c>
      <c r="AC199" s="1092"/>
      <c r="AD199" s="1092"/>
      <c r="AE199" s="1092"/>
      <c r="AF199" s="1092"/>
      <c r="AG199" s="1116" t="str">
        <f>SUBSTITUTE(W159,"（","/人日")</f>
        <v>ha/人日</v>
      </c>
      <c r="AH199" s="1116"/>
      <c r="AI199" s="1116"/>
      <c r="AJ199" s="1116"/>
      <c r="AK199" s="42"/>
    </row>
    <row r="200" spans="6:37" ht="15" customHeight="1">
      <c r="F200" s="1102"/>
      <c r="G200" s="1103"/>
      <c r="H200" s="1125"/>
      <c r="I200" s="1126"/>
      <c r="J200" s="1126"/>
      <c r="K200" s="1127"/>
      <c r="L200" s="44"/>
      <c r="M200" s="45"/>
      <c r="N200" s="85"/>
      <c r="O200" s="85" t="s">
        <v>540</v>
      </c>
      <c r="P200" s="85"/>
      <c r="Q200" s="85"/>
      <c r="R200" s="84"/>
      <c r="S200" s="1095">
        <f>IF(SUM(S194:X199)=0,"",SUM(S194:X199))</f>
      </c>
      <c r="T200" s="1096"/>
      <c r="U200" s="1096"/>
      <c r="V200" s="1096"/>
      <c r="W200" s="1096"/>
      <c r="X200" s="1096"/>
      <c r="Y200" s="48"/>
      <c r="Z200" s="47" t="s">
        <v>800</v>
      </c>
      <c r="AA200" s="96"/>
      <c r="AB200" s="1117" t="s">
        <v>766</v>
      </c>
      <c r="AC200" s="1118"/>
      <c r="AD200" s="1118"/>
      <c r="AE200" s="1118"/>
      <c r="AF200" s="1118"/>
      <c r="AG200" s="1119"/>
      <c r="AH200" s="1119"/>
      <c r="AI200" s="1119"/>
      <c r="AJ200" s="1119"/>
      <c r="AK200" s="520"/>
    </row>
    <row r="201" spans="6:37" ht="15" customHeight="1">
      <c r="F201" s="1104"/>
      <c r="G201" s="1105"/>
      <c r="H201" s="254" t="s">
        <v>1368</v>
      </c>
      <c r="I201" s="85"/>
      <c r="J201" s="85"/>
      <c r="K201" s="85"/>
      <c r="L201" s="85"/>
      <c r="M201" s="85"/>
      <c r="N201" s="85" t="s">
        <v>130</v>
      </c>
      <c r="O201" s="1350" t="str">
        <f>IF(OR(O161="",O161=0),"",O161)</f>
        <v>作業路開設</v>
      </c>
      <c r="P201" s="1350"/>
      <c r="Q201" s="1350"/>
      <c r="R201" s="84" t="s">
        <v>131</v>
      </c>
      <c r="S201" s="1114"/>
      <c r="T201" s="1115"/>
      <c r="U201" s="1115"/>
      <c r="V201" s="1115"/>
      <c r="W201" s="1115"/>
      <c r="X201" s="1115"/>
      <c r="Y201" s="48"/>
      <c r="Z201" s="47" t="s">
        <v>800</v>
      </c>
      <c r="AA201" s="85"/>
      <c r="AB201" s="1091">
        <f>+IF(S161=0,"",S161/S201)</f>
      </c>
      <c r="AC201" s="1092"/>
      <c r="AD201" s="1092"/>
      <c r="AE201" s="1092"/>
      <c r="AF201" s="1092"/>
      <c r="AG201" s="1116" t="str">
        <f>SUBSTITUTE(W161,"（","/人日")</f>
        <v>ｍ/人日</v>
      </c>
      <c r="AH201" s="1116"/>
      <c r="AI201" s="1116"/>
      <c r="AJ201" s="1116"/>
      <c r="AK201" s="42"/>
    </row>
    <row r="202" spans="6:37" ht="15" customHeight="1">
      <c r="F202" s="43" t="s">
        <v>812</v>
      </c>
      <c r="G202" s="94"/>
      <c r="H202" s="85"/>
      <c r="I202" s="85"/>
      <c r="J202" s="85"/>
      <c r="K202" s="85"/>
      <c r="L202" s="85" t="s">
        <v>233</v>
      </c>
      <c r="M202" s="1470">
        <f>IF(OR(M162="",M162=0),"",M162)</f>
      </c>
      <c r="N202" s="1470"/>
      <c r="O202" s="1470"/>
      <c r="P202" s="1470"/>
      <c r="Q202" s="1470"/>
      <c r="R202" s="84" t="s">
        <v>236</v>
      </c>
      <c r="S202" s="1114"/>
      <c r="T202" s="1115"/>
      <c r="U202" s="1115"/>
      <c r="V202" s="1115"/>
      <c r="W202" s="1115"/>
      <c r="X202" s="1115"/>
      <c r="Y202" s="48"/>
      <c r="Z202" s="47" t="s">
        <v>800</v>
      </c>
      <c r="AA202" s="85"/>
      <c r="AB202" s="1091">
        <f>+IF(S162=0,"",S162/S202)</f>
      </c>
      <c r="AC202" s="1092"/>
      <c r="AD202" s="1092"/>
      <c r="AE202" s="1092"/>
      <c r="AF202" s="1092"/>
      <c r="AG202" s="1116" t="str">
        <f>SUBSTITUTE(W162,"（","/人日")</f>
        <v>㎥/人日</v>
      </c>
      <c r="AH202" s="1116"/>
      <c r="AI202" s="1116"/>
      <c r="AJ202" s="1116"/>
      <c r="AK202" s="42"/>
    </row>
    <row r="203" spans="6:37" ht="15" customHeight="1">
      <c r="F203" s="749" t="s">
        <v>831</v>
      </c>
      <c r="G203" s="750"/>
      <c r="H203" s="750"/>
      <c r="I203" s="750"/>
      <c r="J203" s="750"/>
      <c r="K203" s="750"/>
      <c r="L203" s="750"/>
      <c r="M203" s="750"/>
      <c r="N203" s="750"/>
      <c r="O203" s="750"/>
      <c r="P203" s="750"/>
      <c r="Q203" s="750"/>
      <c r="R203" s="751"/>
      <c r="S203" s="1095">
        <f>+IF((SUM(S190:X192)+SUM(S194:X199)+S201+S202)=0,"",SUM(S190:X192)+SUM(S194:X199)+S201+S202)</f>
      </c>
      <c r="T203" s="1096"/>
      <c r="U203" s="1096"/>
      <c r="V203" s="1096"/>
      <c r="W203" s="1096"/>
      <c r="X203" s="1096"/>
      <c r="Y203" s="48"/>
      <c r="Z203" s="47" t="s">
        <v>800</v>
      </c>
      <c r="AA203" s="85"/>
      <c r="AB203" s="1117" t="s">
        <v>766</v>
      </c>
      <c r="AC203" s="1118"/>
      <c r="AD203" s="1118"/>
      <c r="AE203" s="1118"/>
      <c r="AF203" s="1118"/>
      <c r="AG203" s="1119"/>
      <c r="AH203" s="1119"/>
      <c r="AI203" s="1119"/>
      <c r="AJ203" s="1119"/>
      <c r="AK203" s="520"/>
    </row>
    <row r="204" ht="15" customHeight="1">
      <c r="F204" s="67" t="s">
        <v>947</v>
      </c>
    </row>
    <row r="205" spans="7:38" ht="15" customHeight="1">
      <c r="G205" s="740" t="s">
        <v>1372</v>
      </c>
      <c r="H205" s="740"/>
      <c r="I205" s="740"/>
      <c r="J205" s="740"/>
      <c r="K205" s="740"/>
      <c r="L205" s="740"/>
      <c r="M205" s="740"/>
      <c r="N205" s="740"/>
      <c r="O205" s="740"/>
      <c r="P205" s="740"/>
      <c r="Q205" s="740"/>
      <c r="R205" s="740"/>
      <c r="S205" s="740"/>
      <c r="T205" s="740"/>
      <c r="U205" s="740"/>
      <c r="V205" s="740"/>
      <c r="W205" s="740"/>
      <c r="X205" s="740"/>
      <c r="Y205" s="740"/>
      <c r="Z205" s="740"/>
      <c r="AA205" s="740"/>
      <c r="AB205" s="740"/>
      <c r="AC205" s="740"/>
      <c r="AD205" s="740"/>
      <c r="AE205" s="740"/>
      <c r="AF205" s="740"/>
      <c r="AG205" s="740"/>
      <c r="AH205" s="740"/>
      <c r="AI205" s="740"/>
      <c r="AJ205" s="740"/>
      <c r="AK205" s="740"/>
      <c r="AL205" s="740"/>
    </row>
    <row r="206" spans="7:38" ht="15" customHeight="1">
      <c r="G206" s="740"/>
      <c r="H206" s="740"/>
      <c r="I206" s="740"/>
      <c r="J206" s="740"/>
      <c r="K206" s="740"/>
      <c r="L206" s="740"/>
      <c r="M206" s="740"/>
      <c r="N206" s="740"/>
      <c r="O206" s="740"/>
      <c r="P206" s="740"/>
      <c r="Q206" s="740"/>
      <c r="R206" s="740"/>
      <c r="S206" s="740"/>
      <c r="T206" s="740"/>
      <c r="U206" s="740"/>
      <c r="V206" s="740"/>
      <c r="W206" s="740"/>
      <c r="X206" s="740"/>
      <c r="Y206" s="740"/>
      <c r="Z206" s="740"/>
      <c r="AA206" s="740"/>
      <c r="AB206" s="740"/>
      <c r="AC206" s="740"/>
      <c r="AD206" s="740"/>
      <c r="AE206" s="740"/>
      <c r="AF206" s="740"/>
      <c r="AG206" s="740"/>
      <c r="AH206" s="740"/>
      <c r="AI206" s="740"/>
      <c r="AJ206" s="740"/>
      <c r="AK206" s="740"/>
      <c r="AL206" s="740"/>
    </row>
    <row r="207" spans="7:38" ht="15" customHeight="1">
      <c r="G207" s="740"/>
      <c r="H207" s="740"/>
      <c r="I207" s="740"/>
      <c r="J207" s="740"/>
      <c r="K207" s="740"/>
      <c r="L207" s="740"/>
      <c r="M207" s="740"/>
      <c r="N207" s="740"/>
      <c r="O207" s="740"/>
      <c r="P207" s="740"/>
      <c r="Q207" s="740"/>
      <c r="R207" s="740"/>
      <c r="S207" s="740"/>
      <c r="T207" s="740"/>
      <c r="U207" s="740"/>
      <c r="V207" s="740"/>
      <c r="W207" s="740"/>
      <c r="X207" s="740"/>
      <c r="Y207" s="740"/>
      <c r="Z207" s="740"/>
      <c r="AA207" s="740"/>
      <c r="AB207" s="740"/>
      <c r="AC207" s="740"/>
      <c r="AD207" s="740"/>
      <c r="AE207" s="740"/>
      <c r="AF207" s="740"/>
      <c r="AG207" s="740"/>
      <c r="AH207" s="740"/>
      <c r="AI207" s="740"/>
      <c r="AJ207" s="740"/>
      <c r="AK207" s="740"/>
      <c r="AL207" s="740"/>
    </row>
    <row r="208" spans="7:38" ht="6" customHeight="1">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row>
    <row r="209" spans="4:9" s="95" customFormat="1" ht="15" customHeight="1">
      <c r="D209" s="95" t="s">
        <v>253</v>
      </c>
      <c r="F209" s="95" t="s">
        <v>803</v>
      </c>
      <c r="G209" s="95" t="s">
        <v>804</v>
      </c>
      <c r="H209" s="95" t="s">
        <v>805</v>
      </c>
      <c r="I209" s="95" t="s">
        <v>793</v>
      </c>
    </row>
    <row r="210" s="95" customFormat="1" ht="7.5" customHeight="1"/>
    <row r="211" spans="1:13" ht="15" customHeight="1">
      <c r="A211" s="95"/>
      <c r="F211" s="1" t="s">
        <v>509</v>
      </c>
      <c r="G211" s="1" t="s">
        <v>510</v>
      </c>
      <c r="H211" s="1" t="s">
        <v>806</v>
      </c>
      <c r="I211" s="1" t="s">
        <v>807</v>
      </c>
      <c r="J211" s="1" t="s">
        <v>516</v>
      </c>
      <c r="K211" s="1" t="s">
        <v>786</v>
      </c>
      <c r="L211" s="1" t="s">
        <v>808</v>
      </c>
      <c r="M211" s="1" t="s">
        <v>787</v>
      </c>
    </row>
    <row r="212" spans="6:38" ht="15" customHeight="1">
      <c r="F212" s="823" t="s">
        <v>1376</v>
      </c>
      <c r="G212" s="825" t="s">
        <v>1145</v>
      </c>
      <c r="H212" s="826"/>
      <c r="I212" s="826"/>
      <c r="J212" s="826"/>
      <c r="K212" s="826"/>
      <c r="L212" s="826"/>
      <c r="M212" s="827"/>
      <c r="N212" s="831" t="s">
        <v>809</v>
      </c>
      <c r="O212" s="832"/>
      <c r="P212" s="832"/>
      <c r="Q212" s="832"/>
      <c r="R212" s="832"/>
      <c r="S212" s="832"/>
      <c r="T212" s="832"/>
      <c r="U212" s="833"/>
      <c r="V212" s="837" t="s">
        <v>810</v>
      </c>
      <c r="W212" s="838"/>
      <c r="X212" s="838"/>
      <c r="Y212" s="838"/>
      <c r="Z212" s="839"/>
      <c r="AA212" s="837" t="s">
        <v>820</v>
      </c>
      <c r="AB212" s="838"/>
      <c r="AC212" s="838"/>
      <c r="AD212" s="838"/>
      <c r="AE212" s="838"/>
      <c r="AF212" s="838"/>
      <c r="AG212" s="838"/>
      <c r="AH212" s="838"/>
      <c r="AI212" s="838"/>
      <c r="AJ212" s="838"/>
      <c r="AK212" s="838"/>
      <c r="AL212" s="839"/>
    </row>
    <row r="213" spans="6:38" ht="15" customHeight="1">
      <c r="F213" s="824"/>
      <c r="G213" s="828"/>
      <c r="H213" s="829"/>
      <c r="I213" s="829"/>
      <c r="J213" s="829"/>
      <c r="K213" s="829"/>
      <c r="L213" s="829"/>
      <c r="M213" s="830"/>
      <c r="N213" s="834"/>
      <c r="O213" s="835"/>
      <c r="P213" s="835"/>
      <c r="Q213" s="835"/>
      <c r="R213" s="835"/>
      <c r="S213" s="835"/>
      <c r="T213" s="835"/>
      <c r="U213" s="836"/>
      <c r="V213" s="840"/>
      <c r="W213" s="841"/>
      <c r="X213" s="841"/>
      <c r="Y213" s="841"/>
      <c r="Z213" s="842"/>
      <c r="AA213" s="840"/>
      <c r="AB213" s="841"/>
      <c r="AC213" s="841"/>
      <c r="AD213" s="841"/>
      <c r="AE213" s="841"/>
      <c r="AF213" s="841"/>
      <c r="AG213" s="841"/>
      <c r="AH213" s="841"/>
      <c r="AI213" s="841"/>
      <c r="AJ213" s="841"/>
      <c r="AK213" s="841"/>
      <c r="AL213" s="842"/>
    </row>
    <row r="214" spans="6:38" ht="15" customHeight="1">
      <c r="F214" s="843" t="s">
        <v>1377</v>
      </c>
      <c r="G214" s="1428" t="s">
        <v>265</v>
      </c>
      <c r="H214" s="742"/>
      <c r="I214" s="742"/>
      <c r="J214" s="742"/>
      <c r="K214" s="742"/>
      <c r="L214" s="742"/>
      <c r="M214" s="743"/>
      <c r="N214" s="1093"/>
      <c r="O214" s="798"/>
      <c r="P214" s="587" t="s">
        <v>733</v>
      </c>
      <c r="Q214" s="588"/>
      <c r="R214" s="1094"/>
      <c r="S214" s="798"/>
      <c r="T214" s="589" t="s">
        <v>819</v>
      </c>
      <c r="U214" s="590"/>
      <c r="V214" s="591"/>
      <c r="W214" s="1094"/>
      <c r="X214" s="798"/>
      <c r="Y214" s="592" t="s">
        <v>418</v>
      </c>
      <c r="Z214" s="593"/>
      <c r="AA214" s="741"/>
      <c r="AB214" s="742"/>
      <c r="AC214" s="742"/>
      <c r="AD214" s="742"/>
      <c r="AE214" s="742"/>
      <c r="AF214" s="742"/>
      <c r="AG214" s="742"/>
      <c r="AH214" s="742"/>
      <c r="AI214" s="742"/>
      <c r="AJ214" s="742"/>
      <c r="AK214" s="742"/>
      <c r="AL214" s="743"/>
    </row>
    <row r="215" spans="6:38" ht="15" customHeight="1">
      <c r="F215" s="844"/>
      <c r="G215" s="797" t="s">
        <v>271</v>
      </c>
      <c r="H215" s="798"/>
      <c r="I215" s="798"/>
      <c r="J215" s="798"/>
      <c r="K215" s="798"/>
      <c r="L215" s="798"/>
      <c r="M215" s="799"/>
      <c r="N215" s="1093"/>
      <c r="O215" s="798"/>
      <c r="P215" s="587" t="s">
        <v>733</v>
      </c>
      <c r="Q215" s="588"/>
      <c r="R215" s="1094"/>
      <c r="S215" s="798"/>
      <c r="T215" s="589" t="s">
        <v>819</v>
      </c>
      <c r="U215" s="590"/>
      <c r="V215" s="591"/>
      <c r="W215" s="594"/>
      <c r="X215" s="595"/>
      <c r="Y215" s="592" t="s">
        <v>418</v>
      </c>
      <c r="Z215" s="593"/>
      <c r="AA215" s="741"/>
      <c r="AB215" s="742"/>
      <c r="AC215" s="742"/>
      <c r="AD215" s="742"/>
      <c r="AE215" s="742"/>
      <c r="AF215" s="742"/>
      <c r="AG215" s="742"/>
      <c r="AH215" s="742"/>
      <c r="AI215" s="742"/>
      <c r="AJ215" s="742"/>
      <c r="AK215" s="742"/>
      <c r="AL215" s="743"/>
    </row>
    <row r="216" spans="6:38" ht="15" customHeight="1">
      <c r="F216" s="844"/>
      <c r="G216" s="846" t="s">
        <v>1373</v>
      </c>
      <c r="H216" s="847"/>
      <c r="I216" s="847"/>
      <c r="J216" s="847"/>
      <c r="K216" s="847"/>
      <c r="L216" s="847"/>
      <c r="M216" s="848"/>
      <c r="N216" s="793"/>
      <c r="O216" s="787"/>
      <c r="P216" s="789" t="s">
        <v>733</v>
      </c>
      <c r="Q216" s="789"/>
      <c r="R216" s="787"/>
      <c r="S216" s="787"/>
      <c r="T216" s="789" t="s">
        <v>819</v>
      </c>
      <c r="U216" s="790"/>
      <c r="V216" s="793"/>
      <c r="W216" s="787"/>
      <c r="X216" s="787"/>
      <c r="Y216" s="765" t="s">
        <v>1375</v>
      </c>
      <c r="Z216" s="766"/>
      <c r="AA216" s="776"/>
      <c r="AB216" s="777"/>
      <c r="AC216" s="777"/>
      <c r="AD216" s="777"/>
      <c r="AE216" s="777"/>
      <c r="AF216" s="777"/>
      <c r="AG216" s="777"/>
      <c r="AH216" s="777"/>
      <c r="AI216" s="777"/>
      <c r="AJ216" s="777"/>
      <c r="AK216" s="777"/>
      <c r="AL216" s="778"/>
    </row>
    <row r="217" spans="6:38" ht="15" customHeight="1">
      <c r="F217" s="844"/>
      <c r="G217" s="849"/>
      <c r="H217" s="850"/>
      <c r="I217" s="850"/>
      <c r="J217" s="850"/>
      <c r="K217" s="850"/>
      <c r="L217" s="850"/>
      <c r="M217" s="851"/>
      <c r="N217" s="794"/>
      <c r="O217" s="788"/>
      <c r="P217" s="791"/>
      <c r="Q217" s="791"/>
      <c r="R217" s="788"/>
      <c r="S217" s="788"/>
      <c r="T217" s="791"/>
      <c r="U217" s="792"/>
      <c r="V217" s="794"/>
      <c r="W217" s="788"/>
      <c r="X217" s="788"/>
      <c r="Y217" s="767"/>
      <c r="Z217" s="768"/>
      <c r="AA217" s="779"/>
      <c r="AB217" s="780"/>
      <c r="AC217" s="780"/>
      <c r="AD217" s="780"/>
      <c r="AE217" s="780"/>
      <c r="AF217" s="780"/>
      <c r="AG217" s="780"/>
      <c r="AH217" s="780"/>
      <c r="AI217" s="780"/>
      <c r="AJ217" s="780"/>
      <c r="AK217" s="780"/>
      <c r="AL217" s="781"/>
    </row>
    <row r="218" spans="6:38" ht="15" customHeight="1">
      <c r="F218" s="844"/>
      <c r="G218" s="846" t="s">
        <v>1374</v>
      </c>
      <c r="H218" s="847"/>
      <c r="I218" s="847"/>
      <c r="J218" s="847"/>
      <c r="K218" s="847"/>
      <c r="L218" s="847"/>
      <c r="M218" s="848"/>
      <c r="N218" s="793"/>
      <c r="O218" s="787"/>
      <c r="P218" s="789" t="s">
        <v>733</v>
      </c>
      <c r="Q218" s="789"/>
      <c r="R218" s="787"/>
      <c r="S218" s="787"/>
      <c r="T218" s="789" t="s">
        <v>819</v>
      </c>
      <c r="U218" s="790"/>
      <c r="V218" s="793"/>
      <c r="W218" s="787"/>
      <c r="X218" s="787"/>
      <c r="Y218" s="765" t="s">
        <v>418</v>
      </c>
      <c r="Z218" s="766"/>
      <c r="AA218" s="776"/>
      <c r="AB218" s="777"/>
      <c r="AC218" s="777"/>
      <c r="AD218" s="777"/>
      <c r="AE218" s="777"/>
      <c r="AF218" s="777"/>
      <c r="AG218" s="777"/>
      <c r="AH218" s="777"/>
      <c r="AI218" s="777"/>
      <c r="AJ218" s="777"/>
      <c r="AK218" s="777"/>
      <c r="AL218" s="778"/>
    </row>
    <row r="219" spans="6:38" ht="15" customHeight="1">
      <c r="F219" s="845"/>
      <c r="G219" s="849"/>
      <c r="H219" s="850"/>
      <c r="I219" s="850"/>
      <c r="J219" s="850"/>
      <c r="K219" s="850"/>
      <c r="L219" s="850"/>
      <c r="M219" s="851"/>
      <c r="N219" s="794"/>
      <c r="O219" s="788"/>
      <c r="P219" s="791"/>
      <c r="Q219" s="791"/>
      <c r="R219" s="788"/>
      <c r="S219" s="788"/>
      <c r="T219" s="791"/>
      <c r="U219" s="792"/>
      <c r="V219" s="794"/>
      <c r="W219" s="788"/>
      <c r="X219" s="788"/>
      <c r="Y219" s="767"/>
      <c r="Z219" s="768"/>
      <c r="AA219" s="779"/>
      <c r="AB219" s="780"/>
      <c r="AC219" s="780"/>
      <c r="AD219" s="780"/>
      <c r="AE219" s="780"/>
      <c r="AF219" s="780"/>
      <c r="AG219" s="780"/>
      <c r="AH219" s="780"/>
      <c r="AI219" s="780"/>
      <c r="AJ219" s="780"/>
      <c r="AK219" s="780"/>
      <c r="AL219" s="781"/>
    </row>
    <row r="220" spans="6:38" ht="15" customHeight="1">
      <c r="F220" s="1362" t="s">
        <v>1146</v>
      </c>
      <c r="G220" s="797" t="s">
        <v>266</v>
      </c>
      <c r="H220" s="798"/>
      <c r="I220" s="798"/>
      <c r="J220" s="798"/>
      <c r="K220" s="798"/>
      <c r="L220" s="798"/>
      <c r="M220" s="799"/>
      <c r="N220" s="1093"/>
      <c r="O220" s="798"/>
      <c r="P220" s="587" t="s">
        <v>733</v>
      </c>
      <c r="Q220" s="588"/>
      <c r="R220" s="1094"/>
      <c r="S220" s="798"/>
      <c r="T220" s="589" t="s">
        <v>819</v>
      </c>
      <c r="U220" s="590"/>
      <c r="V220" s="591"/>
      <c r="W220" s="1094"/>
      <c r="X220" s="798"/>
      <c r="Y220" s="592" t="s">
        <v>418</v>
      </c>
      <c r="Z220" s="593"/>
      <c r="AA220" s="741" t="s">
        <v>1378</v>
      </c>
      <c r="AB220" s="742"/>
      <c r="AC220" s="742"/>
      <c r="AD220" s="742"/>
      <c r="AE220" s="742"/>
      <c r="AF220" s="742"/>
      <c r="AG220" s="742"/>
      <c r="AH220" s="742"/>
      <c r="AI220" s="742"/>
      <c r="AJ220" s="742"/>
      <c r="AK220" s="742"/>
      <c r="AL220" s="743"/>
    </row>
    <row r="221" spans="6:38" ht="15" customHeight="1">
      <c r="F221" s="1363"/>
      <c r="G221" s="797" t="s">
        <v>1189</v>
      </c>
      <c r="H221" s="798"/>
      <c r="I221" s="798"/>
      <c r="J221" s="798"/>
      <c r="K221" s="798"/>
      <c r="L221" s="798"/>
      <c r="M221" s="799"/>
      <c r="N221" s="1093"/>
      <c r="O221" s="798"/>
      <c r="P221" s="587" t="s">
        <v>733</v>
      </c>
      <c r="Q221" s="588"/>
      <c r="R221" s="1094"/>
      <c r="S221" s="798"/>
      <c r="T221" s="589" t="s">
        <v>819</v>
      </c>
      <c r="U221" s="590"/>
      <c r="V221" s="591"/>
      <c r="W221" s="1094"/>
      <c r="X221" s="798"/>
      <c r="Y221" s="592" t="s">
        <v>418</v>
      </c>
      <c r="Z221" s="593"/>
      <c r="AA221" s="741" t="s">
        <v>1147</v>
      </c>
      <c r="AB221" s="742"/>
      <c r="AC221" s="742"/>
      <c r="AD221" s="742"/>
      <c r="AE221" s="742"/>
      <c r="AF221" s="742"/>
      <c r="AG221" s="742"/>
      <c r="AH221" s="742"/>
      <c r="AI221" s="742"/>
      <c r="AJ221" s="742"/>
      <c r="AK221" s="742"/>
      <c r="AL221" s="743"/>
    </row>
    <row r="222" spans="6:38" ht="15" customHeight="1">
      <c r="F222" s="1363"/>
      <c r="G222" s="797" t="s">
        <v>267</v>
      </c>
      <c r="H222" s="798"/>
      <c r="I222" s="798"/>
      <c r="J222" s="798"/>
      <c r="K222" s="798"/>
      <c r="L222" s="798"/>
      <c r="M222" s="799"/>
      <c r="N222" s="1093"/>
      <c r="O222" s="1094"/>
      <c r="P222" s="587" t="s">
        <v>733</v>
      </c>
      <c r="Q222" s="588"/>
      <c r="R222" s="1094"/>
      <c r="S222" s="1094"/>
      <c r="T222" s="589" t="s">
        <v>819</v>
      </c>
      <c r="U222" s="590"/>
      <c r="V222" s="591"/>
      <c r="W222" s="1094"/>
      <c r="X222" s="1094"/>
      <c r="Y222" s="592" t="s">
        <v>418</v>
      </c>
      <c r="Z222" s="593"/>
      <c r="AA222" s="741" t="s">
        <v>1224</v>
      </c>
      <c r="AB222" s="1483"/>
      <c r="AC222" s="1483"/>
      <c r="AD222" s="1483"/>
      <c r="AE222" s="1483"/>
      <c r="AF222" s="1483"/>
      <c r="AG222" s="1483"/>
      <c r="AH222" s="1483"/>
      <c r="AI222" s="1483"/>
      <c r="AJ222" s="1483"/>
      <c r="AK222" s="1483"/>
      <c r="AL222" s="1484"/>
    </row>
    <row r="223" spans="6:38" ht="14.25" customHeight="1">
      <c r="F223" s="1363"/>
      <c r="G223" s="797" t="s">
        <v>268</v>
      </c>
      <c r="H223" s="798"/>
      <c r="I223" s="798"/>
      <c r="J223" s="798"/>
      <c r="K223" s="798"/>
      <c r="L223" s="798"/>
      <c r="M223" s="799"/>
      <c r="N223" s="1093"/>
      <c r="O223" s="798"/>
      <c r="P223" s="587" t="s">
        <v>733</v>
      </c>
      <c r="Q223" s="588"/>
      <c r="R223" s="1094"/>
      <c r="S223" s="798"/>
      <c r="T223" s="589" t="s">
        <v>819</v>
      </c>
      <c r="U223" s="590"/>
      <c r="V223" s="591"/>
      <c r="W223" s="1094"/>
      <c r="X223" s="798"/>
      <c r="Y223" s="592" t="s">
        <v>418</v>
      </c>
      <c r="Z223" s="593"/>
      <c r="AA223" s="741" t="s">
        <v>1148</v>
      </c>
      <c r="AB223" s="742"/>
      <c r="AC223" s="742"/>
      <c r="AD223" s="742"/>
      <c r="AE223" s="742"/>
      <c r="AF223" s="742"/>
      <c r="AG223" s="742"/>
      <c r="AH223" s="742"/>
      <c r="AI223" s="742"/>
      <c r="AJ223" s="742"/>
      <c r="AK223" s="742"/>
      <c r="AL223" s="743"/>
    </row>
    <row r="224" spans="6:38" ht="15" customHeight="1">
      <c r="F224" s="1363"/>
      <c r="G224" s="797" t="s">
        <v>1149</v>
      </c>
      <c r="H224" s="798"/>
      <c r="I224" s="798"/>
      <c r="J224" s="798"/>
      <c r="K224" s="798"/>
      <c r="L224" s="798"/>
      <c r="M224" s="799"/>
      <c r="N224" s="1093"/>
      <c r="O224" s="798"/>
      <c r="P224" s="587" t="s">
        <v>733</v>
      </c>
      <c r="Q224" s="588"/>
      <c r="R224" s="1094"/>
      <c r="S224" s="798"/>
      <c r="T224" s="589" t="s">
        <v>819</v>
      </c>
      <c r="U224" s="590"/>
      <c r="V224" s="591"/>
      <c r="W224" s="1094"/>
      <c r="X224" s="798"/>
      <c r="Y224" s="592" t="s">
        <v>418</v>
      </c>
      <c r="Z224" s="593"/>
      <c r="AA224" s="741" t="s">
        <v>1147</v>
      </c>
      <c r="AB224" s="742"/>
      <c r="AC224" s="742"/>
      <c r="AD224" s="742"/>
      <c r="AE224" s="742"/>
      <c r="AF224" s="742"/>
      <c r="AG224" s="742"/>
      <c r="AH224" s="742"/>
      <c r="AI224" s="742"/>
      <c r="AJ224" s="742"/>
      <c r="AK224" s="742"/>
      <c r="AL224" s="743"/>
    </row>
    <row r="225" spans="6:38" ht="15" customHeight="1">
      <c r="F225" s="1363"/>
      <c r="G225" s="797" t="s">
        <v>269</v>
      </c>
      <c r="H225" s="798"/>
      <c r="I225" s="798"/>
      <c r="J225" s="798"/>
      <c r="K225" s="798"/>
      <c r="L225" s="798"/>
      <c r="M225" s="799"/>
      <c r="N225" s="1093"/>
      <c r="O225" s="798"/>
      <c r="P225" s="587" t="s">
        <v>733</v>
      </c>
      <c r="Q225" s="588"/>
      <c r="R225" s="1094"/>
      <c r="S225" s="798"/>
      <c r="T225" s="589" t="s">
        <v>819</v>
      </c>
      <c r="U225" s="590"/>
      <c r="V225" s="591"/>
      <c r="W225" s="1094"/>
      <c r="X225" s="798"/>
      <c r="Y225" s="592" t="s">
        <v>418</v>
      </c>
      <c r="Z225" s="593"/>
      <c r="AA225" s="741" t="s">
        <v>1147</v>
      </c>
      <c r="AB225" s="742"/>
      <c r="AC225" s="742"/>
      <c r="AD225" s="742"/>
      <c r="AE225" s="742"/>
      <c r="AF225" s="742"/>
      <c r="AG225" s="742"/>
      <c r="AH225" s="742"/>
      <c r="AI225" s="742"/>
      <c r="AJ225" s="742"/>
      <c r="AK225" s="742"/>
      <c r="AL225" s="743"/>
    </row>
    <row r="226" spans="6:38" ht="15" customHeight="1">
      <c r="F226" s="1363"/>
      <c r="G226" s="797" t="s">
        <v>270</v>
      </c>
      <c r="H226" s="798"/>
      <c r="I226" s="798"/>
      <c r="J226" s="798"/>
      <c r="K226" s="798"/>
      <c r="L226" s="798"/>
      <c r="M226" s="799"/>
      <c r="N226" s="1093"/>
      <c r="O226" s="798"/>
      <c r="P226" s="587" t="s">
        <v>733</v>
      </c>
      <c r="Q226" s="588"/>
      <c r="R226" s="1094"/>
      <c r="S226" s="798"/>
      <c r="T226" s="589" t="s">
        <v>819</v>
      </c>
      <c r="U226" s="590"/>
      <c r="V226" s="591"/>
      <c r="W226" s="1094"/>
      <c r="X226" s="798"/>
      <c r="Y226" s="592" t="s">
        <v>418</v>
      </c>
      <c r="Z226" s="593"/>
      <c r="AA226" s="741" t="s">
        <v>1147</v>
      </c>
      <c r="AB226" s="742"/>
      <c r="AC226" s="742"/>
      <c r="AD226" s="742"/>
      <c r="AE226" s="742"/>
      <c r="AF226" s="742"/>
      <c r="AG226" s="742"/>
      <c r="AH226" s="742"/>
      <c r="AI226" s="742"/>
      <c r="AJ226" s="742"/>
      <c r="AK226" s="742"/>
      <c r="AL226" s="743"/>
    </row>
    <row r="227" spans="6:40" s="187" customFormat="1" ht="15" customHeight="1">
      <c r="F227" s="1363"/>
      <c r="G227" s="771" t="s">
        <v>1400</v>
      </c>
      <c r="H227" s="772"/>
      <c r="I227" s="772"/>
      <c r="J227" s="772"/>
      <c r="K227" s="772"/>
      <c r="L227" s="772"/>
      <c r="M227" s="773"/>
      <c r="N227" s="1093"/>
      <c r="O227" s="798"/>
      <c r="P227" s="587" t="s">
        <v>733</v>
      </c>
      <c r="Q227" s="588"/>
      <c r="R227" s="1094"/>
      <c r="S227" s="798"/>
      <c r="T227" s="589" t="s">
        <v>819</v>
      </c>
      <c r="U227" s="590"/>
      <c r="V227" s="638"/>
      <c r="W227" s="1094"/>
      <c r="X227" s="798"/>
      <c r="Y227" s="592" t="s">
        <v>418</v>
      </c>
      <c r="Z227" s="593"/>
      <c r="AA227" s="741" t="s">
        <v>1434</v>
      </c>
      <c r="AB227" s="742"/>
      <c r="AC227" s="742"/>
      <c r="AD227" s="742"/>
      <c r="AE227" s="742"/>
      <c r="AF227" s="742"/>
      <c r="AG227" s="742"/>
      <c r="AH227" s="742"/>
      <c r="AI227" s="742"/>
      <c r="AJ227" s="742"/>
      <c r="AK227" s="742"/>
      <c r="AL227" s="743"/>
      <c r="AM227" s="1"/>
      <c r="AN227" s="1"/>
    </row>
    <row r="228" spans="6:40" s="187" customFormat="1" ht="30" customHeight="1">
      <c r="F228" s="1363"/>
      <c r="G228" s="771" t="s">
        <v>1428</v>
      </c>
      <c r="H228" s="772"/>
      <c r="I228" s="772"/>
      <c r="J228" s="772"/>
      <c r="K228" s="772"/>
      <c r="L228" s="772"/>
      <c r="M228" s="773"/>
      <c r="N228" s="774"/>
      <c r="O228" s="775"/>
      <c r="P228" s="587" t="s">
        <v>733</v>
      </c>
      <c r="Q228" s="588"/>
      <c r="R228" s="775"/>
      <c r="S228" s="775"/>
      <c r="T228" s="589" t="s">
        <v>819</v>
      </c>
      <c r="U228" s="590"/>
      <c r="V228" s="774"/>
      <c r="W228" s="775"/>
      <c r="X228" s="775"/>
      <c r="Y228" s="592" t="s">
        <v>1429</v>
      </c>
      <c r="Z228" s="593"/>
      <c r="AA228" s="741" t="s">
        <v>1435</v>
      </c>
      <c r="AB228" s="742"/>
      <c r="AC228" s="742"/>
      <c r="AD228" s="742"/>
      <c r="AE228" s="742"/>
      <c r="AF228" s="742"/>
      <c r="AG228" s="742"/>
      <c r="AH228" s="742"/>
      <c r="AI228" s="742"/>
      <c r="AJ228" s="742"/>
      <c r="AK228" s="742"/>
      <c r="AL228" s="743"/>
      <c r="AM228" s="1"/>
      <c r="AN228" s="1"/>
    </row>
    <row r="229" spans="6:38" ht="15" customHeight="1">
      <c r="F229" s="1364"/>
      <c r="G229" s="1485" t="s">
        <v>1320</v>
      </c>
      <c r="H229" s="1486"/>
      <c r="I229" s="1486"/>
      <c r="J229" s="1486"/>
      <c r="K229" s="1486"/>
      <c r="L229" s="1486"/>
      <c r="M229" s="1487"/>
      <c r="N229" s="1093"/>
      <c r="O229" s="798"/>
      <c r="P229" s="587" t="s">
        <v>733</v>
      </c>
      <c r="Q229" s="588"/>
      <c r="R229" s="1094"/>
      <c r="S229" s="798"/>
      <c r="T229" s="589" t="s">
        <v>819</v>
      </c>
      <c r="U229" s="590"/>
      <c r="V229" s="591"/>
      <c r="W229" s="1094"/>
      <c r="X229" s="798"/>
      <c r="Y229" s="592" t="s">
        <v>418</v>
      </c>
      <c r="Z229" s="593"/>
      <c r="AA229" s="741"/>
      <c r="AB229" s="742"/>
      <c r="AC229" s="742"/>
      <c r="AD229" s="742"/>
      <c r="AE229" s="742"/>
      <c r="AF229" s="742"/>
      <c r="AG229" s="742"/>
      <c r="AH229" s="742"/>
      <c r="AI229" s="742"/>
      <c r="AJ229" s="742"/>
      <c r="AK229" s="742"/>
      <c r="AL229" s="743"/>
    </row>
    <row r="230" spans="6:38" ht="15" customHeight="1">
      <c r="F230" s="536"/>
      <c r="G230" s="1370" t="s">
        <v>831</v>
      </c>
      <c r="H230" s="1371"/>
      <c r="I230" s="1371"/>
      <c r="J230" s="1371"/>
      <c r="K230" s="1371"/>
      <c r="L230" s="1371"/>
      <c r="M230" s="1372"/>
      <c r="N230" s="784">
        <f>IF(SUM(N214:O229)=0,"",SUM(N214:O229))</f>
      </c>
      <c r="O230" s="785"/>
      <c r="P230" s="50" t="s">
        <v>733</v>
      </c>
      <c r="Q230" s="85"/>
      <c r="R230" s="786">
        <f>IF(SUM(R214:S229)=0,"",SUM(R214:S229))</f>
      </c>
      <c r="S230" s="786"/>
      <c r="T230" s="86" t="s">
        <v>819</v>
      </c>
      <c r="U230" s="33"/>
      <c r="V230" s="782" t="s">
        <v>766</v>
      </c>
      <c r="W230" s="783"/>
      <c r="X230" s="783"/>
      <c r="Y230" s="81" t="s">
        <v>418</v>
      </c>
      <c r="Z230" s="84"/>
      <c r="AA230" s="1482"/>
      <c r="AB230" s="889"/>
      <c r="AC230" s="889"/>
      <c r="AD230" s="889"/>
      <c r="AE230" s="889"/>
      <c r="AF230" s="889"/>
      <c r="AG230" s="889"/>
      <c r="AH230" s="889"/>
      <c r="AI230" s="889"/>
      <c r="AJ230" s="889"/>
      <c r="AK230" s="889"/>
      <c r="AL230" s="890"/>
    </row>
    <row r="231" ht="15" customHeight="1">
      <c r="F231" s="67" t="s">
        <v>947</v>
      </c>
    </row>
    <row r="232" spans="7:39" ht="15" customHeight="1">
      <c r="G232" s="740" t="s">
        <v>272</v>
      </c>
      <c r="H232" s="740"/>
      <c r="I232" s="740"/>
      <c r="J232" s="740"/>
      <c r="K232" s="740"/>
      <c r="L232" s="740"/>
      <c r="M232" s="740"/>
      <c r="N232" s="740"/>
      <c r="O232" s="740"/>
      <c r="P232" s="740"/>
      <c r="Q232" s="740"/>
      <c r="R232" s="740"/>
      <c r="S232" s="740"/>
      <c r="T232" s="740"/>
      <c r="U232" s="740"/>
      <c r="V232" s="740"/>
      <c r="W232" s="740"/>
      <c r="X232" s="740"/>
      <c r="Y232" s="740"/>
      <c r="Z232" s="740"/>
      <c r="AA232" s="740"/>
      <c r="AB232" s="740"/>
      <c r="AC232" s="740"/>
      <c r="AD232" s="740"/>
      <c r="AE232" s="740"/>
      <c r="AF232" s="740"/>
      <c r="AG232" s="740"/>
      <c r="AH232" s="740"/>
      <c r="AI232" s="740"/>
      <c r="AJ232" s="740"/>
      <c r="AK232" s="740"/>
      <c r="AL232" s="740"/>
      <c r="AM232" s="740"/>
    </row>
    <row r="233" spans="7:39" ht="15" customHeight="1">
      <c r="G233" s="740"/>
      <c r="H233" s="740"/>
      <c r="I233" s="740"/>
      <c r="J233" s="740"/>
      <c r="K233" s="740"/>
      <c r="L233" s="740"/>
      <c r="M233" s="740"/>
      <c r="N233" s="740"/>
      <c r="O233" s="740"/>
      <c r="P233" s="740"/>
      <c r="Q233" s="740"/>
      <c r="R233" s="740"/>
      <c r="S233" s="740"/>
      <c r="T233" s="740"/>
      <c r="U233" s="740"/>
      <c r="V233" s="740"/>
      <c r="W233" s="740"/>
      <c r="X233" s="740"/>
      <c r="Y233" s="740"/>
      <c r="Z233" s="740"/>
      <c r="AA233" s="740"/>
      <c r="AB233" s="740"/>
      <c r="AC233" s="740"/>
      <c r="AD233" s="740"/>
      <c r="AE233" s="740"/>
      <c r="AF233" s="740"/>
      <c r="AG233" s="740"/>
      <c r="AH233" s="740"/>
      <c r="AI233" s="740"/>
      <c r="AJ233" s="740"/>
      <c r="AK233" s="740"/>
      <c r="AL233" s="740"/>
      <c r="AM233" s="740"/>
    </row>
    <row r="234" spans="7:39" ht="6" customHeight="1">
      <c r="G234" s="650"/>
      <c r="H234" s="650"/>
      <c r="I234" s="650"/>
      <c r="J234" s="650"/>
      <c r="K234" s="650"/>
      <c r="L234" s="650"/>
      <c r="M234" s="650"/>
      <c r="N234" s="650"/>
      <c r="O234" s="650"/>
      <c r="P234" s="650"/>
      <c r="Q234" s="650"/>
      <c r="R234" s="650"/>
      <c r="S234" s="650"/>
      <c r="T234" s="650"/>
      <c r="U234" s="650"/>
      <c r="V234" s="650"/>
      <c r="W234" s="650"/>
      <c r="X234" s="650"/>
      <c r="Y234" s="650"/>
      <c r="Z234" s="650"/>
      <c r="AA234" s="650"/>
      <c r="AB234" s="650"/>
      <c r="AC234" s="650"/>
      <c r="AD234" s="650"/>
      <c r="AE234" s="650"/>
      <c r="AF234" s="650"/>
      <c r="AG234" s="650"/>
      <c r="AH234" s="650"/>
      <c r="AI234" s="650"/>
      <c r="AJ234" s="650"/>
      <c r="AK234" s="650"/>
      <c r="AL234" s="650"/>
      <c r="AM234" s="650"/>
    </row>
    <row r="235" spans="4:13" s="95" customFormat="1" ht="15" customHeight="1">
      <c r="D235" s="95" t="s">
        <v>273</v>
      </c>
      <c r="F235" s="95" t="s">
        <v>824</v>
      </c>
      <c r="G235" s="95" t="s">
        <v>825</v>
      </c>
      <c r="H235" s="95" t="s">
        <v>531</v>
      </c>
      <c r="I235" s="95" t="s">
        <v>274</v>
      </c>
      <c r="J235" s="95" t="s">
        <v>824</v>
      </c>
      <c r="K235" s="95" t="s">
        <v>826</v>
      </c>
      <c r="L235" s="95" t="s">
        <v>531</v>
      </c>
      <c r="M235" s="95" t="s">
        <v>787</v>
      </c>
    </row>
    <row r="236" ht="6" customHeight="1">
      <c r="A236" s="95"/>
    </row>
    <row r="237" spans="1:37" ht="15" customHeight="1">
      <c r="A237" s="95"/>
      <c r="F237" s="749" t="s">
        <v>827</v>
      </c>
      <c r="G237" s="750"/>
      <c r="H237" s="750"/>
      <c r="I237" s="750"/>
      <c r="J237" s="750"/>
      <c r="K237" s="750"/>
      <c r="L237" s="750"/>
      <c r="M237" s="750"/>
      <c r="N237" s="750"/>
      <c r="O237" s="750"/>
      <c r="P237" s="750"/>
      <c r="Q237" s="750"/>
      <c r="R237" s="43" t="s">
        <v>837</v>
      </c>
      <c r="S237" s="94"/>
      <c r="T237" s="94"/>
      <c r="U237" s="94"/>
      <c r="V237" s="744" t="s">
        <v>1384</v>
      </c>
      <c r="W237" s="744"/>
      <c r="X237" s="744"/>
      <c r="Y237" s="744"/>
      <c r="Z237" s="744"/>
      <c r="AA237" s="744"/>
      <c r="AB237" s="744"/>
      <c r="AC237" s="744"/>
      <c r="AD237" s="744"/>
      <c r="AE237" s="744"/>
      <c r="AF237" s="744"/>
      <c r="AG237" s="744"/>
      <c r="AH237" s="744"/>
      <c r="AI237" s="744"/>
      <c r="AJ237" s="744"/>
      <c r="AK237" s="744"/>
    </row>
    <row r="238" spans="6:37" ht="15" customHeight="1">
      <c r="F238" s="769" t="s">
        <v>834</v>
      </c>
      <c r="G238" s="770"/>
      <c r="H238" s="770"/>
      <c r="I238" s="770"/>
      <c r="J238" s="770"/>
      <c r="K238" s="770"/>
      <c r="L238" s="770"/>
      <c r="M238" s="770"/>
      <c r="N238" s="770"/>
      <c r="O238" s="770"/>
      <c r="P238" s="770"/>
      <c r="Q238" s="770"/>
      <c r="R238" s="735"/>
      <c r="S238" s="736"/>
      <c r="T238" s="736"/>
      <c r="U238" s="354" t="s">
        <v>799</v>
      </c>
      <c r="V238" s="764"/>
      <c r="W238" s="764"/>
      <c r="X238" s="764"/>
      <c r="Y238" s="764"/>
      <c r="Z238" s="764"/>
      <c r="AA238" s="764"/>
      <c r="AB238" s="764"/>
      <c r="AC238" s="764"/>
      <c r="AD238" s="764"/>
      <c r="AE238" s="764"/>
      <c r="AF238" s="764"/>
      <c r="AG238" s="764"/>
      <c r="AH238" s="764"/>
      <c r="AI238" s="764"/>
      <c r="AJ238" s="764"/>
      <c r="AK238" s="764"/>
    </row>
    <row r="239" spans="6:37" ht="15" customHeight="1">
      <c r="F239" s="769" t="s">
        <v>835</v>
      </c>
      <c r="G239" s="770"/>
      <c r="H239" s="770"/>
      <c r="I239" s="770"/>
      <c r="J239" s="770"/>
      <c r="K239" s="770"/>
      <c r="L239" s="770"/>
      <c r="M239" s="770"/>
      <c r="N239" s="770"/>
      <c r="O239" s="770"/>
      <c r="P239" s="770"/>
      <c r="Q239" s="770"/>
      <c r="R239" s="735"/>
      <c r="S239" s="736"/>
      <c r="T239" s="736"/>
      <c r="U239" s="354" t="s">
        <v>799</v>
      </c>
      <c r="V239" s="764"/>
      <c r="W239" s="764"/>
      <c r="X239" s="764"/>
      <c r="Y239" s="764"/>
      <c r="Z239" s="764"/>
      <c r="AA239" s="764"/>
      <c r="AB239" s="764"/>
      <c r="AC239" s="764"/>
      <c r="AD239" s="764"/>
      <c r="AE239" s="764"/>
      <c r="AF239" s="764"/>
      <c r="AG239" s="764"/>
      <c r="AH239" s="764"/>
      <c r="AI239" s="764"/>
      <c r="AJ239" s="764"/>
      <c r="AK239" s="764"/>
    </row>
    <row r="240" spans="6:37" ht="15" customHeight="1">
      <c r="F240" s="769" t="s">
        <v>1190</v>
      </c>
      <c r="G240" s="770"/>
      <c r="H240" s="770"/>
      <c r="I240" s="770"/>
      <c r="J240" s="770"/>
      <c r="K240" s="770"/>
      <c r="L240" s="770"/>
      <c r="M240" s="770"/>
      <c r="N240" s="770"/>
      <c r="O240" s="770"/>
      <c r="P240" s="770"/>
      <c r="Q240" s="770"/>
      <c r="R240" s="735"/>
      <c r="S240" s="736"/>
      <c r="T240" s="736"/>
      <c r="U240" s="354" t="s">
        <v>799</v>
      </c>
      <c r="V240" s="764"/>
      <c r="W240" s="764"/>
      <c r="X240" s="764"/>
      <c r="Y240" s="764"/>
      <c r="Z240" s="764"/>
      <c r="AA240" s="764"/>
      <c r="AB240" s="764"/>
      <c r="AC240" s="764"/>
      <c r="AD240" s="764"/>
      <c r="AE240" s="764"/>
      <c r="AF240" s="764"/>
      <c r="AG240" s="764"/>
      <c r="AH240" s="764"/>
      <c r="AI240" s="764"/>
      <c r="AJ240" s="764"/>
      <c r="AK240" s="764"/>
    </row>
    <row r="241" spans="6:52" ht="15" customHeight="1">
      <c r="F241" s="769" t="s">
        <v>833</v>
      </c>
      <c r="G241" s="770"/>
      <c r="H241" s="770"/>
      <c r="I241" s="770"/>
      <c r="J241" s="770"/>
      <c r="K241" s="770"/>
      <c r="L241" s="770"/>
      <c r="M241" s="770"/>
      <c r="N241" s="770"/>
      <c r="O241" s="770"/>
      <c r="P241" s="770"/>
      <c r="Q241" s="770"/>
      <c r="R241" s="735"/>
      <c r="S241" s="736"/>
      <c r="T241" s="736"/>
      <c r="U241" s="354" t="s">
        <v>799</v>
      </c>
      <c r="V241" s="764"/>
      <c r="W241" s="764"/>
      <c r="X241" s="764"/>
      <c r="Y241" s="764"/>
      <c r="Z241" s="764"/>
      <c r="AA241" s="764"/>
      <c r="AB241" s="764"/>
      <c r="AC241" s="764"/>
      <c r="AD241" s="764"/>
      <c r="AE241" s="764"/>
      <c r="AF241" s="764"/>
      <c r="AG241" s="764"/>
      <c r="AH241" s="764"/>
      <c r="AI241" s="764"/>
      <c r="AJ241" s="764"/>
      <c r="AK241" s="764"/>
      <c r="AP241" s="517" t="s">
        <v>1104</v>
      </c>
      <c r="AQ241" s="178"/>
      <c r="AR241" s="178"/>
      <c r="AS241" s="178"/>
      <c r="AT241" s="178"/>
      <c r="AU241" s="178"/>
      <c r="AV241" s="178"/>
      <c r="AW241" s="178"/>
      <c r="AX241" s="178"/>
      <c r="AY241" s="178"/>
      <c r="AZ241" s="178"/>
    </row>
    <row r="242" spans="6:52" ht="15" customHeight="1">
      <c r="F242" s="769" t="s">
        <v>1379</v>
      </c>
      <c r="G242" s="770"/>
      <c r="H242" s="770"/>
      <c r="I242" s="770"/>
      <c r="J242" s="770"/>
      <c r="K242" s="770"/>
      <c r="L242" s="770"/>
      <c r="M242" s="770"/>
      <c r="N242" s="770"/>
      <c r="O242" s="770"/>
      <c r="P242" s="770"/>
      <c r="Q242" s="770"/>
      <c r="R242" s="735"/>
      <c r="S242" s="736"/>
      <c r="T242" s="736"/>
      <c r="U242" s="354" t="s">
        <v>799</v>
      </c>
      <c r="V242" s="764"/>
      <c r="W242" s="764"/>
      <c r="X242" s="764"/>
      <c r="Y242" s="764"/>
      <c r="Z242" s="764"/>
      <c r="AA242" s="764"/>
      <c r="AB242" s="764"/>
      <c r="AC242" s="764"/>
      <c r="AD242" s="764"/>
      <c r="AE242" s="764"/>
      <c r="AF242" s="764"/>
      <c r="AG242" s="764"/>
      <c r="AH242" s="764"/>
      <c r="AI242" s="764"/>
      <c r="AJ242" s="764"/>
      <c r="AK242" s="764"/>
      <c r="AP242" s="517"/>
      <c r="AQ242" s="178"/>
      <c r="AR242" s="178"/>
      <c r="AS242" s="178"/>
      <c r="AT242" s="178"/>
      <c r="AU242" s="178"/>
      <c r="AV242" s="178"/>
      <c r="AW242" s="178"/>
      <c r="AX242" s="178"/>
      <c r="AY242" s="178"/>
      <c r="AZ242" s="178"/>
    </row>
    <row r="243" spans="6:52" ht="15" customHeight="1">
      <c r="F243" s="769" t="s">
        <v>1105</v>
      </c>
      <c r="G243" s="770"/>
      <c r="H243" s="770"/>
      <c r="I243" s="770"/>
      <c r="J243" s="770"/>
      <c r="K243" s="770"/>
      <c r="L243" s="770"/>
      <c r="M243" s="770"/>
      <c r="N243" s="770"/>
      <c r="O243" s="770"/>
      <c r="P243" s="770"/>
      <c r="Q243" s="770"/>
      <c r="R243" s="735"/>
      <c r="S243" s="736"/>
      <c r="T243" s="736"/>
      <c r="U243" s="354" t="s">
        <v>799</v>
      </c>
      <c r="V243" s="763" t="s">
        <v>1380</v>
      </c>
      <c r="W243" s="763"/>
      <c r="X243" s="763"/>
      <c r="Y243" s="763"/>
      <c r="Z243" s="763"/>
      <c r="AA243" s="763"/>
      <c r="AB243" s="763"/>
      <c r="AC243" s="763"/>
      <c r="AD243" s="763"/>
      <c r="AE243" s="763"/>
      <c r="AF243" s="763"/>
      <c r="AG243" s="763"/>
      <c r="AH243" s="763"/>
      <c r="AI243" s="763"/>
      <c r="AJ243" s="763"/>
      <c r="AK243" s="763"/>
      <c r="AP243" s="933" t="s">
        <v>1105</v>
      </c>
      <c r="AQ243" s="934"/>
      <c r="AR243" s="934"/>
      <c r="AS243" s="934"/>
      <c r="AT243" s="934"/>
      <c r="AU243" s="934"/>
      <c r="AV243" s="935"/>
      <c r="AW243" s="912"/>
      <c r="AX243" s="913"/>
      <c r="AY243" s="913"/>
      <c r="AZ243" s="521" t="s">
        <v>485</v>
      </c>
    </row>
    <row r="244" spans="6:52" ht="15" customHeight="1">
      <c r="F244" s="769" t="s">
        <v>1106</v>
      </c>
      <c r="G244" s="770"/>
      <c r="H244" s="770"/>
      <c r="I244" s="770"/>
      <c r="J244" s="770"/>
      <c r="K244" s="770"/>
      <c r="L244" s="770"/>
      <c r="M244" s="770"/>
      <c r="N244" s="770"/>
      <c r="O244" s="770"/>
      <c r="P244" s="770"/>
      <c r="Q244" s="770"/>
      <c r="R244" s="735"/>
      <c r="S244" s="736"/>
      <c r="T244" s="736"/>
      <c r="U244" s="354" t="s">
        <v>799</v>
      </c>
      <c r="V244" s="763" t="s">
        <v>1381</v>
      </c>
      <c r="W244" s="763"/>
      <c r="X244" s="763"/>
      <c r="Y244" s="763"/>
      <c r="Z244" s="763"/>
      <c r="AA244" s="763"/>
      <c r="AB244" s="763"/>
      <c r="AC244" s="763"/>
      <c r="AD244" s="763"/>
      <c r="AE244" s="763"/>
      <c r="AF244" s="763"/>
      <c r="AG244" s="763"/>
      <c r="AH244" s="763"/>
      <c r="AI244" s="763"/>
      <c r="AJ244" s="763"/>
      <c r="AK244" s="763"/>
      <c r="AP244" s="936" t="s">
        <v>1106</v>
      </c>
      <c r="AQ244" s="937"/>
      <c r="AR244" s="937"/>
      <c r="AS244" s="937"/>
      <c r="AT244" s="937"/>
      <c r="AU244" s="937"/>
      <c r="AV244" s="938"/>
      <c r="AW244" s="917"/>
      <c r="AX244" s="918"/>
      <c r="AY244" s="918"/>
      <c r="AZ244" s="522" t="s">
        <v>485</v>
      </c>
    </row>
    <row r="245" spans="6:52" ht="15" customHeight="1">
      <c r="F245" s="769" t="s">
        <v>1107</v>
      </c>
      <c r="G245" s="770"/>
      <c r="H245" s="770"/>
      <c r="I245" s="770"/>
      <c r="J245" s="770"/>
      <c r="K245" s="770"/>
      <c r="L245" s="770"/>
      <c r="M245" s="770"/>
      <c r="N245" s="770"/>
      <c r="O245" s="770"/>
      <c r="P245" s="770"/>
      <c r="Q245" s="770"/>
      <c r="R245" s="735"/>
      <c r="S245" s="736"/>
      <c r="T245" s="736"/>
      <c r="U245" s="354" t="s">
        <v>799</v>
      </c>
      <c r="V245" s="763" t="s">
        <v>1382</v>
      </c>
      <c r="W245" s="763"/>
      <c r="X245" s="763"/>
      <c r="Y245" s="763"/>
      <c r="Z245" s="763"/>
      <c r="AA245" s="763"/>
      <c r="AB245" s="763"/>
      <c r="AC245" s="763"/>
      <c r="AD245" s="763"/>
      <c r="AE245" s="763"/>
      <c r="AF245" s="763"/>
      <c r="AG245" s="763"/>
      <c r="AH245" s="763"/>
      <c r="AI245" s="763"/>
      <c r="AJ245" s="763"/>
      <c r="AK245" s="763"/>
      <c r="AP245" s="936" t="s">
        <v>1107</v>
      </c>
      <c r="AQ245" s="937"/>
      <c r="AR245" s="937"/>
      <c r="AS245" s="937"/>
      <c r="AT245" s="937"/>
      <c r="AU245" s="937"/>
      <c r="AV245" s="938"/>
      <c r="AW245" s="917"/>
      <c r="AX245" s="918"/>
      <c r="AY245" s="918"/>
      <c r="AZ245" s="522" t="s">
        <v>485</v>
      </c>
    </row>
    <row r="246" spans="6:52" ht="15" customHeight="1">
      <c r="F246" s="769" t="s">
        <v>1108</v>
      </c>
      <c r="G246" s="770"/>
      <c r="H246" s="770"/>
      <c r="I246" s="770"/>
      <c r="J246" s="770"/>
      <c r="K246" s="770"/>
      <c r="L246" s="770"/>
      <c r="M246" s="770"/>
      <c r="N246" s="770"/>
      <c r="O246" s="770"/>
      <c r="P246" s="770"/>
      <c r="Q246" s="770"/>
      <c r="R246" s="735"/>
      <c r="S246" s="736"/>
      <c r="T246" s="736"/>
      <c r="U246" s="354" t="s">
        <v>799</v>
      </c>
      <c r="V246" s="763" t="s">
        <v>1383</v>
      </c>
      <c r="W246" s="763"/>
      <c r="X246" s="763"/>
      <c r="Y246" s="763"/>
      <c r="Z246" s="763"/>
      <c r="AA246" s="763"/>
      <c r="AB246" s="763"/>
      <c r="AC246" s="763"/>
      <c r="AD246" s="763"/>
      <c r="AE246" s="763"/>
      <c r="AF246" s="763"/>
      <c r="AG246" s="763"/>
      <c r="AH246" s="763"/>
      <c r="AI246" s="763"/>
      <c r="AJ246" s="763"/>
      <c r="AK246" s="763"/>
      <c r="AP246" s="936" t="s">
        <v>1108</v>
      </c>
      <c r="AQ246" s="937"/>
      <c r="AR246" s="937"/>
      <c r="AS246" s="937"/>
      <c r="AT246" s="937"/>
      <c r="AU246" s="937"/>
      <c r="AV246" s="938"/>
      <c r="AW246" s="917"/>
      <c r="AX246" s="918"/>
      <c r="AY246" s="918"/>
      <c r="AZ246" s="522" t="s">
        <v>485</v>
      </c>
    </row>
    <row r="247" spans="6:52" ht="15" customHeight="1">
      <c r="F247" s="769" t="s">
        <v>832</v>
      </c>
      <c r="G247" s="770"/>
      <c r="H247" s="770"/>
      <c r="I247" s="770"/>
      <c r="J247" s="770"/>
      <c r="K247" s="770"/>
      <c r="L247" s="770"/>
      <c r="M247" s="770"/>
      <c r="N247" s="770"/>
      <c r="O247" s="770"/>
      <c r="P247" s="770"/>
      <c r="Q247" s="770"/>
      <c r="R247" s="735"/>
      <c r="S247" s="736"/>
      <c r="T247" s="736"/>
      <c r="U247" s="354" t="s">
        <v>799</v>
      </c>
      <c r="V247" s="756"/>
      <c r="W247" s="756"/>
      <c r="X247" s="756"/>
      <c r="Y247" s="756"/>
      <c r="Z247" s="756"/>
      <c r="AA247" s="756"/>
      <c r="AB247" s="756"/>
      <c r="AC247" s="756"/>
      <c r="AD247" s="756"/>
      <c r="AE247" s="756"/>
      <c r="AF247" s="756"/>
      <c r="AG247" s="756"/>
      <c r="AH247" s="756"/>
      <c r="AI247" s="756"/>
      <c r="AJ247" s="756"/>
      <c r="AK247" s="756"/>
      <c r="AP247" s="936" t="s">
        <v>832</v>
      </c>
      <c r="AQ247" s="937"/>
      <c r="AR247" s="937"/>
      <c r="AS247" s="937"/>
      <c r="AT247" s="937"/>
      <c r="AU247" s="937"/>
      <c r="AV247" s="938"/>
      <c r="AW247" s="917"/>
      <c r="AX247" s="918"/>
      <c r="AY247" s="918"/>
      <c r="AZ247" s="522" t="s">
        <v>485</v>
      </c>
    </row>
    <row r="248" spans="6:52" ht="15" customHeight="1">
      <c r="F248" s="769" t="s">
        <v>957</v>
      </c>
      <c r="G248" s="770"/>
      <c r="H248" s="770"/>
      <c r="I248" s="770"/>
      <c r="J248" s="770"/>
      <c r="K248" s="770"/>
      <c r="L248" s="770"/>
      <c r="M248" s="770"/>
      <c r="N248" s="770"/>
      <c r="O248" s="770"/>
      <c r="P248" s="770"/>
      <c r="Q248" s="770"/>
      <c r="R248" s="735"/>
      <c r="S248" s="736"/>
      <c r="T248" s="736"/>
      <c r="U248" s="354" t="s">
        <v>799</v>
      </c>
      <c r="V248" s="756"/>
      <c r="W248" s="756"/>
      <c r="X248" s="756"/>
      <c r="Y248" s="756"/>
      <c r="Z248" s="756"/>
      <c r="AA248" s="756"/>
      <c r="AB248" s="756"/>
      <c r="AC248" s="756"/>
      <c r="AD248" s="756"/>
      <c r="AE248" s="756"/>
      <c r="AF248" s="756"/>
      <c r="AG248" s="756"/>
      <c r="AH248" s="756"/>
      <c r="AI248" s="756"/>
      <c r="AJ248" s="756"/>
      <c r="AK248" s="756"/>
      <c r="AP248" s="939" t="s">
        <v>957</v>
      </c>
      <c r="AQ248" s="940"/>
      <c r="AR248" s="940"/>
      <c r="AS248" s="940"/>
      <c r="AT248" s="940"/>
      <c r="AU248" s="940"/>
      <c r="AV248" s="941"/>
      <c r="AW248" s="931"/>
      <c r="AX248" s="932"/>
      <c r="AY248" s="932"/>
      <c r="AZ248" s="523" t="s">
        <v>485</v>
      </c>
    </row>
    <row r="249" spans="6:52" ht="15" customHeight="1">
      <c r="F249" s="254" t="s">
        <v>779</v>
      </c>
      <c r="G249" s="85"/>
      <c r="H249" s="85"/>
      <c r="I249" s="85" t="s">
        <v>233</v>
      </c>
      <c r="J249" s="762"/>
      <c r="K249" s="762"/>
      <c r="L249" s="762"/>
      <c r="M249" s="762"/>
      <c r="N249" s="762"/>
      <c r="O249" s="762"/>
      <c r="P249" s="762"/>
      <c r="Q249" s="84" t="s">
        <v>131</v>
      </c>
      <c r="R249" s="735"/>
      <c r="S249" s="736"/>
      <c r="T249" s="736"/>
      <c r="U249" s="354" t="s">
        <v>799</v>
      </c>
      <c r="V249" s="756"/>
      <c r="W249" s="756"/>
      <c r="X249" s="756"/>
      <c r="Y249" s="756"/>
      <c r="Z249" s="756"/>
      <c r="AA249" s="756"/>
      <c r="AB249" s="756"/>
      <c r="AC249" s="756"/>
      <c r="AD249" s="756"/>
      <c r="AE249" s="756"/>
      <c r="AF249" s="756"/>
      <c r="AG249" s="756"/>
      <c r="AH249" s="756"/>
      <c r="AI249" s="756"/>
      <c r="AJ249" s="756"/>
      <c r="AK249" s="756"/>
      <c r="AP249" s="524" t="s">
        <v>1114</v>
      </c>
      <c r="AQ249" s="525"/>
      <c r="AR249" s="525"/>
      <c r="AS249" s="525"/>
      <c r="AT249" s="525"/>
      <c r="AU249" s="525"/>
      <c r="AV249" s="525"/>
      <c r="AW249" s="525"/>
      <c r="AX249" s="525"/>
      <c r="AY249" s="525"/>
      <c r="AZ249" s="525"/>
    </row>
    <row r="250" spans="6:37" ht="15" customHeight="1">
      <c r="F250" s="749" t="s">
        <v>831</v>
      </c>
      <c r="G250" s="750"/>
      <c r="H250" s="750"/>
      <c r="I250" s="750"/>
      <c r="J250" s="750"/>
      <c r="K250" s="750"/>
      <c r="L250" s="750"/>
      <c r="M250" s="750"/>
      <c r="N250" s="750"/>
      <c r="O250" s="750"/>
      <c r="P250" s="750"/>
      <c r="Q250" s="750"/>
      <c r="R250" s="735">
        <f>SUM(R238:T249)</f>
        <v>0</v>
      </c>
      <c r="S250" s="736"/>
      <c r="T250" s="736"/>
      <c r="U250" s="354" t="s">
        <v>799</v>
      </c>
      <c r="V250" s="744" t="s">
        <v>1385</v>
      </c>
      <c r="W250" s="744"/>
      <c r="X250" s="744"/>
      <c r="Y250" s="744"/>
      <c r="Z250" s="744"/>
      <c r="AA250" s="744"/>
      <c r="AB250" s="744"/>
      <c r="AC250" s="744"/>
      <c r="AD250" s="744"/>
      <c r="AE250" s="744"/>
      <c r="AF250" s="744"/>
      <c r="AG250" s="744"/>
      <c r="AH250" s="744"/>
      <c r="AI250" s="744"/>
      <c r="AJ250" s="744"/>
      <c r="AK250" s="744"/>
    </row>
    <row r="251" ht="15" customHeight="1">
      <c r="F251" s="67" t="s">
        <v>947</v>
      </c>
    </row>
    <row r="252" spans="7:38" ht="15" customHeight="1">
      <c r="G252" s="757" t="s">
        <v>1436</v>
      </c>
      <c r="H252" s="757"/>
      <c r="I252" s="757"/>
      <c r="J252" s="757"/>
      <c r="K252" s="757"/>
      <c r="L252" s="757"/>
      <c r="M252" s="757"/>
      <c r="N252" s="757"/>
      <c r="O252" s="757"/>
      <c r="P252" s="757"/>
      <c r="Q252" s="757"/>
      <c r="R252" s="757"/>
      <c r="S252" s="757"/>
      <c r="T252" s="757"/>
      <c r="U252" s="757"/>
      <c r="V252" s="757"/>
      <c r="W252" s="757"/>
      <c r="X252" s="757"/>
      <c r="Y252" s="757"/>
      <c r="Z252" s="757"/>
      <c r="AA252" s="757"/>
      <c r="AB252" s="757"/>
      <c r="AC252" s="757"/>
      <c r="AD252" s="757"/>
      <c r="AE252" s="757"/>
      <c r="AF252" s="757"/>
      <c r="AG252" s="757"/>
      <c r="AH252" s="757"/>
      <c r="AI252" s="757"/>
      <c r="AJ252" s="757"/>
      <c r="AK252" s="757"/>
      <c r="AL252" s="757"/>
    </row>
    <row r="253" spans="7:38" ht="15" customHeight="1">
      <c r="G253" s="757"/>
      <c r="H253" s="757"/>
      <c r="I253" s="757"/>
      <c r="J253" s="757"/>
      <c r="K253" s="757"/>
      <c r="L253" s="757"/>
      <c r="M253" s="757"/>
      <c r="N253" s="757"/>
      <c r="O253" s="757"/>
      <c r="P253" s="757"/>
      <c r="Q253" s="757"/>
      <c r="R253" s="757"/>
      <c r="S253" s="757"/>
      <c r="T253" s="757"/>
      <c r="U253" s="757"/>
      <c r="V253" s="757"/>
      <c r="W253" s="757"/>
      <c r="X253" s="757"/>
      <c r="Y253" s="757"/>
      <c r="Z253" s="757"/>
      <c r="AA253" s="757"/>
      <c r="AB253" s="757"/>
      <c r="AC253" s="757"/>
      <c r="AD253" s="757"/>
      <c r="AE253" s="757"/>
      <c r="AF253" s="757"/>
      <c r="AG253" s="757"/>
      <c r="AH253" s="757"/>
      <c r="AI253" s="757"/>
      <c r="AJ253" s="757"/>
      <c r="AK253" s="757"/>
      <c r="AL253" s="757"/>
    </row>
    <row r="254" spans="7:38" ht="15" customHeight="1">
      <c r="G254" s="757"/>
      <c r="H254" s="757"/>
      <c r="I254" s="757"/>
      <c r="J254" s="757"/>
      <c r="K254" s="757"/>
      <c r="L254" s="757"/>
      <c r="M254" s="757"/>
      <c r="N254" s="757"/>
      <c r="O254" s="757"/>
      <c r="P254" s="757"/>
      <c r="Q254" s="757"/>
      <c r="R254" s="757"/>
      <c r="S254" s="757"/>
      <c r="T254" s="757"/>
      <c r="U254" s="757"/>
      <c r="V254" s="757"/>
      <c r="W254" s="757"/>
      <c r="X254" s="757"/>
      <c r="Y254" s="757"/>
      <c r="Z254" s="757"/>
      <c r="AA254" s="757"/>
      <c r="AB254" s="757"/>
      <c r="AC254" s="757"/>
      <c r="AD254" s="757"/>
      <c r="AE254" s="757"/>
      <c r="AF254" s="757"/>
      <c r="AG254" s="757"/>
      <c r="AH254" s="757"/>
      <c r="AI254" s="757"/>
      <c r="AJ254" s="757"/>
      <c r="AK254" s="757"/>
      <c r="AL254" s="757"/>
    </row>
    <row r="255" spans="7:38" ht="15" customHeight="1">
      <c r="G255" s="757"/>
      <c r="H255" s="757"/>
      <c r="I255" s="757"/>
      <c r="J255" s="757"/>
      <c r="K255" s="757"/>
      <c r="L255" s="757"/>
      <c r="M255" s="757"/>
      <c r="N255" s="757"/>
      <c r="O255" s="757"/>
      <c r="P255" s="757"/>
      <c r="Q255" s="757"/>
      <c r="R255" s="757"/>
      <c r="S255" s="757"/>
      <c r="T255" s="757"/>
      <c r="U255" s="757"/>
      <c r="V255" s="757"/>
      <c r="W255" s="757"/>
      <c r="X255" s="757"/>
      <c r="Y255" s="757"/>
      <c r="Z255" s="757"/>
      <c r="AA255" s="757"/>
      <c r="AB255" s="757"/>
      <c r="AC255" s="757"/>
      <c r="AD255" s="757"/>
      <c r="AE255" s="757"/>
      <c r="AF255" s="757"/>
      <c r="AG255" s="757"/>
      <c r="AH255" s="757"/>
      <c r="AI255" s="757"/>
      <c r="AJ255" s="757"/>
      <c r="AK255" s="757"/>
      <c r="AL255" s="757"/>
    </row>
    <row r="256" spans="7:38" ht="15" customHeight="1">
      <c r="G256" s="757"/>
      <c r="H256" s="757"/>
      <c r="I256" s="757"/>
      <c r="J256" s="757"/>
      <c r="K256" s="757"/>
      <c r="L256" s="757"/>
      <c r="M256" s="757"/>
      <c r="N256" s="757"/>
      <c r="O256" s="757"/>
      <c r="P256" s="757"/>
      <c r="Q256" s="757"/>
      <c r="R256" s="757"/>
      <c r="S256" s="757"/>
      <c r="T256" s="757"/>
      <c r="U256" s="757"/>
      <c r="V256" s="757"/>
      <c r="W256" s="757"/>
      <c r="X256" s="757"/>
      <c r="Y256" s="757"/>
      <c r="Z256" s="757"/>
      <c r="AA256" s="757"/>
      <c r="AB256" s="757"/>
      <c r="AC256" s="757"/>
      <c r="AD256" s="757"/>
      <c r="AE256" s="757"/>
      <c r="AF256" s="757"/>
      <c r="AG256" s="757"/>
      <c r="AH256" s="757"/>
      <c r="AI256" s="757"/>
      <c r="AJ256" s="757"/>
      <c r="AK256" s="757"/>
      <c r="AL256" s="757"/>
    </row>
    <row r="257" spans="7:38" ht="15" customHeight="1">
      <c r="G257" s="757"/>
      <c r="H257" s="757"/>
      <c r="I257" s="757"/>
      <c r="J257" s="757"/>
      <c r="K257" s="757"/>
      <c r="L257" s="757"/>
      <c r="M257" s="757"/>
      <c r="N257" s="757"/>
      <c r="O257" s="757"/>
      <c r="P257" s="757"/>
      <c r="Q257" s="757"/>
      <c r="R257" s="757"/>
      <c r="S257" s="757"/>
      <c r="T257" s="757"/>
      <c r="U257" s="757"/>
      <c r="V257" s="757"/>
      <c r="W257" s="757"/>
      <c r="X257" s="757"/>
      <c r="Y257" s="757"/>
      <c r="Z257" s="757"/>
      <c r="AA257" s="757"/>
      <c r="AB257" s="757"/>
      <c r="AC257" s="757"/>
      <c r="AD257" s="757"/>
      <c r="AE257" s="757"/>
      <c r="AF257" s="757"/>
      <c r="AG257" s="757"/>
      <c r="AH257" s="757"/>
      <c r="AI257" s="757"/>
      <c r="AJ257" s="757"/>
      <c r="AK257" s="757"/>
      <c r="AL257" s="757"/>
    </row>
    <row r="258" spans="7:38" ht="15" customHeight="1">
      <c r="G258" s="757"/>
      <c r="H258" s="757"/>
      <c r="I258" s="757"/>
      <c r="J258" s="757"/>
      <c r="K258" s="757"/>
      <c r="L258" s="757"/>
      <c r="M258" s="757"/>
      <c r="N258" s="757"/>
      <c r="O258" s="757"/>
      <c r="P258" s="757"/>
      <c r="Q258" s="757"/>
      <c r="R258" s="757"/>
      <c r="S258" s="757"/>
      <c r="T258" s="757"/>
      <c r="U258" s="757"/>
      <c r="V258" s="757"/>
      <c r="W258" s="757"/>
      <c r="X258" s="757"/>
      <c r="Y258" s="757"/>
      <c r="Z258" s="757"/>
      <c r="AA258" s="757"/>
      <c r="AB258" s="757"/>
      <c r="AC258" s="757"/>
      <c r="AD258" s="757"/>
      <c r="AE258" s="757"/>
      <c r="AF258" s="757"/>
      <c r="AG258" s="757"/>
      <c r="AH258" s="757"/>
      <c r="AI258" s="757"/>
      <c r="AJ258" s="757"/>
      <c r="AK258" s="757"/>
      <c r="AL258" s="757"/>
    </row>
    <row r="259" spans="7:38" ht="15" customHeight="1">
      <c r="G259" s="757"/>
      <c r="H259" s="757"/>
      <c r="I259" s="757"/>
      <c r="J259" s="757"/>
      <c r="K259" s="757"/>
      <c r="L259" s="757"/>
      <c r="M259" s="757"/>
      <c r="N259" s="757"/>
      <c r="O259" s="757"/>
      <c r="P259" s="757"/>
      <c r="Q259" s="757"/>
      <c r="R259" s="757"/>
      <c r="S259" s="757"/>
      <c r="T259" s="757"/>
      <c r="U259" s="757"/>
      <c r="V259" s="757"/>
      <c r="W259" s="757"/>
      <c r="X259" s="757"/>
      <c r="Y259" s="757"/>
      <c r="Z259" s="757"/>
      <c r="AA259" s="757"/>
      <c r="AB259" s="757"/>
      <c r="AC259" s="757"/>
      <c r="AD259" s="757"/>
      <c r="AE259" s="757"/>
      <c r="AF259" s="757"/>
      <c r="AG259" s="757"/>
      <c r="AH259" s="757"/>
      <c r="AI259" s="757"/>
      <c r="AJ259" s="757"/>
      <c r="AK259" s="757"/>
      <c r="AL259" s="757"/>
    </row>
    <row r="260" spans="7:38" ht="15" customHeight="1">
      <c r="G260" s="757"/>
      <c r="H260" s="757"/>
      <c r="I260" s="757"/>
      <c r="J260" s="757"/>
      <c r="K260" s="757"/>
      <c r="L260" s="757"/>
      <c r="M260" s="757"/>
      <c r="N260" s="757"/>
      <c r="O260" s="757"/>
      <c r="P260" s="757"/>
      <c r="Q260" s="757"/>
      <c r="R260" s="757"/>
      <c r="S260" s="757"/>
      <c r="T260" s="757"/>
      <c r="U260" s="757"/>
      <c r="V260" s="757"/>
      <c r="W260" s="757"/>
      <c r="X260" s="757"/>
      <c r="Y260" s="757"/>
      <c r="Z260" s="757"/>
      <c r="AA260" s="757"/>
      <c r="AB260" s="757"/>
      <c r="AC260" s="757"/>
      <c r="AD260" s="757"/>
      <c r="AE260" s="757"/>
      <c r="AF260" s="757"/>
      <c r="AG260" s="757"/>
      <c r="AH260" s="757"/>
      <c r="AI260" s="757"/>
      <c r="AJ260" s="757"/>
      <c r="AK260" s="757"/>
      <c r="AL260" s="757"/>
    </row>
    <row r="261" spans="7:38" ht="15" customHeight="1">
      <c r="G261" s="757"/>
      <c r="H261" s="757"/>
      <c r="I261" s="757"/>
      <c r="J261" s="757"/>
      <c r="K261" s="757"/>
      <c r="L261" s="757"/>
      <c r="M261" s="757"/>
      <c r="N261" s="757"/>
      <c r="O261" s="757"/>
      <c r="P261" s="757"/>
      <c r="Q261" s="757"/>
      <c r="R261" s="757"/>
      <c r="S261" s="757"/>
      <c r="T261" s="757"/>
      <c r="U261" s="757"/>
      <c r="V261" s="757"/>
      <c r="W261" s="757"/>
      <c r="X261" s="757"/>
      <c r="Y261" s="757"/>
      <c r="Z261" s="757"/>
      <c r="AA261" s="757"/>
      <c r="AB261" s="757"/>
      <c r="AC261" s="757"/>
      <c r="AD261" s="757"/>
      <c r="AE261" s="757"/>
      <c r="AF261" s="757"/>
      <c r="AG261" s="757"/>
      <c r="AH261" s="757"/>
      <c r="AI261" s="757"/>
      <c r="AJ261" s="757"/>
      <c r="AK261" s="757"/>
      <c r="AL261" s="757"/>
    </row>
    <row r="262" spans="7:38" ht="15" customHeight="1">
      <c r="G262" s="757"/>
      <c r="H262" s="757"/>
      <c r="I262" s="757"/>
      <c r="J262" s="757"/>
      <c r="K262" s="757"/>
      <c r="L262" s="757"/>
      <c r="M262" s="757"/>
      <c r="N262" s="757"/>
      <c r="O262" s="757"/>
      <c r="P262" s="757"/>
      <c r="Q262" s="757"/>
      <c r="R262" s="757"/>
      <c r="S262" s="757"/>
      <c r="T262" s="757"/>
      <c r="U262" s="757"/>
      <c r="V262" s="757"/>
      <c r="W262" s="757"/>
      <c r="X262" s="757"/>
      <c r="Y262" s="757"/>
      <c r="Z262" s="757"/>
      <c r="AA262" s="757"/>
      <c r="AB262" s="757"/>
      <c r="AC262" s="757"/>
      <c r="AD262" s="757"/>
      <c r="AE262" s="757"/>
      <c r="AF262" s="757"/>
      <c r="AG262" s="757"/>
      <c r="AH262" s="757"/>
      <c r="AI262" s="757"/>
      <c r="AJ262" s="757"/>
      <c r="AK262" s="757"/>
      <c r="AL262" s="757"/>
    </row>
    <row r="263" spans="7:38" ht="15" customHeight="1">
      <c r="G263" s="757"/>
      <c r="H263" s="757"/>
      <c r="I263" s="757"/>
      <c r="J263" s="757"/>
      <c r="K263" s="757"/>
      <c r="L263" s="757"/>
      <c r="M263" s="757"/>
      <c r="N263" s="757"/>
      <c r="O263" s="757"/>
      <c r="P263" s="757"/>
      <c r="Q263" s="757"/>
      <c r="R263" s="757"/>
      <c r="S263" s="757"/>
      <c r="T263" s="757"/>
      <c r="U263" s="757"/>
      <c r="V263" s="757"/>
      <c r="W263" s="757"/>
      <c r="X263" s="757"/>
      <c r="Y263" s="757"/>
      <c r="Z263" s="757"/>
      <c r="AA263" s="757"/>
      <c r="AB263" s="757"/>
      <c r="AC263" s="757"/>
      <c r="AD263" s="757"/>
      <c r="AE263" s="757"/>
      <c r="AF263" s="757"/>
      <c r="AG263" s="757"/>
      <c r="AH263" s="757"/>
      <c r="AI263" s="757"/>
      <c r="AJ263" s="757"/>
      <c r="AK263" s="757"/>
      <c r="AL263" s="757"/>
    </row>
    <row r="264" spans="7:38" ht="15" customHeight="1">
      <c r="G264" s="757"/>
      <c r="H264" s="757"/>
      <c r="I264" s="757"/>
      <c r="J264" s="757"/>
      <c r="K264" s="757"/>
      <c r="L264" s="757"/>
      <c r="M264" s="757"/>
      <c r="N264" s="757"/>
      <c r="O264" s="757"/>
      <c r="P264" s="757"/>
      <c r="Q264" s="757"/>
      <c r="R264" s="757"/>
      <c r="S264" s="757"/>
      <c r="T264" s="757"/>
      <c r="U264" s="757"/>
      <c r="V264" s="757"/>
      <c r="W264" s="757"/>
      <c r="X264" s="757"/>
      <c r="Y264" s="757"/>
      <c r="Z264" s="757"/>
      <c r="AA264" s="757"/>
      <c r="AB264" s="757"/>
      <c r="AC264" s="757"/>
      <c r="AD264" s="757"/>
      <c r="AE264" s="757"/>
      <c r="AF264" s="757"/>
      <c r="AG264" s="757"/>
      <c r="AH264" s="757"/>
      <c r="AI264" s="757"/>
      <c r="AJ264" s="757"/>
      <c r="AK264" s="757"/>
      <c r="AL264" s="757"/>
    </row>
    <row r="265" spans="7:38" ht="15" customHeight="1">
      <c r="G265" s="757"/>
      <c r="H265" s="757"/>
      <c r="I265" s="757"/>
      <c r="J265" s="757"/>
      <c r="K265" s="757"/>
      <c r="L265" s="757"/>
      <c r="M265" s="757"/>
      <c r="N265" s="757"/>
      <c r="O265" s="757"/>
      <c r="P265" s="757"/>
      <c r="Q265" s="757"/>
      <c r="R265" s="757"/>
      <c r="S265" s="757"/>
      <c r="T265" s="757"/>
      <c r="U265" s="757"/>
      <c r="V265" s="757"/>
      <c r="W265" s="757"/>
      <c r="X265" s="757"/>
      <c r="Y265" s="757"/>
      <c r="Z265" s="757"/>
      <c r="AA265" s="757"/>
      <c r="AB265" s="757"/>
      <c r="AC265" s="757"/>
      <c r="AD265" s="757"/>
      <c r="AE265" s="757"/>
      <c r="AF265" s="757"/>
      <c r="AG265" s="757"/>
      <c r="AH265" s="757"/>
      <c r="AI265" s="757"/>
      <c r="AJ265" s="757"/>
      <c r="AK265" s="757"/>
      <c r="AL265" s="757"/>
    </row>
    <row r="266" spans="7:38" ht="15" customHeight="1">
      <c r="G266" s="757"/>
      <c r="H266" s="757"/>
      <c r="I266" s="757"/>
      <c r="J266" s="757"/>
      <c r="K266" s="757"/>
      <c r="L266" s="757"/>
      <c r="M266" s="757"/>
      <c r="N266" s="757"/>
      <c r="O266" s="757"/>
      <c r="P266" s="757"/>
      <c r="Q266" s="757"/>
      <c r="R266" s="757"/>
      <c r="S266" s="757"/>
      <c r="T266" s="757"/>
      <c r="U266" s="757"/>
      <c r="V266" s="757"/>
      <c r="W266" s="757"/>
      <c r="X266" s="757"/>
      <c r="Y266" s="757"/>
      <c r="Z266" s="757"/>
      <c r="AA266" s="757"/>
      <c r="AB266" s="757"/>
      <c r="AC266" s="757"/>
      <c r="AD266" s="757"/>
      <c r="AE266" s="757"/>
      <c r="AF266" s="757"/>
      <c r="AG266" s="757"/>
      <c r="AH266" s="757"/>
      <c r="AI266" s="757"/>
      <c r="AJ266" s="757"/>
      <c r="AK266" s="757"/>
      <c r="AL266" s="757"/>
    </row>
    <row r="267" spans="7:38" ht="15" customHeight="1">
      <c r="G267" s="757"/>
      <c r="H267" s="757"/>
      <c r="I267" s="757"/>
      <c r="J267" s="757"/>
      <c r="K267" s="757"/>
      <c r="L267" s="757"/>
      <c r="M267" s="757"/>
      <c r="N267" s="757"/>
      <c r="O267" s="757"/>
      <c r="P267" s="757"/>
      <c r="Q267" s="757"/>
      <c r="R267" s="757"/>
      <c r="S267" s="757"/>
      <c r="T267" s="757"/>
      <c r="U267" s="757"/>
      <c r="V267" s="757"/>
      <c r="W267" s="757"/>
      <c r="X267" s="757"/>
      <c r="Y267" s="757"/>
      <c r="Z267" s="757"/>
      <c r="AA267" s="757"/>
      <c r="AB267" s="757"/>
      <c r="AC267" s="757"/>
      <c r="AD267" s="757"/>
      <c r="AE267" s="757"/>
      <c r="AF267" s="757"/>
      <c r="AG267" s="757"/>
      <c r="AH267" s="757"/>
      <c r="AI267" s="757"/>
      <c r="AJ267" s="757"/>
      <c r="AK267" s="757"/>
      <c r="AL267" s="757"/>
    </row>
    <row r="268" spans="7:38" ht="15" customHeight="1">
      <c r="G268" s="757"/>
      <c r="H268" s="757"/>
      <c r="I268" s="757"/>
      <c r="J268" s="757"/>
      <c r="K268" s="757"/>
      <c r="L268" s="757"/>
      <c r="M268" s="757"/>
      <c r="N268" s="757"/>
      <c r="O268" s="757"/>
      <c r="P268" s="757"/>
      <c r="Q268" s="757"/>
      <c r="R268" s="757"/>
      <c r="S268" s="757"/>
      <c r="T268" s="757"/>
      <c r="U268" s="757"/>
      <c r="V268" s="757"/>
      <c r="W268" s="757"/>
      <c r="X268" s="757"/>
      <c r="Y268" s="757"/>
      <c r="Z268" s="757"/>
      <c r="AA268" s="757"/>
      <c r="AB268" s="757"/>
      <c r="AC268" s="757"/>
      <c r="AD268" s="757"/>
      <c r="AE268" s="757"/>
      <c r="AF268" s="757"/>
      <c r="AG268" s="757"/>
      <c r="AH268" s="757"/>
      <c r="AI268" s="757"/>
      <c r="AJ268" s="757"/>
      <c r="AK268" s="757"/>
      <c r="AL268" s="757"/>
    </row>
    <row r="269" ht="6" customHeight="1"/>
    <row r="270" spans="4:13" s="95" customFormat="1" ht="15" customHeight="1">
      <c r="D270" s="95" t="s">
        <v>298</v>
      </c>
      <c r="F270" s="95" t="s">
        <v>856</v>
      </c>
      <c r="G270" s="95" t="s">
        <v>857</v>
      </c>
      <c r="H270" s="95" t="s">
        <v>791</v>
      </c>
      <c r="I270" s="95" t="s">
        <v>299</v>
      </c>
      <c r="J270" s="95" t="s">
        <v>858</v>
      </c>
      <c r="K270" s="95" t="s">
        <v>856</v>
      </c>
      <c r="L270" s="95" t="s">
        <v>500</v>
      </c>
      <c r="M270" s="95" t="s">
        <v>501</v>
      </c>
    </row>
    <row r="271" ht="7.5" customHeight="1">
      <c r="A271" s="95"/>
    </row>
    <row r="272" spans="1:37" ht="15" customHeight="1">
      <c r="A272" s="95"/>
      <c r="F272" s="900" t="s">
        <v>859</v>
      </c>
      <c r="G272" s="1141"/>
      <c r="H272" s="1141"/>
      <c r="I272" s="1141"/>
      <c r="J272" s="1141"/>
      <c r="K272" s="1141"/>
      <c r="L272" s="1142"/>
      <c r="M272" s="749" t="s">
        <v>860</v>
      </c>
      <c r="N272" s="750"/>
      <c r="O272" s="750"/>
      <c r="P272" s="750"/>
      <c r="Q272" s="750"/>
      <c r="R272" s="750"/>
      <c r="S272" s="750"/>
      <c r="T272" s="750"/>
      <c r="U272" s="750"/>
      <c r="V272" s="750"/>
      <c r="W272" s="750"/>
      <c r="X272" s="750"/>
      <c r="Y272" s="750"/>
      <c r="Z272" s="750"/>
      <c r="AA272" s="750"/>
      <c r="AB272" s="750"/>
      <c r="AC272" s="750"/>
      <c r="AD272" s="750"/>
      <c r="AE272" s="750"/>
      <c r="AF272" s="750"/>
      <c r="AG272" s="750"/>
      <c r="AH272" s="750"/>
      <c r="AI272" s="750"/>
      <c r="AJ272" s="750"/>
      <c r="AK272" s="751"/>
    </row>
    <row r="273" spans="6:37" ht="15" customHeight="1">
      <c r="F273" s="1312"/>
      <c r="G273" s="1312"/>
      <c r="H273" s="1312"/>
      <c r="I273" s="1312"/>
      <c r="J273" s="1312"/>
      <c r="K273" s="1312"/>
      <c r="L273" s="1312"/>
      <c r="M273" s="1128"/>
      <c r="N273" s="1128"/>
      <c r="O273" s="1128"/>
      <c r="P273" s="1128"/>
      <c r="Q273" s="1128"/>
      <c r="R273" s="1128"/>
      <c r="S273" s="1128"/>
      <c r="T273" s="1128"/>
      <c r="U273" s="1128"/>
      <c r="V273" s="1128"/>
      <c r="W273" s="1128"/>
      <c r="X273" s="1128"/>
      <c r="Y273" s="1128"/>
      <c r="Z273" s="1128"/>
      <c r="AA273" s="1128"/>
      <c r="AB273" s="1128"/>
      <c r="AC273" s="1128"/>
      <c r="AD273" s="1128"/>
      <c r="AE273" s="1128"/>
      <c r="AF273" s="1128"/>
      <c r="AG273" s="1128"/>
      <c r="AH273" s="1128"/>
      <c r="AI273" s="1128"/>
      <c r="AJ273" s="1128"/>
      <c r="AK273" s="1128"/>
    </row>
    <row r="274" spans="6:37" ht="15" customHeight="1">
      <c r="F274" s="1312"/>
      <c r="G274" s="1312"/>
      <c r="H274" s="1312"/>
      <c r="I274" s="1312"/>
      <c r="J274" s="1312"/>
      <c r="K274" s="1312"/>
      <c r="L274" s="1312"/>
      <c r="M274" s="1128"/>
      <c r="N274" s="1128"/>
      <c r="O274" s="1128"/>
      <c r="P274" s="1128"/>
      <c r="Q274" s="1128"/>
      <c r="R274" s="1128"/>
      <c r="S274" s="1128"/>
      <c r="T274" s="1128"/>
      <c r="U274" s="1128"/>
      <c r="V274" s="1128"/>
      <c r="W274" s="1128"/>
      <c r="X274" s="1128"/>
      <c r="Y274" s="1128"/>
      <c r="Z274" s="1128"/>
      <c r="AA274" s="1128"/>
      <c r="AB274" s="1128"/>
      <c r="AC274" s="1128"/>
      <c r="AD274" s="1128"/>
      <c r="AE274" s="1128"/>
      <c r="AF274" s="1128"/>
      <c r="AG274" s="1128"/>
      <c r="AH274" s="1128"/>
      <c r="AI274" s="1128"/>
      <c r="AJ274" s="1128"/>
      <c r="AK274" s="1128"/>
    </row>
    <row r="275" spans="6:37" ht="15" customHeight="1">
      <c r="F275" s="1365"/>
      <c r="G275" s="1366"/>
      <c r="H275" s="1366"/>
      <c r="I275" s="1366"/>
      <c r="J275" s="1366"/>
      <c r="K275" s="1366"/>
      <c r="L275" s="1367"/>
      <c r="M275" s="868"/>
      <c r="N275" s="869"/>
      <c r="O275" s="869"/>
      <c r="P275" s="869"/>
      <c r="Q275" s="869"/>
      <c r="R275" s="869"/>
      <c r="S275" s="869"/>
      <c r="T275" s="869"/>
      <c r="U275" s="869"/>
      <c r="V275" s="869"/>
      <c r="W275" s="869"/>
      <c r="X275" s="869"/>
      <c r="Y275" s="869"/>
      <c r="Z275" s="869"/>
      <c r="AA275" s="869"/>
      <c r="AB275" s="869"/>
      <c r="AC275" s="869"/>
      <c r="AD275" s="869"/>
      <c r="AE275" s="869"/>
      <c r="AF275" s="869"/>
      <c r="AG275" s="869"/>
      <c r="AH275" s="869"/>
      <c r="AI275" s="869"/>
      <c r="AJ275" s="869"/>
      <c r="AK275" s="870"/>
    </row>
    <row r="276" ht="15" customHeight="1">
      <c r="F276" s="67" t="s">
        <v>847</v>
      </c>
    </row>
    <row r="277" ht="6" customHeight="1"/>
    <row r="278" spans="4:12" s="95" customFormat="1" ht="15" customHeight="1">
      <c r="D278" s="95" t="s">
        <v>300</v>
      </c>
      <c r="F278" s="95" t="s">
        <v>803</v>
      </c>
      <c r="G278" s="95" t="s">
        <v>804</v>
      </c>
      <c r="H278" s="95" t="s">
        <v>823</v>
      </c>
      <c r="I278" s="95" t="s">
        <v>301</v>
      </c>
      <c r="J278" s="95" t="s">
        <v>861</v>
      </c>
      <c r="K278" s="95" t="s">
        <v>862</v>
      </c>
      <c r="L278" s="95" t="s">
        <v>513</v>
      </c>
    </row>
    <row r="279" s="95" customFormat="1" ht="6" customHeight="1"/>
    <row r="280" spans="1:10" ht="15" customHeight="1">
      <c r="A280" s="95"/>
      <c r="E280" s="2" t="s">
        <v>302</v>
      </c>
      <c r="G280" s="1" t="s">
        <v>863</v>
      </c>
      <c r="H280" s="1" t="s">
        <v>821</v>
      </c>
      <c r="I280" s="1" t="s">
        <v>869</v>
      </c>
      <c r="J280" s="1" t="s">
        <v>870</v>
      </c>
    </row>
    <row r="281" spans="6:37" ht="15" customHeight="1">
      <c r="F281" s="758" t="s">
        <v>1386</v>
      </c>
      <c r="G281" s="758"/>
      <c r="H281" s="758"/>
      <c r="I281" s="758"/>
      <c r="J281" s="758"/>
      <c r="K281" s="758"/>
      <c r="L281" s="758"/>
      <c r="M281" s="758"/>
      <c r="N281" s="758"/>
      <c r="O281" s="758"/>
      <c r="P281" s="758"/>
      <c r="Q281" s="758"/>
      <c r="R281" s="758"/>
      <c r="S281" s="758"/>
      <c r="T281" s="758"/>
      <c r="U281" s="758"/>
      <c r="V281" s="758"/>
      <c r="W281" s="758"/>
      <c r="X281" s="758"/>
      <c r="Y281" s="758"/>
      <c r="Z281" s="758"/>
      <c r="AA281" s="758"/>
      <c r="AB281" s="758"/>
      <c r="AC281" s="758"/>
      <c r="AD281" s="758"/>
      <c r="AE281" s="758"/>
      <c r="AF281" s="758"/>
      <c r="AG281" s="758"/>
      <c r="AH281" s="758"/>
      <c r="AI281" s="758"/>
      <c r="AJ281" s="758"/>
      <c r="AK281" s="758"/>
    </row>
    <row r="282" spans="6:37" ht="15" customHeight="1">
      <c r="F282" s="758"/>
      <c r="G282" s="758"/>
      <c r="H282" s="758"/>
      <c r="I282" s="758"/>
      <c r="J282" s="758"/>
      <c r="K282" s="758"/>
      <c r="L282" s="758"/>
      <c r="M282" s="758"/>
      <c r="N282" s="758"/>
      <c r="O282" s="758"/>
      <c r="P282" s="758"/>
      <c r="Q282" s="758"/>
      <c r="R282" s="758"/>
      <c r="S282" s="758"/>
      <c r="T282" s="758"/>
      <c r="U282" s="758"/>
      <c r="V282" s="758"/>
      <c r="W282" s="758"/>
      <c r="X282" s="758"/>
      <c r="Y282" s="758"/>
      <c r="Z282" s="758"/>
      <c r="AA282" s="758"/>
      <c r="AB282" s="758"/>
      <c r="AC282" s="758"/>
      <c r="AD282" s="758"/>
      <c r="AE282" s="758"/>
      <c r="AF282" s="758"/>
      <c r="AG282" s="758"/>
      <c r="AH282" s="758"/>
      <c r="AI282" s="758"/>
      <c r="AJ282" s="758"/>
      <c r="AK282" s="758"/>
    </row>
    <row r="283" spans="6:37" ht="15" customHeight="1">
      <c r="F283" s="758"/>
      <c r="G283" s="758"/>
      <c r="H283" s="758"/>
      <c r="I283" s="758"/>
      <c r="J283" s="758"/>
      <c r="K283" s="758"/>
      <c r="L283" s="758"/>
      <c r="M283" s="758"/>
      <c r="N283" s="758"/>
      <c r="O283" s="758"/>
      <c r="P283" s="758"/>
      <c r="Q283" s="758"/>
      <c r="R283" s="758"/>
      <c r="S283" s="758"/>
      <c r="T283" s="758"/>
      <c r="U283" s="758"/>
      <c r="V283" s="758"/>
      <c r="W283" s="758"/>
      <c r="X283" s="758"/>
      <c r="Y283" s="758"/>
      <c r="Z283" s="758"/>
      <c r="AA283" s="758"/>
      <c r="AB283" s="758"/>
      <c r="AC283" s="758"/>
      <c r="AD283" s="758"/>
      <c r="AE283" s="758"/>
      <c r="AF283" s="758"/>
      <c r="AG283" s="758"/>
      <c r="AH283" s="758"/>
      <c r="AI283" s="758"/>
      <c r="AJ283" s="758"/>
      <c r="AK283" s="758"/>
    </row>
    <row r="284" ht="6" customHeight="1"/>
    <row r="285" spans="5:12" ht="15" customHeight="1">
      <c r="E285" s="2" t="s">
        <v>303</v>
      </c>
      <c r="G285" s="1" t="s">
        <v>803</v>
      </c>
      <c r="H285" s="1" t="s">
        <v>512</v>
      </c>
      <c r="I285" s="1" t="s">
        <v>871</v>
      </c>
      <c r="J285" s="1" t="s">
        <v>521</v>
      </c>
      <c r="K285" s="1" t="s">
        <v>838</v>
      </c>
      <c r="L285" s="1" t="s">
        <v>842</v>
      </c>
    </row>
    <row r="286" spans="6:37" ht="15" customHeight="1">
      <c r="F286" s="749" t="s">
        <v>830</v>
      </c>
      <c r="G286" s="750"/>
      <c r="H286" s="750"/>
      <c r="I286" s="750"/>
      <c r="J286" s="750"/>
      <c r="K286" s="750"/>
      <c r="L286" s="750"/>
      <c r="M286" s="751"/>
      <c r="N286" s="749" t="s">
        <v>877</v>
      </c>
      <c r="O286" s="750"/>
      <c r="P286" s="750"/>
      <c r="Q286" s="750"/>
      <c r="R286" s="750"/>
      <c r="S286" s="750"/>
      <c r="T286" s="751"/>
      <c r="U286" s="749" t="s">
        <v>878</v>
      </c>
      <c r="V286" s="750"/>
      <c r="W286" s="750"/>
      <c r="X286" s="750"/>
      <c r="Y286" s="750"/>
      <c r="Z286" s="750"/>
      <c r="AA286" s="750"/>
      <c r="AB286" s="750"/>
      <c r="AC286" s="750"/>
      <c r="AD286" s="750"/>
      <c r="AE286" s="750"/>
      <c r="AF286" s="750"/>
      <c r="AG286" s="750"/>
      <c r="AH286" s="750"/>
      <c r="AI286" s="750"/>
      <c r="AJ286" s="750"/>
      <c r="AK286" s="751"/>
    </row>
    <row r="287" spans="6:37" ht="15" customHeight="1">
      <c r="F287" s="759" t="s">
        <v>872</v>
      </c>
      <c r="G287" s="760"/>
      <c r="H287" s="760"/>
      <c r="I287" s="760"/>
      <c r="J287" s="760"/>
      <c r="K287" s="760"/>
      <c r="L287" s="760"/>
      <c r="M287" s="761"/>
      <c r="N287" s="1252"/>
      <c r="O287" s="1253"/>
      <c r="P287" s="1253"/>
      <c r="Q287" s="1253"/>
      <c r="R287" s="1253"/>
      <c r="S287" s="110" t="s">
        <v>850</v>
      </c>
      <c r="T287" s="111"/>
      <c r="U287" s="1128"/>
      <c r="V287" s="1128"/>
      <c r="W287" s="1128"/>
      <c r="X287" s="1128"/>
      <c r="Y287" s="1128"/>
      <c r="Z287" s="1128"/>
      <c r="AA287" s="1128"/>
      <c r="AB287" s="1128"/>
      <c r="AC287" s="1128"/>
      <c r="AD287" s="1128"/>
      <c r="AE287" s="1128"/>
      <c r="AF287" s="1128"/>
      <c r="AG287" s="1128"/>
      <c r="AH287" s="1128"/>
      <c r="AI287" s="1128"/>
      <c r="AJ287" s="1128"/>
      <c r="AK287" s="1128"/>
    </row>
    <row r="288" spans="6:37" ht="15" customHeight="1">
      <c r="F288" s="1122" t="s">
        <v>873</v>
      </c>
      <c r="G288" s="1123"/>
      <c r="H288" s="1124"/>
      <c r="I288" s="759" t="s">
        <v>875</v>
      </c>
      <c r="J288" s="760"/>
      <c r="K288" s="760"/>
      <c r="L288" s="760"/>
      <c r="M288" s="761"/>
      <c r="N288" s="1120"/>
      <c r="O288" s="1121"/>
      <c r="P288" s="1121"/>
      <c r="Q288" s="1121"/>
      <c r="R288" s="1121"/>
      <c r="S288" s="34" t="s">
        <v>850</v>
      </c>
      <c r="T288" s="35"/>
      <c r="U288" s="868"/>
      <c r="V288" s="869"/>
      <c r="W288" s="869"/>
      <c r="X288" s="869"/>
      <c r="Y288" s="869"/>
      <c r="Z288" s="869"/>
      <c r="AA288" s="869"/>
      <c r="AB288" s="869"/>
      <c r="AC288" s="869"/>
      <c r="AD288" s="869"/>
      <c r="AE288" s="869"/>
      <c r="AF288" s="869"/>
      <c r="AG288" s="869"/>
      <c r="AH288" s="869"/>
      <c r="AI288" s="869"/>
      <c r="AJ288" s="869"/>
      <c r="AK288" s="870"/>
    </row>
    <row r="289" spans="6:37" ht="15" customHeight="1">
      <c r="F289" s="1125"/>
      <c r="G289" s="1126"/>
      <c r="H289" s="1127"/>
      <c r="I289" s="1313" t="s">
        <v>876</v>
      </c>
      <c r="J289" s="1314"/>
      <c r="K289" s="1314"/>
      <c r="L289" s="1314"/>
      <c r="M289" s="1315"/>
      <c r="N289" s="1120"/>
      <c r="O289" s="1121"/>
      <c r="P289" s="1121"/>
      <c r="Q289" s="1121"/>
      <c r="R289" s="1121"/>
      <c r="S289" s="34" t="s">
        <v>850</v>
      </c>
      <c r="T289" s="35"/>
      <c r="U289" s="868"/>
      <c r="V289" s="869"/>
      <c r="W289" s="869"/>
      <c r="X289" s="869"/>
      <c r="Y289" s="869"/>
      <c r="Z289" s="869"/>
      <c r="AA289" s="869"/>
      <c r="AB289" s="869"/>
      <c r="AC289" s="869"/>
      <c r="AD289" s="869"/>
      <c r="AE289" s="869"/>
      <c r="AF289" s="869"/>
      <c r="AG289" s="869"/>
      <c r="AH289" s="869"/>
      <c r="AI289" s="869"/>
      <c r="AJ289" s="869"/>
      <c r="AK289" s="870"/>
    </row>
    <row r="290" spans="6:37" ht="15" customHeight="1">
      <c r="F290" s="759" t="s">
        <v>874</v>
      </c>
      <c r="G290" s="760"/>
      <c r="H290" s="760"/>
      <c r="I290" s="760"/>
      <c r="J290" s="760"/>
      <c r="K290" s="760"/>
      <c r="L290" s="760"/>
      <c r="M290" s="761"/>
      <c r="N290" s="1120"/>
      <c r="O290" s="1121"/>
      <c r="P290" s="1121"/>
      <c r="Q290" s="1121"/>
      <c r="R290" s="1121"/>
      <c r="S290" s="34" t="s">
        <v>850</v>
      </c>
      <c r="T290" s="35"/>
      <c r="U290" s="868"/>
      <c r="V290" s="869"/>
      <c r="W290" s="869"/>
      <c r="X290" s="869"/>
      <c r="Y290" s="869"/>
      <c r="Z290" s="869"/>
      <c r="AA290" s="869"/>
      <c r="AB290" s="869"/>
      <c r="AC290" s="869"/>
      <c r="AD290" s="869"/>
      <c r="AE290" s="869"/>
      <c r="AF290" s="869"/>
      <c r="AG290" s="869"/>
      <c r="AH290" s="869"/>
      <c r="AI290" s="869"/>
      <c r="AJ290" s="869"/>
      <c r="AK290" s="870"/>
    </row>
    <row r="291" ht="15" customHeight="1">
      <c r="F291" s="67" t="s">
        <v>848</v>
      </c>
    </row>
    <row r="292" ht="6" customHeight="1">
      <c r="D292" s="67"/>
    </row>
    <row r="293" spans="2:18" s="95" customFormat="1" ht="15" customHeight="1">
      <c r="B293" s="95" t="s">
        <v>304</v>
      </c>
      <c r="D293" s="95" t="s">
        <v>405</v>
      </c>
      <c r="E293" s="95" t="s">
        <v>404</v>
      </c>
      <c r="F293" s="95" t="s">
        <v>541</v>
      </c>
      <c r="G293" s="95" t="s">
        <v>542</v>
      </c>
      <c r="H293" s="95" t="s">
        <v>305</v>
      </c>
      <c r="I293" s="95" t="s">
        <v>880</v>
      </c>
      <c r="J293" s="95" t="s">
        <v>881</v>
      </c>
      <c r="K293" s="95" t="s">
        <v>306</v>
      </c>
      <c r="L293" s="95" t="s">
        <v>524</v>
      </c>
      <c r="M293" s="95" t="s">
        <v>544</v>
      </c>
      <c r="N293" s="95" t="s">
        <v>306</v>
      </c>
      <c r="O293" s="95" t="s">
        <v>546</v>
      </c>
      <c r="P293" s="95" t="s">
        <v>794</v>
      </c>
      <c r="Q293" s="95" t="s">
        <v>532</v>
      </c>
      <c r="R293" s="95" t="s">
        <v>548</v>
      </c>
    </row>
    <row r="294" s="95" customFormat="1" ht="7.5" customHeight="1"/>
    <row r="295" spans="3:13" s="95" customFormat="1" ht="15" customHeight="1">
      <c r="C295" s="95" t="s">
        <v>307</v>
      </c>
      <c r="E295" s="95" t="s">
        <v>405</v>
      </c>
      <c r="F295" s="95" t="s">
        <v>404</v>
      </c>
      <c r="G295" s="95" t="s">
        <v>541</v>
      </c>
      <c r="H295" s="95" t="s">
        <v>542</v>
      </c>
      <c r="I295" s="95" t="s">
        <v>305</v>
      </c>
      <c r="J295" s="95" t="s">
        <v>882</v>
      </c>
      <c r="K295" s="95" t="s">
        <v>804</v>
      </c>
      <c r="L295" s="95" t="s">
        <v>883</v>
      </c>
      <c r="M295" s="95" t="s">
        <v>839</v>
      </c>
    </row>
    <row r="296" s="95" customFormat="1" ht="7.5" customHeight="1">
      <c r="C296" s="74"/>
    </row>
    <row r="297" spans="6:44" ht="15" customHeight="1">
      <c r="F297" s="87" t="s">
        <v>546</v>
      </c>
      <c r="G297" s="88" t="s">
        <v>794</v>
      </c>
      <c r="H297" s="88" t="s">
        <v>548</v>
      </c>
      <c r="I297" s="88" t="s">
        <v>533</v>
      </c>
      <c r="J297" s="88" t="s">
        <v>233</v>
      </c>
      <c r="K297" s="1309" t="str">
        <f>IF('【基本情報】'!$C$29="","",('【基本情報】'!$C$29&amp;'【基本情報】'!$F$29&amp;"年"&amp;'【基本情報】'!$I$29&amp;"月"&amp;'【基本情報】'!$L$29&amp;"日"))</f>
        <v>令和年月日</v>
      </c>
      <c r="L297" s="1309"/>
      <c r="M297" s="1309"/>
      <c r="N297" s="1309"/>
      <c r="O297" s="1309"/>
      <c r="P297" s="1309"/>
      <c r="Q297" s="1309"/>
      <c r="R297" s="640" t="s">
        <v>759</v>
      </c>
      <c r="S297" s="641" t="s">
        <v>762</v>
      </c>
      <c r="T297" s="1309" t="str">
        <f>IF('【基本情報】'!$C$29="","",('【基本情報】'!$R$29&amp;'【基本情報】'!$U$29&amp;"年"&amp;'【基本情報】'!$X$29&amp;"月"&amp;'【基本情報】'!$AA$29&amp;"日"))</f>
        <v>令和年月日</v>
      </c>
      <c r="U297" s="1309"/>
      <c r="V297" s="1309"/>
      <c r="W297" s="1309"/>
      <c r="X297" s="1309"/>
      <c r="Y297" s="1309"/>
      <c r="Z297" s="1309"/>
      <c r="AA297" s="88" t="s">
        <v>236</v>
      </c>
      <c r="AB297" s="88"/>
      <c r="AC297" s="88"/>
      <c r="AD297" s="88"/>
      <c r="AE297" s="88"/>
      <c r="AF297" s="88"/>
      <c r="AG297" s="88"/>
      <c r="AH297" s="88"/>
      <c r="AI297" s="88"/>
      <c r="AJ297" s="88"/>
      <c r="AK297" s="89"/>
      <c r="AO297" s="25"/>
      <c r="AP297" s="25"/>
      <c r="AQ297" s="25"/>
      <c r="AR297" s="25"/>
    </row>
    <row r="298" spans="5:37" ht="42" customHeight="1">
      <c r="E298" s="51"/>
      <c r="F298" s="1236" t="s">
        <v>884</v>
      </c>
      <c r="G298" s="1237"/>
      <c r="H298" s="1237"/>
      <c r="I298" s="1237"/>
      <c r="J298" s="1238"/>
      <c r="K298" s="1316" t="s">
        <v>844</v>
      </c>
      <c r="L298" s="1317"/>
      <c r="M298" s="1317"/>
      <c r="N298" s="1317"/>
      <c r="O298" s="891"/>
      <c r="P298" s="891"/>
      <c r="Q298" s="891"/>
      <c r="R298" s="891"/>
      <c r="S298" s="891"/>
      <c r="T298" s="891"/>
      <c r="U298" s="891"/>
      <c r="V298" s="891"/>
      <c r="W298" s="891"/>
      <c r="X298" s="891"/>
      <c r="Y298" s="891"/>
      <c r="Z298" s="891"/>
      <c r="AA298" s="891"/>
      <c r="AB298" s="891"/>
      <c r="AC298" s="891"/>
      <c r="AD298" s="891"/>
      <c r="AE298" s="891"/>
      <c r="AF298" s="891"/>
      <c r="AG298" s="891"/>
      <c r="AH298" s="891"/>
      <c r="AI298" s="891"/>
      <c r="AJ298" s="891"/>
      <c r="AK298" s="892"/>
    </row>
    <row r="299" spans="5:37" ht="42" customHeight="1">
      <c r="E299" s="51"/>
      <c r="F299" s="1239"/>
      <c r="G299" s="758"/>
      <c r="H299" s="758"/>
      <c r="I299" s="758"/>
      <c r="J299" s="1240"/>
      <c r="K299" s="1241" t="s">
        <v>843</v>
      </c>
      <c r="L299" s="1242"/>
      <c r="M299" s="1242"/>
      <c r="N299" s="1242"/>
      <c r="O299" s="1234"/>
      <c r="P299" s="1234"/>
      <c r="Q299" s="1234"/>
      <c r="R299" s="1234"/>
      <c r="S299" s="1234"/>
      <c r="T299" s="1234"/>
      <c r="U299" s="1234"/>
      <c r="V299" s="1234"/>
      <c r="W299" s="1234"/>
      <c r="X299" s="1234"/>
      <c r="Y299" s="1234"/>
      <c r="Z299" s="1234"/>
      <c r="AA299" s="1234"/>
      <c r="AB299" s="1234"/>
      <c r="AC299" s="1234"/>
      <c r="AD299" s="1234"/>
      <c r="AE299" s="1234"/>
      <c r="AF299" s="1234"/>
      <c r="AG299" s="1234"/>
      <c r="AH299" s="1234"/>
      <c r="AI299" s="1234"/>
      <c r="AJ299" s="1234"/>
      <c r="AK299" s="1235"/>
    </row>
    <row r="300" spans="5:37" ht="42" customHeight="1">
      <c r="E300" s="51"/>
      <c r="F300" s="1239"/>
      <c r="G300" s="758"/>
      <c r="H300" s="758"/>
      <c r="I300" s="758"/>
      <c r="J300" s="1240"/>
      <c r="K300" s="1232" t="s">
        <v>845</v>
      </c>
      <c r="L300" s="1233"/>
      <c r="M300" s="1233"/>
      <c r="N300" s="1233"/>
      <c r="O300" s="1310"/>
      <c r="P300" s="1310"/>
      <c r="Q300" s="1310"/>
      <c r="R300" s="1310"/>
      <c r="S300" s="1310"/>
      <c r="T300" s="1310"/>
      <c r="U300" s="1310"/>
      <c r="V300" s="1310"/>
      <c r="W300" s="1310"/>
      <c r="X300" s="1310"/>
      <c r="Y300" s="1310"/>
      <c r="Z300" s="1310"/>
      <c r="AA300" s="1310"/>
      <c r="AB300" s="1310"/>
      <c r="AC300" s="1310"/>
      <c r="AD300" s="1310"/>
      <c r="AE300" s="1310"/>
      <c r="AF300" s="1310"/>
      <c r="AG300" s="1310"/>
      <c r="AH300" s="1310"/>
      <c r="AI300" s="1310"/>
      <c r="AJ300" s="1310"/>
      <c r="AK300" s="1311"/>
    </row>
    <row r="301" spans="5:37" ht="42" customHeight="1">
      <c r="E301" s="51"/>
      <c r="F301" s="1236" t="s">
        <v>885</v>
      </c>
      <c r="G301" s="1237"/>
      <c r="H301" s="1237"/>
      <c r="I301" s="1237"/>
      <c r="J301" s="1238"/>
      <c r="K301" s="1316" t="s">
        <v>844</v>
      </c>
      <c r="L301" s="1317"/>
      <c r="M301" s="1317"/>
      <c r="N301" s="1317"/>
      <c r="O301" s="891"/>
      <c r="P301" s="891"/>
      <c r="Q301" s="891"/>
      <c r="R301" s="891"/>
      <c r="S301" s="891"/>
      <c r="T301" s="891"/>
      <c r="U301" s="891"/>
      <c r="V301" s="891"/>
      <c r="W301" s="891"/>
      <c r="X301" s="891"/>
      <c r="Y301" s="891"/>
      <c r="Z301" s="891"/>
      <c r="AA301" s="891"/>
      <c r="AB301" s="891"/>
      <c r="AC301" s="891"/>
      <c r="AD301" s="891"/>
      <c r="AE301" s="891"/>
      <c r="AF301" s="891"/>
      <c r="AG301" s="891"/>
      <c r="AH301" s="891"/>
      <c r="AI301" s="891"/>
      <c r="AJ301" s="891"/>
      <c r="AK301" s="892"/>
    </row>
    <row r="302" spans="5:37" ht="42" customHeight="1">
      <c r="E302" s="51"/>
      <c r="F302" s="1239"/>
      <c r="G302" s="758"/>
      <c r="H302" s="758"/>
      <c r="I302" s="758"/>
      <c r="J302" s="1240"/>
      <c r="K302" s="1241" t="s">
        <v>843</v>
      </c>
      <c r="L302" s="1242"/>
      <c r="M302" s="1242"/>
      <c r="N302" s="1242"/>
      <c r="O302" s="1234"/>
      <c r="P302" s="1234"/>
      <c r="Q302" s="1234"/>
      <c r="R302" s="1234"/>
      <c r="S302" s="1234"/>
      <c r="T302" s="1234"/>
      <c r="U302" s="1234"/>
      <c r="V302" s="1234"/>
      <c r="W302" s="1234"/>
      <c r="X302" s="1234"/>
      <c r="Y302" s="1234"/>
      <c r="Z302" s="1234"/>
      <c r="AA302" s="1234"/>
      <c r="AB302" s="1234"/>
      <c r="AC302" s="1234"/>
      <c r="AD302" s="1234"/>
      <c r="AE302" s="1234"/>
      <c r="AF302" s="1234"/>
      <c r="AG302" s="1234"/>
      <c r="AH302" s="1234"/>
      <c r="AI302" s="1234"/>
      <c r="AJ302" s="1234"/>
      <c r="AK302" s="1235"/>
    </row>
    <row r="303" spans="5:37" ht="42" customHeight="1">
      <c r="E303" s="51"/>
      <c r="F303" s="1246"/>
      <c r="G303" s="1247"/>
      <c r="H303" s="1247"/>
      <c r="I303" s="1247"/>
      <c r="J303" s="1248"/>
      <c r="K303" s="1232" t="s">
        <v>845</v>
      </c>
      <c r="L303" s="1233"/>
      <c r="M303" s="1233"/>
      <c r="N303" s="1233"/>
      <c r="O303" s="1310"/>
      <c r="P303" s="1310"/>
      <c r="Q303" s="1310"/>
      <c r="R303" s="1310"/>
      <c r="S303" s="1310"/>
      <c r="T303" s="1310"/>
      <c r="U303" s="1310"/>
      <c r="V303" s="1310"/>
      <c r="W303" s="1310"/>
      <c r="X303" s="1310"/>
      <c r="Y303" s="1310"/>
      <c r="Z303" s="1310"/>
      <c r="AA303" s="1310"/>
      <c r="AB303" s="1310"/>
      <c r="AC303" s="1310"/>
      <c r="AD303" s="1310"/>
      <c r="AE303" s="1310"/>
      <c r="AF303" s="1310"/>
      <c r="AG303" s="1310"/>
      <c r="AH303" s="1310"/>
      <c r="AI303" s="1310"/>
      <c r="AJ303" s="1310"/>
      <c r="AK303" s="1311"/>
    </row>
    <row r="304" spans="3:37" ht="15" customHeight="1">
      <c r="C304" s="2"/>
      <c r="F304" s="893" t="s">
        <v>1222</v>
      </c>
      <c r="G304" s="893"/>
      <c r="H304" s="893"/>
      <c r="I304" s="893"/>
      <c r="J304" s="893"/>
      <c r="K304" s="893"/>
      <c r="L304" s="893"/>
      <c r="M304" s="893"/>
      <c r="N304" s="893"/>
      <c r="O304" s="893"/>
      <c r="P304" s="893"/>
      <c r="Q304" s="893"/>
      <c r="R304" s="893"/>
      <c r="S304" s="893"/>
      <c r="T304" s="893"/>
      <c r="U304" s="893"/>
      <c r="V304" s="893"/>
      <c r="W304" s="893"/>
      <c r="X304" s="893"/>
      <c r="Y304" s="893"/>
      <c r="Z304" s="893"/>
      <c r="AA304" s="893"/>
      <c r="AB304" s="893"/>
      <c r="AC304" s="893"/>
      <c r="AD304" s="893"/>
      <c r="AE304" s="893"/>
      <c r="AF304" s="893"/>
      <c r="AG304" s="893"/>
      <c r="AH304" s="893"/>
      <c r="AI304" s="893"/>
      <c r="AJ304" s="893"/>
      <c r="AK304" s="893"/>
    </row>
    <row r="305" spans="3:37" ht="15" customHeight="1">
      <c r="C305" s="2"/>
      <c r="F305" s="894"/>
      <c r="G305" s="894"/>
      <c r="H305" s="894"/>
      <c r="I305" s="894"/>
      <c r="J305" s="894"/>
      <c r="K305" s="894"/>
      <c r="L305" s="894"/>
      <c r="M305" s="894"/>
      <c r="N305" s="894"/>
      <c r="O305" s="894"/>
      <c r="P305" s="894"/>
      <c r="Q305" s="894"/>
      <c r="R305" s="894"/>
      <c r="S305" s="894"/>
      <c r="T305" s="894"/>
      <c r="U305" s="894"/>
      <c r="V305" s="894"/>
      <c r="W305" s="894"/>
      <c r="X305" s="894"/>
      <c r="Y305" s="894"/>
      <c r="Z305" s="894"/>
      <c r="AA305" s="894"/>
      <c r="AB305" s="894"/>
      <c r="AC305" s="894"/>
      <c r="AD305" s="894"/>
      <c r="AE305" s="894"/>
      <c r="AF305" s="894"/>
      <c r="AG305" s="894"/>
      <c r="AH305" s="894"/>
      <c r="AI305" s="894"/>
      <c r="AJ305" s="894"/>
      <c r="AK305" s="894"/>
    </row>
    <row r="306" spans="3:37" ht="6" customHeight="1">
      <c r="C306" s="2"/>
      <c r="F306" s="350"/>
      <c r="G306" s="350"/>
      <c r="H306" s="350"/>
      <c r="I306" s="350"/>
      <c r="J306" s="350"/>
      <c r="K306" s="350"/>
      <c r="L306" s="350"/>
      <c r="M306" s="350"/>
      <c r="N306" s="350"/>
      <c r="O306" s="350"/>
      <c r="P306" s="350"/>
      <c r="Q306" s="350"/>
      <c r="R306" s="350"/>
      <c r="S306" s="350"/>
      <c r="T306" s="350"/>
      <c r="U306" s="350"/>
      <c r="V306" s="350"/>
      <c r="W306" s="350"/>
      <c r="X306" s="350"/>
      <c r="Y306" s="350"/>
      <c r="Z306" s="350"/>
      <c r="AA306" s="350"/>
      <c r="AB306" s="350"/>
      <c r="AC306" s="350"/>
      <c r="AD306" s="350"/>
      <c r="AE306" s="350"/>
      <c r="AF306" s="350"/>
      <c r="AG306" s="350"/>
      <c r="AH306" s="350"/>
      <c r="AI306" s="350"/>
      <c r="AJ306" s="350"/>
      <c r="AK306" s="350"/>
    </row>
    <row r="307" spans="3:13" s="95" customFormat="1" ht="15" customHeight="1">
      <c r="C307" s="95" t="s">
        <v>308</v>
      </c>
      <c r="E307" s="65" t="s">
        <v>538</v>
      </c>
      <c r="F307" s="95" t="s">
        <v>404</v>
      </c>
      <c r="G307" s="95" t="s">
        <v>541</v>
      </c>
      <c r="H307" s="95" t="s">
        <v>542</v>
      </c>
      <c r="I307" s="95" t="s">
        <v>305</v>
      </c>
      <c r="J307" s="95" t="s">
        <v>546</v>
      </c>
      <c r="K307" s="95" t="s">
        <v>794</v>
      </c>
      <c r="L307" s="95" t="s">
        <v>886</v>
      </c>
      <c r="M307" s="95" t="s">
        <v>880</v>
      </c>
    </row>
    <row r="308" spans="3:5" s="95" customFormat="1" ht="6" customHeight="1">
      <c r="C308" s="74"/>
      <c r="E308" s="65"/>
    </row>
    <row r="309" spans="5:37" ht="15" customHeight="1">
      <c r="E309" s="5"/>
      <c r="F309" s="749" t="s">
        <v>887</v>
      </c>
      <c r="G309" s="750"/>
      <c r="H309" s="750"/>
      <c r="I309" s="750"/>
      <c r="J309" s="750"/>
      <c r="K309" s="750"/>
      <c r="L309" s="750"/>
      <c r="M309" s="750"/>
      <c r="N309" s="750"/>
      <c r="O309" s="750"/>
      <c r="P309" s="750"/>
      <c r="Q309" s="750"/>
      <c r="R309" s="750"/>
      <c r="S309" s="750"/>
      <c r="T309" s="750"/>
      <c r="U309" s="751"/>
      <c r="V309" s="749" t="s">
        <v>888</v>
      </c>
      <c r="W309" s="750"/>
      <c r="X309" s="750"/>
      <c r="Y309" s="750"/>
      <c r="Z309" s="750"/>
      <c r="AA309" s="750"/>
      <c r="AB309" s="750"/>
      <c r="AC309" s="750"/>
      <c r="AD309" s="750"/>
      <c r="AE309" s="750"/>
      <c r="AF309" s="750"/>
      <c r="AG309" s="750"/>
      <c r="AH309" s="750"/>
      <c r="AI309" s="750"/>
      <c r="AJ309" s="750"/>
      <c r="AK309" s="751"/>
    </row>
    <row r="310" spans="5:37" ht="15" customHeight="1">
      <c r="E310" s="5"/>
      <c r="F310" s="749" t="s">
        <v>961</v>
      </c>
      <c r="G310" s="750"/>
      <c r="H310" s="750"/>
      <c r="I310" s="750"/>
      <c r="J310" s="750"/>
      <c r="K310" s="750"/>
      <c r="L310" s="750"/>
      <c r="M310" s="750"/>
      <c r="N310" s="750"/>
      <c r="O310" s="750"/>
      <c r="P310" s="750"/>
      <c r="Q310" s="751"/>
      <c r="R310" s="749" t="s">
        <v>0</v>
      </c>
      <c r="S310" s="751"/>
      <c r="T310" s="749" t="s">
        <v>1</v>
      </c>
      <c r="U310" s="751"/>
      <c r="V310" s="749" t="s">
        <v>961</v>
      </c>
      <c r="W310" s="750"/>
      <c r="X310" s="750"/>
      <c r="Y310" s="750"/>
      <c r="Z310" s="750"/>
      <c r="AA310" s="750"/>
      <c r="AB310" s="750"/>
      <c r="AC310" s="750"/>
      <c r="AD310" s="750"/>
      <c r="AE310" s="750"/>
      <c r="AF310" s="750"/>
      <c r="AG310" s="751"/>
      <c r="AH310" s="749" t="s">
        <v>0</v>
      </c>
      <c r="AI310" s="751"/>
      <c r="AJ310" s="749" t="s">
        <v>1</v>
      </c>
      <c r="AK310" s="751"/>
    </row>
    <row r="311" spans="5:37" ht="15" customHeight="1">
      <c r="E311" s="5"/>
      <c r="F311" s="759" t="s">
        <v>889</v>
      </c>
      <c r="G311" s="760"/>
      <c r="H311" s="760"/>
      <c r="I311" s="760"/>
      <c r="J311" s="760"/>
      <c r="K311" s="760"/>
      <c r="L311" s="760"/>
      <c r="M311" s="760"/>
      <c r="N311" s="760"/>
      <c r="O311" s="760"/>
      <c r="P311" s="760"/>
      <c r="Q311" s="761"/>
      <c r="R311" s="795"/>
      <c r="S311" s="796"/>
      <c r="T311" s="795" t="s">
        <v>1034</v>
      </c>
      <c r="U311" s="796"/>
      <c r="V311" s="759" t="s">
        <v>893</v>
      </c>
      <c r="W311" s="760"/>
      <c r="X311" s="760"/>
      <c r="Y311" s="760"/>
      <c r="Z311" s="760"/>
      <c r="AA311" s="760"/>
      <c r="AB311" s="760"/>
      <c r="AC311" s="760"/>
      <c r="AD311" s="760"/>
      <c r="AE311" s="760"/>
      <c r="AF311" s="760"/>
      <c r="AG311" s="761"/>
      <c r="AH311" s="795"/>
      <c r="AI311" s="796"/>
      <c r="AJ311" s="795" t="s">
        <v>1034</v>
      </c>
      <c r="AK311" s="796"/>
    </row>
    <row r="312" spans="5:37" ht="15" customHeight="1">
      <c r="E312" s="5"/>
      <c r="F312" s="759" t="s">
        <v>890</v>
      </c>
      <c r="G312" s="760"/>
      <c r="H312" s="760"/>
      <c r="I312" s="760"/>
      <c r="J312" s="760"/>
      <c r="K312" s="760"/>
      <c r="L312" s="760"/>
      <c r="M312" s="760"/>
      <c r="N312" s="760"/>
      <c r="O312" s="760"/>
      <c r="P312" s="760"/>
      <c r="Q312" s="761"/>
      <c r="R312" s="795"/>
      <c r="S312" s="796"/>
      <c r="T312" s="795" t="s">
        <v>1034</v>
      </c>
      <c r="U312" s="796"/>
      <c r="V312" s="759" t="s">
        <v>894</v>
      </c>
      <c r="W312" s="760"/>
      <c r="X312" s="760"/>
      <c r="Y312" s="760"/>
      <c r="Z312" s="760"/>
      <c r="AA312" s="760"/>
      <c r="AB312" s="760"/>
      <c r="AC312" s="760"/>
      <c r="AD312" s="760"/>
      <c r="AE312" s="760"/>
      <c r="AF312" s="760"/>
      <c r="AG312" s="761"/>
      <c r="AH312" s="795"/>
      <c r="AI312" s="796"/>
      <c r="AJ312" s="795" t="s">
        <v>1034</v>
      </c>
      <c r="AK312" s="796"/>
    </row>
    <row r="313" spans="5:37" ht="15" customHeight="1">
      <c r="E313" s="5"/>
      <c r="F313" s="759" t="s">
        <v>1387</v>
      </c>
      <c r="G313" s="760"/>
      <c r="H313" s="760"/>
      <c r="I313" s="760"/>
      <c r="J313" s="760"/>
      <c r="K313" s="760"/>
      <c r="L313" s="760"/>
      <c r="M313" s="760"/>
      <c r="N313" s="760"/>
      <c r="O313" s="760"/>
      <c r="P313" s="760"/>
      <c r="Q313" s="761"/>
      <c r="R313" s="795"/>
      <c r="S313" s="796"/>
      <c r="T313" s="795" t="s">
        <v>1034</v>
      </c>
      <c r="U313" s="796"/>
      <c r="V313" s="759" t="s">
        <v>895</v>
      </c>
      <c r="W313" s="760"/>
      <c r="X313" s="760"/>
      <c r="Y313" s="760"/>
      <c r="Z313" s="760"/>
      <c r="AA313" s="760"/>
      <c r="AB313" s="760"/>
      <c r="AC313" s="760"/>
      <c r="AD313" s="760"/>
      <c r="AE313" s="760"/>
      <c r="AF313" s="760"/>
      <c r="AG313" s="761"/>
      <c r="AH313" s="795"/>
      <c r="AI313" s="796"/>
      <c r="AJ313" s="795" t="s">
        <v>1034</v>
      </c>
      <c r="AK313" s="796"/>
    </row>
    <row r="314" spans="5:37" ht="15" customHeight="1">
      <c r="E314" s="5"/>
      <c r="F314" s="759" t="s">
        <v>891</v>
      </c>
      <c r="G314" s="760"/>
      <c r="H314" s="760"/>
      <c r="I314" s="760"/>
      <c r="J314" s="760"/>
      <c r="K314" s="760"/>
      <c r="L314" s="760"/>
      <c r="M314" s="760"/>
      <c r="N314" s="760"/>
      <c r="O314" s="760"/>
      <c r="P314" s="760"/>
      <c r="Q314" s="761"/>
      <c r="R314" s="795"/>
      <c r="S314" s="796"/>
      <c r="T314" s="795" t="s">
        <v>1034</v>
      </c>
      <c r="U314" s="796"/>
      <c r="V314" s="55" t="s">
        <v>898</v>
      </c>
      <c r="W314" s="93"/>
      <c r="X314" s="93"/>
      <c r="Y314" s="93"/>
      <c r="Z314" s="93"/>
      <c r="AA314" s="93"/>
      <c r="AB314" s="93"/>
      <c r="AC314" s="93"/>
      <c r="AD314" s="93"/>
      <c r="AE314" s="93"/>
      <c r="AF314" s="93"/>
      <c r="AG314" s="93"/>
      <c r="AH314" s="659"/>
      <c r="AI314" s="660"/>
      <c r="AJ314" s="659"/>
      <c r="AK314" s="660"/>
    </row>
    <row r="315" spans="5:37" ht="15" customHeight="1">
      <c r="E315" s="5"/>
      <c r="F315" s="759" t="s">
        <v>892</v>
      </c>
      <c r="G315" s="760"/>
      <c r="H315" s="760"/>
      <c r="I315" s="760"/>
      <c r="J315" s="760"/>
      <c r="K315" s="760"/>
      <c r="L315" s="760"/>
      <c r="M315" s="760"/>
      <c r="N315" s="760"/>
      <c r="O315" s="760"/>
      <c r="P315" s="760"/>
      <c r="Q315" s="761"/>
      <c r="R315" s="795"/>
      <c r="S315" s="796"/>
      <c r="T315" s="795" t="s">
        <v>1034</v>
      </c>
      <c r="U315" s="796"/>
      <c r="V315" s="77" t="s">
        <v>309</v>
      </c>
      <c r="W315" s="1320"/>
      <c r="X315" s="1320"/>
      <c r="Y315" s="1320"/>
      <c r="Z315" s="1320"/>
      <c r="AA315" s="1320"/>
      <c r="AB315" s="1320"/>
      <c r="AC315" s="1320"/>
      <c r="AD315" s="1320"/>
      <c r="AE315" s="1320"/>
      <c r="AF315" s="1320"/>
      <c r="AG315" s="78" t="s">
        <v>310</v>
      </c>
      <c r="AH315" s="1354"/>
      <c r="AI315" s="1355"/>
      <c r="AJ315" s="1354"/>
      <c r="AK315" s="1355"/>
    </row>
    <row r="316" spans="5:37" ht="27" customHeight="1">
      <c r="E316" s="5"/>
      <c r="F316" s="1084" t="s">
        <v>1388</v>
      </c>
      <c r="G316" s="1085"/>
      <c r="H316" s="1085"/>
      <c r="I316" s="1085"/>
      <c r="J316" s="1085"/>
      <c r="K316" s="1085"/>
      <c r="L316" s="1085"/>
      <c r="M316" s="1085"/>
      <c r="N316" s="1085"/>
      <c r="O316" s="1085"/>
      <c r="P316" s="1085"/>
      <c r="Q316" s="1086"/>
      <c r="R316" s="795"/>
      <c r="S316" s="796"/>
      <c r="T316" s="795" t="s">
        <v>1034</v>
      </c>
      <c r="U316" s="796"/>
      <c r="V316" s="55" t="s">
        <v>899</v>
      </c>
      <c r="W316" s="134"/>
      <c r="X316" s="134"/>
      <c r="Y316" s="134"/>
      <c r="Z316" s="134"/>
      <c r="AA316" s="134"/>
      <c r="AB316" s="134"/>
      <c r="AC316" s="134"/>
      <c r="AD316" s="134"/>
      <c r="AE316" s="134"/>
      <c r="AF316" s="134"/>
      <c r="AG316" s="93"/>
      <c r="AH316" s="1129"/>
      <c r="AI316" s="1130"/>
      <c r="AJ316" s="1129"/>
      <c r="AK316" s="1130"/>
    </row>
    <row r="317" spans="5:37" ht="15" customHeight="1">
      <c r="E317" s="5"/>
      <c r="F317" s="55" t="s">
        <v>896</v>
      </c>
      <c r="G317" s="93"/>
      <c r="H317" s="93"/>
      <c r="I317" s="93"/>
      <c r="J317" s="93"/>
      <c r="K317" s="93"/>
      <c r="L317" s="93"/>
      <c r="M317" s="93"/>
      <c r="N317" s="93"/>
      <c r="O317" s="93"/>
      <c r="P317" s="93"/>
      <c r="Q317" s="56"/>
      <c r="R317" s="1129"/>
      <c r="S317" s="1130"/>
      <c r="T317" s="1129"/>
      <c r="U317" s="1130"/>
      <c r="V317" s="77" t="s">
        <v>309</v>
      </c>
      <c r="W317" s="1320"/>
      <c r="X317" s="1320"/>
      <c r="Y317" s="1320"/>
      <c r="Z317" s="1320"/>
      <c r="AA317" s="1320"/>
      <c r="AB317" s="1320"/>
      <c r="AC317" s="1320"/>
      <c r="AD317" s="1320"/>
      <c r="AE317" s="1320"/>
      <c r="AF317" s="1320"/>
      <c r="AG317" s="78" t="s">
        <v>310</v>
      </c>
      <c r="AH317" s="1330"/>
      <c r="AI317" s="1331"/>
      <c r="AJ317" s="1330"/>
      <c r="AK317" s="1331"/>
    </row>
    <row r="318" spans="5:21" ht="15" customHeight="1">
      <c r="E318" s="5"/>
      <c r="F318" s="77" t="s">
        <v>309</v>
      </c>
      <c r="G318" s="1320"/>
      <c r="H318" s="1320"/>
      <c r="I318" s="1320"/>
      <c r="J318" s="1320"/>
      <c r="K318" s="1320"/>
      <c r="L318" s="1320"/>
      <c r="M318" s="1320"/>
      <c r="N318" s="1320"/>
      <c r="O318" s="1320"/>
      <c r="P318" s="1320"/>
      <c r="Q318" s="79" t="s">
        <v>310</v>
      </c>
      <c r="R318" s="1354"/>
      <c r="S318" s="1355"/>
      <c r="T318" s="1354"/>
      <c r="U318" s="1355"/>
    </row>
    <row r="319" spans="5:21" ht="15" customHeight="1">
      <c r="E319" s="5"/>
      <c r="F319" s="55" t="s">
        <v>897</v>
      </c>
      <c r="G319" s="134"/>
      <c r="H319" s="134"/>
      <c r="I319" s="134"/>
      <c r="J319" s="134"/>
      <c r="K319" s="134"/>
      <c r="L319" s="134"/>
      <c r="M319" s="134"/>
      <c r="N319" s="134"/>
      <c r="O319" s="134"/>
      <c r="P319" s="134"/>
      <c r="Q319" s="56"/>
      <c r="R319" s="1129"/>
      <c r="S319" s="1130"/>
      <c r="T319" s="1129"/>
      <c r="U319" s="1130"/>
    </row>
    <row r="320" spans="5:21" ht="15" customHeight="1">
      <c r="E320" s="5"/>
      <c r="F320" s="77" t="s">
        <v>309</v>
      </c>
      <c r="G320" s="1320"/>
      <c r="H320" s="1320"/>
      <c r="I320" s="1320"/>
      <c r="J320" s="1320"/>
      <c r="K320" s="1320"/>
      <c r="L320" s="1320"/>
      <c r="M320" s="1320"/>
      <c r="N320" s="1320"/>
      <c r="O320" s="1320"/>
      <c r="P320" s="1320"/>
      <c r="Q320" s="79" t="s">
        <v>310</v>
      </c>
      <c r="R320" s="1330"/>
      <c r="S320" s="1331"/>
      <c r="T320" s="1330"/>
      <c r="U320" s="1331"/>
    </row>
    <row r="321" ht="15" customHeight="1">
      <c r="F321" s="67" t="s">
        <v>947</v>
      </c>
    </row>
    <row r="322" spans="7:38" ht="15" customHeight="1">
      <c r="G322" s="740" t="s">
        <v>311</v>
      </c>
      <c r="H322" s="740"/>
      <c r="I322" s="740"/>
      <c r="J322" s="740"/>
      <c r="K322" s="740"/>
      <c r="L322" s="740"/>
      <c r="M322" s="740"/>
      <c r="N322" s="740"/>
      <c r="O322" s="740"/>
      <c r="P322" s="740"/>
      <c r="Q322" s="740"/>
      <c r="R322" s="740"/>
      <c r="S322" s="740"/>
      <c r="T322" s="740"/>
      <c r="U322" s="740"/>
      <c r="V322" s="740"/>
      <c r="W322" s="740"/>
      <c r="X322" s="740"/>
      <c r="Y322" s="740"/>
      <c r="Z322" s="740"/>
      <c r="AA322" s="740"/>
      <c r="AB322" s="740"/>
      <c r="AC322" s="740"/>
      <c r="AD322" s="740"/>
      <c r="AE322" s="740"/>
      <c r="AF322" s="740"/>
      <c r="AG322" s="740"/>
      <c r="AH322" s="740"/>
      <c r="AI322" s="740"/>
      <c r="AJ322" s="740"/>
      <c r="AK322" s="740"/>
      <c r="AL322" s="740"/>
    </row>
    <row r="323" spans="7:38" ht="15" customHeight="1">
      <c r="G323" s="740"/>
      <c r="H323" s="740"/>
      <c r="I323" s="740"/>
      <c r="J323" s="740"/>
      <c r="K323" s="740"/>
      <c r="L323" s="740"/>
      <c r="M323" s="740"/>
      <c r="N323" s="740"/>
      <c r="O323" s="740"/>
      <c r="P323" s="740"/>
      <c r="Q323" s="740"/>
      <c r="R323" s="740"/>
      <c r="S323" s="740"/>
      <c r="T323" s="740"/>
      <c r="U323" s="740"/>
      <c r="V323" s="740"/>
      <c r="W323" s="740"/>
      <c r="X323" s="740"/>
      <c r="Y323" s="740"/>
      <c r="Z323" s="740"/>
      <c r="AA323" s="740"/>
      <c r="AB323" s="740"/>
      <c r="AC323" s="740"/>
      <c r="AD323" s="740"/>
      <c r="AE323" s="740"/>
      <c r="AF323" s="740"/>
      <c r="AG323" s="740"/>
      <c r="AH323" s="740"/>
      <c r="AI323" s="740"/>
      <c r="AJ323" s="740"/>
      <c r="AK323" s="740"/>
      <c r="AL323" s="740"/>
    </row>
    <row r="324" spans="7:38" ht="15" customHeight="1">
      <c r="G324" s="740"/>
      <c r="H324" s="740"/>
      <c r="I324" s="740"/>
      <c r="J324" s="740"/>
      <c r="K324" s="740"/>
      <c r="L324" s="740"/>
      <c r="M324" s="740"/>
      <c r="N324" s="740"/>
      <c r="O324" s="740"/>
      <c r="P324" s="740"/>
      <c r="Q324" s="740"/>
      <c r="R324" s="740"/>
      <c r="S324" s="740"/>
      <c r="T324" s="740"/>
      <c r="U324" s="740"/>
      <c r="V324" s="740"/>
      <c r="W324" s="740"/>
      <c r="X324" s="740"/>
      <c r="Y324" s="740"/>
      <c r="Z324" s="740"/>
      <c r="AA324" s="740"/>
      <c r="AB324" s="740"/>
      <c r="AC324" s="740"/>
      <c r="AD324" s="740"/>
      <c r="AE324" s="740"/>
      <c r="AF324" s="740"/>
      <c r="AG324" s="740"/>
      <c r="AH324" s="740"/>
      <c r="AI324" s="740"/>
      <c r="AJ324" s="740"/>
      <c r="AK324" s="740"/>
      <c r="AL324" s="740"/>
    </row>
    <row r="325" spans="7:38" ht="15" customHeight="1">
      <c r="G325" s="740"/>
      <c r="H325" s="740"/>
      <c r="I325" s="740"/>
      <c r="J325" s="740"/>
      <c r="K325" s="740"/>
      <c r="L325" s="740"/>
      <c r="M325" s="740"/>
      <c r="N325" s="740"/>
      <c r="O325" s="740"/>
      <c r="P325" s="740"/>
      <c r="Q325" s="740"/>
      <c r="R325" s="740"/>
      <c r="S325" s="740"/>
      <c r="T325" s="740"/>
      <c r="U325" s="740"/>
      <c r="V325" s="740"/>
      <c r="W325" s="740"/>
      <c r="X325" s="740"/>
      <c r="Y325" s="740"/>
      <c r="Z325" s="740"/>
      <c r="AA325" s="740"/>
      <c r="AB325" s="740"/>
      <c r="AC325" s="740"/>
      <c r="AD325" s="740"/>
      <c r="AE325" s="740"/>
      <c r="AF325" s="740"/>
      <c r="AG325" s="740"/>
      <c r="AH325" s="740"/>
      <c r="AI325" s="740"/>
      <c r="AJ325" s="740"/>
      <c r="AK325" s="740"/>
      <c r="AL325" s="740"/>
    </row>
    <row r="326" spans="7:38" ht="6" customHeight="1">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row>
    <row r="327" spans="3:19" s="95" customFormat="1" ht="15" customHeight="1">
      <c r="C327" s="95" t="s">
        <v>312</v>
      </c>
      <c r="E327" s="95" t="s">
        <v>538</v>
      </c>
      <c r="F327" s="95" t="s">
        <v>539</v>
      </c>
      <c r="G327" s="95" t="s">
        <v>541</v>
      </c>
      <c r="H327" s="95" t="s">
        <v>542</v>
      </c>
      <c r="I327" s="95" t="s">
        <v>305</v>
      </c>
      <c r="J327" s="95" t="s">
        <v>880</v>
      </c>
      <c r="K327" s="95" t="s">
        <v>881</v>
      </c>
      <c r="L327" s="95" t="s">
        <v>306</v>
      </c>
      <c r="M327" s="95" t="s">
        <v>524</v>
      </c>
      <c r="N327" s="95" t="s">
        <v>544</v>
      </c>
      <c r="O327" s="95" t="s">
        <v>306</v>
      </c>
      <c r="P327" s="95" t="s">
        <v>546</v>
      </c>
      <c r="Q327" s="95" t="s">
        <v>794</v>
      </c>
      <c r="R327" s="95" t="s">
        <v>532</v>
      </c>
      <c r="S327" s="95" t="s">
        <v>548</v>
      </c>
    </row>
    <row r="328" s="95" customFormat="1" ht="7.5" customHeight="1">
      <c r="C328" s="74"/>
    </row>
    <row r="329" spans="4:12" s="95" customFormat="1" ht="15" customHeight="1">
      <c r="D329" s="95" t="s">
        <v>313</v>
      </c>
      <c r="F329" s="95" t="s">
        <v>900</v>
      </c>
      <c r="G329" s="95" t="s">
        <v>511</v>
      </c>
      <c r="H329" s="95" t="s">
        <v>822</v>
      </c>
      <c r="I329" s="95" t="s">
        <v>823</v>
      </c>
      <c r="J329" s="95" t="s">
        <v>314</v>
      </c>
      <c r="K329" s="95" t="s">
        <v>856</v>
      </c>
      <c r="L329" s="95" t="s">
        <v>857</v>
      </c>
    </row>
    <row r="330" ht="7.5" customHeight="1"/>
    <row r="331" spans="5:9" ht="15" customHeight="1">
      <c r="E331" s="2" t="s">
        <v>315</v>
      </c>
      <c r="G331" s="1" t="s">
        <v>900</v>
      </c>
      <c r="H331" s="1" t="s">
        <v>822</v>
      </c>
      <c r="I331" s="1" t="s">
        <v>787</v>
      </c>
    </row>
    <row r="332" spans="5:37" ht="15" customHeight="1">
      <c r="E332" s="87"/>
      <c r="F332" s="88" t="s">
        <v>316</v>
      </c>
      <c r="G332" s="88" t="s">
        <v>479</v>
      </c>
      <c r="H332" s="88" t="s">
        <v>480</v>
      </c>
      <c r="I332" s="88" t="s">
        <v>317</v>
      </c>
      <c r="J332" s="1087"/>
      <c r="K332" s="1087"/>
      <c r="L332" s="1087"/>
      <c r="M332" s="88" t="s">
        <v>429</v>
      </c>
      <c r="N332" s="88"/>
      <c r="O332" s="88"/>
      <c r="P332" s="88"/>
      <c r="Q332" s="88" t="s">
        <v>316</v>
      </c>
      <c r="R332" s="88" t="s">
        <v>481</v>
      </c>
      <c r="S332" s="88" t="s">
        <v>479</v>
      </c>
      <c r="T332" s="88" t="s">
        <v>480</v>
      </c>
      <c r="U332" s="88" t="s">
        <v>204</v>
      </c>
      <c r="V332" s="1087"/>
      <c r="W332" s="1087"/>
      <c r="X332" s="1087"/>
      <c r="Y332" s="88" t="s">
        <v>429</v>
      </c>
      <c r="Z332" s="88"/>
      <c r="AA332" s="88"/>
      <c r="AB332" s="88"/>
      <c r="AC332" s="88"/>
      <c r="AD332" s="88"/>
      <c r="AE332" s="88"/>
      <c r="AF332" s="88"/>
      <c r="AG332" s="88"/>
      <c r="AH332" s="88"/>
      <c r="AI332" s="88"/>
      <c r="AJ332" s="88"/>
      <c r="AK332" s="89"/>
    </row>
    <row r="333" spans="5:28" s="4" customFormat="1" ht="10.5" customHeight="1">
      <c r="E333" s="5"/>
      <c r="N333" s="6"/>
      <c r="O333" s="6"/>
      <c r="P333" s="6"/>
      <c r="Z333" s="6"/>
      <c r="AA333" s="6"/>
      <c r="AB333" s="6"/>
    </row>
    <row r="334" spans="5:9" ht="15" customHeight="1">
      <c r="E334" s="2" t="s">
        <v>318</v>
      </c>
      <c r="G334" s="1" t="s">
        <v>511</v>
      </c>
      <c r="H334" s="1" t="s">
        <v>822</v>
      </c>
      <c r="I334" s="1" t="s">
        <v>787</v>
      </c>
    </row>
    <row r="335" spans="5:40" ht="15" customHeight="1">
      <c r="E335" s="831" t="s">
        <v>830</v>
      </c>
      <c r="F335" s="832"/>
      <c r="G335" s="832"/>
      <c r="H335" s="832"/>
      <c r="I335" s="832"/>
      <c r="J335" s="832"/>
      <c r="K335" s="832"/>
      <c r="L335" s="833"/>
      <c r="M335" s="1036" t="s">
        <v>2</v>
      </c>
      <c r="N335" s="1037"/>
      <c r="O335" s="1037"/>
      <c r="P335" s="1038"/>
      <c r="Q335" s="749" t="s">
        <v>915</v>
      </c>
      <c r="R335" s="750"/>
      <c r="S335" s="750"/>
      <c r="T335" s="750"/>
      <c r="U335" s="750"/>
      <c r="V335" s="750"/>
      <c r="W335" s="750"/>
      <c r="X335" s="750"/>
      <c r="Y335" s="750"/>
      <c r="Z335" s="750"/>
      <c r="AA335" s="750"/>
      <c r="AB335" s="750"/>
      <c r="AC335" s="750"/>
      <c r="AD335" s="750"/>
      <c r="AE335" s="750"/>
      <c r="AF335" s="750"/>
      <c r="AG335" s="750"/>
      <c r="AH335" s="750"/>
      <c r="AI335" s="750"/>
      <c r="AJ335" s="751"/>
      <c r="AK335" s="1036" t="s">
        <v>908</v>
      </c>
      <c r="AL335" s="1037"/>
      <c r="AM335" s="1037"/>
      <c r="AN335" s="1038"/>
    </row>
    <row r="336" spans="5:40" ht="15" customHeight="1">
      <c r="E336" s="1325"/>
      <c r="F336" s="1326"/>
      <c r="G336" s="1326"/>
      <c r="H336" s="1326"/>
      <c r="I336" s="1326"/>
      <c r="J336" s="1326"/>
      <c r="K336" s="1326"/>
      <c r="L336" s="1327"/>
      <c r="M336" s="1322"/>
      <c r="N336" s="1323"/>
      <c r="O336" s="1323"/>
      <c r="P336" s="1324"/>
      <c r="Q336" s="831" t="s">
        <v>903</v>
      </c>
      <c r="R336" s="832"/>
      <c r="S336" s="832"/>
      <c r="T336" s="833"/>
      <c r="U336" s="831" t="s">
        <v>904</v>
      </c>
      <c r="V336" s="832"/>
      <c r="W336" s="832"/>
      <c r="X336" s="833"/>
      <c r="Y336" s="831" t="s">
        <v>905</v>
      </c>
      <c r="Z336" s="832"/>
      <c r="AA336" s="832"/>
      <c r="AB336" s="833"/>
      <c r="AC336" s="831" t="s">
        <v>906</v>
      </c>
      <c r="AD336" s="832"/>
      <c r="AE336" s="832"/>
      <c r="AF336" s="833"/>
      <c r="AG336" s="831" t="s">
        <v>907</v>
      </c>
      <c r="AH336" s="832"/>
      <c r="AI336" s="832"/>
      <c r="AJ336" s="833"/>
      <c r="AK336" s="1322"/>
      <c r="AL336" s="1323"/>
      <c r="AM336" s="1323"/>
      <c r="AN336" s="1324"/>
    </row>
    <row r="337" spans="5:40" s="25" customFormat="1" ht="15" customHeight="1">
      <c r="E337" s="834"/>
      <c r="F337" s="835"/>
      <c r="G337" s="835"/>
      <c r="H337" s="835"/>
      <c r="I337" s="835"/>
      <c r="J337" s="835"/>
      <c r="K337" s="835"/>
      <c r="L337" s="836"/>
      <c r="M337" s="135" t="s">
        <v>202</v>
      </c>
      <c r="N337" s="1321">
        <f>IF(K147="","",+YEAR(K147)-2018)</f>
      </c>
      <c r="O337" s="1321"/>
      <c r="P337" s="138" t="s">
        <v>1073</v>
      </c>
      <c r="Q337" s="137" t="s">
        <v>156</v>
      </c>
      <c r="R337" s="1321">
        <f>IF(V337="","",SUM(V337)-1)</f>
      </c>
      <c r="S337" s="1321"/>
      <c r="T337" s="136" t="s">
        <v>1074</v>
      </c>
      <c r="U337" s="137" t="s">
        <v>156</v>
      </c>
      <c r="V337" s="1321">
        <f>IF(Z337="","",SUM(Z337)-1)</f>
      </c>
      <c r="W337" s="1321"/>
      <c r="X337" s="138" t="s">
        <v>1074</v>
      </c>
      <c r="Y337" s="137" t="s">
        <v>156</v>
      </c>
      <c r="Z337" s="1321">
        <f>IF(AD337="","",SUM(AD337)-1)</f>
      </c>
      <c r="AA337" s="1321"/>
      <c r="AB337" s="138" t="s">
        <v>164</v>
      </c>
      <c r="AC337" s="137" t="s">
        <v>156</v>
      </c>
      <c r="AD337" s="1321">
        <f>IF(AH337="","",SUM(AH337)-1)</f>
      </c>
      <c r="AE337" s="1321"/>
      <c r="AF337" s="138" t="s">
        <v>164</v>
      </c>
      <c r="AG337" s="137" t="s">
        <v>156</v>
      </c>
      <c r="AH337" s="1321">
        <f>IF('【基本情報】'!F36="","",'【基本情報】'!F36)</f>
      </c>
      <c r="AI337" s="1321"/>
      <c r="AJ337" s="138" t="s">
        <v>1075</v>
      </c>
      <c r="AK337" s="137" t="s">
        <v>156</v>
      </c>
      <c r="AL337" s="1321">
        <f>IF(AH337="","",SUM(AH337))</f>
      </c>
      <c r="AM337" s="1321"/>
      <c r="AN337" s="136" t="s">
        <v>945</v>
      </c>
    </row>
    <row r="338" spans="5:40" ht="15" customHeight="1">
      <c r="E338" s="1420" t="s">
        <v>901</v>
      </c>
      <c r="F338" s="1421"/>
      <c r="G338" s="1400" t="s">
        <v>951</v>
      </c>
      <c r="H338" s="1401"/>
      <c r="I338" s="1401"/>
      <c r="J338" s="1401"/>
      <c r="K338" s="1401"/>
      <c r="L338" s="1402"/>
      <c r="M338" s="1318">
        <f>IF(SUM(M339,M340)=0,"",SUM(M339,M340))</f>
      </c>
      <c r="N338" s="1319"/>
      <c r="O338" s="161" t="s">
        <v>485</v>
      </c>
      <c r="P338" s="162"/>
      <c r="Q338" s="1318">
        <f>IF(SUM(Q339,Q340)=0,"",SUM(Q339,Q340))</f>
      </c>
      <c r="R338" s="1319"/>
      <c r="S338" s="161" t="s">
        <v>485</v>
      </c>
      <c r="T338" s="161"/>
      <c r="U338" s="1318">
        <f>IF(SUM(U339,U340)=0,"",SUM(U339,U340))</f>
      </c>
      <c r="V338" s="1319"/>
      <c r="W338" s="161" t="s">
        <v>485</v>
      </c>
      <c r="X338" s="161"/>
      <c r="Y338" s="1318">
        <f>IF(SUM(Y339,Y340)=0,"",SUM(Y339,Y340))</f>
      </c>
      <c r="Z338" s="1319"/>
      <c r="AA338" s="161" t="s">
        <v>485</v>
      </c>
      <c r="AB338" s="161"/>
      <c r="AC338" s="1318">
        <f>IF(SUM(AC339,AC340)=0,"",SUM(AC339,AC340))</f>
      </c>
      <c r="AD338" s="1319"/>
      <c r="AE338" s="161" t="s">
        <v>485</v>
      </c>
      <c r="AF338" s="161"/>
      <c r="AG338" s="1318">
        <f>IF(SUM(AG339,AG340)=0,"",SUM(AG339,AG340))</f>
      </c>
      <c r="AH338" s="1319"/>
      <c r="AI338" s="161" t="s">
        <v>485</v>
      </c>
      <c r="AJ338" s="161"/>
      <c r="AK338" s="1328">
        <f>IF(SUM(M338,Q338,U338,Y338,AC338,AG338)=0,"",SUM(M338,Q338,U338,Y338,AC338,AG338))</f>
      </c>
      <c r="AL338" s="1329"/>
      <c r="AM338" s="126" t="s">
        <v>485</v>
      </c>
      <c r="AN338" s="127"/>
    </row>
    <row r="339" spans="5:40" ht="15" customHeight="1">
      <c r="E339" s="1422"/>
      <c r="F339" s="1423"/>
      <c r="G339" s="1403" t="s">
        <v>954</v>
      </c>
      <c r="H339" s="1404"/>
      <c r="I339" s="1404"/>
      <c r="J339" s="1404"/>
      <c r="K339" s="1404"/>
      <c r="L339" s="1405"/>
      <c r="M339" s="1406">
        <f>IF(Y47="","",Y47)</f>
      </c>
      <c r="N339" s="1407"/>
      <c r="O339" s="163" t="s">
        <v>485</v>
      </c>
      <c r="P339" s="164" t="s">
        <v>813</v>
      </c>
      <c r="Q339" s="1131"/>
      <c r="R339" s="1132"/>
      <c r="S339" s="163" t="s">
        <v>485</v>
      </c>
      <c r="T339" s="164" t="s">
        <v>1068</v>
      </c>
      <c r="U339" s="1131"/>
      <c r="V339" s="1132"/>
      <c r="W339" s="163" t="s">
        <v>485</v>
      </c>
      <c r="X339" s="164" t="s">
        <v>164</v>
      </c>
      <c r="Y339" s="1131"/>
      <c r="Z339" s="1132"/>
      <c r="AA339" s="163" t="s">
        <v>485</v>
      </c>
      <c r="AB339" s="164" t="s">
        <v>164</v>
      </c>
      <c r="AC339" s="1131"/>
      <c r="AD339" s="1132"/>
      <c r="AE339" s="163" t="s">
        <v>485</v>
      </c>
      <c r="AF339" s="164" t="s">
        <v>164</v>
      </c>
      <c r="AG339" s="1131"/>
      <c r="AH339" s="1132"/>
      <c r="AI339" s="163" t="s">
        <v>485</v>
      </c>
      <c r="AJ339" s="164" t="s">
        <v>813</v>
      </c>
      <c r="AK339" s="895">
        <f aca="true" t="shared" si="3" ref="AK339:AK344">IF(SUM(M339,Q339,U339,Y339,AC339,AG339)=0,"",SUM(M339,Q339,U339,Y339,AC339,AG339))</f>
      </c>
      <c r="AL339" s="896"/>
      <c r="AM339" s="128" t="s">
        <v>485</v>
      </c>
      <c r="AN339" s="129" t="s">
        <v>865</v>
      </c>
    </row>
    <row r="340" spans="5:40" ht="15" customHeight="1">
      <c r="E340" s="1422"/>
      <c r="F340" s="1423"/>
      <c r="G340" s="1411" t="s">
        <v>1164</v>
      </c>
      <c r="H340" s="1412"/>
      <c r="I340" s="1412"/>
      <c r="J340" s="1412"/>
      <c r="K340" s="1412"/>
      <c r="L340" s="1413"/>
      <c r="M340" s="1406">
        <f>IF(Y48="","",Y48)</f>
      </c>
      <c r="N340" s="1407"/>
      <c r="O340" s="165" t="s">
        <v>485</v>
      </c>
      <c r="P340" s="166" t="s">
        <v>813</v>
      </c>
      <c r="Q340" s="1131"/>
      <c r="R340" s="1132"/>
      <c r="S340" s="165" t="s">
        <v>485</v>
      </c>
      <c r="T340" s="166" t="s">
        <v>164</v>
      </c>
      <c r="U340" s="1131"/>
      <c r="V340" s="1132"/>
      <c r="W340" s="165" t="s">
        <v>485</v>
      </c>
      <c r="X340" s="166" t="s">
        <v>164</v>
      </c>
      <c r="Y340" s="1131"/>
      <c r="Z340" s="1132"/>
      <c r="AA340" s="165" t="s">
        <v>485</v>
      </c>
      <c r="AB340" s="166" t="s">
        <v>164</v>
      </c>
      <c r="AC340" s="1131"/>
      <c r="AD340" s="1132"/>
      <c r="AE340" s="165" t="s">
        <v>485</v>
      </c>
      <c r="AF340" s="166" t="s">
        <v>164</v>
      </c>
      <c r="AG340" s="1131"/>
      <c r="AH340" s="1132"/>
      <c r="AI340" s="165" t="s">
        <v>485</v>
      </c>
      <c r="AJ340" s="166" t="s">
        <v>813</v>
      </c>
      <c r="AK340" s="895">
        <f t="shared" si="3"/>
      </c>
      <c r="AL340" s="896"/>
      <c r="AM340" s="130" t="s">
        <v>485</v>
      </c>
      <c r="AN340" s="131" t="s">
        <v>865</v>
      </c>
    </row>
    <row r="341" spans="5:40" ht="15" customHeight="1">
      <c r="E341" s="1422"/>
      <c r="F341" s="1423"/>
      <c r="G341" s="1408" t="s">
        <v>952</v>
      </c>
      <c r="H341" s="1409"/>
      <c r="I341" s="1409"/>
      <c r="J341" s="1409"/>
      <c r="K341" s="1409"/>
      <c r="L341" s="1410"/>
      <c r="M341" s="1318">
        <f>IF(SUM(M342,M343)=0,"",SUM(M342,M343))</f>
      </c>
      <c r="N341" s="1319"/>
      <c r="O341" s="161" t="s">
        <v>485</v>
      </c>
      <c r="P341" s="162"/>
      <c r="Q341" s="1318">
        <f>IF(SUM(Q342,Q343)=0,"",SUM(Q342,Q343))</f>
      </c>
      <c r="R341" s="1319"/>
      <c r="S341" s="161" t="s">
        <v>485</v>
      </c>
      <c r="T341" s="161"/>
      <c r="U341" s="1318">
        <f>IF(SUM(U342,U343)=0,"",SUM(U342,U343))</f>
      </c>
      <c r="V341" s="1319"/>
      <c r="W341" s="161" t="s">
        <v>485</v>
      </c>
      <c r="X341" s="161"/>
      <c r="Y341" s="1318">
        <f>IF(SUM(Y342,Y343)=0,"",SUM(Y342,Y343))</f>
      </c>
      <c r="Z341" s="1319"/>
      <c r="AA341" s="161" t="s">
        <v>485</v>
      </c>
      <c r="AB341" s="161"/>
      <c r="AC341" s="1318">
        <f>IF(SUM(AC342,AC343)=0,"",SUM(AC342,AC343))</f>
      </c>
      <c r="AD341" s="1319"/>
      <c r="AE341" s="161" t="s">
        <v>485</v>
      </c>
      <c r="AF341" s="161"/>
      <c r="AG341" s="1318">
        <f>IF(SUM(AG342,AG343)=0,"",SUM(AG342,AG343))</f>
      </c>
      <c r="AH341" s="1319"/>
      <c r="AI341" s="161" t="s">
        <v>485</v>
      </c>
      <c r="AJ341" s="161"/>
      <c r="AK341" s="1328">
        <f t="shared" si="3"/>
      </c>
      <c r="AL341" s="1329"/>
      <c r="AM341" s="126" t="s">
        <v>485</v>
      </c>
      <c r="AN341" s="127"/>
    </row>
    <row r="342" spans="5:40" ht="15" customHeight="1">
      <c r="E342" s="1422"/>
      <c r="F342" s="1423"/>
      <c r="G342" s="1403" t="s">
        <v>1165</v>
      </c>
      <c r="H342" s="1404"/>
      <c r="I342" s="1404"/>
      <c r="J342" s="1404"/>
      <c r="K342" s="1404"/>
      <c r="L342" s="1405"/>
      <c r="M342" s="1406">
        <f>IF(Y50="","",Y50)</f>
      </c>
      <c r="N342" s="1407"/>
      <c r="O342" s="163" t="s">
        <v>485</v>
      </c>
      <c r="P342" s="164" t="s">
        <v>813</v>
      </c>
      <c r="Q342" s="1131"/>
      <c r="R342" s="1132"/>
      <c r="S342" s="163" t="s">
        <v>485</v>
      </c>
      <c r="T342" s="164" t="s">
        <v>1056</v>
      </c>
      <c r="U342" s="1131"/>
      <c r="V342" s="1132"/>
      <c r="W342" s="163" t="s">
        <v>485</v>
      </c>
      <c r="X342" s="164" t="s">
        <v>1056</v>
      </c>
      <c r="Y342" s="1131"/>
      <c r="Z342" s="1132"/>
      <c r="AA342" s="163" t="s">
        <v>485</v>
      </c>
      <c r="AB342" s="164" t="s">
        <v>1056</v>
      </c>
      <c r="AC342" s="1131"/>
      <c r="AD342" s="1132"/>
      <c r="AE342" s="163" t="s">
        <v>485</v>
      </c>
      <c r="AF342" s="164" t="s">
        <v>1056</v>
      </c>
      <c r="AG342" s="1131"/>
      <c r="AH342" s="1132"/>
      <c r="AI342" s="163" t="s">
        <v>485</v>
      </c>
      <c r="AJ342" s="164" t="s">
        <v>813</v>
      </c>
      <c r="AK342" s="895">
        <f t="shared" si="3"/>
      </c>
      <c r="AL342" s="896"/>
      <c r="AM342" s="128" t="s">
        <v>485</v>
      </c>
      <c r="AN342" s="129" t="s">
        <v>865</v>
      </c>
    </row>
    <row r="343" spans="5:40" ht="15" customHeight="1">
      <c r="E343" s="1422"/>
      <c r="F343" s="1423"/>
      <c r="G343" s="1403" t="s">
        <v>359</v>
      </c>
      <c r="H343" s="1404"/>
      <c r="I343" s="1404"/>
      <c r="J343" s="1404"/>
      <c r="K343" s="1404"/>
      <c r="L343" s="1405"/>
      <c r="M343" s="1406">
        <f>IF(Y51="","",Y51)</f>
      </c>
      <c r="N343" s="1407"/>
      <c r="O343" s="163" t="s">
        <v>485</v>
      </c>
      <c r="P343" s="164" t="s">
        <v>813</v>
      </c>
      <c r="Q343" s="1131"/>
      <c r="R343" s="1132"/>
      <c r="S343" s="163" t="s">
        <v>485</v>
      </c>
      <c r="T343" s="164" t="s">
        <v>1056</v>
      </c>
      <c r="U343" s="1131"/>
      <c r="V343" s="1132"/>
      <c r="W343" s="163" t="s">
        <v>485</v>
      </c>
      <c r="X343" s="164" t="s">
        <v>1056</v>
      </c>
      <c r="Y343" s="1131"/>
      <c r="Z343" s="1132"/>
      <c r="AA343" s="163" t="s">
        <v>485</v>
      </c>
      <c r="AB343" s="164" t="s">
        <v>1056</v>
      </c>
      <c r="AC343" s="1131"/>
      <c r="AD343" s="1132"/>
      <c r="AE343" s="163" t="s">
        <v>485</v>
      </c>
      <c r="AF343" s="164" t="s">
        <v>1065</v>
      </c>
      <c r="AG343" s="1131"/>
      <c r="AH343" s="1132"/>
      <c r="AI343" s="163" t="s">
        <v>485</v>
      </c>
      <c r="AJ343" s="164" t="s">
        <v>813</v>
      </c>
      <c r="AK343" s="895">
        <f t="shared" si="3"/>
      </c>
      <c r="AL343" s="896"/>
      <c r="AM343" s="128" t="s">
        <v>485</v>
      </c>
      <c r="AN343" s="129" t="s">
        <v>865</v>
      </c>
    </row>
    <row r="344" spans="5:40" ht="15" customHeight="1">
      <c r="E344" s="1424"/>
      <c r="F344" s="1425"/>
      <c r="G344" s="1428" t="s">
        <v>953</v>
      </c>
      <c r="H344" s="1429"/>
      <c r="I344" s="1429"/>
      <c r="J344" s="1429"/>
      <c r="K344" s="1429"/>
      <c r="L344" s="1430"/>
      <c r="M344" s="1358">
        <f>IF(Y52="","",Y52)</f>
      </c>
      <c r="N344" s="1359"/>
      <c r="O344" s="167" t="s">
        <v>485</v>
      </c>
      <c r="P344" s="168"/>
      <c r="Q344" s="1356"/>
      <c r="R344" s="1357"/>
      <c r="S344" s="167" t="s">
        <v>485</v>
      </c>
      <c r="T344" s="167"/>
      <c r="U344" s="1356"/>
      <c r="V344" s="1357"/>
      <c r="W344" s="167" t="s">
        <v>485</v>
      </c>
      <c r="X344" s="167"/>
      <c r="Y344" s="1356"/>
      <c r="Z344" s="1357"/>
      <c r="AA344" s="167" t="s">
        <v>485</v>
      </c>
      <c r="AB344" s="167"/>
      <c r="AC344" s="1356"/>
      <c r="AD344" s="1357"/>
      <c r="AE344" s="167" t="s">
        <v>485</v>
      </c>
      <c r="AF344" s="167"/>
      <c r="AG344" s="1356"/>
      <c r="AH344" s="1357"/>
      <c r="AI344" s="167" t="s">
        <v>485</v>
      </c>
      <c r="AJ344" s="167"/>
      <c r="AK344" s="1434">
        <f t="shared" si="3"/>
      </c>
      <c r="AL344" s="1348"/>
      <c r="AM344" s="132" t="s">
        <v>485</v>
      </c>
      <c r="AN344" s="133"/>
    </row>
    <row r="345" spans="5:40" ht="15" customHeight="1">
      <c r="E345" s="1417" t="s">
        <v>1151</v>
      </c>
      <c r="F345" s="1418"/>
      <c r="G345" s="1418"/>
      <c r="H345" s="1418"/>
      <c r="I345" s="1418"/>
      <c r="J345" s="1418"/>
      <c r="K345" s="1418"/>
      <c r="L345" s="1419"/>
      <c r="M345" s="533"/>
      <c r="N345" s="534"/>
      <c r="O345" s="167" t="s">
        <v>1152</v>
      </c>
      <c r="P345" s="168"/>
      <c r="Q345" s="528"/>
      <c r="R345" s="529"/>
      <c r="S345" s="167" t="s">
        <v>1152</v>
      </c>
      <c r="T345" s="167"/>
      <c r="U345" s="528"/>
      <c r="V345" s="529"/>
      <c r="W345" s="167" t="s">
        <v>1152</v>
      </c>
      <c r="X345" s="167"/>
      <c r="Y345" s="528"/>
      <c r="Z345" s="529"/>
      <c r="AA345" s="167" t="s">
        <v>1152</v>
      </c>
      <c r="AB345" s="167"/>
      <c r="AC345" s="528"/>
      <c r="AD345" s="529"/>
      <c r="AE345" s="167" t="s">
        <v>1152</v>
      </c>
      <c r="AF345" s="167"/>
      <c r="AG345" s="528"/>
      <c r="AH345" s="529"/>
      <c r="AI345" s="167" t="s">
        <v>1152</v>
      </c>
      <c r="AJ345" s="167"/>
      <c r="AK345" s="535" t="s">
        <v>1069</v>
      </c>
      <c r="AL345" s="530"/>
      <c r="AM345" s="132" t="s">
        <v>1152</v>
      </c>
      <c r="AN345" s="133"/>
    </row>
    <row r="346" spans="5:40" ht="15" customHeight="1">
      <c r="E346" s="1414" t="s">
        <v>1150</v>
      </c>
      <c r="F346" s="1415"/>
      <c r="G346" s="1415"/>
      <c r="H346" s="1415"/>
      <c r="I346" s="1415"/>
      <c r="J346" s="1415"/>
      <c r="K346" s="1415"/>
      <c r="L346" s="1416"/>
      <c r="M346" s="533"/>
      <c r="N346" s="534"/>
      <c r="O346" s="167" t="s">
        <v>1152</v>
      </c>
      <c r="P346" s="168"/>
      <c r="Q346" s="528"/>
      <c r="R346" s="529"/>
      <c r="S346" s="167" t="s">
        <v>1152</v>
      </c>
      <c r="T346" s="167"/>
      <c r="U346" s="528"/>
      <c r="V346" s="529"/>
      <c r="W346" s="167" t="s">
        <v>1152</v>
      </c>
      <c r="X346" s="167"/>
      <c r="Y346" s="528"/>
      <c r="Z346" s="529"/>
      <c r="AA346" s="167" t="s">
        <v>1152</v>
      </c>
      <c r="AB346" s="167"/>
      <c r="AC346" s="528"/>
      <c r="AD346" s="529"/>
      <c r="AE346" s="167" t="s">
        <v>1152</v>
      </c>
      <c r="AF346" s="167"/>
      <c r="AG346" s="528"/>
      <c r="AH346" s="529"/>
      <c r="AI346" s="167" t="s">
        <v>1152</v>
      </c>
      <c r="AJ346" s="167"/>
      <c r="AK346" s="535" t="s">
        <v>1069</v>
      </c>
      <c r="AL346" s="530"/>
      <c r="AM346" s="132" t="s">
        <v>1152</v>
      </c>
      <c r="AN346" s="133"/>
    </row>
    <row r="347" spans="5:40" ht="15" customHeight="1">
      <c r="E347" s="1417" t="s">
        <v>1151</v>
      </c>
      <c r="F347" s="1418"/>
      <c r="G347" s="1418"/>
      <c r="H347" s="1418"/>
      <c r="I347" s="1418"/>
      <c r="J347" s="1418"/>
      <c r="K347" s="1418"/>
      <c r="L347" s="1419"/>
      <c r="M347" s="533"/>
      <c r="N347" s="534"/>
      <c r="O347" s="167" t="s">
        <v>1152</v>
      </c>
      <c r="P347" s="168"/>
      <c r="Q347" s="528"/>
      <c r="R347" s="529"/>
      <c r="S347" s="167" t="s">
        <v>1152</v>
      </c>
      <c r="T347" s="167"/>
      <c r="U347" s="528"/>
      <c r="V347" s="529"/>
      <c r="W347" s="167" t="s">
        <v>1152</v>
      </c>
      <c r="X347" s="167"/>
      <c r="Y347" s="528"/>
      <c r="Z347" s="529"/>
      <c r="AA347" s="167" t="s">
        <v>1152</v>
      </c>
      <c r="AB347" s="167"/>
      <c r="AC347" s="528"/>
      <c r="AD347" s="529"/>
      <c r="AE347" s="167" t="s">
        <v>1152</v>
      </c>
      <c r="AF347" s="167"/>
      <c r="AG347" s="528"/>
      <c r="AH347" s="529"/>
      <c r="AI347" s="167" t="s">
        <v>1152</v>
      </c>
      <c r="AJ347" s="167"/>
      <c r="AK347" s="535" t="s">
        <v>1069</v>
      </c>
      <c r="AL347" s="530"/>
      <c r="AM347" s="132" t="s">
        <v>1152</v>
      </c>
      <c r="AN347" s="133"/>
    </row>
    <row r="348" spans="5:40" ht="15" customHeight="1">
      <c r="E348" s="1438" t="s">
        <v>192</v>
      </c>
      <c r="F348" s="1439"/>
      <c r="G348" s="1439"/>
      <c r="H348" s="1439"/>
      <c r="I348" s="1439"/>
      <c r="J348" s="1439"/>
      <c r="K348" s="1439"/>
      <c r="L348" s="1440"/>
      <c r="M348" s="1426">
        <f>+IF(SUM(M338,M341,M344)=0,"",SUM(M338,M341,M344))</f>
      </c>
      <c r="N348" s="1427"/>
      <c r="O348" s="169" t="s">
        <v>485</v>
      </c>
      <c r="P348" s="170"/>
      <c r="Q348" s="1426">
        <f>+IF(SUM(Q338,Q341,Q344)=0,"",SUM(Q338,Q341,Q344))</f>
      </c>
      <c r="R348" s="1427"/>
      <c r="S348" s="169" t="s">
        <v>485</v>
      </c>
      <c r="T348" s="169"/>
      <c r="U348" s="1426">
        <f>+IF(SUM(U338,U341,U344)=0,"",SUM(U338,U341,U344))</f>
      </c>
      <c r="V348" s="1427"/>
      <c r="W348" s="169" t="s">
        <v>485</v>
      </c>
      <c r="X348" s="169"/>
      <c r="Y348" s="1426">
        <f>+IF(SUM(Y338,Y341,Y344)=0,"",SUM(Y338,Y341,Y344))</f>
      </c>
      <c r="Z348" s="1427"/>
      <c r="AA348" s="169" t="s">
        <v>485</v>
      </c>
      <c r="AB348" s="169"/>
      <c r="AC348" s="1426">
        <f>+IF(SUM(AC338,AC341,AC344)=0,"",SUM(AC338,AC341,AC344))</f>
      </c>
      <c r="AD348" s="1427"/>
      <c r="AE348" s="169" t="s">
        <v>485</v>
      </c>
      <c r="AF348" s="169"/>
      <c r="AG348" s="1426">
        <f>+IF(SUM(AG338,AG341,AG344)=0,"",SUM(AG338,AG341,AG344))</f>
      </c>
      <c r="AH348" s="1427"/>
      <c r="AI348" s="169" t="s">
        <v>485</v>
      </c>
      <c r="AJ348" s="169"/>
      <c r="AK348" s="1426">
        <f>IF(SUM(M348,Q348,U348,Y348,AC348,AG348)=0,"",SUM(M348,Q348,U348,Y348,AC348,AG348))</f>
      </c>
      <c r="AL348" s="1427"/>
      <c r="AM348" s="112" t="s">
        <v>485</v>
      </c>
      <c r="AN348" s="113"/>
    </row>
    <row r="349" ht="15" customHeight="1">
      <c r="F349" s="67" t="s">
        <v>947</v>
      </c>
    </row>
    <row r="350" spans="7:38" ht="15" customHeight="1">
      <c r="G350" s="740" t="s">
        <v>1389</v>
      </c>
      <c r="H350" s="740"/>
      <c r="I350" s="740"/>
      <c r="J350" s="740"/>
      <c r="K350" s="740"/>
      <c r="L350" s="740"/>
      <c r="M350" s="740"/>
      <c r="N350" s="740"/>
      <c r="O350" s="740"/>
      <c r="P350" s="740"/>
      <c r="Q350" s="740"/>
      <c r="R350" s="740"/>
      <c r="S350" s="740"/>
      <c r="T350" s="740"/>
      <c r="U350" s="740"/>
      <c r="V350" s="740"/>
      <c r="W350" s="740"/>
      <c r="X350" s="740"/>
      <c r="Y350" s="740"/>
      <c r="Z350" s="740"/>
      <c r="AA350" s="740"/>
      <c r="AB350" s="740"/>
      <c r="AC350" s="740"/>
      <c r="AD350" s="740"/>
      <c r="AE350" s="740"/>
      <c r="AF350" s="740"/>
      <c r="AG350" s="740"/>
      <c r="AH350" s="740"/>
      <c r="AI350" s="740"/>
      <c r="AJ350" s="740"/>
      <c r="AK350" s="740"/>
      <c r="AL350" s="740"/>
    </row>
    <row r="351" spans="7:38" ht="15" customHeight="1">
      <c r="G351" s="740"/>
      <c r="H351" s="740"/>
      <c r="I351" s="740"/>
      <c r="J351" s="740"/>
      <c r="K351" s="740"/>
      <c r="L351" s="740"/>
      <c r="M351" s="740"/>
      <c r="N351" s="740"/>
      <c r="O351" s="740"/>
      <c r="P351" s="740"/>
      <c r="Q351" s="740"/>
      <c r="R351" s="740"/>
      <c r="S351" s="740"/>
      <c r="T351" s="740"/>
      <c r="U351" s="740"/>
      <c r="V351" s="740"/>
      <c r="W351" s="740"/>
      <c r="X351" s="740"/>
      <c r="Y351" s="740"/>
      <c r="Z351" s="740"/>
      <c r="AA351" s="740"/>
      <c r="AB351" s="740"/>
      <c r="AC351" s="740"/>
      <c r="AD351" s="740"/>
      <c r="AE351" s="740"/>
      <c r="AF351" s="740"/>
      <c r="AG351" s="740"/>
      <c r="AH351" s="740"/>
      <c r="AI351" s="740"/>
      <c r="AJ351" s="740"/>
      <c r="AK351" s="740"/>
      <c r="AL351" s="740"/>
    </row>
    <row r="352" spans="7:38" ht="15" customHeight="1">
      <c r="G352" s="740"/>
      <c r="H352" s="740"/>
      <c r="I352" s="740"/>
      <c r="J352" s="740"/>
      <c r="K352" s="740"/>
      <c r="L352" s="740"/>
      <c r="M352" s="740"/>
      <c r="N352" s="740"/>
      <c r="O352" s="740"/>
      <c r="P352" s="740"/>
      <c r="Q352" s="740"/>
      <c r="R352" s="740"/>
      <c r="S352" s="740"/>
      <c r="T352" s="740"/>
      <c r="U352" s="740"/>
      <c r="V352" s="740"/>
      <c r="W352" s="740"/>
      <c r="X352" s="740"/>
      <c r="Y352" s="740"/>
      <c r="Z352" s="740"/>
      <c r="AA352" s="740"/>
      <c r="AB352" s="740"/>
      <c r="AC352" s="740"/>
      <c r="AD352" s="740"/>
      <c r="AE352" s="740"/>
      <c r="AF352" s="740"/>
      <c r="AG352" s="740"/>
      <c r="AH352" s="740"/>
      <c r="AI352" s="740"/>
      <c r="AJ352" s="740"/>
      <c r="AK352" s="740"/>
      <c r="AL352" s="740"/>
    </row>
    <row r="353" spans="7:38" ht="15" customHeight="1">
      <c r="G353" s="740"/>
      <c r="H353" s="740"/>
      <c r="I353" s="740"/>
      <c r="J353" s="740"/>
      <c r="K353" s="740"/>
      <c r="L353" s="740"/>
      <c r="M353" s="740"/>
      <c r="N353" s="740"/>
      <c r="O353" s="740"/>
      <c r="P353" s="740"/>
      <c r="Q353" s="740"/>
      <c r="R353" s="740"/>
      <c r="S353" s="740"/>
      <c r="T353" s="740"/>
      <c r="U353" s="740"/>
      <c r="V353" s="740"/>
      <c r="W353" s="740"/>
      <c r="X353" s="740"/>
      <c r="Y353" s="740"/>
      <c r="Z353" s="740"/>
      <c r="AA353" s="740"/>
      <c r="AB353" s="740"/>
      <c r="AC353" s="740"/>
      <c r="AD353" s="740"/>
      <c r="AE353" s="740"/>
      <c r="AF353" s="740"/>
      <c r="AG353" s="740"/>
      <c r="AH353" s="740"/>
      <c r="AI353" s="740"/>
      <c r="AJ353" s="740"/>
      <c r="AK353" s="740"/>
      <c r="AL353" s="740"/>
    </row>
    <row r="354" spans="7:38" ht="6" customHeight="1">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row>
    <row r="355" spans="5:8" ht="15" customHeight="1">
      <c r="E355" s="2" t="s">
        <v>319</v>
      </c>
      <c r="G355" s="1" t="s">
        <v>856</v>
      </c>
      <c r="H355" s="1" t="s">
        <v>857</v>
      </c>
    </row>
    <row r="356" spans="6:37" ht="15" customHeight="1">
      <c r="F356" s="749" t="s">
        <v>830</v>
      </c>
      <c r="G356" s="750"/>
      <c r="H356" s="750"/>
      <c r="I356" s="750"/>
      <c r="J356" s="750"/>
      <c r="K356" s="751"/>
      <c r="L356" s="749" t="s">
        <v>914</v>
      </c>
      <c r="M356" s="750"/>
      <c r="N356" s="750"/>
      <c r="O356" s="750"/>
      <c r="P356" s="750"/>
      <c r="Q356" s="750"/>
      <c r="R356" s="750"/>
      <c r="S356" s="750"/>
      <c r="T356" s="750"/>
      <c r="U356" s="750"/>
      <c r="V356" s="750"/>
      <c r="W356" s="750"/>
      <c r="X356" s="750"/>
      <c r="Y356" s="750"/>
      <c r="Z356" s="750"/>
      <c r="AA356" s="750"/>
      <c r="AB356" s="750"/>
      <c r="AC356" s="750"/>
      <c r="AD356" s="751"/>
      <c r="AE356" s="900" t="s">
        <v>909</v>
      </c>
      <c r="AF356" s="1141"/>
      <c r="AG356" s="1141"/>
      <c r="AH356" s="1141"/>
      <c r="AI356" s="1141"/>
      <c r="AJ356" s="1141"/>
      <c r="AK356" s="1142"/>
    </row>
    <row r="357" spans="6:37" ht="30" customHeight="1">
      <c r="F357" s="1444" t="s">
        <v>911</v>
      </c>
      <c r="G357" s="1297"/>
      <c r="H357" s="1297"/>
      <c r="I357" s="1297"/>
      <c r="J357" s="1297"/>
      <c r="K357" s="1445"/>
      <c r="L357" s="1441"/>
      <c r="M357" s="1442"/>
      <c r="N357" s="1442"/>
      <c r="O357" s="1442"/>
      <c r="P357" s="1442"/>
      <c r="Q357" s="1442"/>
      <c r="R357" s="1442"/>
      <c r="S357" s="1442"/>
      <c r="T357" s="1442"/>
      <c r="U357" s="1442"/>
      <c r="V357" s="1442"/>
      <c r="W357" s="1442"/>
      <c r="X357" s="1442"/>
      <c r="Y357" s="1442"/>
      <c r="Z357" s="1442"/>
      <c r="AA357" s="1442"/>
      <c r="AB357" s="1442"/>
      <c r="AC357" s="1442"/>
      <c r="AD357" s="1443"/>
      <c r="AE357" s="1441"/>
      <c r="AF357" s="1442"/>
      <c r="AG357" s="1442"/>
      <c r="AH357" s="1442"/>
      <c r="AI357" s="1442"/>
      <c r="AJ357" s="1442"/>
      <c r="AK357" s="1443"/>
    </row>
    <row r="358" spans="6:37" ht="30" customHeight="1">
      <c r="F358" s="1431" t="s">
        <v>912</v>
      </c>
      <c r="G358" s="1432"/>
      <c r="H358" s="1432"/>
      <c r="I358" s="1432"/>
      <c r="J358" s="1432"/>
      <c r="K358" s="1433"/>
      <c r="L358" s="1448"/>
      <c r="M358" s="1234"/>
      <c r="N358" s="1234"/>
      <c r="O358" s="1234"/>
      <c r="P358" s="1234"/>
      <c r="Q358" s="1234"/>
      <c r="R358" s="1234"/>
      <c r="S358" s="1234"/>
      <c r="T358" s="1234"/>
      <c r="U358" s="1234"/>
      <c r="V358" s="1234"/>
      <c r="W358" s="1234"/>
      <c r="X358" s="1234"/>
      <c r="Y358" s="1234"/>
      <c r="Z358" s="1234"/>
      <c r="AA358" s="1234"/>
      <c r="AB358" s="1234"/>
      <c r="AC358" s="1234"/>
      <c r="AD358" s="1235"/>
      <c r="AE358" s="1448"/>
      <c r="AF358" s="1234"/>
      <c r="AG358" s="1234"/>
      <c r="AH358" s="1234"/>
      <c r="AI358" s="1234"/>
      <c r="AJ358" s="1234"/>
      <c r="AK358" s="1235"/>
    </row>
    <row r="359" spans="6:37" ht="30" customHeight="1">
      <c r="F359" s="1435" t="s">
        <v>913</v>
      </c>
      <c r="G359" s="1436"/>
      <c r="H359" s="1436"/>
      <c r="I359" s="1436"/>
      <c r="J359" s="1436"/>
      <c r="K359" s="1437"/>
      <c r="L359" s="1332"/>
      <c r="M359" s="1333"/>
      <c r="N359" s="1333"/>
      <c r="O359" s="1333"/>
      <c r="P359" s="1333"/>
      <c r="Q359" s="1333"/>
      <c r="R359" s="1333"/>
      <c r="S359" s="1333"/>
      <c r="T359" s="1333"/>
      <c r="U359" s="1333"/>
      <c r="V359" s="1333"/>
      <c r="W359" s="1333"/>
      <c r="X359" s="1333"/>
      <c r="Y359" s="1333"/>
      <c r="Z359" s="1333"/>
      <c r="AA359" s="1333"/>
      <c r="AB359" s="1333"/>
      <c r="AC359" s="1333"/>
      <c r="AD359" s="1334"/>
      <c r="AE359" s="1332"/>
      <c r="AF359" s="1333"/>
      <c r="AG359" s="1333"/>
      <c r="AH359" s="1333"/>
      <c r="AI359" s="1333"/>
      <c r="AJ359" s="1333"/>
      <c r="AK359" s="1334"/>
    </row>
    <row r="360" ht="15" customHeight="1">
      <c r="F360" s="67" t="s">
        <v>947</v>
      </c>
    </row>
    <row r="361" spans="7:38" ht="15" customHeight="1">
      <c r="G361" s="740" t="s">
        <v>320</v>
      </c>
      <c r="H361" s="740"/>
      <c r="I361" s="740"/>
      <c r="J361" s="740"/>
      <c r="K361" s="740"/>
      <c r="L361" s="740"/>
      <c r="M361" s="740"/>
      <c r="N361" s="740"/>
      <c r="O361" s="740"/>
      <c r="P361" s="740"/>
      <c r="Q361" s="740"/>
      <c r="R361" s="740"/>
      <c r="S361" s="740"/>
      <c r="T361" s="740"/>
      <c r="U361" s="740"/>
      <c r="V361" s="740"/>
      <c r="W361" s="740"/>
      <c r="X361" s="740"/>
      <c r="Y361" s="740"/>
      <c r="Z361" s="740"/>
      <c r="AA361" s="740"/>
      <c r="AB361" s="740"/>
      <c r="AC361" s="740"/>
      <c r="AD361" s="740"/>
      <c r="AE361" s="740"/>
      <c r="AF361" s="740"/>
      <c r="AG361" s="740"/>
      <c r="AH361" s="740"/>
      <c r="AI361" s="740"/>
      <c r="AJ361" s="740"/>
      <c r="AK361" s="740"/>
      <c r="AL361" s="740"/>
    </row>
    <row r="362" spans="7:38" ht="15" customHeight="1">
      <c r="G362" s="740"/>
      <c r="H362" s="740"/>
      <c r="I362" s="740"/>
      <c r="J362" s="740"/>
      <c r="K362" s="740"/>
      <c r="L362" s="740"/>
      <c r="M362" s="740"/>
      <c r="N362" s="740"/>
      <c r="O362" s="740"/>
      <c r="P362" s="740"/>
      <c r="Q362" s="740"/>
      <c r="R362" s="740"/>
      <c r="S362" s="740"/>
      <c r="T362" s="740"/>
      <c r="U362" s="740"/>
      <c r="V362" s="740"/>
      <c r="W362" s="740"/>
      <c r="X362" s="740"/>
      <c r="Y362" s="740"/>
      <c r="Z362" s="740"/>
      <c r="AA362" s="740"/>
      <c r="AB362" s="740"/>
      <c r="AC362" s="740"/>
      <c r="AD362" s="740"/>
      <c r="AE362" s="740"/>
      <c r="AF362" s="740"/>
      <c r="AG362" s="740"/>
      <c r="AH362" s="740"/>
      <c r="AI362" s="740"/>
      <c r="AJ362" s="740"/>
      <c r="AK362" s="740"/>
      <c r="AL362" s="740"/>
    </row>
    <row r="363" spans="7:38" ht="6" customHeight="1">
      <c r="G363" s="740"/>
      <c r="H363" s="740"/>
      <c r="I363" s="740"/>
      <c r="J363" s="740"/>
      <c r="K363" s="740"/>
      <c r="L363" s="740"/>
      <c r="M363" s="740"/>
      <c r="N363" s="740"/>
      <c r="O363" s="740"/>
      <c r="P363" s="740"/>
      <c r="Q363" s="740"/>
      <c r="R363" s="740"/>
      <c r="S363" s="740"/>
      <c r="T363" s="740"/>
      <c r="U363" s="740"/>
      <c r="V363" s="740"/>
      <c r="W363" s="740"/>
      <c r="X363" s="740"/>
      <c r="Y363" s="740"/>
      <c r="Z363" s="740"/>
      <c r="AA363" s="740"/>
      <c r="AB363" s="740"/>
      <c r="AC363" s="740"/>
      <c r="AD363" s="740"/>
      <c r="AE363" s="740"/>
      <c r="AF363" s="740"/>
      <c r="AG363" s="740"/>
      <c r="AH363" s="740"/>
      <c r="AI363" s="740"/>
      <c r="AJ363" s="740"/>
      <c r="AK363" s="740"/>
      <c r="AL363" s="740"/>
    </row>
    <row r="365" spans="4:12" s="95" customFormat="1" ht="15" customHeight="1">
      <c r="D365" s="95" t="s">
        <v>321</v>
      </c>
      <c r="F365" s="95" t="s">
        <v>526</v>
      </c>
      <c r="G365" s="95" t="s">
        <v>527</v>
      </c>
      <c r="H365" s="95" t="s">
        <v>528</v>
      </c>
      <c r="I365" s="95" t="s">
        <v>529</v>
      </c>
      <c r="J365" s="95" t="s">
        <v>1125</v>
      </c>
      <c r="K365" s="95" t="s">
        <v>1153</v>
      </c>
      <c r="L365" s="95" t="s">
        <v>1154</v>
      </c>
    </row>
    <row r="366" s="95" customFormat="1" ht="6" customHeight="1"/>
    <row r="367" spans="1:31" ht="15" customHeight="1">
      <c r="A367" s="95"/>
      <c r="E367" s="2" t="s">
        <v>322</v>
      </c>
      <c r="G367" s="1" t="s">
        <v>526</v>
      </c>
      <c r="H367" s="1" t="s">
        <v>527</v>
      </c>
      <c r="I367" s="1" t="s">
        <v>323</v>
      </c>
      <c r="J367" s="1" t="s">
        <v>916</v>
      </c>
      <c r="K367" s="1" t="s">
        <v>543</v>
      </c>
      <c r="L367" s="1" t="s">
        <v>791</v>
      </c>
      <c r="N367" s="1446" t="str">
        <f>IF(OR(T311="",T311="ー"),"※今期計画の実施項目ではないため、記載不要です。","")</f>
        <v>※今期計画の実施項目ではないため、記載不要です。</v>
      </c>
      <c r="O367" s="1447"/>
      <c r="P367" s="1447"/>
      <c r="Q367" s="1447"/>
      <c r="R367" s="1447"/>
      <c r="S367" s="1447"/>
      <c r="T367" s="1447"/>
      <c r="U367" s="1447"/>
      <c r="V367" s="1447"/>
      <c r="W367" s="1447"/>
      <c r="X367" s="1447"/>
      <c r="Y367" s="1447"/>
      <c r="Z367" s="1447"/>
      <c r="AA367" s="1447"/>
      <c r="AB367" s="1447"/>
      <c r="AC367" s="1447"/>
      <c r="AD367" s="1447"/>
      <c r="AE367" s="1447"/>
    </row>
    <row r="368" spans="6:37" ht="45" customHeight="1">
      <c r="F368" s="997" t="s">
        <v>920</v>
      </c>
      <c r="G368" s="998"/>
      <c r="H368" s="998"/>
      <c r="I368" s="999"/>
      <c r="J368" s="746"/>
      <c r="K368" s="747"/>
      <c r="L368" s="747"/>
      <c r="M368" s="747"/>
      <c r="N368" s="747"/>
      <c r="O368" s="747"/>
      <c r="P368" s="747"/>
      <c r="Q368" s="747"/>
      <c r="R368" s="747"/>
      <c r="S368" s="747"/>
      <c r="T368" s="747"/>
      <c r="U368" s="747"/>
      <c r="V368" s="747"/>
      <c r="W368" s="747"/>
      <c r="X368" s="747"/>
      <c r="Y368" s="747"/>
      <c r="Z368" s="747"/>
      <c r="AA368" s="747"/>
      <c r="AB368" s="747"/>
      <c r="AC368" s="747"/>
      <c r="AD368" s="747"/>
      <c r="AE368" s="747"/>
      <c r="AF368" s="747"/>
      <c r="AG368" s="747"/>
      <c r="AH368" s="747"/>
      <c r="AI368" s="747"/>
      <c r="AJ368" s="747"/>
      <c r="AK368" s="748"/>
    </row>
    <row r="369" spans="6:37" ht="15" customHeight="1">
      <c r="F369" s="749" t="s">
        <v>917</v>
      </c>
      <c r="G369" s="750"/>
      <c r="H369" s="750"/>
      <c r="I369" s="751"/>
      <c r="J369" s="749" t="s">
        <v>918</v>
      </c>
      <c r="K369" s="750"/>
      <c r="L369" s="750"/>
      <c r="M369" s="750"/>
      <c r="N369" s="750"/>
      <c r="O369" s="750"/>
      <c r="P369" s="750"/>
      <c r="Q369" s="750"/>
      <c r="R369" s="750"/>
      <c r="S369" s="750"/>
      <c r="T369" s="750"/>
      <c r="U369" s="750"/>
      <c r="V369" s="751"/>
      <c r="W369" s="749" t="s">
        <v>919</v>
      </c>
      <c r="X369" s="750"/>
      <c r="Y369" s="750"/>
      <c r="Z369" s="750"/>
      <c r="AA369" s="750"/>
      <c r="AB369" s="750"/>
      <c r="AC369" s="750"/>
      <c r="AD369" s="750"/>
      <c r="AE369" s="750"/>
      <c r="AF369" s="750"/>
      <c r="AG369" s="750"/>
      <c r="AH369" s="750"/>
      <c r="AI369" s="750"/>
      <c r="AJ369" s="750"/>
      <c r="AK369" s="751"/>
    </row>
    <row r="370" spans="6:37" ht="30" customHeight="1">
      <c r="F370" s="752" t="str">
        <f>+"１年次"&amp;"（R"&amp;R337&amp;"）"</f>
        <v>１年次（R）</v>
      </c>
      <c r="G370" s="1230"/>
      <c r="H370" s="1230"/>
      <c r="I370" s="1231"/>
      <c r="J370" s="746"/>
      <c r="K370" s="747"/>
      <c r="L370" s="747"/>
      <c r="M370" s="747"/>
      <c r="N370" s="747"/>
      <c r="O370" s="747"/>
      <c r="P370" s="747"/>
      <c r="Q370" s="747"/>
      <c r="R370" s="747"/>
      <c r="S370" s="747"/>
      <c r="T370" s="747"/>
      <c r="U370" s="747"/>
      <c r="V370" s="748"/>
      <c r="W370" s="746"/>
      <c r="X370" s="747"/>
      <c r="Y370" s="747"/>
      <c r="Z370" s="747"/>
      <c r="AA370" s="747"/>
      <c r="AB370" s="747"/>
      <c r="AC370" s="747"/>
      <c r="AD370" s="747"/>
      <c r="AE370" s="747"/>
      <c r="AF370" s="747"/>
      <c r="AG370" s="747"/>
      <c r="AH370" s="747"/>
      <c r="AI370" s="747"/>
      <c r="AJ370" s="747"/>
      <c r="AK370" s="748"/>
    </row>
    <row r="371" spans="6:37" ht="30" customHeight="1">
      <c r="F371" s="752" t="str">
        <f>+"２年次"&amp;"（R"&amp;V337&amp;"）"</f>
        <v>２年次（R）</v>
      </c>
      <c r="G371" s="1230"/>
      <c r="H371" s="1230"/>
      <c r="I371" s="1231"/>
      <c r="J371" s="746"/>
      <c r="K371" s="747"/>
      <c r="L371" s="747"/>
      <c r="M371" s="747"/>
      <c r="N371" s="747"/>
      <c r="O371" s="747"/>
      <c r="P371" s="747"/>
      <c r="Q371" s="747"/>
      <c r="R371" s="747"/>
      <c r="S371" s="747"/>
      <c r="T371" s="747"/>
      <c r="U371" s="747"/>
      <c r="V371" s="748"/>
      <c r="W371" s="746"/>
      <c r="X371" s="747"/>
      <c r="Y371" s="747"/>
      <c r="Z371" s="747"/>
      <c r="AA371" s="747"/>
      <c r="AB371" s="747"/>
      <c r="AC371" s="747"/>
      <c r="AD371" s="747"/>
      <c r="AE371" s="747"/>
      <c r="AF371" s="747"/>
      <c r="AG371" s="747"/>
      <c r="AH371" s="747"/>
      <c r="AI371" s="747"/>
      <c r="AJ371" s="747"/>
      <c r="AK371" s="748"/>
    </row>
    <row r="372" spans="6:37" ht="30" customHeight="1">
      <c r="F372" s="752" t="str">
        <f>+"３年次"&amp;"（R"&amp;Z337&amp;"）"</f>
        <v>３年次（R）</v>
      </c>
      <c r="G372" s="1230"/>
      <c r="H372" s="1230"/>
      <c r="I372" s="1231"/>
      <c r="J372" s="746"/>
      <c r="K372" s="747"/>
      <c r="L372" s="747"/>
      <c r="M372" s="747"/>
      <c r="N372" s="747"/>
      <c r="O372" s="747"/>
      <c r="P372" s="747"/>
      <c r="Q372" s="747"/>
      <c r="R372" s="747"/>
      <c r="S372" s="747"/>
      <c r="T372" s="747"/>
      <c r="U372" s="747"/>
      <c r="V372" s="748"/>
      <c r="W372" s="746"/>
      <c r="X372" s="747"/>
      <c r="Y372" s="747"/>
      <c r="Z372" s="747"/>
      <c r="AA372" s="747"/>
      <c r="AB372" s="747"/>
      <c r="AC372" s="747"/>
      <c r="AD372" s="747"/>
      <c r="AE372" s="747"/>
      <c r="AF372" s="747"/>
      <c r="AG372" s="747"/>
      <c r="AH372" s="747"/>
      <c r="AI372" s="747"/>
      <c r="AJ372" s="747"/>
      <c r="AK372" s="748"/>
    </row>
    <row r="373" spans="6:37" ht="30" customHeight="1">
      <c r="F373" s="752" t="str">
        <f>+"４年次"&amp;"（R"&amp;AD337&amp;"）"</f>
        <v>４年次（R）</v>
      </c>
      <c r="G373" s="1230"/>
      <c r="H373" s="1230"/>
      <c r="I373" s="1231"/>
      <c r="J373" s="746"/>
      <c r="K373" s="747"/>
      <c r="L373" s="747"/>
      <c r="M373" s="747"/>
      <c r="N373" s="747"/>
      <c r="O373" s="747"/>
      <c r="P373" s="747"/>
      <c r="Q373" s="747"/>
      <c r="R373" s="747"/>
      <c r="S373" s="747"/>
      <c r="T373" s="747"/>
      <c r="U373" s="747"/>
      <c r="V373" s="748"/>
      <c r="W373" s="746"/>
      <c r="X373" s="747"/>
      <c r="Y373" s="747"/>
      <c r="Z373" s="747"/>
      <c r="AA373" s="747"/>
      <c r="AB373" s="747"/>
      <c r="AC373" s="747"/>
      <c r="AD373" s="747"/>
      <c r="AE373" s="747"/>
      <c r="AF373" s="747"/>
      <c r="AG373" s="747"/>
      <c r="AH373" s="747"/>
      <c r="AI373" s="747"/>
      <c r="AJ373" s="747"/>
      <c r="AK373" s="748"/>
    </row>
    <row r="374" spans="6:37" ht="30" customHeight="1">
      <c r="F374" s="752" t="str">
        <f>+"５年次"&amp;"（R"&amp;AH337&amp;"）"</f>
        <v>５年次（R）</v>
      </c>
      <c r="G374" s="1230"/>
      <c r="H374" s="1230"/>
      <c r="I374" s="1231"/>
      <c r="J374" s="746"/>
      <c r="K374" s="747"/>
      <c r="L374" s="747"/>
      <c r="M374" s="747"/>
      <c r="N374" s="747"/>
      <c r="O374" s="747"/>
      <c r="P374" s="747"/>
      <c r="Q374" s="747"/>
      <c r="R374" s="747"/>
      <c r="S374" s="747"/>
      <c r="T374" s="747"/>
      <c r="U374" s="747"/>
      <c r="V374" s="748"/>
      <c r="W374" s="746"/>
      <c r="X374" s="747"/>
      <c r="Y374" s="747"/>
      <c r="Z374" s="747"/>
      <c r="AA374" s="747"/>
      <c r="AB374" s="747"/>
      <c r="AC374" s="747"/>
      <c r="AD374" s="747"/>
      <c r="AE374" s="747"/>
      <c r="AF374" s="747"/>
      <c r="AG374" s="747"/>
      <c r="AH374" s="747"/>
      <c r="AI374" s="747"/>
      <c r="AJ374" s="747"/>
      <c r="AK374" s="748"/>
    </row>
    <row r="375" ht="15" customHeight="1">
      <c r="F375" s="67" t="s">
        <v>947</v>
      </c>
    </row>
    <row r="376" spans="6:38" ht="15" customHeight="1">
      <c r="F376" s="740" t="s">
        <v>1390</v>
      </c>
      <c r="G376" s="740"/>
      <c r="H376" s="740"/>
      <c r="I376" s="740"/>
      <c r="J376" s="740"/>
      <c r="K376" s="740"/>
      <c r="L376" s="740"/>
      <c r="M376" s="740"/>
      <c r="N376" s="740"/>
      <c r="O376" s="740"/>
      <c r="P376" s="740"/>
      <c r="Q376" s="740"/>
      <c r="R376" s="740"/>
      <c r="S376" s="740"/>
      <c r="T376" s="740"/>
      <c r="U376" s="740"/>
      <c r="V376" s="740"/>
      <c r="W376" s="740"/>
      <c r="X376" s="740"/>
      <c r="Y376" s="740"/>
      <c r="Z376" s="740"/>
      <c r="AA376" s="740"/>
      <c r="AB376" s="740"/>
      <c r="AC376" s="740"/>
      <c r="AD376" s="740"/>
      <c r="AE376" s="740"/>
      <c r="AF376" s="740"/>
      <c r="AG376" s="740"/>
      <c r="AH376" s="740"/>
      <c r="AI376" s="740"/>
      <c r="AJ376" s="740"/>
      <c r="AK376" s="740"/>
      <c r="AL376" s="740"/>
    </row>
    <row r="377" spans="6:38" ht="15" customHeight="1">
      <c r="F377" s="740"/>
      <c r="G377" s="740"/>
      <c r="H377" s="740"/>
      <c r="I377" s="740"/>
      <c r="J377" s="740"/>
      <c r="K377" s="740"/>
      <c r="L377" s="740"/>
      <c r="M377" s="740"/>
      <c r="N377" s="740"/>
      <c r="O377" s="740"/>
      <c r="P377" s="740"/>
      <c r="Q377" s="740"/>
      <c r="R377" s="740"/>
      <c r="S377" s="740"/>
      <c r="T377" s="740"/>
      <c r="U377" s="740"/>
      <c r="V377" s="740"/>
      <c r="W377" s="740"/>
      <c r="X377" s="740"/>
      <c r="Y377" s="740"/>
      <c r="Z377" s="740"/>
      <c r="AA377" s="740"/>
      <c r="AB377" s="740"/>
      <c r="AC377" s="740"/>
      <c r="AD377" s="740"/>
      <c r="AE377" s="740"/>
      <c r="AF377" s="740"/>
      <c r="AG377" s="740"/>
      <c r="AH377" s="740"/>
      <c r="AI377" s="740"/>
      <c r="AJ377" s="740"/>
      <c r="AK377" s="740"/>
      <c r="AL377" s="740"/>
    </row>
    <row r="378" ht="6" customHeight="1"/>
    <row r="379" spans="5:31" ht="20.25" customHeight="1">
      <c r="E379" s="2" t="s">
        <v>324</v>
      </c>
      <c r="G379" s="1" t="s">
        <v>514</v>
      </c>
      <c r="H379" s="1" t="s">
        <v>515</v>
      </c>
      <c r="I379" s="1" t="s">
        <v>921</v>
      </c>
      <c r="J379" s="1" t="s">
        <v>922</v>
      </c>
      <c r="K379" s="1" t="s">
        <v>299</v>
      </c>
      <c r="L379" s="1" t="s">
        <v>538</v>
      </c>
      <c r="M379" s="1" t="s">
        <v>539</v>
      </c>
      <c r="O379" s="738" t="str">
        <f>IF(OR($T$312="",$T$312="ー"),"※今期計画の実施項目ではないため、記載不要です。","")</f>
        <v>※今期計画の実施項目ではないため、記載不要です。</v>
      </c>
      <c r="P379" s="739"/>
      <c r="Q379" s="739"/>
      <c r="R379" s="739"/>
      <c r="S379" s="739"/>
      <c r="T379" s="739"/>
      <c r="U379" s="739"/>
      <c r="V379" s="739"/>
      <c r="W379" s="739"/>
      <c r="X379" s="739"/>
      <c r="Y379" s="739"/>
      <c r="Z379" s="739"/>
      <c r="AA379" s="739"/>
      <c r="AB379" s="739"/>
      <c r="AC379" s="739"/>
      <c r="AD379" s="739"/>
      <c r="AE379" s="739"/>
    </row>
    <row r="380" spans="6:37" ht="45" customHeight="1">
      <c r="F380" s="997" t="s">
        <v>920</v>
      </c>
      <c r="G380" s="998"/>
      <c r="H380" s="998"/>
      <c r="I380" s="999"/>
      <c r="J380" s="746"/>
      <c r="K380" s="747"/>
      <c r="L380" s="747"/>
      <c r="M380" s="747"/>
      <c r="N380" s="747"/>
      <c r="O380" s="747"/>
      <c r="P380" s="747"/>
      <c r="Q380" s="747"/>
      <c r="R380" s="747"/>
      <c r="S380" s="747"/>
      <c r="T380" s="747"/>
      <c r="U380" s="747"/>
      <c r="V380" s="747"/>
      <c r="W380" s="747"/>
      <c r="X380" s="747"/>
      <c r="Y380" s="747"/>
      <c r="Z380" s="747"/>
      <c r="AA380" s="747"/>
      <c r="AB380" s="747"/>
      <c r="AC380" s="747"/>
      <c r="AD380" s="747"/>
      <c r="AE380" s="747"/>
      <c r="AF380" s="747"/>
      <c r="AG380" s="747"/>
      <c r="AH380" s="747"/>
      <c r="AI380" s="747"/>
      <c r="AJ380" s="747"/>
      <c r="AK380" s="748"/>
    </row>
    <row r="381" spans="6:37" ht="15" customHeight="1">
      <c r="F381" s="749" t="s">
        <v>917</v>
      </c>
      <c r="G381" s="750"/>
      <c r="H381" s="750"/>
      <c r="I381" s="751"/>
      <c r="J381" s="749" t="s">
        <v>918</v>
      </c>
      <c r="K381" s="750"/>
      <c r="L381" s="750"/>
      <c r="M381" s="750"/>
      <c r="N381" s="750"/>
      <c r="O381" s="750"/>
      <c r="P381" s="750"/>
      <c r="Q381" s="750"/>
      <c r="R381" s="750"/>
      <c r="S381" s="750"/>
      <c r="T381" s="750"/>
      <c r="U381" s="750"/>
      <c r="V381" s="751"/>
      <c r="W381" s="749" t="s">
        <v>919</v>
      </c>
      <c r="X381" s="750"/>
      <c r="Y381" s="750"/>
      <c r="Z381" s="750"/>
      <c r="AA381" s="750"/>
      <c r="AB381" s="750"/>
      <c r="AC381" s="750"/>
      <c r="AD381" s="750"/>
      <c r="AE381" s="750"/>
      <c r="AF381" s="750"/>
      <c r="AG381" s="750"/>
      <c r="AH381" s="750"/>
      <c r="AI381" s="750"/>
      <c r="AJ381" s="750"/>
      <c r="AK381" s="751"/>
    </row>
    <row r="382" spans="6:37" ht="30" customHeight="1">
      <c r="F382" s="752" t="str">
        <f>+F370</f>
        <v>１年次（R）</v>
      </c>
      <c r="G382" s="753"/>
      <c r="H382" s="753"/>
      <c r="I382" s="754"/>
      <c r="J382" s="746"/>
      <c r="K382" s="747"/>
      <c r="L382" s="747"/>
      <c r="M382" s="747"/>
      <c r="N382" s="747"/>
      <c r="O382" s="747"/>
      <c r="P382" s="747"/>
      <c r="Q382" s="747"/>
      <c r="R382" s="747"/>
      <c r="S382" s="747"/>
      <c r="T382" s="747"/>
      <c r="U382" s="747"/>
      <c r="V382" s="748"/>
      <c r="W382" s="746"/>
      <c r="X382" s="747"/>
      <c r="Y382" s="747"/>
      <c r="Z382" s="747"/>
      <c r="AA382" s="747"/>
      <c r="AB382" s="747"/>
      <c r="AC382" s="747"/>
      <c r="AD382" s="747"/>
      <c r="AE382" s="747"/>
      <c r="AF382" s="747"/>
      <c r="AG382" s="747"/>
      <c r="AH382" s="747"/>
      <c r="AI382" s="747"/>
      <c r="AJ382" s="747"/>
      <c r="AK382" s="748"/>
    </row>
    <row r="383" spans="6:37" ht="30" customHeight="1">
      <c r="F383" s="752" t="str">
        <f>+F371</f>
        <v>２年次（R）</v>
      </c>
      <c r="G383" s="753"/>
      <c r="H383" s="753"/>
      <c r="I383" s="754"/>
      <c r="J383" s="746"/>
      <c r="K383" s="747"/>
      <c r="L383" s="747"/>
      <c r="M383" s="747"/>
      <c r="N383" s="747"/>
      <c r="O383" s="747"/>
      <c r="P383" s="747"/>
      <c r="Q383" s="747"/>
      <c r="R383" s="747"/>
      <c r="S383" s="747"/>
      <c r="T383" s="747"/>
      <c r="U383" s="747"/>
      <c r="V383" s="748"/>
      <c r="W383" s="746"/>
      <c r="X383" s="747"/>
      <c r="Y383" s="747"/>
      <c r="Z383" s="747"/>
      <c r="AA383" s="747"/>
      <c r="AB383" s="747"/>
      <c r="AC383" s="747"/>
      <c r="AD383" s="747"/>
      <c r="AE383" s="747"/>
      <c r="AF383" s="747"/>
      <c r="AG383" s="747"/>
      <c r="AH383" s="747"/>
      <c r="AI383" s="747"/>
      <c r="AJ383" s="747"/>
      <c r="AK383" s="748"/>
    </row>
    <row r="384" spans="6:37" ht="30" customHeight="1">
      <c r="F384" s="752" t="str">
        <f>+F372</f>
        <v>３年次（R）</v>
      </c>
      <c r="G384" s="753"/>
      <c r="H384" s="753"/>
      <c r="I384" s="754"/>
      <c r="J384" s="746"/>
      <c r="K384" s="747"/>
      <c r="L384" s="747"/>
      <c r="M384" s="747"/>
      <c r="N384" s="747"/>
      <c r="O384" s="747"/>
      <c r="P384" s="747"/>
      <c r="Q384" s="747"/>
      <c r="R384" s="747"/>
      <c r="S384" s="747"/>
      <c r="T384" s="747"/>
      <c r="U384" s="747"/>
      <c r="V384" s="748"/>
      <c r="W384" s="746"/>
      <c r="X384" s="747"/>
      <c r="Y384" s="747"/>
      <c r="Z384" s="747"/>
      <c r="AA384" s="747"/>
      <c r="AB384" s="747"/>
      <c r="AC384" s="747"/>
      <c r="AD384" s="747"/>
      <c r="AE384" s="747"/>
      <c r="AF384" s="747"/>
      <c r="AG384" s="747"/>
      <c r="AH384" s="747"/>
      <c r="AI384" s="747"/>
      <c r="AJ384" s="747"/>
      <c r="AK384" s="748"/>
    </row>
    <row r="385" spans="6:37" ht="30" customHeight="1">
      <c r="F385" s="752" t="str">
        <f>+F373</f>
        <v>４年次（R）</v>
      </c>
      <c r="G385" s="753"/>
      <c r="H385" s="753"/>
      <c r="I385" s="754"/>
      <c r="J385" s="746"/>
      <c r="K385" s="747"/>
      <c r="L385" s="747"/>
      <c r="M385" s="747"/>
      <c r="N385" s="747"/>
      <c r="O385" s="747"/>
      <c r="P385" s="747"/>
      <c r="Q385" s="747"/>
      <c r="R385" s="747"/>
      <c r="S385" s="747"/>
      <c r="T385" s="747"/>
      <c r="U385" s="747"/>
      <c r="V385" s="748"/>
      <c r="W385" s="746"/>
      <c r="X385" s="747"/>
      <c r="Y385" s="747"/>
      <c r="Z385" s="747"/>
      <c r="AA385" s="747"/>
      <c r="AB385" s="747"/>
      <c r="AC385" s="747"/>
      <c r="AD385" s="747"/>
      <c r="AE385" s="747"/>
      <c r="AF385" s="747"/>
      <c r="AG385" s="747"/>
      <c r="AH385" s="747"/>
      <c r="AI385" s="747"/>
      <c r="AJ385" s="747"/>
      <c r="AK385" s="748"/>
    </row>
    <row r="386" spans="6:37" ht="30" customHeight="1">
      <c r="F386" s="752" t="str">
        <f>+F374</f>
        <v>５年次（R）</v>
      </c>
      <c r="G386" s="753"/>
      <c r="H386" s="753"/>
      <c r="I386" s="754"/>
      <c r="J386" s="746"/>
      <c r="K386" s="747"/>
      <c r="L386" s="747"/>
      <c r="M386" s="747"/>
      <c r="N386" s="747"/>
      <c r="O386" s="747"/>
      <c r="P386" s="747"/>
      <c r="Q386" s="747"/>
      <c r="R386" s="747"/>
      <c r="S386" s="747"/>
      <c r="T386" s="747"/>
      <c r="U386" s="747"/>
      <c r="V386" s="748"/>
      <c r="W386" s="746"/>
      <c r="X386" s="747"/>
      <c r="Y386" s="747"/>
      <c r="Z386" s="747"/>
      <c r="AA386" s="747"/>
      <c r="AB386" s="747"/>
      <c r="AC386" s="747"/>
      <c r="AD386" s="747"/>
      <c r="AE386" s="747"/>
      <c r="AF386" s="747"/>
      <c r="AG386" s="747"/>
      <c r="AH386" s="747"/>
      <c r="AI386" s="747"/>
      <c r="AJ386" s="747"/>
      <c r="AK386" s="748"/>
    </row>
    <row r="387" spans="6:37" ht="15" customHeight="1">
      <c r="F387" s="67" t="s">
        <v>947</v>
      </c>
      <c r="G387" s="653"/>
      <c r="H387" s="653"/>
      <c r="I387" s="653"/>
      <c r="J387" s="653"/>
      <c r="K387" s="653"/>
      <c r="L387" s="653"/>
      <c r="M387" s="653"/>
      <c r="N387" s="653"/>
      <c r="O387" s="653"/>
      <c r="P387" s="653"/>
      <c r="Q387" s="653"/>
      <c r="R387" s="653"/>
      <c r="S387" s="653"/>
      <c r="T387" s="653"/>
      <c r="U387" s="653"/>
      <c r="V387" s="653"/>
      <c r="W387" s="653"/>
      <c r="X387" s="653"/>
      <c r="Y387" s="653"/>
      <c r="Z387" s="653"/>
      <c r="AA387" s="653"/>
      <c r="AB387" s="653"/>
      <c r="AC387" s="653"/>
      <c r="AD387" s="653"/>
      <c r="AE387" s="653"/>
      <c r="AF387" s="653"/>
      <c r="AG387" s="653"/>
      <c r="AH387" s="653"/>
      <c r="AI387" s="653"/>
      <c r="AJ387" s="653"/>
      <c r="AK387" s="653"/>
    </row>
    <row r="388" spans="6:38" ht="15" customHeight="1">
      <c r="F388" s="740" t="s">
        <v>1390</v>
      </c>
      <c r="G388" s="740"/>
      <c r="H388" s="740"/>
      <c r="I388" s="740"/>
      <c r="J388" s="740"/>
      <c r="K388" s="740"/>
      <c r="L388" s="740"/>
      <c r="M388" s="740"/>
      <c r="N388" s="740"/>
      <c r="O388" s="740"/>
      <c r="P388" s="740"/>
      <c r="Q388" s="740"/>
      <c r="R388" s="740"/>
      <c r="S388" s="740"/>
      <c r="T388" s="740"/>
      <c r="U388" s="740"/>
      <c r="V388" s="740"/>
      <c r="W388" s="740"/>
      <c r="X388" s="740"/>
      <c r="Y388" s="740"/>
      <c r="Z388" s="740"/>
      <c r="AA388" s="740"/>
      <c r="AB388" s="740"/>
      <c r="AC388" s="740"/>
      <c r="AD388" s="740"/>
      <c r="AE388" s="740"/>
      <c r="AF388" s="740"/>
      <c r="AG388" s="740"/>
      <c r="AH388" s="740"/>
      <c r="AI388" s="740"/>
      <c r="AJ388" s="740"/>
      <c r="AK388" s="740"/>
      <c r="AL388" s="740"/>
    </row>
    <row r="389" spans="6:38" ht="15" customHeight="1">
      <c r="F389" s="740"/>
      <c r="G389" s="740"/>
      <c r="H389" s="740"/>
      <c r="I389" s="740"/>
      <c r="J389" s="740"/>
      <c r="K389" s="740"/>
      <c r="L389" s="740"/>
      <c r="M389" s="740"/>
      <c r="N389" s="740"/>
      <c r="O389" s="740"/>
      <c r="P389" s="740"/>
      <c r="Q389" s="740"/>
      <c r="R389" s="740"/>
      <c r="S389" s="740"/>
      <c r="T389" s="740"/>
      <c r="U389" s="740"/>
      <c r="V389" s="740"/>
      <c r="W389" s="740"/>
      <c r="X389" s="740"/>
      <c r="Y389" s="740"/>
      <c r="Z389" s="740"/>
      <c r="AA389" s="740"/>
      <c r="AB389" s="740"/>
      <c r="AC389" s="740"/>
      <c r="AD389" s="740"/>
      <c r="AE389" s="740"/>
      <c r="AF389" s="740"/>
      <c r="AG389" s="740"/>
      <c r="AH389" s="740"/>
      <c r="AI389" s="740"/>
      <c r="AJ389" s="740"/>
      <c r="AK389" s="740"/>
      <c r="AL389" s="740"/>
    </row>
    <row r="390" spans="6:38" ht="6" customHeight="1">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row>
    <row r="391" spans="5:37" ht="15" customHeight="1">
      <c r="E391" s="2" t="s">
        <v>319</v>
      </c>
      <c r="G391" s="1126" t="s">
        <v>1391</v>
      </c>
      <c r="H391" s="1126"/>
      <c r="I391" s="1126"/>
      <c r="J391" s="1126"/>
      <c r="K391" s="1126"/>
      <c r="L391" s="1126"/>
      <c r="M391" s="1126"/>
      <c r="N391" s="1126"/>
      <c r="O391" s="1126"/>
      <c r="P391" s="1126"/>
      <c r="Q391" s="39"/>
      <c r="R391" s="39"/>
      <c r="S391" s="738" t="str">
        <f>IF(OR($T$313="",$T$313="ー"),"※今期計画の実施項目ではないため、記載不要です。","")</f>
        <v>※今期計画の実施項目ではないため、記載不要です。</v>
      </c>
      <c r="T391" s="739"/>
      <c r="U391" s="739"/>
      <c r="V391" s="739"/>
      <c r="W391" s="739"/>
      <c r="X391" s="739"/>
      <c r="Y391" s="739"/>
      <c r="Z391" s="739"/>
      <c r="AA391" s="739"/>
      <c r="AB391" s="739"/>
      <c r="AC391" s="739"/>
      <c r="AD391" s="739"/>
      <c r="AE391" s="739"/>
      <c r="AF391" s="739"/>
      <c r="AG391" s="739"/>
      <c r="AH391" s="739"/>
      <c r="AI391" s="739"/>
      <c r="AJ391" s="39"/>
      <c r="AK391" s="39"/>
    </row>
    <row r="392" spans="6:37" ht="45" customHeight="1">
      <c r="F392" s="997" t="s">
        <v>920</v>
      </c>
      <c r="G392" s="998"/>
      <c r="H392" s="998"/>
      <c r="I392" s="999"/>
      <c r="J392" s="746"/>
      <c r="K392" s="747"/>
      <c r="L392" s="747"/>
      <c r="M392" s="747"/>
      <c r="N392" s="747"/>
      <c r="O392" s="747"/>
      <c r="P392" s="747"/>
      <c r="Q392" s="747"/>
      <c r="R392" s="747"/>
      <c r="S392" s="747"/>
      <c r="T392" s="747"/>
      <c r="U392" s="747"/>
      <c r="V392" s="747"/>
      <c r="W392" s="747"/>
      <c r="X392" s="747"/>
      <c r="Y392" s="747"/>
      <c r="Z392" s="747"/>
      <c r="AA392" s="747"/>
      <c r="AB392" s="747"/>
      <c r="AC392" s="747"/>
      <c r="AD392" s="747"/>
      <c r="AE392" s="747"/>
      <c r="AF392" s="747"/>
      <c r="AG392" s="747"/>
      <c r="AH392" s="747"/>
      <c r="AI392" s="747"/>
      <c r="AJ392" s="747"/>
      <c r="AK392" s="748"/>
    </row>
    <row r="393" spans="6:37" ht="15" customHeight="1">
      <c r="F393" s="749" t="s">
        <v>917</v>
      </c>
      <c r="G393" s="750"/>
      <c r="H393" s="750"/>
      <c r="I393" s="751"/>
      <c r="J393" s="749" t="s">
        <v>918</v>
      </c>
      <c r="K393" s="750"/>
      <c r="L393" s="750"/>
      <c r="M393" s="750"/>
      <c r="N393" s="750"/>
      <c r="O393" s="750"/>
      <c r="P393" s="750"/>
      <c r="Q393" s="750"/>
      <c r="R393" s="750"/>
      <c r="S393" s="750"/>
      <c r="T393" s="750"/>
      <c r="U393" s="750"/>
      <c r="V393" s="751"/>
      <c r="W393" s="749" t="s">
        <v>919</v>
      </c>
      <c r="X393" s="750"/>
      <c r="Y393" s="750"/>
      <c r="Z393" s="750"/>
      <c r="AA393" s="750"/>
      <c r="AB393" s="750"/>
      <c r="AC393" s="750"/>
      <c r="AD393" s="750"/>
      <c r="AE393" s="750"/>
      <c r="AF393" s="750"/>
      <c r="AG393" s="750"/>
      <c r="AH393" s="750"/>
      <c r="AI393" s="750"/>
      <c r="AJ393" s="750"/>
      <c r="AK393" s="751"/>
    </row>
    <row r="394" spans="6:37" ht="30" customHeight="1">
      <c r="F394" s="752" t="str">
        <f>+F382</f>
        <v>１年次（R）</v>
      </c>
      <c r="G394" s="753"/>
      <c r="H394" s="753"/>
      <c r="I394" s="754"/>
      <c r="J394" s="755"/>
      <c r="K394" s="755"/>
      <c r="L394" s="755"/>
      <c r="M394" s="755"/>
      <c r="N394" s="755"/>
      <c r="O394" s="755"/>
      <c r="P394" s="755"/>
      <c r="Q394" s="755"/>
      <c r="R394" s="755"/>
      <c r="S394" s="755"/>
      <c r="T394" s="755"/>
      <c r="U394" s="755"/>
      <c r="V394" s="755"/>
      <c r="W394" s="755"/>
      <c r="X394" s="755"/>
      <c r="Y394" s="755"/>
      <c r="Z394" s="755"/>
      <c r="AA394" s="755"/>
      <c r="AB394" s="755"/>
      <c r="AC394" s="755"/>
      <c r="AD394" s="755"/>
      <c r="AE394" s="755"/>
      <c r="AF394" s="755"/>
      <c r="AG394" s="755"/>
      <c r="AH394" s="755"/>
      <c r="AI394" s="755"/>
      <c r="AJ394" s="755"/>
      <c r="AK394" s="755"/>
    </row>
    <row r="395" spans="6:37" ht="30" customHeight="1">
      <c r="F395" s="752" t="str">
        <f>+F383</f>
        <v>２年次（R）</v>
      </c>
      <c r="G395" s="753"/>
      <c r="H395" s="753"/>
      <c r="I395" s="754"/>
      <c r="J395" s="755"/>
      <c r="K395" s="755"/>
      <c r="L395" s="755"/>
      <c r="M395" s="755"/>
      <c r="N395" s="755"/>
      <c r="O395" s="755"/>
      <c r="P395" s="755"/>
      <c r="Q395" s="755"/>
      <c r="R395" s="755"/>
      <c r="S395" s="755"/>
      <c r="T395" s="755"/>
      <c r="U395" s="755"/>
      <c r="V395" s="755"/>
      <c r="W395" s="755"/>
      <c r="X395" s="755"/>
      <c r="Y395" s="755"/>
      <c r="Z395" s="755"/>
      <c r="AA395" s="755"/>
      <c r="AB395" s="755"/>
      <c r="AC395" s="755"/>
      <c r="AD395" s="755"/>
      <c r="AE395" s="755"/>
      <c r="AF395" s="755"/>
      <c r="AG395" s="755"/>
      <c r="AH395" s="755"/>
      <c r="AI395" s="755"/>
      <c r="AJ395" s="755"/>
      <c r="AK395" s="755"/>
    </row>
    <row r="396" spans="6:37" ht="30" customHeight="1">
      <c r="F396" s="752" t="str">
        <f>+F384</f>
        <v>３年次（R）</v>
      </c>
      <c r="G396" s="753"/>
      <c r="H396" s="753"/>
      <c r="I396" s="754"/>
      <c r="J396" s="755"/>
      <c r="K396" s="755"/>
      <c r="L396" s="755"/>
      <c r="M396" s="755"/>
      <c r="N396" s="755"/>
      <c r="O396" s="755"/>
      <c r="P396" s="755"/>
      <c r="Q396" s="755"/>
      <c r="R396" s="755"/>
      <c r="S396" s="755"/>
      <c r="T396" s="755"/>
      <c r="U396" s="755"/>
      <c r="V396" s="755"/>
      <c r="W396" s="755"/>
      <c r="X396" s="755"/>
      <c r="Y396" s="755"/>
      <c r="Z396" s="755"/>
      <c r="AA396" s="755"/>
      <c r="AB396" s="755"/>
      <c r="AC396" s="755"/>
      <c r="AD396" s="755"/>
      <c r="AE396" s="755"/>
      <c r="AF396" s="755"/>
      <c r="AG396" s="755"/>
      <c r="AH396" s="755"/>
      <c r="AI396" s="755"/>
      <c r="AJ396" s="755"/>
      <c r="AK396" s="755"/>
    </row>
    <row r="397" spans="6:37" ht="30" customHeight="1">
      <c r="F397" s="752" t="str">
        <f>+F385</f>
        <v>４年次（R）</v>
      </c>
      <c r="G397" s="753"/>
      <c r="H397" s="753"/>
      <c r="I397" s="754"/>
      <c r="J397" s="755"/>
      <c r="K397" s="755"/>
      <c r="L397" s="755"/>
      <c r="M397" s="755"/>
      <c r="N397" s="755"/>
      <c r="O397" s="755"/>
      <c r="P397" s="755"/>
      <c r="Q397" s="755"/>
      <c r="R397" s="755"/>
      <c r="S397" s="755"/>
      <c r="T397" s="755"/>
      <c r="U397" s="755"/>
      <c r="V397" s="755"/>
      <c r="W397" s="755"/>
      <c r="X397" s="755"/>
      <c r="Y397" s="755"/>
      <c r="Z397" s="755"/>
      <c r="AA397" s="755"/>
      <c r="AB397" s="755"/>
      <c r="AC397" s="755"/>
      <c r="AD397" s="755"/>
      <c r="AE397" s="755"/>
      <c r="AF397" s="755"/>
      <c r="AG397" s="755"/>
      <c r="AH397" s="755"/>
      <c r="AI397" s="755"/>
      <c r="AJ397" s="755"/>
      <c r="AK397" s="755"/>
    </row>
    <row r="398" spans="6:37" ht="30" customHeight="1">
      <c r="F398" s="752" t="str">
        <f>+F386</f>
        <v>５年次（R）</v>
      </c>
      <c r="G398" s="753"/>
      <c r="H398" s="753"/>
      <c r="I398" s="754"/>
      <c r="J398" s="755"/>
      <c r="K398" s="755"/>
      <c r="L398" s="755"/>
      <c r="M398" s="755"/>
      <c r="N398" s="755"/>
      <c r="O398" s="755"/>
      <c r="P398" s="755"/>
      <c r="Q398" s="755"/>
      <c r="R398" s="755"/>
      <c r="S398" s="755"/>
      <c r="T398" s="755"/>
      <c r="U398" s="755"/>
      <c r="V398" s="755"/>
      <c r="W398" s="755"/>
      <c r="X398" s="755"/>
      <c r="Y398" s="755"/>
      <c r="Z398" s="755"/>
      <c r="AA398" s="755"/>
      <c r="AB398" s="755"/>
      <c r="AC398" s="755"/>
      <c r="AD398" s="755"/>
      <c r="AE398" s="755"/>
      <c r="AF398" s="755"/>
      <c r="AG398" s="755"/>
      <c r="AH398" s="755"/>
      <c r="AI398" s="755"/>
      <c r="AJ398" s="755"/>
      <c r="AK398" s="755"/>
    </row>
    <row r="399" ht="15" customHeight="1">
      <c r="F399" s="67" t="s">
        <v>947</v>
      </c>
    </row>
    <row r="400" spans="6:38" ht="15" customHeight="1">
      <c r="F400" s="740" t="s">
        <v>1390</v>
      </c>
      <c r="G400" s="740"/>
      <c r="H400" s="740"/>
      <c r="I400" s="740"/>
      <c r="J400" s="740"/>
      <c r="K400" s="740"/>
      <c r="L400" s="740"/>
      <c r="M400" s="740"/>
      <c r="N400" s="740"/>
      <c r="O400" s="740"/>
      <c r="P400" s="740"/>
      <c r="Q400" s="740"/>
      <c r="R400" s="740"/>
      <c r="S400" s="740"/>
      <c r="T400" s="740"/>
      <c r="U400" s="740"/>
      <c r="V400" s="740"/>
      <c r="W400" s="740"/>
      <c r="X400" s="740"/>
      <c r="Y400" s="740"/>
      <c r="Z400" s="740"/>
      <c r="AA400" s="740"/>
      <c r="AB400" s="740"/>
      <c r="AC400" s="740"/>
      <c r="AD400" s="740"/>
      <c r="AE400" s="740"/>
      <c r="AF400" s="740"/>
      <c r="AG400" s="740"/>
      <c r="AH400" s="740"/>
      <c r="AI400" s="740"/>
      <c r="AJ400" s="740"/>
      <c r="AK400" s="740"/>
      <c r="AL400" s="740"/>
    </row>
    <row r="401" spans="6:38" ht="15" customHeight="1">
      <c r="F401" s="740"/>
      <c r="G401" s="740"/>
      <c r="H401" s="740"/>
      <c r="I401" s="740"/>
      <c r="J401" s="740"/>
      <c r="K401" s="740"/>
      <c r="L401" s="740"/>
      <c r="M401" s="740"/>
      <c r="N401" s="740"/>
      <c r="O401" s="740"/>
      <c r="P401" s="740"/>
      <c r="Q401" s="740"/>
      <c r="R401" s="740"/>
      <c r="S401" s="740"/>
      <c r="T401" s="740"/>
      <c r="U401" s="740"/>
      <c r="V401" s="740"/>
      <c r="W401" s="740"/>
      <c r="X401" s="740"/>
      <c r="Y401" s="740"/>
      <c r="Z401" s="740"/>
      <c r="AA401" s="740"/>
      <c r="AB401" s="740"/>
      <c r="AC401" s="740"/>
      <c r="AD401" s="740"/>
      <c r="AE401" s="740"/>
      <c r="AF401" s="740"/>
      <c r="AG401" s="740"/>
      <c r="AH401" s="740"/>
      <c r="AI401" s="740"/>
      <c r="AJ401" s="740"/>
      <c r="AK401" s="740"/>
      <c r="AL401" s="740"/>
    </row>
    <row r="402" ht="6" customHeight="1"/>
    <row r="403" spans="5:32" ht="15" customHeight="1">
      <c r="E403" s="2" t="s">
        <v>327</v>
      </c>
      <c r="G403" s="1" t="s">
        <v>534</v>
      </c>
      <c r="H403" s="1" t="s">
        <v>535</v>
      </c>
      <c r="I403" s="1" t="s">
        <v>325</v>
      </c>
      <c r="J403" s="1" t="s">
        <v>536</v>
      </c>
      <c r="K403" s="1" t="s">
        <v>527</v>
      </c>
      <c r="L403" s="1" t="s">
        <v>326</v>
      </c>
      <c r="M403" s="1" t="s">
        <v>538</v>
      </c>
      <c r="N403" s="1" t="s">
        <v>539</v>
      </c>
      <c r="P403" s="738" t="str">
        <f>IF(OR($T$314="",$T$314="ー"),"※今期計画の実施項目ではないため、記載不要です。","")</f>
        <v>※今期計画の実施項目ではないため、記載不要です。</v>
      </c>
      <c r="Q403" s="739"/>
      <c r="R403" s="739"/>
      <c r="S403" s="739"/>
      <c r="T403" s="739"/>
      <c r="U403" s="739"/>
      <c r="V403" s="739"/>
      <c r="W403" s="739"/>
      <c r="X403" s="739"/>
      <c r="Y403" s="739"/>
      <c r="Z403" s="739"/>
      <c r="AA403" s="739"/>
      <c r="AB403" s="739"/>
      <c r="AC403" s="739"/>
      <c r="AD403" s="739"/>
      <c r="AE403" s="739"/>
      <c r="AF403" s="739"/>
    </row>
    <row r="404" spans="6:37" ht="45" customHeight="1">
      <c r="F404" s="997" t="s">
        <v>920</v>
      </c>
      <c r="G404" s="998"/>
      <c r="H404" s="998"/>
      <c r="I404" s="999"/>
      <c r="J404" s="746"/>
      <c r="K404" s="747"/>
      <c r="L404" s="747"/>
      <c r="M404" s="747"/>
      <c r="N404" s="747"/>
      <c r="O404" s="747"/>
      <c r="P404" s="747"/>
      <c r="Q404" s="747"/>
      <c r="R404" s="747"/>
      <c r="S404" s="747"/>
      <c r="T404" s="747"/>
      <c r="U404" s="747"/>
      <c r="V404" s="747"/>
      <c r="W404" s="747"/>
      <c r="X404" s="747"/>
      <c r="Y404" s="747"/>
      <c r="Z404" s="747"/>
      <c r="AA404" s="747"/>
      <c r="AB404" s="747"/>
      <c r="AC404" s="747"/>
      <c r="AD404" s="747"/>
      <c r="AE404" s="747"/>
      <c r="AF404" s="747"/>
      <c r="AG404" s="747"/>
      <c r="AH404" s="747"/>
      <c r="AI404" s="747"/>
      <c r="AJ404" s="747"/>
      <c r="AK404" s="748"/>
    </row>
    <row r="405" spans="6:37" ht="15" customHeight="1">
      <c r="F405" s="749" t="s">
        <v>917</v>
      </c>
      <c r="G405" s="750"/>
      <c r="H405" s="750"/>
      <c r="I405" s="751"/>
      <c r="J405" s="749" t="s">
        <v>918</v>
      </c>
      <c r="K405" s="750"/>
      <c r="L405" s="750"/>
      <c r="M405" s="750"/>
      <c r="N405" s="750"/>
      <c r="O405" s="750"/>
      <c r="P405" s="750"/>
      <c r="Q405" s="750"/>
      <c r="R405" s="750"/>
      <c r="S405" s="750"/>
      <c r="T405" s="750"/>
      <c r="U405" s="750"/>
      <c r="V405" s="751"/>
      <c r="W405" s="749" t="s">
        <v>919</v>
      </c>
      <c r="X405" s="750"/>
      <c r="Y405" s="750"/>
      <c r="Z405" s="750"/>
      <c r="AA405" s="750"/>
      <c r="AB405" s="750"/>
      <c r="AC405" s="750"/>
      <c r="AD405" s="750"/>
      <c r="AE405" s="750"/>
      <c r="AF405" s="750"/>
      <c r="AG405" s="750"/>
      <c r="AH405" s="750"/>
      <c r="AI405" s="750"/>
      <c r="AJ405" s="750"/>
      <c r="AK405" s="751"/>
    </row>
    <row r="406" spans="6:37" ht="30" customHeight="1">
      <c r="F406" s="752" t="str">
        <f>+F382</f>
        <v>１年次（R）</v>
      </c>
      <c r="G406" s="753"/>
      <c r="H406" s="753"/>
      <c r="I406" s="754"/>
      <c r="J406" s="746"/>
      <c r="K406" s="747"/>
      <c r="L406" s="747"/>
      <c r="M406" s="747"/>
      <c r="N406" s="747"/>
      <c r="O406" s="747"/>
      <c r="P406" s="747"/>
      <c r="Q406" s="747"/>
      <c r="R406" s="747"/>
      <c r="S406" s="747"/>
      <c r="T406" s="747"/>
      <c r="U406" s="747"/>
      <c r="V406" s="748"/>
      <c r="W406" s="746"/>
      <c r="X406" s="747"/>
      <c r="Y406" s="747"/>
      <c r="Z406" s="747"/>
      <c r="AA406" s="747"/>
      <c r="AB406" s="747"/>
      <c r="AC406" s="747"/>
      <c r="AD406" s="747"/>
      <c r="AE406" s="747"/>
      <c r="AF406" s="747"/>
      <c r="AG406" s="747"/>
      <c r="AH406" s="747"/>
      <c r="AI406" s="747"/>
      <c r="AJ406" s="747"/>
      <c r="AK406" s="748"/>
    </row>
    <row r="407" spans="6:37" ht="30" customHeight="1">
      <c r="F407" s="752" t="str">
        <f>+F383</f>
        <v>２年次（R）</v>
      </c>
      <c r="G407" s="753"/>
      <c r="H407" s="753"/>
      <c r="I407" s="754"/>
      <c r="J407" s="746"/>
      <c r="K407" s="747"/>
      <c r="L407" s="747"/>
      <c r="M407" s="747"/>
      <c r="N407" s="747"/>
      <c r="O407" s="747"/>
      <c r="P407" s="747"/>
      <c r="Q407" s="747"/>
      <c r="R407" s="747"/>
      <c r="S407" s="747"/>
      <c r="T407" s="747"/>
      <c r="U407" s="747"/>
      <c r="V407" s="748"/>
      <c r="W407" s="746"/>
      <c r="X407" s="747"/>
      <c r="Y407" s="747"/>
      <c r="Z407" s="747"/>
      <c r="AA407" s="747"/>
      <c r="AB407" s="747"/>
      <c r="AC407" s="747"/>
      <c r="AD407" s="747"/>
      <c r="AE407" s="747"/>
      <c r="AF407" s="747"/>
      <c r="AG407" s="747"/>
      <c r="AH407" s="747"/>
      <c r="AI407" s="747"/>
      <c r="AJ407" s="747"/>
      <c r="AK407" s="748"/>
    </row>
    <row r="408" spans="6:37" ht="30" customHeight="1">
      <c r="F408" s="752" t="str">
        <f>+F384</f>
        <v>３年次（R）</v>
      </c>
      <c r="G408" s="753"/>
      <c r="H408" s="753"/>
      <c r="I408" s="754"/>
      <c r="J408" s="746"/>
      <c r="K408" s="747"/>
      <c r="L408" s="747"/>
      <c r="M408" s="747"/>
      <c r="N408" s="747"/>
      <c r="O408" s="747"/>
      <c r="P408" s="747"/>
      <c r="Q408" s="747"/>
      <c r="R408" s="747"/>
      <c r="S408" s="747"/>
      <c r="T408" s="747"/>
      <c r="U408" s="747"/>
      <c r="V408" s="748"/>
      <c r="W408" s="746"/>
      <c r="X408" s="747"/>
      <c r="Y408" s="747"/>
      <c r="Z408" s="747"/>
      <c r="AA408" s="747"/>
      <c r="AB408" s="747"/>
      <c r="AC408" s="747"/>
      <c r="AD408" s="747"/>
      <c r="AE408" s="747"/>
      <c r="AF408" s="747"/>
      <c r="AG408" s="747"/>
      <c r="AH408" s="747"/>
      <c r="AI408" s="747"/>
      <c r="AJ408" s="747"/>
      <c r="AK408" s="748"/>
    </row>
    <row r="409" spans="6:37" ht="30" customHeight="1">
      <c r="F409" s="752" t="str">
        <f>+F385</f>
        <v>４年次（R）</v>
      </c>
      <c r="G409" s="753"/>
      <c r="H409" s="753"/>
      <c r="I409" s="754"/>
      <c r="J409" s="746"/>
      <c r="K409" s="747"/>
      <c r="L409" s="747"/>
      <c r="M409" s="747"/>
      <c r="N409" s="747"/>
      <c r="O409" s="747"/>
      <c r="P409" s="747"/>
      <c r="Q409" s="747"/>
      <c r="R409" s="747"/>
      <c r="S409" s="747"/>
      <c r="T409" s="747"/>
      <c r="U409" s="747"/>
      <c r="V409" s="748"/>
      <c r="W409" s="746"/>
      <c r="X409" s="747"/>
      <c r="Y409" s="747"/>
      <c r="Z409" s="747"/>
      <c r="AA409" s="747"/>
      <c r="AB409" s="747"/>
      <c r="AC409" s="747"/>
      <c r="AD409" s="747"/>
      <c r="AE409" s="747"/>
      <c r="AF409" s="747"/>
      <c r="AG409" s="747"/>
      <c r="AH409" s="747"/>
      <c r="AI409" s="747"/>
      <c r="AJ409" s="747"/>
      <c r="AK409" s="748"/>
    </row>
    <row r="410" spans="6:37" ht="30" customHeight="1">
      <c r="F410" s="752" t="str">
        <f>+F386</f>
        <v>５年次（R）</v>
      </c>
      <c r="G410" s="753"/>
      <c r="H410" s="753"/>
      <c r="I410" s="754"/>
      <c r="J410" s="746"/>
      <c r="K410" s="747"/>
      <c r="L410" s="747"/>
      <c r="M410" s="747"/>
      <c r="N410" s="747"/>
      <c r="O410" s="747"/>
      <c r="P410" s="747"/>
      <c r="Q410" s="747"/>
      <c r="R410" s="747"/>
      <c r="S410" s="747"/>
      <c r="T410" s="747"/>
      <c r="U410" s="747"/>
      <c r="V410" s="748"/>
      <c r="W410" s="746"/>
      <c r="X410" s="747"/>
      <c r="Y410" s="747"/>
      <c r="Z410" s="747"/>
      <c r="AA410" s="747"/>
      <c r="AB410" s="747"/>
      <c r="AC410" s="747"/>
      <c r="AD410" s="747"/>
      <c r="AE410" s="747"/>
      <c r="AF410" s="747"/>
      <c r="AG410" s="747"/>
      <c r="AH410" s="747"/>
      <c r="AI410" s="747"/>
      <c r="AJ410" s="747"/>
      <c r="AK410" s="748"/>
    </row>
    <row r="411" ht="15" customHeight="1">
      <c r="F411" s="67" t="s">
        <v>947</v>
      </c>
    </row>
    <row r="412" spans="6:38" ht="15" customHeight="1">
      <c r="F412" s="740" t="s">
        <v>1390</v>
      </c>
      <c r="G412" s="740"/>
      <c r="H412" s="740"/>
      <c r="I412" s="740"/>
      <c r="J412" s="740"/>
      <c r="K412" s="740"/>
      <c r="L412" s="740"/>
      <c r="M412" s="740"/>
      <c r="N412" s="740"/>
      <c r="O412" s="740"/>
      <c r="P412" s="740"/>
      <c r="Q412" s="740"/>
      <c r="R412" s="740"/>
      <c r="S412" s="740"/>
      <c r="T412" s="740"/>
      <c r="U412" s="740"/>
      <c r="V412" s="740"/>
      <c r="W412" s="740"/>
      <c r="X412" s="740"/>
      <c r="Y412" s="740"/>
      <c r="Z412" s="740"/>
      <c r="AA412" s="740"/>
      <c r="AB412" s="740"/>
      <c r="AC412" s="740"/>
      <c r="AD412" s="740"/>
      <c r="AE412" s="740"/>
      <c r="AF412" s="740"/>
      <c r="AG412" s="740"/>
      <c r="AH412" s="740"/>
      <c r="AI412" s="740"/>
      <c r="AJ412" s="740"/>
      <c r="AK412" s="740"/>
      <c r="AL412" s="740"/>
    </row>
    <row r="413" spans="6:38" ht="15" customHeight="1">
      <c r="F413" s="740"/>
      <c r="G413" s="740"/>
      <c r="H413" s="740"/>
      <c r="I413" s="740"/>
      <c r="J413" s="740"/>
      <c r="K413" s="740"/>
      <c r="L413" s="740"/>
      <c r="M413" s="740"/>
      <c r="N413" s="740"/>
      <c r="O413" s="740"/>
      <c r="P413" s="740"/>
      <c r="Q413" s="740"/>
      <c r="R413" s="740"/>
      <c r="S413" s="740"/>
      <c r="T413" s="740"/>
      <c r="U413" s="740"/>
      <c r="V413" s="740"/>
      <c r="W413" s="740"/>
      <c r="X413" s="740"/>
      <c r="Y413" s="740"/>
      <c r="Z413" s="740"/>
      <c r="AA413" s="740"/>
      <c r="AB413" s="740"/>
      <c r="AC413" s="740"/>
      <c r="AD413" s="740"/>
      <c r="AE413" s="740"/>
      <c r="AF413" s="740"/>
      <c r="AG413" s="740"/>
      <c r="AH413" s="740"/>
      <c r="AI413" s="740"/>
      <c r="AJ413" s="740"/>
      <c r="AK413" s="740"/>
      <c r="AL413" s="740"/>
    </row>
    <row r="414" ht="6" customHeight="1"/>
    <row r="415" spans="5:31" ht="15" customHeight="1">
      <c r="E415" s="2" t="s">
        <v>328</v>
      </c>
      <c r="G415" s="1" t="s">
        <v>923</v>
      </c>
      <c r="H415" s="1" t="s">
        <v>788</v>
      </c>
      <c r="I415" s="1" t="s">
        <v>924</v>
      </c>
      <c r="J415" s="1" t="s">
        <v>925</v>
      </c>
      <c r="K415" s="1" t="s">
        <v>326</v>
      </c>
      <c r="L415" s="1" t="s">
        <v>926</v>
      </c>
      <c r="M415" s="1" t="s">
        <v>546</v>
      </c>
      <c r="O415" s="738" t="str">
        <f>IF(OR($T$315="",$T$315="ー"),"※今期計画の実施項目ではないため、記載不要です。","")</f>
        <v>※今期計画の実施項目ではないため、記載不要です。</v>
      </c>
      <c r="P415" s="739"/>
      <c r="Q415" s="739"/>
      <c r="R415" s="739"/>
      <c r="S415" s="739"/>
      <c r="T415" s="739"/>
      <c r="U415" s="739"/>
      <c r="V415" s="739"/>
      <c r="W415" s="739"/>
      <c r="X415" s="739"/>
      <c r="Y415" s="739"/>
      <c r="Z415" s="739"/>
      <c r="AA415" s="739"/>
      <c r="AB415" s="739"/>
      <c r="AC415" s="739"/>
      <c r="AD415" s="739"/>
      <c r="AE415" s="739"/>
    </row>
    <row r="416" spans="6:37" ht="45" customHeight="1">
      <c r="F416" s="997" t="s">
        <v>920</v>
      </c>
      <c r="G416" s="998"/>
      <c r="H416" s="998"/>
      <c r="I416" s="999"/>
      <c r="J416" s="746"/>
      <c r="K416" s="747"/>
      <c r="L416" s="747"/>
      <c r="M416" s="747"/>
      <c r="N416" s="747"/>
      <c r="O416" s="747"/>
      <c r="P416" s="747"/>
      <c r="Q416" s="747"/>
      <c r="R416" s="747"/>
      <c r="S416" s="747"/>
      <c r="T416" s="747"/>
      <c r="U416" s="747"/>
      <c r="V416" s="747"/>
      <c r="W416" s="747"/>
      <c r="X416" s="747"/>
      <c r="Y416" s="747"/>
      <c r="Z416" s="747"/>
      <c r="AA416" s="747"/>
      <c r="AB416" s="747"/>
      <c r="AC416" s="747"/>
      <c r="AD416" s="747"/>
      <c r="AE416" s="747"/>
      <c r="AF416" s="747"/>
      <c r="AG416" s="747"/>
      <c r="AH416" s="747"/>
      <c r="AI416" s="747"/>
      <c r="AJ416" s="747"/>
      <c r="AK416" s="748"/>
    </row>
    <row r="417" spans="6:37" ht="15" customHeight="1">
      <c r="F417" s="749" t="s">
        <v>917</v>
      </c>
      <c r="G417" s="750"/>
      <c r="H417" s="750"/>
      <c r="I417" s="751"/>
      <c r="J417" s="749" t="s">
        <v>918</v>
      </c>
      <c r="K417" s="750"/>
      <c r="L417" s="750"/>
      <c r="M417" s="750"/>
      <c r="N417" s="750"/>
      <c r="O417" s="750"/>
      <c r="P417" s="750"/>
      <c r="Q417" s="750"/>
      <c r="R417" s="750"/>
      <c r="S417" s="750"/>
      <c r="T417" s="750"/>
      <c r="U417" s="750"/>
      <c r="V417" s="751"/>
      <c r="W417" s="749" t="s">
        <v>919</v>
      </c>
      <c r="X417" s="750"/>
      <c r="Y417" s="750"/>
      <c r="Z417" s="750"/>
      <c r="AA417" s="750"/>
      <c r="AB417" s="750"/>
      <c r="AC417" s="750"/>
      <c r="AD417" s="750"/>
      <c r="AE417" s="750"/>
      <c r="AF417" s="750"/>
      <c r="AG417" s="750"/>
      <c r="AH417" s="750"/>
      <c r="AI417" s="750"/>
      <c r="AJ417" s="750"/>
      <c r="AK417" s="751"/>
    </row>
    <row r="418" spans="6:37" ht="30" customHeight="1">
      <c r="F418" s="752" t="str">
        <f>+F406</f>
        <v>１年次（R）</v>
      </c>
      <c r="G418" s="753"/>
      <c r="H418" s="753"/>
      <c r="I418" s="754"/>
      <c r="J418" s="746"/>
      <c r="K418" s="747"/>
      <c r="L418" s="747"/>
      <c r="M418" s="747"/>
      <c r="N418" s="747"/>
      <c r="O418" s="747"/>
      <c r="P418" s="747"/>
      <c r="Q418" s="747"/>
      <c r="R418" s="747"/>
      <c r="S418" s="747"/>
      <c r="T418" s="747"/>
      <c r="U418" s="747"/>
      <c r="V418" s="748"/>
      <c r="W418" s="746"/>
      <c r="X418" s="747"/>
      <c r="Y418" s="747"/>
      <c r="Z418" s="747"/>
      <c r="AA418" s="747"/>
      <c r="AB418" s="747"/>
      <c r="AC418" s="747"/>
      <c r="AD418" s="747"/>
      <c r="AE418" s="747"/>
      <c r="AF418" s="747"/>
      <c r="AG418" s="747"/>
      <c r="AH418" s="747"/>
      <c r="AI418" s="747"/>
      <c r="AJ418" s="747"/>
      <c r="AK418" s="748"/>
    </row>
    <row r="419" spans="6:37" ht="30" customHeight="1">
      <c r="F419" s="752" t="str">
        <f>+F407</f>
        <v>２年次（R）</v>
      </c>
      <c r="G419" s="753"/>
      <c r="H419" s="753"/>
      <c r="I419" s="754"/>
      <c r="J419" s="746"/>
      <c r="K419" s="747"/>
      <c r="L419" s="747"/>
      <c r="M419" s="747"/>
      <c r="N419" s="747"/>
      <c r="O419" s="747"/>
      <c r="P419" s="747"/>
      <c r="Q419" s="747"/>
      <c r="R419" s="747"/>
      <c r="S419" s="747"/>
      <c r="T419" s="747"/>
      <c r="U419" s="747"/>
      <c r="V419" s="748"/>
      <c r="W419" s="746"/>
      <c r="X419" s="747"/>
      <c r="Y419" s="747"/>
      <c r="Z419" s="747"/>
      <c r="AA419" s="747"/>
      <c r="AB419" s="747"/>
      <c r="AC419" s="747"/>
      <c r="AD419" s="747"/>
      <c r="AE419" s="747"/>
      <c r="AF419" s="747"/>
      <c r="AG419" s="747"/>
      <c r="AH419" s="747"/>
      <c r="AI419" s="747"/>
      <c r="AJ419" s="747"/>
      <c r="AK419" s="748"/>
    </row>
    <row r="420" spans="6:37" ht="30" customHeight="1">
      <c r="F420" s="752" t="str">
        <f>+F408</f>
        <v>３年次（R）</v>
      </c>
      <c r="G420" s="753"/>
      <c r="H420" s="753"/>
      <c r="I420" s="754"/>
      <c r="J420" s="746"/>
      <c r="K420" s="747"/>
      <c r="L420" s="747"/>
      <c r="M420" s="747"/>
      <c r="N420" s="747"/>
      <c r="O420" s="747"/>
      <c r="P420" s="747"/>
      <c r="Q420" s="747"/>
      <c r="R420" s="747"/>
      <c r="S420" s="747"/>
      <c r="T420" s="747"/>
      <c r="U420" s="747"/>
      <c r="V420" s="748"/>
      <c r="W420" s="746"/>
      <c r="X420" s="747"/>
      <c r="Y420" s="747"/>
      <c r="Z420" s="747"/>
      <c r="AA420" s="747"/>
      <c r="AB420" s="747"/>
      <c r="AC420" s="747"/>
      <c r="AD420" s="747"/>
      <c r="AE420" s="747"/>
      <c r="AF420" s="747"/>
      <c r="AG420" s="747"/>
      <c r="AH420" s="747"/>
      <c r="AI420" s="747"/>
      <c r="AJ420" s="747"/>
      <c r="AK420" s="748"/>
    </row>
    <row r="421" spans="6:37" ht="30" customHeight="1">
      <c r="F421" s="752" t="str">
        <f>+F409</f>
        <v>４年次（R）</v>
      </c>
      <c r="G421" s="753"/>
      <c r="H421" s="753"/>
      <c r="I421" s="754"/>
      <c r="J421" s="746"/>
      <c r="K421" s="747"/>
      <c r="L421" s="747"/>
      <c r="M421" s="747"/>
      <c r="N421" s="747"/>
      <c r="O421" s="747"/>
      <c r="P421" s="747"/>
      <c r="Q421" s="747"/>
      <c r="R421" s="747"/>
      <c r="S421" s="747"/>
      <c r="T421" s="747"/>
      <c r="U421" s="747"/>
      <c r="V421" s="748"/>
      <c r="W421" s="746"/>
      <c r="X421" s="747"/>
      <c r="Y421" s="747"/>
      <c r="Z421" s="747"/>
      <c r="AA421" s="747"/>
      <c r="AB421" s="747"/>
      <c r="AC421" s="747"/>
      <c r="AD421" s="747"/>
      <c r="AE421" s="747"/>
      <c r="AF421" s="747"/>
      <c r="AG421" s="747"/>
      <c r="AH421" s="747"/>
      <c r="AI421" s="747"/>
      <c r="AJ421" s="747"/>
      <c r="AK421" s="748"/>
    </row>
    <row r="422" spans="6:37" ht="30" customHeight="1">
      <c r="F422" s="752" t="str">
        <f>+F410</f>
        <v>５年次（R）</v>
      </c>
      <c r="G422" s="753"/>
      <c r="H422" s="753"/>
      <c r="I422" s="754"/>
      <c r="J422" s="746"/>
      <c r="K422" s="747"/>
      <c r="L422" s="747"/>
      <c r="M422" s="747"/>
      <c r="N422" s="747"/>
      <c r="O422" s="747"/>
      <c r="P422" s="747"/>
      <c r="Q422" s="747"/>
      <c r="R422" s="747"/>
      <c r="S422" s="747"/>
      <c r="T422" s="747"/>
      <c r="U422" s="747"/>
      <c r="V422" s="748"/>
      <c r="W422" s="746"/>
      <c r="X422" s="747"/>
      <c r="Y422" s="747"/>
      <c r="Z422" s="747"/>
      <c r="AA422" s="747"/>
      <c r="AB422" s="747"/>
      <c r="AC422" s="747"/>
      <c r="AD422" s="747"/>
      <c r="AE422" s="747"/>
      <c r="AF422" s="747"/>
      <c r="AG422" s="747"/>
      <c r="AH422" s="747"/>
      <c r="AI422" s="747"/>
      <c r="AJ422" s="747"/>
      <c r="AK422" s="748"/>
    </row>
    <row r="423" ht="15" customHeight="1">
      <c r="F423" s="67" t="s">
        <v>947</v>
      </c>
    </row>
    <row r="424" spans="6:38" ht="15" customHeight="1">
      <c r="F424" s="740" t="s">
        <v>1390</v>
      </c>
      <c r="G424" s="740"/>
      <c r="H424" s="740"/>
      <c r="I424" s="740"/>
      <c r="J424" s="740"/>
      <c r="K424" s="740"/>
      <c r="L424" s="740"/>
      <c r="M424" s="740"/>
      <c r="N424" s="740"/>
      <c r="O424" s="740"/>
      <c r="P424" s="740"/>
      <c r="Q424" s="740"/>
      <c r="R424" s="740"/>
      <c r="S424" s="740"/>
      <c r="T424" s="740"/>
      <c r="U424" s="740"/>
      <c r="V424" s="740"/>
      <c r="W424" s="740"/>
      <c r="X424" s="740"/>
      <c r="Y424" s="740"/>
      <c r="Z424" s="740"/>
      <c r="AA424" s="740"/>
      <c r="AB424" s="740"/>
      <c r="AC424" s="740"/>
      <c r="AD424" s="740"/>
      <c r="AE424" s="740"/>
      <c r="AF424" s="740"/>
      <c r="AG424" s="740"/>
      <c r="AH424" s="740"/>
      <c r="AI424" s="740"/>
      <c r="AJ424" s="740"/>
      <c r="AK424" s="740"/>
      <c r="AL424" s="740"/>
    </row>
    <row r="425" spans="6:38" ht="15" customHeight="1">
      <c r="F425" s="740"/>
      <c r="G425" s="740"/>
      <c r="H425" s="740"/>
      <c r="I425" s="740"/>
      <c r="J425" s="740"/>
      <c r="K425" s="740"/>
      <c r="L425" s="740"/>
      <c r="M425" s="740"/>
      <c r="N425" s="740"/>
      <c r="O425" s="740"/>
      <c r="P425" s="740"/>
      <c r="Q425" s="740"/>
      <c r="R425" s="740"/>
      <c r="S425" s="740"/>
      <c r="T425" s="740"/>
      <c r="U425" s="740"/>
      <c r="V425" s="740"/>
      <c r="W425" s="740"/>
      <c r="X425" s="740"/>
      <c r="Y425" s="740"/>
      <c r="Z425" s="740"/>
      <c r="AA425" s="740"/>
      <c r="AB425" s="740"/>
      <c r="AC425" s="740"/>
      <c r="AD425" s="740"/>
      <c r="AE425" s="740"/>
      <c r="AF425" s="740"/>
      <c r="AG425" s="740"/>
      <c r="AH425" s="740"/>
      <c r="AI425" s="740"/>
      <c r="AJ425" s="740"/>
      <c r="AK425" s="740"/>
      <c r="AL425" s="740"/>
    </row>
    <row r="426" ht="6" customHeight="1"/>
    <row r="427" spans="5:36" ht="15" customHeight="1">
      <c r="E427" s="2" t="s">
        <v>329</v>
      </c>
      <c r="G427" s="745" t="s">
        <v>1388</v>
      </c>
      <c r="H427" s="745"/>
      <c r="I427" s="745"/>
      <c r="J427" s="745"/>
      <c r="K427" s="745"/>
      <c r="L427" s="745"/>
      <c r="M427" s="745"/>
      <c r="N427" s="745"/>
      <c r="O427" s="745"/>
      <c r="P427" s="745"/>
      <c r="Q427" s="745"/>
      <c r="R427" s="745"/>
      <c r="S427" s="745"/>
      <c r="T427" s="738" t="str">
        <f>IF(OR($T$316="",$T$316="ー"),"※今期計画の実施項目ではないため、記載不要です。","")</f>
        <v>※今期計画の実施項目ではないため、記載不要です。</v>
      </c>
      <c r="U427" s="739"/>
      <c r="V427" s="739"/>
      <c r="W427" s="739"/>
      <c r="X427" s="739"/>
      <c r="Y427" s="739"/>
      <c r="Z427" s="739"/>
      <c r="AA427" s="739"/>
      <c r="AB427" s="739"/>
      <c r="AC427" s="739"/>
      <c r="AD427" s="739"/>
      <c r="AE427" s="739"/>
      <c r="AF427" s="739"/>
      <c r="AG427" s="739"/>
      <c r="AH427" s="739"/>
      <c r="AI427" s="739"/>
      <c r="AJ427" s="739"/>
    </row>
    <row r="428" spans="6:37" ht="45" customHeight="1">
      <c r="F428" s="997" t="s">
        <v>920</v>
      </c>
      <c r="G428" s="998"/>
      <c r="H428" s="998"/>
      <c r="I428" s="999"/>
      <c r="J428" s="746"/>
      <c r="K428" s="747"/>
      <c r="L428" s="747"/>
      <c r="M428" s="747"/>
      <c r="N428" s="747"/>
      <c r="O428" s="747"/>
      <c r="P428" s="747"/>
      <c r="Q428" s="747"/>
      <c r="R428" s="747"/>
      <c r="S428" s="747"/>
      <c r="T428" s="747"/>
      <c r="U428" s="747"/>
      <c r="V428" s="747"/>
      <c r="W428" s="747"/>
      <c r="X428" s="747"/>
      <c r="Y428" s="747"/>
      <c r="Z428" s="747"/>
      <c r="AA428" s="747"/>
      <c r="AB428" s="747"/>
      <c r="AC428" s="747"/>
      <c r="AD428" s="747"/>
      <c r="AE428" s="747"/>
      <c r="AF428" s="747"/>
      <c r="AG428" s="747"/>
      <c r="AH428" s="747"/>
      <c r="AI428" s="747"/>
      <c r="AJ428" s="747"/>
      <c r="AK428" s="748"/>
    </row>
    <row r="429" spans="6:37" ht="15" customHeight="1">
      <c r="F429" s="749" t="s">
        <v>917</v>
      </c>
      <c r="G429" s="750"/>
      <c r="H429" s="750"/>
      <c r="I429" s="751"/>
      <c r="J429" s="749" t="s">
        <v>918</v>
      </c>
      <c r="K429" s="750"/>
      <c r="L429" s="750"/>
      <c r="M429" s="750"/>
      <c r="N429" s="750"/>
      <c r="O429" s="750"/>
      <c r="P429" s="750"/>
      <c r="Q429" s="750"/>
      <c r="R429" s="750"/>
      <c r="S429" s="750"/>
      <c r="T429" s="750"/>
      <c r="U429" s="750"/>
      <c r="V429" s="751"/>
      <c r="W429" s="749" t="s">
        <v>919</v>
      </c>
      <c r="X429" s="750"/>
      <c r="Y429" s="750"/>
      <c r="Z429" s="750"/>
      <c r="AA429" s="750"/>
      <c r="AB429" s="750"/>
      <c r="AC429" s="750"/>
      <c r="AD429" s="750"/>
      <c r="AE429" s="750"/>
      <c r="AF429" s="750"/>
      <c r="AG429" s="750"/>
      <c r="AH429" s="750"/>
      <c r="AI429" s="750"/>
      <c r="AJ429" s="750"/>
      <c r="AK429" s="751"/>
    </row>
    <row r="430" spans="6:37" ht="30" customHeight="1">
      <c r="F430" s="752" t="str">
        <f>+F418</f>
        <v>１年次（R）</v>
      </c>
      <c r="G430" s="753"/>
      <c r="H430" s="753"/>
      <c r="I430" s="754"/>
      <c r="J430" s="746"/>
      <c r="K430" s="747"/>
      <c r="L430" s="747"/>
      <c r="M430" s="747"/>
      <c r="N430" s="747"/>
      <c r="O430" s="747"/>
      <c r="P430" s="747"/>
      <c r="Q430" s="747"/>
      <c r="R430" s="747"/>
      <c r="S430" s="747"/>
      <c r="T430" s="747"/>
      <c r="U430" s="747"/>
      <c r="V430" s="748"/>
      <c r="W430" s="746"/>
      <c r="X430" s="747"/>
      <c r="Y430" s="747"/>
      <c r="Z430" s="747"/>
      <c r="AA430" s="747"/>
      <c r="AB430" s="747"/>
      <c r="AC430" s="747"/>
      <c r="AD430" s="747"/>
      <c r="AE430" s="747"/>
      <c r="AF430" s="747"/>
      <c r="AG430" s="747"/>
      <c r="AH430" s="747"/>
      <c r="AI430" s="747"/>
      <c r="AJ430" s="747"/>
      <c r="AK430" s="748"/>
    </row>
    <row r="431" spans="6:37" ht="30" customHeight="1">
      <c r="F431" s="752" t="str">
        <f>+F419</f>
        <v>２年次（R）</v>
      </c>
      <c r="G431" s="753"/>
      <c r="H431" s="753"/>
      <c r="I431" s="754"/>
      <c r="J431" s="746"/>
      <c r="K431" s="747"/>
      <c r="L431" s="747"/>
      <c r="M431" s="747"/>
      <c r="N431" s="747"/>
      <c r="O431" s="747"/>
      <c r="P431" s="747"/>
      <c r="Q431" s="747"/>
      <c r="R431" s="747"/>
      <c r="S431" s="747"/>
      <c r="T431" s="747"/>
      <c r="U431" s="747"/>
      <c r="V431" s="748"/>
      <c r="W431" s="746"/>
      <c r="X431" s="747"/>
      <c r="Y431" s="747"/>
      <c r="Z431" s="747"/>
      <c r="AA431" s="747"/>
      <c r="AB431" s="747"/>
      <c r="AC431" s="747"/>
      <c r="AD431" s="747"/>
      <c r="AE431" s="747"/>
      <c r="AF431" s="747"/>
      <c r="AG431" s="747"/>
      <c r="AH431" s="747"/>
      <c r="AI431" s="747"/>
      <c r="AJ431" s="747"/>
      <c r="AK431" s="748"/>
    </row>
    <row r="432" spans="6:37" ht="30" customHeight="1">
      <c r="F432" s="752" t="str">
        <f>+F420</f>
        <v>３年次（R）</v>
      </c>
      <c r="G432" s="753"/>
      <c r="H432" s="753"/>
      <c r="I432" s="754"/>
      <c r="J432" s="746"/>
      <c r="K432" s="747"/>
      <c r="L432" s="747"/>
      <c r="M432" s="747"/>
      <c r="N432" s="747"/>
      <c r="O432" s="747"/>
      <c r="P432" s="747"/>
      <c r="Q432" s="747"/>
      <c r="R432" s="747"/>
      <c r="S432" s="747"/>
      <c r="T432" s="747"/>
      <c r="U432" s="747"/>
      <c r="V432" s="748"/>
      <c r="W432" s="746"/>
      <c r="X432" s="747"/>
      <c r="Y432" s="747"/>
      <c r="Z432" s="747"/>
      <c r="AA432" s="747"/>
      <c r="AB432" s="747"/>
      <c r="AC432" s="747"/>
      <c r="AD432" s="747"/>
      <c r="AE432" s="747"/>
      <c r="AF432" s="747"/>
      <c r="AG432" s="747"/>
      <c r="AH432" s="747"/>
      <c r="AI432" s="747"/>
      <c r="AJ432" s="747"/>
      <c r="AK432" s="748"/>
    </row>
    <row r="433" spans="6:37" ht="30" customHeight="1">
      <c r="F433" s="752" t="str">
        <f>+F421</f>
        <v>４年次（R）</v>
      </c>
      <c r="G433" s="753"/>
      <c r="H433" s="753"/>
      <c r="I433" s="754"/>
      <c r="J433" s="746"/>
      <c r="K433" s="747"/>
      <c r="L433" s="747"/>
      <c r="M433" s="747"/>
      <c r="N433" s="747"/>
      <c r="O433" s="747"/>
      <c r="P433" s="747"/>
      <c r="Q433" s="747"/>
      <c r="R433" s="747"/>
      <c r="S433" s="747"/>
      <c r="T433" s="747"/>
      <c r="U433" s="747"/>
      <c r="V433" s="748"/>
      <c r="W433" s="746"/>
      <c r="X433" s="747"/>
      <c r="Y433" s="747"/>
      <c r="Z433" s="747"/>
      <c r="AA433" s="747"/>
      <c r="AB433" s="747"/>
      <c r="AC433" s="747"/>
      <c r="AD433" s="747"/>
      <c r="AE433" s="747"/>
      <c r="AF433" s="747"/>
      <c r="AG433" s="747"/>
      <c r="AH433" s="747"/>
      <c r="AI433" s="747"/>
      <c r="AJ433" s="747"/>
      <c r="AK433" s="748"/>
    </row>
    <row r="434" spans="6:37" ht="30" customHeight="1">
      <c r="F434" s="752" t="str">
        <f>+F422</f>
        <v>５年次（R）</v>
      </c>
      <c r="G434" s="753"/>
      <c r="H434" s="753"/>
      <c r="I434" s="754"/>
      <c r="J434" s="746"/>
      <c r="K434" s="747"/>
      <c r="L434" s="747"/>
      <c r="M434" s="747"/>
      <c r="N434" s="747"/>
      <c r="O434" s="747"/>
      <c r="P434" s="747"/>
      <c r="Q434" s="747"/>
      <c r="R434" s="747"/>
      <c r="S434" s="747"/>
      <c r="T434" s="747"/>
      <c r="U434" s="747"/>
      <c r="V434" s="748"/>
      <c r="W434" s="746"/>
      <c r="X434" s="747"/>
      <c r="Y434" s="747"/>
      <c r="Z434" s="747"/>
      <c r="AA434" s="747"/>
      <c r="AB434" s="747"/>
      <c r="AC434" s="747"/>
      <c r="AD434" s="747"/>
      <c r="AE434" s="747"/>
      <c r="AF434" s="747"/>
      <c r="AG434" s="747"/>
      <c r="AH434" s="747"/>
      <c r="AI434" s="747"/>
      <c r="AJ434" s="747"/>
      <c r="AK434" s="748"/>
    </row>
    <row r="435" spans="6:38" ht="15.75" customHeight="1">
      <c r="F435" s="67" t="s">
        <v>947</v>
      </c>
      <c r="G435" s="653"/>
      <c r="H435" s="653"/>
      <c r="I435" s="653"/>
      <c r="J435" s="653"/>
      <c r="K435" s="653"/>
      <c r="L435" s="653"/>
      <c r="M435" s="653"/>
      <c r="N435" s="653"/>
      <c r="O435" s="653"/>
      <c r="P435" s="653"/>
      <c r="Q435" s="653"/>
      <c r="R435" s="653"/>
      <c r="S435" s="653"/>
      <c r="T435" s="653"/>
      <c r="U435" s="653"/>
      <c r="V435" s="653"/>
      <c r="W435" s="653"/>
      <c r="X435" s="653"/>
      <c r="Y435" s="653"/>
      <c r="Z435" s="653"/>
      <c r="AA435" s="653"/>
      <c r="AB435" s="653"/>
      <c r="AC435" s="653"/>
      <c r="AD435" s="653"/>
      <c r="AE435" s="653"/>
      <c r="AF435" s="653"/>
      <c r="AG435" s="653"/>
      <c r="AH435" s="653"/>
      <c r="AI435" s="653"/>
      <c r="AJ435" s="653"/>
      <c r="AK435" s="653"/>
      <c r="AL435" s="653"/>
    </row>
    <row r="436" spans="6:38" ht="15.75" customHeight="1">
      <c r="F436" s="740" t="s">
        <v>1430</v>
      </c>
      <c r="G436" s="740"/>
      <c r="H436" s="740"/>
      <c r="I436" s="740"/>
      <c r="J436" s="740"/>
      <c r="K436" s="740"/>
      <c r="L436" s="740"/>
      <c r="M436" s="740"/>
      <c r="N436" s="740"/>
      <c r="O436" s="740"/>
      <c r="P436" s="740"/>
      <c r="Q436" s="740"/>
      <c r="R436" s="740"/>
      <c r="S436" s="740"/>
      <c r="T436" s="740"/>
      <c r="U436" s="740"/>
      <c r="V436" s="740"/>
      <c r="W436" s="740"/>
      <c r="X436" s="740"/>
      <c r="Y436" s="740"/>
      <c r="Z436" s="740"/>
      <c r="AA436" s="740"/>
      <c r="AB436" s="740"/>
      <c r="AC436" s="740"/>
      <c r="AD436" s="740"/>
      <c r="AE436" s="740"/>
      <c r="AF436" s="740"/>
      <c r="AG436" s="740"/>
      <c r="AH436" s="740"/>
      <c r="AI436" s="740"/>
      <c r="AJ436" s="740"/>
      <c r="AK436" s="740"/>
      <c r="AL436" s="740"/>
    </row>
    <row r="437" spans="6:38" ht="15.75" customHeight="1">
      <c r="F437" s="740"/>
      <c r="G437" s="740"/>
      <c r="H437" s="740"/>
      <c r="I437" s="740"/>
      <c r="J437" s="740"/>
      <c r="K437" s="740"/>
      <c r="L437" s="740"/>
      <c r="M437" s="740"/>
      <c r="N437" s="740"/>
      <c r="O437" s="740"/>
      <c r="P437" s="740"/>
      <c r="Q437" s="740"/>
      <c r="R437" s="740"/>
      <c r="S437" s="740"/>
      <c r="T437" s="740"/>
      <c r="U437" s="740"/>
      <c r="V437" s="740"/>
      <c r="W437" s="740"/>
      <c r="X437" s="740"/>
      <c r="Y437" s="740"/>
      <c r="Z437" s="740"/>
      <c r="AA437" s="740"/>
      <c r="AB437" s="740"/>
      <c r="AC437" s="740"/>
      <c r="AD437" s="740"/>
      <c r="AE437" s="740"/>
      <c r="AF437" s="740"/>
      <c r="AG437" s="740"/>
      <c r="AH437" s="740"/>
      <c r="AI437" s="740"/>
      <c r="AJ437" s="740"/>
      <c r="AK437" s="740"/>
      <c r="AL437" s="740"/>
    </row>
    <row r="438" spans="6:38" ht="15.75" customHeight="1">
      <c r="F438" s="740"/>
      <c r="G438" s="740"/>
      <c r="H438" s="740"/>
      <c r="I438" s="740"/>
      <c r="J438" s="740"/>
      <c r="K438" s="740"/>
      <c r="L438" s="740"/>
      <c r="M438" s="740"/>
      <c r="N438" s="740"/>
      <c r="O438" s="740"/>
      <c r="P438" s="740"/>
      <c r="Q438" s="740"/>
      <c r="R438" s="740"/>
      <c r="S438" s="740"/>
      <c r="T438" s="740"/>
      <c r="U438" s="740"/>
      <c r="V438" s="740"/>
      <c r="W438" s="740"/>
      <c r="X438" s="740"/>
      <c r="Y438" s="740"/>
      <c r="Z438" s="740"/>
      <c r="AA438" s="740"/>
      <c r="AB438" s="740"/>
      <c r="AC438" s="740"/>
      <c r="AD438" s="740"/>
      <c r="AE438" s="740"/>
      <c r="AF438" s="740"/>
      <c r="AG438" s="740"/>
      <c r="AH438" s="740"/>
      <c r="AI438" s="740"/>
      <c r="AJ438" s="740"/>
      <c r="AK438" s="740"/>
      <c r="AL438" s="740"/>
    </row>
    <row r="439" spans="6:38" ht="15.75" customHeight="1">
      <c r="F439" s="740"/>
      <c r="G439" s="740"/>
      <c r="H439" s="740"/>
      <c r="I439" s="740"/>
      <c r="J439" s="740"/>
      <c r="K439" s="740"/>
      <c r="L439" s="740"/>
      <c r="M439" s="740"/>
      <c r="N439" s="740"/>
      <c r="O439" s="740"/>
      <c r="P439" s="740"/>
      <c r="Q439" s="740"/>
      <c r="R439" s="740"/>
      <c r="S439" s="740"/>
      <c r="T439" s="740"/>
      <c r="U439" s="740"/>
      <c r="V439" s="740"/>
      <c r="W439" s="740"/>
      <c r="X439" s="740"/>
      <c r="Y439" s="740"/>
      <c r="Z439" s="740"/>
      <c r="AA439" s="740"/>
      <c r="AB439" s="740"/>
      <c r="AC439" s="740"/>
      <c r="AD439" s="740"/>
      <c r="AE439" s="740"/>
      <c r="AF439" s="740"/>
      <c r="AG439" s="740"/>
      <c r="AH439" s="740"/>
      <c r="AI439" s="740"/>
      <c r="AJ439" s="740"/>
      <c r="AK439" s="740"/>
      <c r="AL439" s="740"/>
    </row>
    <row r="440" ht="6" customHeight="1"/>
    <row r="441" spans="5:35" ht="15" customHeight="1">
      <c r="E441" s="1" t="s">
        <v>1394</v>
      </c>
      <c r="G441" s="1" t="s">
        <v>330</v>
      </c>
      <c r="H441" s="1" t="s">
        <v>326</v>
      </c>
      <c r="I441" s="1" t="s">
        <v>537</v>
      </c>
      <c r="J441" s="1" t="s">
        <v>331</v>
      </c>
      <c r="K441" s="1" t="s">
        <v>526</v>
      </c>
      <c r="L441" s="1" t="s">
        <v>527</v>
      </c>
      <c r="M441" s="1" t="s">
        <v>528</v>
      </c>
      <c r="N441" s="1" t="s">
        <v>529</v>
      </c>
      <c r="O441" s="1" t="s">
        <v>230</v>
      </c>
      <c r="P441" s="1" t="s">
        <v>538</v>
      </c>
      <c r="Q441" s="1" t="s">
        <v>539</v>
      </c>
      <c r="S441" s="738" t="str">
        <f>IF(OR($T$318="",$T$318="ー"),"※今期計画の実施項目ではないため、記載不要です。","")</f>
        <v>※今期計画の実施項目ではないため、記載不要です。</v>
      </c>
      <c r="T441" s="739"/>
      <c r="U441" s="739"/>
      <c r="V441" s="739"/>
      <c r="W441" s="739"/>
      <c r="X441" s="739"/>
      <c r="Y441" s="739"/>
      <c r="Z441" s="739"/>
      <c r="AA441" s="739"/>
      <c r="AB441" s="739"/>
      <c r="AC441" s="739"/>
      <c r="AD441" s="739"/>
      <c r="AE441" s="739"/>
      <c r="AF441" s="739"/>
      <c r="AG441" s="739"/>
      <c r="AH441" s="739"/>
      <c r="AI441" s="739"/>
    </row>
    <row r="442" spans="6:37" ht="45" customHeight="1">
      <c r="F442" s="906" t="s">
        <v>920</v>
      </c>
      <c r="G442" s="907"/>
      <c r="H442" s="907"/>
      <c r="I442" s="908"/>
      <c r="J442" s="1150">
        <f>IF(NOT(G320=""),G318&amp;"、"&amp;G320,IF(NOT(G318=0),G318,""))</f>
      </c>
      <c r="K442" s="1151"/>
      <c r="L442" s="1151"/>
      <c r="M442" s="1151"/>
      <c r="N442" s="1151"/>
      <c r="O442" s="1151"/>
      <c r="P442" s="1151"/>
      <c r="Q442" s="1151"/>
      <c r="R442" s="1151"/>
      <c r="S442" s="1151"/>
      <c r="T442" s="1151"/>
      <c r="U442" s="1151"/>
      <c r="V442" s="1151"/>
      <c r="W442" s="1151"/>
      <c r="X442" s="1151"/>
      <c r="Y442" s="1151"/>
      <c r="Z442" s="1151"/>
      <c r="AA442" s="1151"/>
      <c r="AB442" s="1151"/>
      <c r="AC442" s="1151"/>
      <c r="AD442" s="1151"/>
      <c r="AE442" s="1151"/>
      <c r="AF442" s="1151"/>
      <c r="AG442" s="1151"/>
      <c r="AH442" s="1151"/>
      <c r="AI442" s="1151"/>
      <c r="AJ442" s="1151"/>
      <c r="AK442" s="1152"/>
    </row>
    <row r="443" spans="6:37" ht="15" customHeight="1">
      <c r="F443" s="749" t="s">
        <v>917</v>
      </c>
      <c r="G443" s="750"/>
      <c r="H443" s="750"/>
      <c r="I443" s="751"/>
      <c r="J443" s="749" t="s">
        <v>918</v>
      </c>
      <c r="K443" s="750"/>
      <c r="L443" s="750"/>
      <c r="M443" s="750"/>
      <c r="N443" s="750"/>
      <c r="O443" s="750"/>
      <c r="P443" s="750"/>
      <c r="Q443" s="750"/>
      <c r="R443" s="750"/>
      <c r="S443" s="750"/>
      <c r="T443" s="750"/>
      <c r="U443" s="750"/>
      <c r="V443" s="751"/>
      <c r="W443" s="749" t="s">
        <v>919</v>
      </c>
      <c r="X443" s="750"/>
      <c r="Y443" s="750"/>
      <c r="Z443" s="750"/>
      <c r="AA443" s="750"/>
      <c r="AB443" s="750"/>
      <c r="AC443" s="750"/>
      <c r="AD443" s="750"/>
      <c r="AE443" s="750"/>
      <c r="AF443" s="750"/>
      <c r="AG443" s="750"/>
      <c r="AH443" s="750"/>
      <c r="AI443" s="750"/>
      <c r="AJ443" s="750"/>
      <c r="AK443" s="751"/>
    </row>
    <row r="444" spans="6:37" ht="30" customHeight="1">
      <c r="F444" s="752" t="str">
        <f>+F430</f>
        <v>１年次（R）</v>
      </c>
      <c r="G444" s="753"/>
      <c r="H444" s="753"/>
      <c r="I444" s="754"/>
      <c r="J444" s="746"/>
      <c r="K444" s="747"/>
      <c r="L444" s="747"/>
      <c r="M444" s="747"/>
      <c r="N444" s="747"/>
      <c r="O444" s="747"/>
      <c r="P444" s="747"/>
      <c r="Q444" s="747"/>
      <c r="R444" s="747"/>
      <c r="S444" s="747"/>
      <c r="T444" s="747"/>
      <c r="U444" s="747"/>
      <c r="V444" s="748"/>
      <c r="W444" s="746"/>
      <c r="X444" s="747"/>
      <c r="Y444" s="747"/>
      <c r="Z444" s="747"/>
      <c r="AA444" s="747"/>
      <c r="AB444" s="747"/>
      <c r="AC444" s="747"/>
      <c r="AD444" s="747"/>
      <c r="AE444" s="747"/>
      <c r="AF444" s="747"/>
      <c r="AG444" s="747"/>
      <c r="AH444" s="747"/>
      <c r="AI444" s="747"/>
      <c r="AJ444" s="747"/>
      <c r="AK444" s="748"/>
    </row>
    <row r="445" spans="6:37" ht="30" customHeight="1">
      <c r="F445" s="752" t="str">
        <f>+F431</f>
        <v>２年次（R）</v>
      </c>
      <c r="G445" s="753"/>
      <c r="H445" s="753"/>
      <c r="I445" s="754"/>
      <c r="J445" s="746"/>
      <c r="K445" s="747"/>
      <c r="L445" s="747"/>
      <c r="M445" s="747"/>
      <c r="N445" s="747"/>
      <c r="O445" s="747"/>
      <c r="P445" s="747"/>
      <c r="Q445" s="747"/>
      <c r="R445" s="747"/>
      <c r="S445" s="747"/>
      <c r="T445" s="747"/>
      <c r="U445" s="747"/>
      <c r="V445" s="748"/>
      <c r="W445" s="746"/>
      <c r="X445" s="747"/>
      <c r="Y445" s="747"/>
      <c r="Z445" s="747"/>
      <c r="AA445" s="747"/>
      <c r="AB445" s="747"/>
      <c r="AC445" s="747"/>
      <c r="AD445" s="747"/>
      <c r="AE445" s="747"/>
      <c r="AF445" s="747"/>
      <c r="AG445" s="747"/>
      <c r="AH445" s="747"/>
      <c r="AI445" s="747"/>
      <c r="AJ445" s="747"/>
      <c r="AK445" s="748"/>
    </row>
    <row r="446" spans="6:37" ht="30" customHeight="1">
      <c r="F446" s="752" t="str">
        <f>+F432</f>
        <v>３年次（R）</v>
      </c>
      <c r="G446" s="753"/>
      <c r="H446" s="753"/>
      <c r="I446" s="754"/>
      <c r="J446" s="746"/>
      <c r="K446" s="747"/>
      <c r="L446" s="747"/>
      <c r="M446" s="747"/>
      <c r="N446" s="747"/>
      <c r="O446" s="747"/>
      <c r="P446" s="747"/>
      <c r="Q446" s="747"/>
      <c r="R446" s="747"/>
      <c r="S446" s="747"/>
      <c r="T446" s="747"/>
      <c r="U446" s="747"/>
      <c r="V446" s="748"/>
      <c r="W446" s="746"/>
      <c r="X446" s="747"/>
      <c r="Y446" s="747"/>
      <c r="Z446" s="747"/>
      <c r="AA446" s="747"/>
      <c r="AB446" s="747"/>
      <c r="AC446" s="747"/>
      <c r="AD446" s="747"/>
      <c r="AE446" s="747"/>
      <c r="AF446" s="747"/>
      <c r="AG446" s="747"/>
      <c r="AH446" s="747"/>
      <c r="AI446" s="747"/>
      <c r="AJ446" s="747"/>
      <c r="AK446" s="748"/>
    </row>
    <row r="447" spans="6:37" ht="30" customHeight="1">
      <c r="F447" s="752" t="str">
        <f>+F433</f>
        <v>４年次（R）</v>
      </c>
      <c r="G447" s="753"/>
      <c r="H447" s="753"/>
      <c r="I447" s="754"/>
      <c r="J447" s="746"/>
      <c r="K447" s="747"/>
      <c r="L447" s="747"/>
      <c r="M447" s="747"/>
      <c r="N447" s="747"/>
      <c r="O447" s="747"/>
      <c r="P447" s="747"/>
      <c r="Q447" s="747"/>
      <c r="R447" s="747"/>
      <c r="S447" s="747"/>
      <c r="T447" s="747"/>
      <c r="U447" s="747"/>
      <c r="V447" s="748"/>
      <c r="W447" s="746"/>
      <c r="X447" s="747"/>
      <c r="Y447" s="747"/>
      <c r="Z447" s="747"/>
      <c r="AA447" s="747"/>
      <c r="AB447" s="747"/>
      <c r="AC447" s="747"/>
      <c r="AD447" s="747"/>
      <c r="AE447" s="747"/>
      <c r="AF447" s="747"/>
      <c r="AG447" s="747"/>
      <c r="AH447" s="747"/>
      <c r="AI447" s="747"/>
      <c r="AJ447" s="747"/>
      <c r="AK447" s="748"/>
    </row>
    <row r="448" spans="6:37" ht="30" customHeight="1">
      <c r="F448" s="752" t="str">
        <f>+F434</f>
        <v>５年次（R）</v>
      </c>
      <c r="G448" s="753"/>
      <c r="H448" s="753"/>
      <c r="I448" s="754"/>
      <c r="J448" s="746"/>
      <c r="K448" s="747"/>
      <c r="L448" s="747"/>
      <c r="M448" s="747"/>
      <c r="N448" s="747"/>
      <c r="O448" s="747"/>
      <c r="P448" s="747"/>
      <c r="Q448" s="747"/>
      <c r="R448" s="747"/>
      <c r="S448" s="747"/>
      <c r="T448" s="747"/>
      <c r="U448" s="747"/>
      <c r="V448" s="748"/>
      <c r="W448" s="746"/>
      <c r="X448" s="747"/>
      <c r="Y448" s="747"/>
      <c r="Z448" s="747"/>
      <c r="AA448" s="747"/>
      <c r="AB448" s="747"/>
      <c r="AC448" s="747"/>
      <c r="AD448" s="747"/>
      <c r="AE448" s="747"/>
      <c r="AF448" s="747"/>
      <c r="AG448" s="747"/>
      <c r="AH448" s="747"/>
      <c r="AI448" s="747"/>
      <c r="AJ448" s="747"/>
      <c r="AK448" s="748"/>
    </row>
    <row r="449" spans="6:37" s="4" customFormat="1" ht="6" customHeight="1">
      <c r="F449" s="323"/>
      <c r="G449" s="323"/>
      <c r="H449" s="323"/>
      <c r="I449" s="323"/>
      <c r="J449" s="351"/>
      <c r="K449" s="351"/>
      <c r="L449" s="351"/>
      <c r="M449" s="351"/>
      <c r="N449" s="351"/>
      <c r="O449" s="351"/>
      <c r="P449" s="351"/>
      <c r="Q449" s="351"/>
      <c r="R449" s="351"/>
      <c r="S449" s="351"/>
      <c r="T449" s="351"/>
      <c r="U449" s="351"/>
      <c r="V449" s="351"/>
      <c r="W449" s="351"/>
      <c r="X449" s="351"/>
      <c r="Y449" s="351"/>
      <c r="Z449" s="351"/>
      <c r="AA449" s="351"/>
      <c r="AB449" s="351"/>
      <c r="AC449" s="351"/>
      <c r="AD449" s="351"/>
      <c r="AE449" s="351"/>
      <c r="AF449" s="351"/>
      <c r="AG449" s="351"/>
      <c r="AH449" s="351"/>
      <c r="AI449" s="351"/>
      <c r="AJ449" s="351"/>
      <c r="AK449" s="351"/>
    </row>
    <row r="450" spans="4:11" s="95" customFormat="1" ht="15" customHeight="1">
      <c r="D450" s="95" t="s">
        <v>332</v>
      </c>
      <c r="F450" s="95" t="s">
        <v>545</v>
      </c>
      <c r="G450" s="95" t="s">
        <v>510</v>
      </c>
      <c r="H450" s="95" t="s">
        <v>229</v>
      </c>
      <c r="I450" s="95" t="s">
        <v>778</v>
      </c>
      <c r="J450" s="95" t="s">
        <v>529</v>
      </c>
      <c r="K450" s="95" t="s">
        <v>791</v>
      </c>
    </row>
    <row r="451" ht="6" customHeight="1">
      <c r="A451" s="95"/>
    </row>
    <row r="452" spans="1:33" ht="15" customHeight="1">
      <c r="A452" s="95"/>
      <c r="E452" s="1" t="s">
        <v>333</v>
      </c>
      <c r="G452" s="1" t="s">
        <v>545</v>
      </c>
      <c r="H452" s="1" t="s">
        <v>510</v>
      </c>
      <c r="I452" s="1" t="s">
        <v>785</v>
      </c>
      <c r="J452" s="1" t="s">
        <v>229</v>
      </c>
      <c r="K452" s="1" t="s">
        <v>916</v>
      </c>
      <c r="L452" s="1" t="s">
        <v>543</v>
      </c>
      <c r="M452" s="1" t="s">
        <v>927</v>
      </c>
      <c r="N452" s="1" t="s">
        <v>517</v>
      </c>
      <c r="O452" s="1" t="s">
        <v>516</v>
      </c>
      <c r="Q452" s="738" t="str">
        <f>IF(OR($AJ$311="",$AJ$311="ー"),"※今期計画の実施項目ではないため、記載不要です。","")</f>
        <v>※今期計画の実施項目ではないため、記載不要です。</v>
      </c>
      <c r="R452" s="739"/>
      <c r="S452" s="739"/>
      <c r="T452" s="739"/>
      <c r="U452" s="739"/>
      <c r="V452" s="739"/>
      <c r="W452" s="739"/>
      <c r="X452" s="739"/>
      <c r="Y452" s="739"/>
      <c r="Z452" s="739"/>
      <c r="AA452" s="739"/>
      <c r="AB452" s="739"/>
      <c r="AC452" s="739"/>
      <c r="AD452" s="739"/>
      <c r="AE452" s="739"/>
      <c r="AF452" s="739"/>
      <c r="AG452" s="739"/>
    </row>
    <row r="453" spans="6:37" ht="45" customHeight="1">
      <c r="F453" s="997" t="s">
        <v>920</v>
      </c>
      <c r="G453" s="998"/>
      <c r="H453" s="998"/>
      <c r="I453" s="999"/>
      <c r="J453" s="746"/>
      <c r="K453" s="747"/>
      <c r="L453" s="747"/>
      <c r="M453" s="747"/>
      <c r="N453" s="747"/>
      <c r="O453" s="747"/>
      <c r="P453" s="747"/>
      <c r="Q453" s="747"/>
      <c r="R453" s="747"/>
      <c r="S453" s="747"/>
      <c r="T453" s="747"/>
      <c r="U453" s="747"/>
      <c r="V453" s="747"/>
      <c r="W453" s="747"/>
      <c r="X453" s="747"/>
      <c r="Y453" s="747"/>
      <c r="Z453" s="747"/>
      <c r="AA453" s="747"/>
      <c r="AB453" s="747"/>
      <c r="AC453" s="747"/>
      <c r="AD453" s="747"/>
      <c r="AE453" s="747"/>
      <c r="AF453" s="747"/>
      <c r="AG453" s="747"/>
      <c r="AH453" s="747"/>
      <c r="AI453" s="747"/>
      <c r="AJ453" s="747"/>
      <c r="AK453" s="748"/>
    </row>
    <row r="454" spans="6:37" ht="15" customHeight="1">
      <c r="F454" s="749" t="s">
        <v>917</v>
      </c>
      <c r="G454" s="750"/>
      <c r="H454" s="750"/>
      <c r="I454" s="751"/>
      <c r="J454" s="749" t="s">
        <v>918</v>
      </c>
      <c r="K454" s="750"/>
      <c r="L454" s="750"/>
      <c r="M454" s="750"/>
      <c r="N454" s="750"/>
      <c r="O454" s="750"/>
      <c r="P454" s="750"/>
      <c r="Q454" s="750"/>
      <c r="R454" s="750"/>
      <c r="S454" s="750"/>
      <c r="T454" s="750"/>
      <c r="U454" s="750"/>
      <c r="V454" s="751"/>
      <c r="W454" s="749" t="s">
        <v>919</v>
      </c>
      <c r="X454" s="750"/>
      <c r="Y454" s="750"/>
      <c r="Z454" s="750"/>
      <c r="AA454" s="750"/>
      <c r="AB454" s="750"/>
      <c r="AC454" s="750"/>
      <c r="AD454" s="750"/>
      <c r="AE454" s="750"/>
      <c r="AF454" s="750"/>
      <c r="AG454" s="750"/>
      <c r="AH454" s="750"/>
      <c r="AI454" s="750"/>
      <c r="AJ454" s="750"/>
      <c r="AK454" s="751"/>
    </row>
    <row r="455" spans="6:37" ht="30" customHeight="1">
      <c r="F455" s="752" t="str">
        <f>+F444</f>
        <v>１年次（R）</v>
      </c>
      <c r="G455" s="753"/>
      <c r="H455" s="753"/>
      <c r="I455" s="754"/>
      <c r="J455" s="746"/>
      <c r="K455" s="747"/>
      <c r="L455" s="747"/>
      <c r="M455" s="747"/>
      <c r="N455" s="747"/>
      <c r="O455" s="747"/>
      <c r="P455" s="747"/>
      <c r="Q455" s="747"/>
      <c r="R455" s="747"/>
      <c r="S455" s="747"/>
      <c r="T455" s="747"/>
      <c r="U455" s="747"/>
      <c r="V455" s="748"/>
      <c r="W455" s="746"/>
      <c r="X455" s="747"/>
      <c r="Y455" s="747"/>
      <c r="Z455" s="747"/>
      <c r="AA455" s="747"/>
      <c r="AB455" s="747"/>
      <c r="AC455" s="747"/>
      <c r="AD455" s="747"/>
      <c r="AE455" s="747"/>
      <c r="AF455" s="747"/>
      <c r="AG455" s="747"/>
      <c r="AH455" s="747"/>
      <c r="AI455" s="747"/>
      <c r="AJ455" s="747"/>
      <c r="AK455" s="748"/>
    </row>
    <row r="456" spans="6:37" ht="30" customHeight="1">
      <c r="F456" s="752" t="str">
        <f>+F445</f>
        <v>２年次（R）</v>
      </c>
      <c r="G456" s="753"/>
      <c r="H456" s="753"/>
      <c r="I456" s="754"/>
      <c r="J456" s="746"/>
      <c r="K456" s="747"/>
      <c r="L456" s="747"/>
      <c r="M456" s="747"/>
      <c r="N456" s="747"/>
      <c r="O456" s="747"/>
      <c r="P456" s="747"/>
      <c r="Q456" s="747"/>
      <c r="R456" s="747"/>
      <c r="S456" s="747"/>
      <c r="T456" s="747"/>
      <c r="U456" s="747"/>
      <c r="V456" s="748"/>
      <c r="W456" s="746"/>
      <c r="X456" s="747"/>
      <c r="Y456" s="747"/>
      <c r="Z456" s="747"/>
      <c r="AA456" s="747"/>
      <c r="AB456" s="747"/>
      <c r="AC456" s="747"/>
      <c r="AD456" s="747"/>
      <c r="AE456" s="747"/>
      <c r="AF456" s="747"/>
      <c r="AG456" s="747"/>
      <c r="AH456" s="747"/>
      <c r="AI456" s="747"/>
      <c r="AJ456" s="747"/>
      <c r="AK456" s="748"/>
    </row>
    <row r="457" spans="6:37" ht="30" customHeight="1">
      <c r="F457" s="752" t="str">
        <f>+F446</f>
        <v>３年次（R）</v>
      </c>
      <c r="G457" s="753"/>
      <c r="H457" s="753"/>
      <c r="I457" s="754"/>
      <c r="J457" s="746"/>
      <c r="K457" s="747"/>
      <c r="L457" s="747"/>
      <c r="M457" s="747"/>
      <c r="N457" s="747"/>
      <c r="O457" s="747"/>
      <c r="P457" s="747"/>
      <c r="Q457" s="747"/>
      <c r="R457" s="747"/>
      <c r="S457" s="747"/>
      <c r="T457" s="747"/>
      <c r="U457" s="747"/>
      <c r="V457" s="748"/>
      <c r="W457" s="746"/>
      <c r="X457" s="747"/>
      <c r="Y457" s="747"/>
      <c r="Z457" s="747"/>
      <c r="AA457" s="747"/>
      <c r="AB457" s="747"/>
      <c r="AC457" s="747"/>
      <c r="AD457" s="747"/>
      <c r="AE457" s="747"/>
      <c r="AF457" s="747"/>
      <c r="AG457" s="747"/>
      <c r="AH457" s="747"/>
      <c r="AI457" s="747"/>
      <c r="AJ457" s="747"/>
      <c r="AK457" s="748"/>
    </row>
    <row r="458" spans="6:37" ht="30" customHeight="1">
      <c r="F458" s="752" t="str">
        <f>+F447</f>
        <v>４年次（R）</v>
      </c>
      <c r="G458" s="753"/>
      <c r="H458" s="753"/>
      <c r="I458" s="754"/>
      <c r="J458" s="746"/>
      <c r="K458" s="747"/>
      <c r="L458" s="747"/>
      <c r="M458" s="747"/>
      <c r="N458" s="747"/>
      <c r="O458" s="747"/>
      <c r="P458" s="747"/>
      <c r="Q458" s="747"/>
      <c r="R458" s="747"/>
      <c r="S458" s="747"/>
      <c r="T458" s="747"/>
      <c r="U458" s="747"/>
      <c r="V458" s="748"/>
      <c r="W458" s="746"/>
      <c r="X458" s="747"/>
      <c r="Y458" s="747"/>
      <c r="Z458" s="747"/>
      <c r="AA458" s="747"/>
      <c r="AB458" s="747"/>
      <c r="AC458" s="747"/>
      <c r="AD458" s="747"/>
      <c r="AE458" s="747"/>
      <c r="AF458" s="747"/>
      <c r="AG458" s="747"/>
      <c r="AH458" s="747"/>
      <c r="AI458" s="747"/>
      <c r="AJ458" s="747"/>
      <c r="AK458" s="748"/>
    </row>
    <row r="459" spans="6:37" ht="30" customHeight="1">
      <c r="F459" s="752" t="str">
        <f>+F448</f>
        <v>５年次（R）</v>
      </c>
      <c r="G459" s="753"/>
      <c r="H459" s="753"/>
      <c r="I459" s="754"/>
      <c r="J459" s="746"/>
      <c r="K459" s="747"/>
      <c r="L459" s="747"/>
      <c r="M459" s="747"/>
      <c r="N459" s="747"/>
      <c r="O459" s="747"/>
      <c r="P459" s="747"/>
      <c r="Q459" s="747"/>
      <c r="R459" s="747"/>
      <c r="S459" s="747"/>
      <c r="T459" s="747"/>
      <c r="U459" s="747"/>
      <c r="V459" s="748"/>
      <c r="W459" s="746"/>
      <c r="X459" s="747"/>
      <c r="Y459" s="747"/>
      <c r="Z459" s="747"/>
      <c r="AA459" s="747"/>
      <c r="AB459" s="747"/>
      <c r="AC459" s="747"/>
      <c r="AD459" s="747"/>
      <c r="AE459" s="747"/>
      <c r="AF459" s="747"/>
      <c r="AG459" s="747"/>
      <c r="AH459" s="747"/>
      <c r="AI459" s="747"/>
      <c r="AJ459" s="747"/>
      <c r="AK459" s="748"/>
    </row>
    <row r="460" spans="6:37" ht="15" customHeight="1">
      <c r="F460" s="67" t="s">
        <v>947</v>
      </c>
      <c r="G460" s="653"/>
      <c r="H460" s="653"/>
      <c r="I460" s="653"/>
      <c r="J460" s="653"/>
      <c r="K460" s="653"/>
      <c r="L460" s="653"/>
      <c r="M460" s="653"/>
      <c r="N460" s="653"/>
      <c r="O460" s="653"/>
      <c r="P460" s="653"/>
      <c r="Q460" s="653"/>
      <c r="R460" s="653"/>
      <c r="S460" s="653"/>
      <c r="T460" s="653"/>
      <c r="U460" s="653"/>
      <c r="V460" s="653"/>
      <c r="W460" s="653"/>
      <c r="X460" s="653"/>
      <c r="Y460" s="653"/>
      <c r="Z460" s="653"/>
      <c r="AA460" s="653"/>
      <c r="AB460" s="653"/>
      <c r="AC460" s="653"/>
      <c r="AD460" s="653"/>
      <c r="AE460" s="653"/>
      <c r="AF460" s="653"/>
      <c r="AG460" s="653"/>
      <c r="AH460" s="653"/>
      <c r="AI460" s="653"/>
      <c r="AJ460" s="653"/>
      <c r="AK460" s="653"/>
    </row>
    <row r="461" spans="6:38" ht="15" customHeight="1">
      <c r="F461" s="740" t="s">
        <v>1390</v>
      </c>
      <c r="G461" s="740"/>
      <c r="H461" s="740"/>
      <c r="I461" s="740"/>
      <c r="J461" s="740"/>
      <c r="K461" s="740"/>
      <c r="L461" s="740"/>
      <c r="M461" s="740"/>
      <c r="N461" s="740"/>
      <c r="O461" s="740"/>
      <c r="P461" s="740"/>
      <c r="Q461" s="740"/>
      <c r="R461" s="740"/>
      <c r="S461" s="740"/>
      <c r="T461" s="740"/>
      <c r="U461" s="740"/>
      <c r="V461" s="740"/>
      <c r="W461" s="740"/>
      <c r="X461" s="740"/>
      <c r="Y461" s="740"/>
      <c r="Z461" s="740"/>
      <c r="AA461" s="740"/>
      <c r="AB461" s="740"/>
      <c r="AC461" s="740"/>
      <c r="AD461" s="740"/>
      <c r="AE461" s="740"/>
      <c r="AF461" s="740"/>
      <c r="AG461" s="740"/>
      <c r="AH461" s="740"/>
      <c r="AI461" s="740"/>
      <c r="AJ461" s="740"/>
      <c r="AK461" s="740"/>
      <c r="AL461" s="740"/>
    </row>
    <row r="462" spans="6:38" ht="15" customHeight="1">
      <c r="F462" s="740"/>
      <c r="G462" s="740"/>
      <c r="H462" s="740"/>
      <c r="I462" s="740"/>
      <c r="J462" s="740"/>
      <c r="K462" s="740"/>
      <c r="L462" s="740"/>
      <c r="M462" s="740"/>
      <c r="N462" s="740"/>
      <c r="O462" s="740"/>
      <c r="P462" s="740"/>
      <c r="Q462" s="740"/>
      <c r="R462" s="740"/>
      <c r="S462" s="740"/>
      <c r="T462" s="740"/>
      <c r="U462" s="740"/>
      <c r="V462" s="740"/>
      <c r="W462" s="740"/>
      <c r="X462" s="740"/>
      <c r="Y462" s="740"/>
      <c r="Z462" s="740"/>
      <c r="AA462" s="740"/>
      <c r="AB462" s="740"/>
      <c r="AC462" s="740"/>
      <c r="AD462" s="740"/>
      <c r="AE462" s="740"/>
      <c r="AF462" s="740"/>
      <c r="AG462" s="740"/>
      <c r="AH462" s="740"/>
      <c r="AI462" s="740"/>
      <c r="AJ462" s="740"/>
      <c r="AK462" s="740"/>
      <c r="AL462" s="740"/>
    </row>
    <row r="463" ht="6" customHeight="1"/>
    <row r="464" spans="6:36" ht="15" customHeight="1">
      <c r="F464" s="1" t="s">
        <v>334</v>
      </c>
      <c r="H464" s="1" t="s">
        <v>545</v>
      </c>
      <c r="I464" s="1" t="s">
        <v>510</v>
      </c>
      <c r="J464" s="1" t="s">
        <v>229</v>
      </c>
      <c r="K464" s="1" t="s">
        <v>790</v>
      </c>
      <c r="L464" s="1" t="s">
        <v>518</v>
      </c>
      <c r="M464" s="1" t="s">
        <v>823</v>
      </c>
      <c r="N464" s="1" t="s">
        <v>335</v>
      </c>
      <c r="O464" s="1" t="s">
        <v>545</v>
      </c>
      <c r="P464" s="1" t="s">
        <v>510</v>
      </c>
      <c r="Q464" s="1" t="s">
        <v>523</v>
      </c>
      <c r="R464" s="1" t="s">
        <v>792</v>
      </c>
      <c r="T464" s="739"/>
      <c r="U464" s="739"/>
      <c r="V464" s="739"/>
      <c r="W464" s="739"/>
      <c r="X464" s="739"/>
      <c r="Y464" s="739"/>
      <c r="Z464" s="739"/>
      <c r="AA464" s="739"/>
      <c r="AB464" s="739"/>
      <c r="AC464" s="739"/>
      <c r="AD464" s="739"/>
      <c r="AE464" s="739"/>
      <c r="AF464" s="739"/>
      <c r="AG464" s="739"/>
      <c r="AH464" s="739"/>
      <c r="AI464" s="739"/>
      <c r="AJ464" s="739"/>
    </row>
    <row r="465" spans="6:37" ht="15" customHeight="1">
      <c r="F465" s="749" t="s">
        <v>830</v>
      </c>
      <c r="G465" s="750"/>
      <c r="H465" s="750"/>
      <c r="I465" s="750"/>
      <c r="J465" s="750"/>
      <c r="K465" s="750"/>
      <c r="L465" s="751"/>
      <c r="M465" s="749" t="s">
        <v>928</v>
      </c>
      <c r="N465" s="750"/>
      <c r="O465" s="750"/>
      <c r="P465" s="750"/>
      <c r="Q465" s="750"/>
      <c r="R465" s="750"/>
      <c r="S465" s="750"/>
      <c r="T465" s="750"/>
      <c r="U465" s="750"/>
      <c r="V465" s="751"/>
      <c r="W465" s="900" t="s">
        <v>929</v>
      </c>
      <c r="X465" s="1141"/>
      <c r="Y465" s="1141"/>
      <c r="Z465" s="1141"/>
      <c r="AA465" s="1141"/>
      <c r="AB465" s="1141"/>
      <c r="AC465" s="1141"/>
      <c r="AD465" s="1142"/>
      <c r="AE465" s="900" t="s">
        <v>909</v>
      </c>
      <c r="AF465" s="1141"/>
      <c r="AG465" s="1141"/>
      <c r="AH465" s="1141"/>
      <c r="AI465" s="1141"/>
      <c r="AJ465" s="1141"/>
      <c r="AK465" s="1142"/>
    </row>
    <row r="466" spans="6:37" ht="45" customHeight="1">
      <c r="F466" s="759" t="s">
        <v>1370</v>
      </c>
      <c r="G466" s="760"/>
      <c r="H466" s="760"/>
      <c r="I466" s="760"/>
      <c r="J466" s="760"/>
      <c r="K466" s="760"/>
      <c r="L466" s="761"/>
      <c r="M466" s="1088"/>
      <c r="N466" s="1089"/>
      <c r="O466" s="1089"/>
      <c r="P466" s="1089"/>
      <c r="Q466" s="1089"/>
      <c r="R466" s="1089"/>
      <c r="S466" s="1089"/>
      <c r="T466" s="1089"/>
      <c r="U466" s="1089"/>
      <c r="V466" s="1090"/>
      <c r="W466" s="1088"/>
      <c r="X466" s="1089"/>
      <c r="Y466" s="1089"/>
      <c r="Z466" s="1089"/>
      <c r="AA466" s="1089"/>
      <c r="AB466" s="1089"/>
      <c r="AC466" s="1089"/>
      <c r="AD466" s="1090"/>
      <c r="AE466" s="1088"/>
      <c r="AF466" s="1089"/>
      <c r="AG466" s="1089"/>
      <c r="AH466" s="1089"/>
      <c r="AI466" s="1089"/>
      <c r="AJ466" s="1089"/>
      <c r="AK466" s="1090"/>
    </row>
    <row r="467" spans="6:37" ht="45" customHeight="1">
      <c r="F467" s="759" t="s">
        <v>1371</v>
      </c>
      <c r="G467" s="760"/>
      <c r="H467" s="760"/>
      <c r="I467" s="760"/>
      <c r="J467" s="760"/>
      <c r="K467" s="760"/>
      <c r="L467" s="761"/>
      <c r="M467" s="746"/>
      <c r="N467" s="747"/>
      <c r="O467" s="747"/>
      <c r="P467" s="747"/>
      <c r="Q467" s="747"/>
      <c r="R467" s="747"/>
      <c r="S467" s="747"/>
      <c r="T467" s="747"/>
      <c r="U467" s="747"/>
      <c r="V467" s="748"/>
      <c r="W467" s="1088"/>
      <c r="X467" s="1089"/>
      <c r="Y467" s="1089"/>
      <c r="Z467" s="1089"/>
      <c r="AA467" s="1089"/>
      <c r="AB467" s="1089"/>
      <c r="AC467" s="1089"/>
      <c r="AD467" s="1090"/>
      <c r="AE467" s="1088"/>
      <c r="AF467" s="1089"/>
      <c r="AG467" s="1089"/>
      <c r="AH467" s="1089"/>
      <c r="AI467" s="1089"/>
      <c r="AJ467" s="1089"/>
      <c r="AK467" s="1090"/>
    </row>
    <row r="468" spans="6:37" ht="45" customHeight="1">
      <c r="F468" s="759" t="s">
        <v>1368</v>
      </c>
      <c r="G468" s="760"/>
      <c r="H468" s="760"/>
      <c r="I468" s="760"/>
      <c r="J468" s="760"/>
      <c r="K468" s="760"/>
      <c r="L468" s="761"/>
      <c r="M468" s="746"/>
      <c r="N468" s="747"/>
      <c r="O468" s="747"/>
      <c r="P468" s="747"/>
      <c r="Q468" s="747"/>
      <c r="R468" s="747"/>
      <c r="S468" s="747"/>
      <c r="T468" s="747"/>
      <c r="U468" s="747"/>
      <c r="V468" s="748"/>
      <c r="W468" s="1088"/>
      <c r="X468" s="1089"/>
      <c r="Y468" s="1089"/>
      <c r="Z468" s="1089"/>
      <c r="AA468" s="1089"/>
      <c r="AB468" s="1089"/>
      <c r="AC468" s="1089"/>
      <c r="AD468" s="1090"/>
      <c r="AE468" s="1088"/>
      <c r="AF468" s="1089"/>
      <c r="AG468" s="1089"/>
      <c r="AH468" s="1089"/>
      <c r="AI468" s="1089"/>
      <c r="AJ468" s="1089"/>
      <c r="AK468" s="1090"/>
    </row>
    <row r="469" ht="15" customHeight="1">
      <c r="F469" s="67" t="s">
        <v>947</v>
      </c>
    </row>
    <row r="470" spans="7:38" ht="15" customHeight="1">
      <c r="G470" s="740" t="s">
        <v>336</v>
      </c>
      <c r="H470" s="740"/>
      <c r="I470" s="740"/>
      <c r="J470" s="740"/>
      <c r="K470" s="740"/>
      <c r="L470" s="740"/>
      <c r="M470" s="740"/>
      <c r="N470" s="740"/>
      <c r="O470" s="740"/>
      <c r="P470" s="740"/>
      <c r="Q470" s="740"/>
      <c r="R470" s="740"/>
      <c r="S470" s="740"/>
      <c r="T470" s="740"/>
      <c r="U470" s="740"/>
      <c r="V470" s="740"/>
      <c r="W470" s="740"/>
      <c r="X470" s="740"/>
      <c r="Y470" s="740"/>
      <c r="Z470" s="740"/>
      <c r="AA470" s="740"/>
      <c r="AB470" s="740"/>
      <c r="AC470" s="740"/>
      <c r="AD470" s="740"/>
      <c r="AE470" s="740"/>
      <c r="AF470" s="740"/>
      <c r="AG470" s="740"/>
      <c r="AH470" s="740"/>
      <c r="AI470" s="740"/>
      <c r="AJ470" s="740"/>
      <c r="AK470" s="740"/>
      <c r="AL470" s="740"/>
    </row>
    <row r="471" spans="7:38" ht="15" customHeight="1">
      <c r="G471" s="740"/>
      <c r="H471" s="740"/>
      <c r="I471" s="740"/>
      <c r="J471" s="740"/>
      <c r="K471" s="740"/>
      <c r="L471" s="740"/>
      <c r="M471" s="740"/>
      <c r="N471" s="740"/>
      <c r="O471" s="740"/>
      <c r="P471" s="740"/>
      <c r="Q471" s="740"/>
      <c r="R471" s="740"/>
      <c r="S471" s="740"/>
      <c r="T471" s="740"/>
      <c r="U471" s="740"/>
      <c r="V471" s="740"/>
      <c r="W471" s="740"/>
      <c r="X471" s="740"/>
      <c r="Y471" s="740"/>
      <c r="Z471" s="740"/>
      <c r="AA471" s="740"/>
      <c r="AB471" s="740"/>
      <c r="AC471" s="740"/>
      <c r="AD471" s="740"/>
      <c r="AE471" s="740"/>
      <c r="AF471" s="740"/>
      <c r="AG471" s="740"/>
      <c r="AH471" s="740"/>
      <c r="AI471" s="740"/>
      <c r="AJ471" s="740"/>
      <c r="AK471" s="740"/>
      <c r="AL471" s="740"/>
    </row>
    <row r="472" spans="7:38" ht="15" customHeight="1">
      <c r="G472" s="740"/>
      <c r="H472" s="740"/>
      <c r="I472" s="740"/>
      <c r="J472" s="740"/>
      <c r="K472" s="740"/>
      <c r="L472" s="740"/>
      <c r="M472" s="740"/>
      <c r="N472" s="740"/>
      <c r="O472" s="740"/>
      <c r="P472" s="740"/>
      <c r="Q472" s="740"/>
      <c r="R472" s="740"/>
      <c r="S472" s="740"/>
      <c r="T472" s="740"/>
      <c r="U472" s="740"/>
      <c r="V472" s="740"/>
      <c r="W472" s="740"/>
      <c r="X472" s="740"/>
      <c r="Y472" s="740"/>
      <c r="Z472" s="740"/>
      <c r="AA472" s="740"/>
      <c r="AB472" s="740"/>
      <c r="AC472" s="740"/>
      <c r="AD472" s="740"/>
      <c r="AE472" s="740"/>
      <c r="AF472" s="740"/>
      <c r="AG472" s="740"/>
      <c r="AH472" s="740"/>
      <c r="AI472" s="740"/>
      <c r="AJ472" s="740"/>
      <c r="AK472" s="740"/>
      <c r="AL472" s="740"/>
    </row>
    <row r="473" ht="6" customHeight="1"/>
    <row r="474" spans="6:10" ht="15" customHeight="1">
      <c r="F474" s="1" t="s">
        <v>337</v>
      </c>
      <c r="H474" s="1" t="s">
        <v>545</v>
      </c>
      <c r="I474" s="1" t="s">
        <v>510</v>
      </c>
      <c r="J474" s="1" t="s">
        <v>785</v>
      </c>
    </row>
    <row r="475" spans="6:36" ht="30" customHeight="1">
      <c r="F475" s="1138" t="s">
        <v>910</v>
      </c>
      <c r="G475" s="1139"/>
      <c r="H475" s="1139"/>
      <c r="I475" s="1139"/>
      <c r="J475" s="1139"/>
      <c r="K475" s="1139"/>
      <c r="L475" s="1140"/>
      <c r="M475" s="1135" t="str">
        <f>+"基準年次"&amp;"（R"&amp;N337&amp;"）"</f>
        <v>基準年次（R）</v>
      </c>
      <c r="N475" s="1136"/>
      <c r="O475" s="1136"/>
      <c r="P475" s="1137"/>
      <c r="Q475" s="1135" t="str">
        <f>+"１年次"&amp;"（R"&amp;R337&amp;"）"</f>
        <v>１年次（R）</v>
      </c>
      <c r="R475" s="1136"/>
      <c r="S475" s="1136"/>
      <c r="T475" s="1137"/>
      <c r="U475" s="1135" t="str">
        <f>+"２年次"&amp;"（R"&amp;V337&amp;"）"</f>
        <v>２年次（R）</v>
      </c>
      <c r="V475" s="1136"/>
      <c r="W475" s="1136"/>
      <c r="X475" s="1137"/>
      <c r="Y475" s="1135" t="str">
        <f>+"３年次"&amp;"（R"&amp;Z337&amp;"）"</f>
        <v>３年次（R）</v>
      </c>
      <c r="Z475" s="1136"/>
      <c r="AA475" s="1136"/>
      <c r="AB475" s="1137"/>
      <c r="AC475" s="1135" t="str">
        <f>+"４年次"&amp;"（R"&amp;AD337&amp;"）"</f>
        <v>４年次（R）</v>
      </c>
      <c r="AD475" s="1136"/>
      <c r="AE475" s="1136"/>
      <c r="AF475" s="1137"/>
      <c r="AG475" s="1135" t="str">
        <f>+"目標年次"&amp;"（R"&amp;AH337&amp;"）"</f>
        <v>目標年次（R）</v>
      </c>
      <c r="AH475" s="1136"/>
      <c r="AI475" s="1136"/>
      <c r="AJ475" s="1137"/>
    </row>
    <row r="476" spans="6:36" ht="30" customHeight="1">
      <c r="F476" s="1097" t="s">
        <v>1392</v>
      </c>
      <c r="G476" s="1210" t="s">
        <v>930</v>
      </c>
      <c r="H476" s="1211"/>
      <c r="I476" s="1211"/>
      <c r="J476" s="1211"/>
      <c r="K476" s="1211"/>
      <c r="L476" s="1212"/>
      <c r="M476" s="1066">
        <f>IF(S150="","",S150+S151)</f>
      </c>
      <c r="N476" s="1067"/>
      <c r="O476" s="1067"/>
      <c r="P476" s="57" t="str">
        <f>SUBSTITUTE(W150,"（","")</f>
        <v>㎥</v>
      </c>
      <c r="Q476" s="1133"/>
      <c r="R476" s="1134"/>
      <c r="S476" s="1134"/>
      <c r="T476" s="57" t="str">
        <f aca="true" t="shared" si="4" ref="T476:T484">+P476</f>
        <v>㎥</v>
      </c>
      <c r="U476" s="1133"/>
      <c r="V476" s="1134"/>
      <c r="W476" s="1134"/>
      <c r="X476" s="57" t="str">
        <f aca="true" t="shared" si="5" ref="X476:X481">+T476</f>
        <v>㎥</v>
      </c>
      <c r="Y476" s="1133"/>
      <c r="Z476" s="1134"/>
      <c r="AA476" s="1134"/>
      <c r="AB476" s="57" t="str">
        <f aca="true" t="shared" si="6" ref="AB476:AB485">+T476</f>
        <v>㎥</v>
      </c>
      <c r="AC476" s="1133"/>
      <c r="AD476" s="1134"/>
      <c r="AE476" s="1134"/>
      <c r="AF476" s="57" t="str">
        <f aca="true" t="shared" si="7" ref="AF476:AF485">+T476</f>
        <v>㎥</v>
      </c>
      <c r="AG476" s="1133"/>
      <c r="AH476" s="1134"/>
      <c r="AI476" s="1134"/>
      <c r="AJ476" s="58" t="str">
        <f aca="true" t="shared" si="8" ref="AJ476:AJ486">+X476</f>
        <v>㎥</v>
      </c>
    </row>
    <row r="477" spans="6:36" ht="30" customHeight="1">
      <c r="F477" s="1098"/>
      <c r="G477" s="1210" t="s">
        <v>931</v>
      </c>
      <c r="H477" s="1211"/>
      <c r="I477" s="1211"/>
      <c r="J477" s="1211"/>
      <c r="K477" s="1211"/>
      <c r="L477" s="1212"/>
      <c r="M477" s="1066">
        <f>IF(S152="","",S152)</f>
      </c>
      <c r="N477" s="1067"/>
      <c r="O477" s="1067"/>
      <c r="P477" s="57" t="str">
        <f aca="true" t="shared" si="9" ref="P477:P486">SUBSTITUTE(W152,"（","")</f>
        <v>㎥</v>
      </c>
      <c r="Q477" s="1133"/>
      <c r="R477" s="1134"/>
      <c r="S477" s="1134"/>
      <c r="T477" s="57" t="str">
        <f t="shared" si="4"/>
        <v>㎥</v>
      </c>
      <c r="U477" s="1133"/>
      <c r="V477" s="1134"/>
      <c r="W477" s="1134"/>
      <c r="X477" s="57" t="str">
        <f t="shared" si="5"/>
        <v>㎥</v>
      </c>
      <c r="Y477" s="1133"/>
      <c r="Z477" s="1134"/>
      <c r="AA477" s="1134"/>
      <c r="AB477" s="57" t="str">
        <f t="shared" si="6"/>
        <v>㎥</v>
      </c>
      <c r="AC477" s="1133"/>
      <c r="AD477" s="1134"/>
      <c r="AE477" s="1134"/>
      <c r="AF477" s="57" t="str">
        <f t="shared" si="7"/>
        <v>㎥</v>
      </c>
      <c r="AG477" s="1133"/>
      <c r="AH477" s="1134"/>
      <c r="AI477" s="1134"/>
      <c r="AJ477" s="58" t="str">
        <f t="shared" si="8"/>
        <v>㎥</v>
      </c>
    </row>
    <row r="478" spans="6:36" ht="30" customHeight="1">
      <c r="F478" s="1099"/>
      <c r="G478" s="906" t="s">
        <v>1191</v>
      </c>
      <c r="H478" s="907"/>
      <c r="I478" s="907"/>
      <c r="J478" s="907"/>
      <c r="K478" s="907"/>
      <c r="L478" s="908"/>
      <c r="M478" s="1066">
        <f>IF(SUM(M476:O477)=0,"",SUM(M476:O477))</f>
      </c>
      <c r="N478" s="1067"/>
      <c r="O478" s="1067"/>
      <c r="P478" s="57" t="str">
        <f t="shared" si="9"/>
        <v>㎥</v>
      </c>
      <c r="Q478" s="1066">
        <f>IF(SUM(Q476:S477)=0,"",SUM(Q476:S477))</f>
      </c>
      <c r="R478" s="1067"/>
      <c r="S478" s="1067"/>
      <c r="T478" s="57" t="str">
        <f t="shared" si="4"/>
        <v>㎥</v>
      </c>
      <c r="U478" s="1066">
        <f>IF(SUM(U476:V477)=0,"",SUM(U476:V477))</f>
      </c>
      <c r="V478" s="1067"/>
      <c r="W478" s="1067"/>
      <c r="X478" s="57" t="str">
        <f t="shared" si="5"/>
        <v>㎥</v>
      </c>
      <c r="Y478" s="1066">
        <f>IF(SUM(Y476:Z477)=0,"",SUM(Y476:Z477))</f>
      </c>
      <c r="Z478" s="1067"/>
      <c r="AA478" s="1067"/>
      <c r="AB478" s="57" t="str">
        <f t="shared" si="6"/>
        <v>㎥</v>
      </c>
      <c r="AC478" s="1066">
        <f>IF(SUM(AC476:AD477)=0,"",SUM(AC476:AD477))</f>
      </c>
      <c r="AD478" s="1067"/>
      <c r="AE478" s="1067"/>
      <c r="AF478" s="57" t="str">
        <f t="shared" si="7"/>
        <v>㎥</v>
      </c>
      <c r="AG478" s="1066">
        <f>IF(SUM(AG476:AH477)=0,"",SUM(AG476:AH477))</f>
      </c>
      <c r="AH478" s="1067"/>
      <c r="AI478" s="1067"/>
      <c r="AJ478" s="58" t="str">
        <f t="shared" si="8"/>
        <v>㎥</v>
      </c>
    </row>
    <row r="479" spans="6:36" ht="15" customHeight="1">
      <c r="F479" s="1227" t="s">
        <v>1393</v>
      </c>
      <c r="G479" s="1210" t="s">
        <v>932</v>
      </c>
      <c r="H479" s="1211"/>
      <c r="I479" s="1211"/>
      <c r="J479" s="1211"/>
      <c r="K479" s="1211"/>
      <c r="L479" s="1212"/>
      <c r="M479" s="1075">
        <f aca="true" t="shared" si="10" ref="M479:M484">IF(S154="","",S154)</f>
      </c>
      <c r="N479" s="1076"/>
      <c r="O479" s="1076"/>
      <c r="P479" s="526" t="str">
        <f t="shared" si="9"/>
        <v>ha</v>
      </c>
      <c r="Q479" s="888"/>
      <c r="R479" s="1143"/>
      <c r="S479" s="1143"/>
      <c r="T479" s="526" t="str">
        <f t="shared" si="4"/>
        <v>ha</v>
      </c>
      <c r="U479" s="888"/>
      <c r="V479" s="1143"/>
      <c r="W479" s="1143"/>
      <c r="X479" s="526" t="str">
        <f t="shared" si="5"/>
        <v>ha</v>
      </c>
      <c r="Y479" s="888"/>
      <c r="Z479" s="1143"/>
      <c r="AA479" s="1143"/>
      <c r="AB479" s="526" t="str">
        <f t="shared" si="6"/>
        <v>ha</v>
      </c>
      <c r="AC479" s="888"/>
      <c r="AD479" s="1143"/>
      <c r="AE479" s="1143"/>
      <c r="AF479" s="526" t="str">
        <f t="shared" si="7"/>
        <v>ha</v>
      </c>
      <c r="AG479" s="888"/>
      <c r="AH479" s="1143"/>
      <c r="AI479" s="1143"/>
      <c r="AJ479" s="527" t="str">
        <f t="shared" si="8"/>
        <v>ha</v>
      </c>
    </row>
    <row r="480" spans="6:36" ht="15" customHeight="1">
      <c r="F480" s="1228"/>
      <c r="G480" s="1210" t="s">
        <v>933</v>
      </c>
      <c r="H480" s="1211"/>
      <c r="I480" s="1211"/>
      <c r="J480" s="1211"/>
      <c r="K480" s="1211"/>
      <c r="L480" s="1212"/>
      <c r="M480" s="1075">
        <f t="shared" si="10"/>
      </c>
      <c r="N480" s="1076"/>
      <c r="O480" s="1076"/>
      <c r="P480" s="526" t="str">
        <f t="shared" si="9"/>
        <v>ha</v>
      </c>
      <c r="Q480" s="888"/>
      <c r="R480" s="1143"/>
      <c r="S480" s="1143"/>
      <c r="T480" s="526" t="str">
        <f t="shared" si="4"/>
        <v>ha</v>
      </c>
      <c r="U480" s="888"/>
      <c r="V480" s="1143"/>
      <c r="W480" s="1143"/>
      <c r="X480" s="526" t="str">
        <f t="shared" si="5"/>
        <v>ha</v>
      </c>
      <c r="Y480" s="888"/>
      <c r="Z480" s="1143"/>
      <c r="AA480" s="1143"/>
      <c r="AB480" s="526" t="str">
        <f t="shared" si="6"/>
        <v>ha</v>
      </c>
      <c r="AC480" s="888"/>
      <c r="AD480" s="1143"/>
      <c r="AE480" s="1143"/>
      <c r="AF480" s="526" t="str">
        <f t="shared" si="7"/>
        <v>ha</v>
      </c>
      <c r="AG480" s="888"/>
      <c r="AH480" s="1143"/>
      <c r="AI480" s="1143"/>
      <c r="AJ480" s="527" t="str">
        <f t="shared" si="8"/>
        <v>ha</v>
      </c>
    </row>
    <row r="481" spans="6:36" ht="15" customHeight="1">
      <c r="F481" s="1228"/>
      <c r="G481" s="1097" t="s">
        <v>779</v>
      </c>
      <c r="H481" s="1145" t="str">
        <f>IF(N156="","",N156)</f>
        <v>(地拵え)</v>
      </c>
      <c r="I481" s="1146"/>
      <c r="J481" s="1146"/>
      <c r="K481" s="1146"/>
      <c r="L481" s="1147"/>
      <c r="M481" s="1075">
        <f t="shared" si="10"/>
      </c>
      <c r="N481" s="1076"/>
      <c r="O481" s="1076"/>
      <c r="P481" s="526" t="str">
        <f t="shared" si="9"/>
        <v>ha</v>
      </c>
      <c r="Q481" s="888"/>
      <c r="R481" s="1143"/>
      <c r="S481" s="1143"/>
      <c r="T481" s="526" t="str">
        <f t="shared" si="4"/>
        <v>ha</v>
      </c>
      <c r="U481" s="888"/>
      <c r="V481" s="1143"/>
      <c r="W481" s="1143"/>
      <c r="X481" s="526" t="str">
        <f t="shared" si="5"/>
        <v>ha</v>
      </c>
      <c r="Y481" s="888"/>
      <c r="Z481" s="1143"/>
      <c r="AA481" s="1143"/>
      <c r="AB481" s="526" t="str">
        <f t="shared" si="6"/>
        <v>ha</v>
      </c>
      <c r="AC481" s="888"/>
      <c r="AD481" s="1143"/>
      <c r="AE481" s="1143"/>
      <c r="AF481" s="526" t="str">
        <f t="shared" si="7"/>
        <v>ha</v>
      </c>
      <c r="AG481" s="888"/>
      <c r="AH481" s="1143"/>
      <c r="AI481" s="1143"/>
      <c r="AJ481" s="527" t="str">
        <f t="shared" si="8"/>
        <v>ha</v>
      </c>
    </row>
    <row r="482" spans="6:36" ht="15" customHeight="1">
      <c r="F482" s="1228"/>
      <c r="G482" s="1098"/>
      <c r="H482" s="1145" t="str">
        <f>IF(N157="","",N157)</f>
        <v>(除間伐)</v>
      </c>
      <c r="I482" s="1146"/>
      <c r="J482" s="1146"/>
      <c r="K482" s="1146"/>
      <c r="L482" s="1147"/>
      <c r="M482" s="1075">
        <f t="shared" si="10"/>
      </c>
      <c r="N482" s="1076"/>
      <c r="O482" s="1076"/>
      <c r="P482" s="526" t="str">
        <f t="shared" si="9"/>
        <v>ha</v>
      </c>
      <c r="Q482" s="888"/>
      <c r="R482" s="1143"/>
      <c r="S482" s="1143"/>
      <c r="T482" s="526" t="str">
        <f t="shared" si="4"/>
        <v>ha</v>
      </c>
      <c r="U482" s="888"/>
      <c r="V482" s="1143"/>
      <c r="W482" s="1143"/>
      <c r="X482" s="526" t="str">
        <f>+T482</f>
        <v>ha</v>
      </c>
      <c r="Y482" s="888"/>
      <c r="Z482" s="1143"/>
      <c r="AA482" s="1143"/>
      <c r="AB482" s="526" t="str">
        <f t="shared" si="6"/>
        <v>ha</v>
      </c>
      <c r="AC482" s="888"/>
      <c r="AD482" s="1143"/>
      <c r="AE482" s="1143"/>
      <c r="AF482" s="526" t="str">
        <f t="shared" si="7"/>
        <v>ha</v>
      </c>
      <c r="AG482" s="888"/>
      <c r="AH482" s="1143"/>
      <c r="AI482" s="1143"/>
      <c r="AJ482" s="527" t="str">
        <f t="shared" si="8"/>
        <v>ha</v>
      </c>
    </row>
    <row r="483" spans="6:36" ht="15" customHeight="1">
      <c r="F483" s="1228"/>
      <c r="G483" s="1098"/>
      <c r="H483" s="1145" t="str">
        <f>IF(N158="","",N158)</f>
        <v>(枝打ち)</v>
      </c>
      <c r="I483" s="1146"/>
      <c r="J483" s="1146"/>
      <c r="K483" s="1146"/>
      <c r="L483" s="1147"/>
      <c r="M483" s="1075">
        <f t="shared" si="10"/>
      </c>
      <c r="N483" s="1076"/>
      <c r="O483" s="1076"/>
      <c r="P483" s="526" t="str">
        <f t="shared" si="9"/>
        <v>ha</v>
      </c>
      <c r="Q483" s="888"/>
      <c r="R483" s="1143"/>
      <c r="S483" s="1143"/>
      <c r="T483" s="526" t="str">
        <f t="shared" si="4"/>
        <v>ha</v>
      </c>
      <c r="U483" s="888"/>
      <c r="V483" s="1143"/>
      <c r="W483" s="1143"/>
      <c r="X483" s="526" t="str">
        <f>+T483</f>
        <v>ha</v>
      </c>
      <c r="Y483" s="888"/>
      <c r="Z483" s="1143"/>
      <c r="AA483" s="1143"/>
      <c r="AB483" s="526" t="str">
        <f t="shared" si="6"/>
        <v>ha</v>
      </c>
      <c r="AC483" s="888"/>
      <c r="AD483" s="1143"/>
      <c r="AE483" s="1143"/>
      <c r="AF483" s="526" t="str">
        <f t="shared" si="7"/>
        <v>ha</v>
      </c>
      <c r="AG483" s="888"/>
      <c r="AH483" s="1143"/>
      <c r="AI483" s="1143"/>
      <c r="AJ483" s="527" t="str">
        <f t="shared" si="8"/>
        <v>ha</v>
      </c>
    </row>
    <row r="484" spans="6:36" ht="15" customHeight="1">
      <c r="F484" s="1228"/>
      <c r="G484" s="1099"/>
      <c r="H484" s="1145">
        <f>IF(N159="","",N159)</f>
      </c>
      <c r="I484" s="1146"/>
      <c r="J484" s="1146"/>
      <c r="K484" s="1146"/>
      <c r="L484" s="1147"/>
      <c r="M484" s="1075">
        <f t="shared" si="10"/>
      </c>
      <c r="N484" s="1076"/>
      <c r="O484" s="1076"/>
      <c r="P484" s="526" t="str">
        <f t="shared" si="9"/>
        <v>ha</v>
      </c>
      <c r="Q484" s="888"/>
      <c r="R484" s="1143"/>
      <c r="S484" s="1143"/>
      <c r="T484" s="526" t="str">
        <f t="shared" si="4"/>
        <v>ha</v>
      </c>
      <c r="U484" s="888"/>
      <c r="V484" s="1143"/>
      <c r="W484" s="1143"/>
      <c r="X484" s="526" t="str">
        <f>+T484</f>
        <v>ha</v>
      </c>
      <c r="Y484" s="888"/>
      <c r="Z484" s="1143"/>
      <c r="AA484" s="1143"/>
      <c r="AB484" s="526" t="str">
        <f t="shared" si="6"/>
        <v>ha</v>
      </c>
      <c r="AC484" s="888"/>
      <c r="AD484" s="1143"/>
      <c r="AE484" s="1143"/>
      <c r="AF484" s="526" t="str">
        <f t="shared" si="7"/>
        <v>ha</v>
      </c>
      <c r="AG484" s="888"/>
      <c r="AH484" s="1143"/>
      <c r="AI484" s="1143"/>
      <c r="AJ484" s="527" t="str">
        <f t="shared" si="8"/>
        <v>ha</v>
      </c>
    </row>
    <row r="485" spans="6:36" ht="15" customHeight="1">
      <c r="F485" s="1229"/>
      <c r="G485" s="906" t="s">
        <v>1191</v>
      </c>
      <c r="H485" s="907"/>
      <c r="I485" s="907"/>
      <c r="J485" s="907"/>
      <c r="K485" s="907"/>
      <c r="L485" s="908"/>
      <c r="M485" s="1075">
        <f>IF(SUMIF(P479:P484,"ha",M479:M484)=0,"",SUMIF(P479:P484,"ha",M479:M484))</f>
      </c>
      <c r="N485" s="1076"/>
      <c r="O485" s="1076"/>
      <c r="P485" s="526" t="str">
        <f t="shared" si="9"/>
        <v>ha</v>
      </c>
      <c r="Q485" s="903">
        <f>IF(SUMIF(T479:T484,"ha",Q479:Q484)=0,"",SUMIF(T479:T484,"ha",Q479:Q484))</f>
      </c>
      <c r="R485" s="1144"/>
      <c r="S485" s="1144"/>
      <c r="T485" s="526" t="str">
        <f>+P485</f>
        <v>ha</v>
      </c>
      <c r="U485" s="903">
        <f>IF(SUMIF(X479:X484,"ha",U479:U484)=0,"",SUMIF(X479:X484,"ha",U479:U484))</f>
      </c>
      <c r="V485" s="1144"/>
      <c r="W485" s="1144"/>
      <c r="X485" s="526" t="str">
        <f>+T485</f>
        <v>ha</v>
      </c>
      <c r="Y485" s="903">
        <f>IF(SUMIF(AB479:AB484,"ha",Y479:Y484)=0,"",SUMIF(AB479:AB484,"ha",Y479:Y484))</f>
      </c>
      <c r="Z485" s="1144"/>
      <c r="AA485" s="1144"/>
      <c r="AB485" s="526" t="str">
        <f t="shared" si="6"/>
        <v>ha</v>
      </c>
      <c r="AC485" s="903">
        <f>IF(SUMIF(AF479:AF484,"ha",AC479:AC484)=0,"",SUMIF(AF479:AF484,"ha",AC479:AC484))</f>
      </c>
      <c r="AD485" s="1144"/>
      <c r="AE485" s="1144"/>
      <c r="AF485" s="526" t="str">
        <f t="shared" si="7"/>
        <v>ha</v>
      </c>
      <c r="AG485" s="903">
        <f>IF(SUMIF(AJ479:AJ484,"ha",AG479:AG484)=0,"",SUMIF(AJ479:AJ484,"ha",AG479:AG484))</f>
      </c>
      <c r="AH485" s="1144"/>
      <c r="AI485" s="1144"/>
      <c r="AJ485" s="527" t="str">
        <f t="shared" si="8"/>
        <v>ha</v>
      </c>
    </row>
    <row r="486" spans="6:40" ht="15" customHeight="1">
      <c r="F486" s="255" t="s">
        <v>1368</v>
      </c>
      <c r="G486" s="256"/>
      <c r="H486" s="256"/>
      <c r="I486" s="256"/>
      <c r="J486" s="256"/>
      <c r="K486" s="256"/>
      <c r="L486" s="331"/>
      <c r="M486" s="903">
        <f>IF(S161="","",S161)</f>
      </c>
      <c r="N486" s="1144"/>
      <c r="O486" s="1144"/>
      <c r="P486" s="526" t="str">
        <f t="shared" si="9"/>
        <v>ｍ</v>
      </c>
      <c r="Q486" s="888"/>
      <c r="R486" s="1143"/>
      <c r="S486" s="1143"/>
      <c r="T486" s="526" t="str">
        <f>+P486</f>
        <v>ｍ</v>
      </c>
      <c r="U486" s="888"/>
      <c r="V486" s="1143"/>
      <c r="W486" s="1143"/>
      <c r="X486" s="526" t="str">
        <f>+T486</f>
        <v>ｍ</v>
      </c>
      <c r="Y486" s="888"/>
      <c r="Z486" s="1143"/>
      <c r="AA486" s="1143"/>
      <c r="AB486" s="526" t="str">
        <f>+T486</f>
        <v>ｍ</v>
      </c>
      <c r="AC486" s="888"/>
      <c r="AD486" s="1143"/>
      <c r="AE486" s="1143"/>
      <c r="AF486" s="526" t="str">
        <f>+T486</f>
        <v>ｍ</v>
      </c>
      <c r="AG486" s="888"/>
      <c r="AH486" s="1143"/>
      <c r="AI486" s="1143"/>
      <c r="AJ486" s="527" t="str">
        <f t="shared" si="8"/>
        <v>ｍ</v>
      </c>
      <c r="AK486" s="1083" t="str">
        <f>IF(OR(O161="",O161=0),"","（"&amp;O161&amp;"）")</f>
        <v>（作業路開設）</v>
      </c>
      <c r="AL486" s="1083"/>
      <c r="AM486" s="1083"/>
      <c r="AN486" s="1083"/>
    </row>
    <row r="487" spans="6:40" ht="15" customHeight="1">
      <c r="F487" s="900" t="s">
        <v>1155</v>
      </c>
      <c r="G487" s="901"/>
      <c r="H487" s="901"/>
      <c r="I487" s="901"/>
      <c r="J487" s="901"/>
      <c r="K487" s="901"/>
      <c r="L487" s="902"/>
      <c r="M487" s="903"/>
      <c r="N487" s="889"/>
      <c r="O487" s="889"/>
      <c r="P487" s="890"/>
      <c r="Q487" s="888"/>
      <c r="R487" s="889"/>
      <c r="S487" s="889"/>
      <c r="T487" s="890"/>
      <c r="U487" s="888"/>
      <c r="V487" s="889"/>
      <c r="W487" s="889"/>
      <c r="X487" s="890"/>
      <c r="Y487" s="888"/>
      <c r="Z487" s="889"/>
      <c r="AA487" s="889"/>
      <c r="AB487" s="890"/>
      <c r="AC487" s="888"/>
      <c r="AD487" s="889"/>
      <c r="AE487" s="889"/>
      <c r="AF487" s="890"/>
      <c r="AG487" s="634"/>
      <c r="AH487" s="635"/>
      <c r="AI487" s="635"/>
      <c r="AJ487" s="527"/>
      <c r="AK487" s="633"/>
      <c r="AL487" s="633"/>
      <c r="AM487" s="633"/>
      <c r="AN487" s="633"/>
    </row>
    <row r="488" spans="6:12" ht="15" customHeight="1">
      <c r="F488" s="352" t="s">
        <v>849</v>
      </c>
      <c r="G488" s="3"/>
      <c r="H488" s="3"/>
      <c r="I488" s="3"/>
      <c r="J488" s="3"/>
      <c r="K488" s="3"/>
      <c r="L488" s="3"/>
    </row>
    <row r="489" spans="6:37" ht="15" customHeight="1">
      <c r="F489" s="1080" t="s">
        <v>1395</v>
      </c>
      <c r="G489" s="1081"/>
      <c r="H489" s="1081"/>
      <c r="I489" s="1081"/>
      <c r="J489" s="1081"/>
      <c r="K489" s="1081"/>
      <c r="L489" s="1081"/>
      <c r="M489" s="1081"/>
      <c r="N489" s="1081"/>
      <c r="O489" s="1081"/>
      <c r="P489" s="1081"/>
      <c r="Q489" s="1081"/>
      <c r="R489" s="1081"/>
      <c r="S489" s="1081"/>
      <c r="T489" s="1081"/>
      <c r="U489" s="1081"/>
      <c r="V489" s="1081"/>
      <c r="W489" s="1081"/>
      <c r="X489" s="1081"/>
      <c r="Y489" s="1081"/>
      <c r="Z489" s="1081"/>
      <c r="AA489" s="1081"/>
      <c r="AB489" s="1081"/>
      <c r="AC489" s="1081"/>
      <c r="AD489" s="1081"/>
      <c r="AE489" s="1081"/>
      <c r="AF489" s="1081"/>
      <c r="AG489" s="1081"/>
      <c r="AH489" s="1081"/>
      <c r="AI489" s="1081"/>
      <c r="AJ489" s="1081"/>
      <c r="AK489" s="1081"/>
    </row>
    <row r="490" spans="6:37" ht="15" customHeight="1">
      <c r="F490" s="1080"/>
      <c r="G490" s="1081"/>
      <c r="H490" s="1081"/>
      <c r="I490" s="1081"/>
      <c r="J490" s="1081"/>
      <c r="K490" s="1081"/>
      <c r="L490" s="1081"/>
      <c r="M490" s="1081"/>
      <c r="N490" s="1081"/>
      <c r="O490" s="1081"/>
      <c r="P490" s="1081"/>
      <c r="Q490" s="1081"/>
      <c r="R490" s="1081"/>
      <c r="S490" s="1081"/>
      <c r="T490" s="1081"/>
      <c r="U490" s="1081"/>
      <c r="V490" s="1081"/>
      <c r="W490" s="1081"/>
      <c r="X490" s="1081"/>
      <c r="Y490" s="1081"/>
      <c r="Z490" s="1081"/>
      <c r="AA490" s="1081"/>
      <c r="AB490" s="1081"/>
      <c r="AC490" s="1081"/>
      <c r="AD490" s="1081"/>
      <c r="AE490" s="1081"/>
      <c r="AF490" s="1081"/>
      <c r="AG490" s="1081"/>
      <c r="AH490" s="1081"/>
      <c r="AI490" s="1081"/>
      <c r="AJ490" s="1081"/>
      <c r="AK490" s="1081"/>
    </row>
    <row r="491" spans="6:37" ht="15" customHeight="1">
      <c r="F491" s="1081"/>
      <c r="G491" s="1081"/>
      <c r="H491" s="1081"/>
      <c r="I491" s="1081"/>
      <c r="J491" s="1081"/>
      <c r="K491" s="1081"/>
      <c r="L491" s="1081"/>
      <c r="M491" s="1081"/>
      <c r="N491" s="1081"/>
      <c r="O491" s="1081"/>
      <c r="P491" s="1081"/>
      <c r="Q491" s="1081"/>
      <c r="R491" s="1081"/>
      <c r="S491" s="1081"/>
      <c r="T491" s="1081"/>
      <c r="U491" s="1081"/>
      <c r="V491" s="1081"/>
      <c r="W491" s="1081"/>
      <c r="X491" s="1081"/>
      <c r="Y491" s="1081"/>
      <c r="Z491" s="1081"/>
      <c r="AA491" s="1081"/>
      <c r="AB491" s="1081"/>
      <c r="AC491" s="1081"/>
      <c r="AD491" s="1081"/>
      <c r="AE491" s="1081"/>
      <c r="AF491" s="1081"/>
      <c r="AG491" s="1081"/>
      <c r="AH491" s="1081"/>
      <c r="AI491" s="1081"/>
      <c r="AJ491" s="1081"/>
      <c r="AK491" s="1081"/>
    </row>
    <row r="492" spans="6:12" ht="6" customHeight="1">
      <c r="F492" s="352"/>
      <c r="G492" s="3"/>
      <c r="H492" s="3"/>
      <c r="I492" s="3"/>
      <c r="J492" s="3"/>
      <c r="K492" s="3"/>
      <c r="L492" s="3"/>
    </row>
    <row r="493" spans="6:10" ht="15" customHeight="1">
      <c r="F493" s="1" t="s">
        <v>338</v>
      </c>
      <c r="H493" s="1" t="s">
        <v>526</v>
      </c>
      <c r="I493" s="1" t="s">
        <v>527</v>
      </c>
      <c r="J493" s="1" t="s">
        <v>785</v>
      </c>
    </row>
    <row r="494" spans="6:36" ht="30" customHeight="1">
      <c r="F494" s="1138" t="s">
        <v>910</v>
      </c>
      <c r="G494" s="1139"/>
      <c r="H494" s="1139"/>
      <c r="I494" s="1139"/>
      <c r="J494" s="1139"/>
      <c r="K494" s="1139"/>
      <c r="L494" s="1140"/>
      <c r="M494" s="1135" t="str">
        <f>+M475</f>
        <v>基準年次（R）</v>
      </c>
      <c r="N494" s="1136"/>
      <c r="O494" s="1136"/>
      <c r="P494" s="1137"/>
      <c r="Q494" s="1135" t="str">
        <f>+Q475</f>
        <v>１年次（R）</v>
      </c>
      <c r="R494" s="1136"/>
      <c r="S494" s="1136"/>
      <c r="T494" s="1137"/>
      <c r="U494" s="1135" t="str">
        <f>+U475</f>
        <v>２年次（R）</v>
      </c>
      <c r="V494" s="1136"/>
      <c r="W494" s="1136"/>
      <c r="X494" s="1137"/>
      <c r="Y494" s="1135" t="str">
        <f>+Y475</f>
        <v>３年次（R）</v>
      </c>
      <c r="Z494" s="1136"/>
      <c r="AA494" s="1136"/>
      <c r="AB494" s="1137"/>
      <c r="AC494" s="1135" t="str">
        <f>+AC475</f>
        <v>４年次（R）</v>
      </c>
      <c r="AD494" s="1136"/>
      <c r="AE494" s="1136"/>
      <c r="AF494" s="1137"/>
      <c r="AG494" s="1135" t="str">
        <f>+AG475</f>
        <v>目標年次（R）</v>
      </c>
      <c r="AH494" s="1136"/>
      <c r="AI494" s="1136"/>
      <c r="AJ494" s="1137"/>
    </row>
    <row r="495" spans="6:36" ht="30" customHeight="1">
      <c r="F495" s="1153" t="s">
        <v>950</v>
      </c>
      <c r="G495" s="1171" t="s">
        <v>930</v>
      </c>
      <c r="H495" s="1172"/>
      <c r="I495" s="1172"/>
      <c r="J495" s="1172"/>
      <c r="K495" s="1172"/>
      <c r="L495" s="1173"/>
      <c r="M495" s="1148">
        <f>IF(S190="","",S190+S191)</f>
      </c>
      <c r="N495" s="1149"/>
      <c r="O495" s="1052" t="s">
        <v>800</v>
      </c>
      <c r="P495" s="1053"/>
      <c r="Q495" s="1054"/>
      <c r="R495" s="1055"/>
      <c r="S495" s="1052" t="s">
        <v>726</v>
      </c>
      <c r="T495" s="1053"/>
      <c r="U495" s="1054"/>
      <c r="V495" s="1055"/>
      <c r="W495" s="1052" t="s">
        <v>726</v>
      </c>
      <c r="X495" s="1053"/>
      <c r="Y495" s="1054"/>
      <c r="Z495" s="1055"/>
      <c r="AA495" s="1052" t="s">
        <v>726</v>
      </c>
      <c r="AB495" s="1053"/>
      <c r="AC495" s="1054"/>
      <c r="AD495" s="1055"/>
      <c r="AE495" s="1052" t="s">
        <v>726</v>
      </c>
      <c r="AF495" s="1053"/>
      <c r="AG495" s="1054"/>
      <c r="AH495" s="1055"/>
      <c r="AI495" s="1052" t="s">
        <v>800</v>
      </c>
      <c r="AJ495" s="1053"/>
    </row>
    <row r="496" spans="6:36" ht="30" customHeight="1">
      <c r="F496" s="1154"/>
      <c r="G496" s="1171" t="s">
        <v>931</v>
      </c>
      <c r="H496" s="1172"/>
      <c r="I496" s="1172"/>
      <c r="J496" s="1172"/>
      <c r="K496" s="1172"/>
      <c r="L496" s="1173"/>
      <c r="M496" s="1050">
        <f>IF(S192="","",S192)</f>
      </c>
      <c r="N496" s="1051"/>
      <c r="O496" s="1052" t="s">
        <v>800</v>
      </c>
      <c r="P496" s="1053"/>
      <c r="Q496" s="1054"/>
      <c r="R496" s="1055"/>
      <c r="S496" s="1052" t="s">
        <v>726</v>
      </c>
      <c r="T496" s="1053"/>
      <c r="U496" s="1054"/>
      <c r="V496" s="1055"/>
      <c r="W496" s="1052" t="s">
        <v>726</v>
      </c>
      <c r="X496" s="1053"/>
      <c r="Y496" s="1054"/>
      <c r="Z496" s="1055"/>
      <c r="AA496" s="1052" t="s">
        <v>726</v>
      </c>
      <c r="AB496" s="1053"/>
      <c r="AC496" s="1054"/>
      <c r="AD496" s="1055"/>
      <c r="AE496" s="1052" t="s">
        <v>726</v>
      </c>
      <c r="AF496" s="1053"/>
      <c r="AG496" s="1054"/>
      <c r="AH496" s="1055"/>
      <c r="AI496" s="1052" t="s">
        <v>800</v>
      </c>
      <c r="AJ496" s="1053"/>
    </row>
    <row r="497" spans="6:36" ht="30" customHeight="1">
      <c r="F497" s="1155"/>
      <c r="G497" s="1077" t="s">
        <v>1191</v>
      </c>
      <c r="H497" s="1078"/>
      <c r="I497" s="1078"/>
      <c r="J497" s="1078"/>
      <c r="K497" s="1078"/>
      <c r="L497" s="1079"/>
      <c r="M497" s="1050">
        <f>IF(SUM(M495:O496)=0,"",SUM(M495:O496))</f>
      </c>
      <c r="N497" s="1051"/>
      <c r="O497" s="1052" t="s">
        <v>800</v>
      </c>
      <c r="P497" s="1053"/>
      <c r="Q497" s="1050">
        <f>IF(SUM(Q495:S496)=0,"",SUM(Q495:S496))</f>
      </c>
      <c r="R497" s="1051"/>
      <c r="S497" s="1052" t="s">
        <v>726</v>
      </c>
      <c r="T497" s="1053"/>
      <c r="U497" s="1050">
        <f>IF(SUM(U495:W496)=0,"",SUM(U495:W496))</f>
      </c>
      <c r="V497" s="1051"/>
      <c r="W497" s="1052" t="s">
        <v>726</v>
      </c>
      <c r="X497" s="1053"/>
      <c r="Y497" s="1050">
        <f>IF(SUM(Y495:AA496)=0,"",SUM(Y495:AA496))</f>
      </c>
      <c r="Z497" s="1051"/>
      <c r="AA497" s="1052" t="s">
        <v>726</v>
      </c>
      <c r="AB497" s="1053"/>
      <c r="AC497" s="1050">
        <f>IF(SUM(AC495:AE496)=0,"",SUM(AC495:AE496))</f>
      </c>
      <c r="AD497" s="1051"/>
      <c r="AE497" s="1052" t="s">
        <v>726</v>
      </c>
      <c r="AF497" s="1053"/>
      <c r="AG497" s="1050">
        <f>IF(SUM(AG495:AI496)=0,"",SUM(AG495:AI496))</f>
      </c>
      <c r="AH497" s="1051"/>
      <c r="AI497" s="1052" t="s">
        <v>800</v>
      </c>
      <c r="AJ497" s="1053"/>
    </row>
    <row r="498" spans="6:36" ht="15" customHeight="1">
      <c r="F498" s="1153" t="s">
        <v>777</v>
      </c>
      <c r="G498" s="1168" t="s">
        <v>932</v>
      </c>
      <c r="H498" s="1169"/>
      <c r="I498" s="1169"/>
      <c r="J498" s="1169"/>
      <c r="K498" s="1169"/>
      <c r="L498" s="1170"/>
      <c r="M498" s="1050">
        <f aca="true" t="shared" si="11" ref="M498:M503">IF(S194="","",S194)</f>
      </c>
      <c r="N498" s="1051"/>
      <c r="O498" s="1052" t="s">
        <v>800</v>
      </c>
      <c r="P498" s="1053"/>
      <c r="Q498" s="1054"/>
      <c r="R498" s="1055"/>
      <c r="S498" s="1052" t="s">
        <v>726</v>
      </c>
      <c r="T498" s="1053"/>
      <c r="U498" s="1054"/>
      <c r="V498" s="1055"/>
      <c r="W498" s="1052" t="s">
        <v>726</v>
      </c>
      <c r="X498" s="1053"/>
      <c r="Y498" s="1054"/>
      <c r="Z498" s="1055"/>
      <c r="AA498" s="1052" t="s">
        <v>726</v>
      </c>
      <c r="AB498" s="1053"/>
      <c r="AC498" s="1054"/>
      <c r="AD498" s="1055"/>
      <c r="AE498" s="1052" t="s">
        <v>726</v>
      </c>
      <c r="AF498" s="1053"/>
      <c r="AG498" s="1054"/>
      <c r="AH498" s="1055"/>
      <c r="AI498" s="1052" t="s">
        <v>800</v>
      </c>
      <c r="AJ498" s="1053"/>
    </row>
    <row r="499" spans="6:36" ht="15" customHeight="1">
      <c r="F499" s="1154"/>
      <c r="G499" s="1168" t="s">
        <v>933</v>
      </c>
      <c r="H499" s="1169"/>
      <c r="I499" s="1169"/>
      <c r="J499" s="1169"/>
      <c r="K499" s="1169"/>
      <c r="L499" s="1170"/>
      <c r="M499" s="1050">
        <f t="shared" si="11"/>
      </c>
      <c r="N499" s="1051"/>
      <c r="O499" s="1052" t="s">
        <v>800</v>
      </c>
      <c r="P499" s="1053"/>
      <c r="Q499" s="1054"/>
      <c r="R499" s="1055"/>
      <c r="S499" s="1052" t="s">
        <v>726</v>
      </c>
      <c r="T499" s="1053"/>
      <c r="U499" s="1054"/>
      <c r="V499" s="1055"/>
      <c r="W499" s="1052" t="s">
        <v>726</v>
      </c>
      <c r="X499" s="1053"/>
      <c r="Y499" s="1054"/>
      <c r="Z499" s="1055"/>
      <c r="AA499" s="1052" t="s">
        <v>726</v>
      </c>
      <c r="AB499" s="1053"/>
      <c r="AC499" s="1054"/>
      <c r="AD499" s="1055"/>
      <c r="AE499" s="1052" t="s">
        <v>726</v>
      </c>
      <c r="AF499" s="1053"/>
      <c r="AG499" s="1054"/>
      <c r="AH499" s="1055"/>
      <c r="AI499" s="1052" t="s">
        <v>800</v>
      </c>
      <c r="AJ499" s="1053"/>
    </row>
    <row r="500" spans="6:36" ht="15" customHeight="1">
      <c r="F500" s="1154"/>
      <c r="G500" s="1161" t="s">
        <v>779</v>
      </c>
      <c r="H500" s="1156" t="str">
        <f>+IF(H481=0,"",H481)</f>
        <v>(地拵え)</v>
      </c>
      <c r="I500" s="1157"/>
      <c r="J500" s="1157"/>
      <c r="K500" s="1157"/>
      <c r="L500" s="1158"/>
      <c r="M500" s="1050">
        <f t="shared" si="11"/>
      </c>
      <c r="N500" s="1051"/>
      <c r="O500" s="1052" t="s">
        <v>800</v>
      </c>
      <c r="P500" s="1053"/>
      <c r="Q500" s="1054"/>
      <c r="R500" s="1055"/>
      <c r="S500" s="1052" t="s">
        <v>726</v>
      </c>
      <c r="T500" s="1053"/>
      <c r="U500" s="1054"/>
      <c r="V500" s="1055"/>
      <c r="W500" s="1052" t="s">
        <v>726</v>
      </c>
      <c r="X500" s="1053"/>
      <c r="Y500" s="1054"/>
      <c r="Z500" s="1055"/>
      <c r="AA500" s="1052" t="s">
        <v>726</v>
      </c>
      <c r="AB500" s="1053"/>
      <c r="AC500" s="1054"/>
      <c r="AD500" s="1055"/>
      <c r="AE500" s="1052" t="s">
        <v>726</v>
      </c>
      <c r="AF500" s="1053"/>
      <c r="AG500" s="1054"/>
      <c r="AH500" s="1055"/>
      <c r="AI500" s="1052" t="s">
        <v>800</v>
      </c>
      <c r="AJ500" s="1053"/>
    </row>
    <row r="501" spans="6:36" ht="15" customHeight="1">
      <c r="F501" s="1154"/>
      <c r="G501" s="1162"/>
      <c r="H501" s="1156" t="str">
        <f>+IF(H482=0,"",H482)</f>
        <v>(除間伐)</v>
      </c>
      <c r="I501" s="1157"/>
      <c r="J501" s="1157"/>
      <c r="K501" s="1157"/>
      <c r="L501" s="1158"/>
      <c r="M501" s="1050">
        <f t="shared" si="11"/>
      </c>
      <c r="N501" s="1051"/>
      <c r="O501" s="1052" t="s">
        <v>800</v>
      </c>
      <c r="P501" s="1053"/>
      <c r="Q501" s="1054"/>
      <c r="R501" s="1055"/>
      <c r="S501" s="1052" t="s">
        <v>726</v>
      </c>
      <c r="T501" s="1053"/>
      <c r="U501" s="1054"/>
      <c r="V501" s="1055"/>
      <c r="W501" s="1052" t="s">
        <v>726</v>
      </c>
      <c r="X501" s="1053"/>
      <c r="Y501" s="1054"/>
      <c r="Z501" s="1055"/>
      <c r="AA501" s="1052" t="s">
        <v>726</v>
      </c>
      <c r="AB501" s="1053"/>
      <c r="AC501" s="1054"/>
      <c r="AD501" s="1055"/>
      <c r="AE501" s="1052" t="s">
        <v>726</v>
      </c>
      <c r="AF501" s="1053"/>
      <c r="AG501" s="1054"/>
      <c r="AH501" s="1055"/>
      <c r="AI501" s="1052" t="s">
        <v>800</v>
      </c>
      <c r="AJ501" s="1053"/>
    </row>
    <row r="502" spans="6:36" ht="15" customHeight="1">
      <c r="F502" s="1154"/>
      <c r="G502" s="1162"/>
      <c r="H502" s="1156" t="str">
        <f>+IF(H483=0,"",H483)</f>
        <v>(枝打ち)</v>
      </c>
      <c r="I502" s="1157"/>
      <c r="J502" s="1157"/>
      <c r="K502" s="1157"/>
      <c r="L502" s="1158"/>
      <c r="M502" s="1050">
        <f t="shared" si="11"/>
      </c>
      <c r="N502" s="1051"/>
      <c r="O502" s="1052" t="s">
        <v>800</v>
      </c>
      <c r="P502" s="1053"/>
      <c r="Q502" s="1054"/>
      <c r="R502" s="1055"/>
      <c r="S502" s="1052" t="s">
        <v>726</v>
      </c>
      <c r="T502" s="1053"/>
      <c r="U502" s="1054"/>
      <c r="V502" s="1055"/>
      <c r="W502" s="1052" t="s">
        <v>726</v>
      </c>
      <c r="X502" s="1053"/>
      <c r="Y502" s="1054"/>
      <c r="Z502" s="1055"/>
      <c r="AA502" s="1052" t="s">
        <v>726</v>
      </c>
      <c r="AB502" s="1053"/>
      <c r="AC502" s="1054"/>
      <c r="AD502" s="1055"/>
      <c r="AE502" s="1052" t="s">
        <v>726</v>
      </c>
      <c r="AF502" s="1053"/>
      <c r="AG502" s="1054"/>
      <c r="AH502" s="1055"/>
      <c r="AI502" s="1052" t="s">
        <v>800</v>
      </c>
      <c r="AJ502" s="1053"/>
    </row>
    <row r="503" spans="6:36" ht="15" customHeight="1">
      <c r="F503" s="1154"/>
      <c r="G503" s="1163"/>
      <c r="H503" s="1156">
        <f>+IF(H484=0,"",H484)</f>
      </c>
      <c r="I503" s="1157"/>
      <c r="J503" s="1157"/>
      <c r="K503" s="1157"/>
      <c r="L503" s="1158"/>
      <c r="M503" s="1050">
        <f t="shared" si="11"/>
      </c>
      <c r="N503" s="1051"/>
      <c r="O503" s="1052" t="s">
        <v>800</v>
      </c>
      <c r="P503" s="1053"/>
      <c r="Q503" s="1054"/>
      <c r="R503" s="1055"/>
      <c r="S503" s="1052" t="s">
        <v>726</v>
      </c>
      <c r="T503" s="1053"/>
      <c r="U503" s="1054"/>
      <c r="V503" s="1055"/>
      <c r="W503" s="1052" t="s">
        <v>726</v>
      </c>
      <c r="X503" s="1053"/>
      <c r="Y503" s="1054"/>
      <c r="Z503" s="1055"/>
      <c r="AA503" s="1052" t="s">
        <v>726</v>
      </c>
      <c r="AB503" s="1053"/>
      <c r="AC503" s="1054"/>
      <c r="AD503" s="1055"/>
      <c r="AE503" s="1052" t="s">
        <v>726</v>
      </c>
      <c r="AF503" s="1053"/>
      <c r="AG503" s="1054"/>
      <c r="AH503" s="1055"/>
      <c r="AI503" s="1052" t="s">
        <v>800</v>
      </c>
      <c r="AJ503" s="1053"/>
    </row>
    <row r="504" spans="6:36" ht="15" customHeight="1">
      <c r="F504" s="1155"/>
      <c r="G504" s="1077" t="s">
        <v>1191</v>
      </c>
      <c r="H504" s="1078"/>
      <c r="I504" s="1078"/>
      <c r="J504" s="1078"/>
      <c r="K504" s="1078"/>
      <c r="L504" s="1079"/>
      <c r="M504" s="1050">
        <f>IF(SUM(M498:O503)=0,"",SUM(M498:O503))</f>
      </c>
      <c r="N504" s="1051"/>
      <c r="O504" s="1052" t="s">
        <v>800</v>
      </c>
      <c r="P504" s="1053"/>
      <c r="Q504" s="1050">
        <f>IF(SUM(Q498:S503)=0,"",SUM(Q498:S503))</f>
      </c>
      <c r="R504" s="1051"/>
      <c r="S504" s="1052" t="s">
        <v>726</v>
      </c>
      <c r="T504" s="1053"/>
      <c r="U504" s="1050">
        <f>IF(SUM(U498:W503)=0,"",SUM(U498:W503))</f>
      </c>
      <c r="V504" s="1051"/>
      <c r="W504" s="1052" t="s">
        <v>726</v>
      </c>
      <c r="X504" s="1053"/>
      <c r="Y504" s="1050">
        <f>IF(SUM(Y498:AA503)=0,"",SUM(Y498:AA503))</f>
      </c>
      <c r="Z504" s="1051"/>
      <c r="AA504" s="1052" t="s">
        <v>726</v>
      </c>
      <c r="AB504" s="1053"/>
      <c r="AC504" s="1050">
        <f>IF(SUM(AC498:AE503)=0,"",SUM(AC498:AE503))</f>
      </c>
      <c r="AD504" s="1051"/>
      <c r="AE504" s="1052" t="s">
        <v>726</v>
      </c>
      <c r="AF504" s="1053"/>
      <c r="AG504" s="1050">
        <f>IF(SUM(AG498:AI503)=0,"",SUM(AG498:AI503))</f>
      </c>
      <c r="AH504" s="1051"/>
      <c r="AI504" s="1052" t="s">
        <v>800</v>
      </c>
      <c r="AJ504" s="1053"/>
    </row>
    <row r="505" spans="6:40" ht="15" customHeight="1">
      <c r="F505" s="596" t="s">
        <v>934</v>
      </c>
      <c r="G505" s="597"/>
      <c r="H505" s="597"/>
      <c r="I505" s="597"/>
      <c r="J505" s="597"/>
      <c r="K505" s="597"/>
      <c r="L505" s="598"/>
      <c r="M505" s="1050">
        <f>IF(S201="","",S201)</f>
      </c>
      <c r="N505" s="1051"/>
      <c r="O505" s="1052" t="s">
        <v>800</v>
      </c>
      <c r="P505" s="1053"/>
      <c r="Q505" s="1054"/>
      <c r="R505" s="1055"/>
      <c r="S505" s="1052" t="s">
        <v>726</v>
      </c>
      <c r="T505" s="1053"/>
      <c r="U505" s="1054"/>
      <c r="V505" s="1055"/>
      <c r="W505" s="1052" t="s">
        <v>726</v>
      </c>
      <c r="X505" s="1053"/>
      <c r="Y505" s="1054"/>
      <c r="Z505" s="1055"/>
      <c r="AA505" s="1052" t="s">
        <v>726</v>
      </c>
      <c r="AB505" s="1053"/>
      <c r="AC505" s="1054"/>
      <c r="AD505" s="1055"/>
      <c r="AE505" s="1052" t="s">
        <v>726</v>
      </c>
      <c r="AF505" s="1053"/>
      <c r="AG505" s="1054"/>
      <c r="AH505" s="1055"/>
      <c r="AI505" s="1052" t="s">
        <v>800</v>
      </c>
      <c r="AJ505" s="1053"/>
      <c r="AK505" s="1082" t="str">
        <f>IF(OR(O161="",O161=0),"","（"&amp;O161&amp;"）")</f>
        <v>（作業路開設）</v>
      </c>
      <c r="AL505" s="1083"/>
      <c r="AM505" s="1083"/>
      <c r="AN505" s="1083"/>
    </row>
    <row r="506" spans="6:36" ht="15" customHeight="1">
      <c r="F506" s="1224" t="s">
        <v>1155</v>
      </c>
      <c r="G506" s="1225"/>
      <c r="H506" s="1225"/>
      <c r="I506" s="1225"/>
      <c r="J506" s="1225"/>
      <c r="K506" s="1225"/>
      <c r="L506" s="1226"/>
      <c r="M506" s="1050">
        <f>IF(S203="","",S203)</f>
      </c>
      <c r="N506" s="1051"/>
      <c r="O506" s="1052" t="s">
        <v>800</v>
      </c>
      <c r="P506" s="1053"/>
      <c r="Q506" s="1208">
        <f>IF(Q497="","",SUM(Q497,Q504,Q505))</f>
      </c>
      <c r="R506" s="1209"/>
      <c r="S506" s="1052" t="s">
        <v>800</v>
      </c>
      <c r="T506" s="1053"/>
      <c r="U506" s="1208">
        <f>IF(U497="","",SUM(U497,U504,U505))</f>
      </c>
      <c r="V506" s="1209"/>
      <c r="W506" s="1052" t="s">
        <v>800</v>
      </c>
      <c r="X506" s="1053"/>
      <c r="Y506" s="1208">
        <f>IF(Y497="","",SUM(Y497,Y504,Y505))</f>
      </c>
      <c r="Z506" s="1209"/>
      <c r="AA506" s="1052" t="s">
        <v>800</v>
      </c>
      <c r="AB506" s="1053"/>
      <c r="AC506" s="1208">
        <f>IF(AC497="","",SUM(AC497,AC504,AC505))</f>
      </c>
      <c r="AD506" s="1209"/>
      <c r="AE506" s="1052" t="s">
        <v>800</v>
      </c>
      <c r="AF506" s="1053"/>
      <c r="AG506" s="1208">
        <f>IF(AG497="","",SUM(AG497,AG504,AG505))</f>
      </c>
      <c r="AH506" s="1209"/>
      <c r="AI506" s="1052" t="s">
        <v>800</v>
      </c>
      <c r="AJ506" s="1053"/>
    </row>
    <row r="507" ht="15" customHeight="1">
      <c r="F507" s="67" t="s">
        <v>947</v>
      </c>
    </row>
    <row r="508" spans="6:37" ht="15" customHeight="1">
      <c r="F508" s="740" t="s">
        <v>1396</v>
      </c>
      <c r="G508" s="1464"/>
      <c r="H508" s="1464"/>
      <c r="I508" s="1464"/>
      <c r="J508" s="1464"/>
      <c r="K508" s="1464"/>
      <c r="L508" s="1464"/>
      <c r="M508" s="1464"/>
      <c r="N508" s="1464"/>
      <c r="O508" s="1464"/>
      <c r="P508" s="1464"/>
      <c r="Q508" s="1464"/>
      <c r="R508" s="1464"/>
      <c r="S508" s="1464"/>
      <c r="T508" s="1464"/>
      <c r="U508" s="1464"/>
      <c r="V508" s="1464"/>
      <c r="W508" s="1464"/>
      <c r="X508" s="1464"/>
      <c r="Y508" s="1464"/>
      <c r="Z508" s="1464"/>
      <c r="AA508" s="1464"/>
      <c r="AB508" s="1464"/>
      <c r="AC508" s="1464"/>
      <c r="AD508" s="1464"/>
      <c r="AE508" s="1464"/>
      <c r="AF508" s="1464"/>
      <c r="AG508" s="1464"/>
      <c r="AH508" s="1464"/>
      <c r="AI508" s="1464"/>
      <c r="AJ508" s="1464"/>
      <c r="AK508" s="1464"/>
    </row>
    <row r="509" spans="6:37" ht="15" customHeight="1">
      <c r="F509" s="1464"/>
      <c r="G509" s="1464"/>
      <c r="H509" s="1464"/>
      <c r="I509" s="1464"/>
      <c r="J509" s="1464"/>
      <c r="K509" s="1464"/>
      <c r="L509" s="1464"/>
      <c r="M509" s="1464"/>
      <c r="N509" s="1464"/>
      <c r="O509" s="1464"/>
      <c r="P509" s="1464"/>
      <c r="Q509" s="1464"/>
      <c r="R509" s="1464"/>
      <c r="S509" s="1464"/>
      <c r="T509" s="1464"/>
      <c r="U509" s="1464"/>
      <c r="V509" s="1464"/>
      <c r="W509" s="1464"/>
      <c r="X509" s="1464"/>
      <c r="Y509" s="1464"/>
      <c r="Z509" s="1464"/>
      <c r="AA509" s="1464"/>
      <c r="AB509" s="1464"/>
      <c r="AC509" s="1464"/>
      <c r="AD509" s="1464"/>
      <c r="AE509" s="1464"/>
      <c r="AF509" s="1464"/>
      <c r="AG509" s="1464"/>
      <c r="AH509" s="1464"/>
      <c r="AI509" s="1464"/>
      <c r="AJ509" s="1464"/>
      <c r="AK509" s="1464"/>
    </row>
    <row r="510" ht="6" customHeight="1"/>
    <row r="511" spans="5:14" ht="15" customHeight="1">
      <c r="E511" s="2" t="s">
        <v>339</v>
      </c>
      <c r="G511" s="1" t="s">
        <v>549</v>
      </c>
      <c r="H511" s="1" t="s">
        <v>550</v>
      </c>
      <c r="I511" s="1" t="s">
        <v>795</v>
      </c>
      <c r="J511" s="1" t="s">
        <v>323</v>
      </c>
      <c r="K511" s="1" t="s">
        <v>935</v>
      </c>
      <c r="L511" s="1" t="s">
        <v>789</v>
      </c>
      <c r="N511" s="643" t="str">
        <f>IF(OR($AJ$312="",$AJ$312="ー"),"※今期計画の実施項目ではないため、記載不要です。","")</f>
        <v>※今期計画の実施項目ではないため、記載不要です。</v>
      </c>
    </row>
    <row r="512" spans="6:37" ht="45" customHeight="1">
      <c r="F512" s="997" t="s">
        <v>920</v>
      </c>
      <c r="G512" s="998"/>
      <c r="H512" s="998"/>
      <c r="I512" s="999"/>
      <c r="J512" s="746"/>
      <c r="K512" s="747"/>
      <c r="L512" s="747"/>
      <c r="M512" s="747"/>
      <c r="N512" s="747"/>
      <c r="O512" s="747"/>
      <c r="P512" s="747"/>
      <c r="Q512" s="747"/>
      <c r="R512" s="747"/>
      <c r="S512" s="747"/>
      <c r="T512" s="747"/>
      <c r="U512" s="747"/>
      <c r="V512" s="747"/>
      <c r="W512" s="747"/>
      <c r="X512" s="747"/>
      <c r="Y512" s="747"/>
      <c r="Z512" s="747"/>
      <c r="AA512" s="747"/>
      <c r="AB512" s="747"/>
      <c r="AC512" s="747"/>
      <c r="AD512" s="747"/>
      <c r="AE512" s="747"/>
      <c r="AF512" s="747"/>
      <c r="AG512" s="747"/>
      <c r="AH512" s="747"/>
      <c r="AI512" s="747"/>
      <c r="AJ512" s="747"/>
      <c r="AK512" s="748"/>
    </row>
    <row r="513" spans="6:37" ht="15" customHeight="1">
      <c r="F513" s="749" t="s">
        <v>917</v>
      </c>
      <c r="G513" s="750"/>
      <c r="H513" s="750"/>
      <c r="I513" s="751"/>
      <c r="J513" s="749" t="s">
        <v>918</v>
      </c>
      <c r="K513" s="750"/>
      <c r="L513" s="750"/>
      <c r="M513" s="750"/>
      <c r="N513" s="750"/>
      <c r="O513" s="750"/>
      <c r="P513" s="750"/>
      <c r="Q513" s="750"/>
      <c r="R513" s="750"/>
      <c r="S513" s="750"/>
      <c r="T513" s="750"/>
      <c r="U513" s="750"/>
      <c r="V513" s="751"/>
      <c r="W513" s="749" t="s">
        <v>919</v>
      </c>
      <c r="X513" s="750"/>
      <c r="Y513" s="750"/>
      <c r="Z513" s="750"/>
      <c r="AA513" s="750"/>
      <c r="AB513" s="750"/>
      <c r="AC513" s="750"/>
      <c r="AD513" s="750"/>
      <c r="AE513" s="750"/>
      <c r="AF513" s="750"/>
      <c r="AG513" s="750"/>
      <c r="AH513" s="750"/>
      <c r="AI513" s="750"/>
      <c r="AJ513" s="750"/>
      <c r="AK513" s="751"/>
    </row>
    <row r="514" spans="6:37" ht="30" customHeight="1">
      <c r="F514" s="752" t="str">
        <f>+F455</f>
        <v>１年次（R）</v>
      </c>
      <c r="G514" s="753"/>
      <c r="H514" s="753"/>
      <c r="I514" s="754"/>
      <c r="J514" s="746"/>
      <c r="K514" s="747"/>
      <c r="L514" s="747"/>
      <c r="M514" s="747"/>
      <c r="N514" s="747"/>
      <c r="O514" s="747"/>
      <c r="P514" s="747"/>
      <c r="Q514" s="747"/>
      <c r="R514" s="747"/>
      <c r="S514" s="747"/>
      <c r="T514" s="747"/>
      <c r="U514" s="747"/>
      <c r="V514" s="748"/>
      <c r="W514" s="746"/>
      <c r="X514" s="747"/>
      <c r="Y514" s="747"/>
      <c r="Z514" s="747"/>
      <c r="AA514" s="747"/>
      <c r="AB514" s="747"/>
      <c r="AC514" s="747"/>
      <c r="AD514" s="747"/>
      <c r="AE514" s="747"/>
      <c r="AF514" s="747"/>
      <c r="AG514" s="747"/>
      <c r="AH514" s="747"/>
      <c r="AI514" s="747"/>
      <c r="AJ514" s="747"/>
      <c r="AK514" s="748"/>
    </row>
    <row r="515" spans="6:37" ht="30" customHeight="1">
      <c r="F515" s="752" t="str">
        <f>+F456</f>
        <v>２年次（R）</v>
      </c>
      <c r="G515" s="753"/>
      <c r="H515" s="753"/>
      <c r="I515" s="754"/>
      <c r="J515" s="746"/>
      <c r="K515" s="747"/>
      <c r="L515" s="747"/>
      <c r="M515" s="747"/>
      <c r="N515" s="747"/>
      <c r="O515" s="747"/>
      <c r="P515" s="747"/>
      <c r="Q515" s="747"/>
      <c r="R515" s="747"/>
      <c r="S515" s="747"/>
      <c r="T515" s="747"/>
      <c r="U515" s="747"/>
      <c r="V515" s="748"/>
      <c r="W515" s="746"/>
      <c r="X515" s="747"/>
      <c r="Y515" s="747"/>
      <c r="Z515" s="747"/>
      <c r="AA515" s="747"/>
      <c r="AB515" s="747"/>
      <c r="AC515" s="747"/>
      <c r="AD515" s="747"/>
      <c r="AE515" s="747"/>
      <c r="AF515" s="747"/>
      <c r="AG515" s="747"/>
      <c r="AH515" s="747"/>
      <c r="AI515" s="747"/>
      <c r="AJ515" s="747"/>
      <c r="AK515" s="748"/>
    </row>
    <row r="516" spans="6:37" ht="30" customHeight="1">
      <c r="F516" s="752" t="str">
        <f>+F457</f>
        <v>３年次（R）</v>
      </c>
      <c r="G516" s="753"/>
      <c r="H516" s="753"/>
      <c r="I516" s="754"/>
      <c r="J516" s="746"/>
      <c r="K516" s="747"/>
      <c r="L516" s="747"/>
      <c r="M516" s="747"/>
      <c r="N516" s="747"/>
      <c r="O516" s="747"/>
      <c r="P516" s="747"/>
      <c r="Q516" s="747"/>
      <c r="R516" s="747"/>
      <c r="S516" s="747"/>
      <c r="T516" s="747"/>
      <c r="U516" s="747"/>
      <c r="V516" s="748"/>
      <c r="W516" s="746"/>
      <c r="X516" s="747"/>
      <c r="Y516" s="747"/>
      <c r="Z516" s="747"/>
      <c r="AA516" s="747"/>
      <c r="AB516" s="747"/>
      <c r="AC516" s="747"/>
      <c r="AD516" s="747"/>
      <c r="AE516" s="747"/>
      <c r="AF516" s="747"/>
      <c r="AG516" s="747"/>
      <c r="AH516" s="747"/>
      <c r="AI516" s="747"/>
      <c r="AJ516" s="747"/>
      <c r="AK516" s="748"/>
    </row>
    <row r="517" spans="6:37" ht="30" customHeight="1">
      <c r="F517" s="752" t="str">
        <f>+F458</f>
        <v>４年次（R）</v>
      </c>
      <c r="G517" s="753"/>
      <c r="H517" s="753"/>
      <c r="I517" s="754"/>
      <c r="J517" s="746"/>
      <c r="K517" s="747"/>
      <c r="L517" s="747"/>
      <c r="M517" s="747"/>
      <c r="N517" s="747"/>
      <c r="O517" s="747"/>
      <c r="P517" s="747"/>
      <c r="Q517" s="747"/>
      <c r="R517" s="747"/>
      <c r="S517" s="747"/>
      <c r="T517" s="747"/>
      <c r="U517" s="747"/>
      <c r="V517" s="748"/>
      <c r="W517" s="746"/>
      <c r="X517" s="747"/>
      <c r="Y517" s="747"/>
      <c r="Z517" s="747"/>
      <c r="AA517" s="747"/>
      <c r="AB517" s="747"/>
      <c r="AC517" s="747"/>
      <c r="AD517" s="747"/>
      <c r="AE517" s="747"/>
      <c r="AF517" s="747"/>
      <c r="AG517" s="747"/>
      <c r="AH517" s="747"/>
      <c r="AI517" s="747"/>
      <c r="AJ517" s="747"/>
      <c r="AK517" s="748"/>
    </row>
    <row r="518" spans="6:37" ht="30" customHeight="1">
      <c r="F518" s="752" t="str">
        <f>+F459</f>
        <v>５年次（R）</v>
      </c>
      <c r="G518" s="753"/>
      <c r="H518" s="753"/>
      <c r="I518" s="754"/>
      <c r="J518" s="746"/>
      <c r="K518" s="747"/>
      <c r="L518" s="747"/>
      <c r="M518" s="747"/>
      <c r="N518" s="747"/>
      <c r="O518" s="747"/>
      <c r="P518" s="747"/>
      <c r="Q518" s="747"/>
      <c r="R518" s="747"/>
      <c r="S518" s="747"/>
      <c r="T518" s="747"/>
      <c r="U518" s="747"/>
      <c r="V518" s="748"/>
      <c r="W518" s="746"/>
      <c r="X518" s="747"/>
      <c r="Y518" s="747"/>
      <c r="Z518" s="747"/>
      <c r="AA518" s="747"/>
      <c r="AB518" s="747"/>
      <c r="AC518" s="747"/>
      <c r="AD518" s="747"/>
      <c r="AE518" s="747"/>
      <c r="AF518" s="747"/>
      <c r="AG518" s="747"/>
      <c r="AH518" s="747"/>
      <c r="AI518" s="747"/>
      <c r="AJ518" s="747"/>
      <c r="AK518" s="748"/>
    </row>
    <row r="519" spans="6:38" ht="15" customHeight="1">
      <c r="F519" s="67" t="s">
        <v>947</v>
      </c>
      <c r="G519" s="653"/>
      <c r="H519" s="653"/>
      <c r="I519" s="653"/>
      <c r="J519" s="653"/>
      <c r="K519" s="653"/>
      <c r="L519" s="653"/>
      <c r="M519" s="653"/>
      <c r="N519" s="653"/>
      <c r="O519" s="653"/>
      <c r="P519" s="653"/>
      <c r="Q519" s="653"/>
      <c r="R519" s="653"/>
      <c r="S519" s="653"/>
      <c r="T519" s="653"/>
      <c r="U519" s="653"/>
      <c r="V519" s="653"/>
      <c r="W519" s="653"/>
      <c r="X519" s="653"/>
      <c r="Y519" s="653"/>
      <c r="Z519" s="653"/>
      <c r="AA519" s="653"/>
      <c r="AB519" s="653"/>
      <c r="AC519" s="653"/>
      <c r="AD519" s="653"/>
      <c r="AE519" s="653"/>
      <c r="AF519" s="653"/>
      <c r="AG519" s="653"/>
      <c r="AH519" s="653"/>
      <c r="AI519" s="653"/>
      <c r="AJ519" s="653"/>
      <c r="AK519" s="653"/>
      <c r="AL519" s="653"/>
    </row>
    <row r="520" spans="6:38" ht="15" customHeight="1">
      <c r="F520" s="757" t="s">
        <v>1390</v>
      </c>
      <c r="G520" s="757"/>
      <c r="H520" s="757"/>
      <c r="I520" s="757"/>
      <c r="J520" s="757"/>
      <c r="K520" s="757"/>
      <c r="L520" s="757"/>
      <c r="M520" s="757"/>
      <c r="N520" s="757"/>
      <c r="O520" s="757"/>
      <c r="P520" s="757"/>
      <c r="Q520" s="757"/>
      <c r="R520" s="757"/>
      <c r="S520" s="757"/>
      <c r="T520" s="757"/>
      <c r="U520" s="757"/>
      <c r="V520" s="757"/>
      <c r="W520" s="757"/>
      <c r="X520" s="757"/>
      <c r="Y520" s="757"/>
      <c r="Z520" s="757"/>
      <c r="AA520" s="757"/>
      <c r="AB520" s="757"/>
      <c r="AC520" s="757"/>
      <c r="AD520" s="757"/>
      <c r="AE520" s="757"/>
      <c r="AF520" s="757"/>
      <c r="AG520" s="757"/>
      <c r="AH520" s="757"/>
      <c r="AI520" s="757"/>
      <c r="AJ520" s="757"/>
      <c r="AK520" s="757"/>
      <c r="AL520" s="653"/>
    </row>
    <row r="521" spans="6:38" ht="15" customHeight="1">
      <c r="F521" s="757"/>
      <c r="G521" s="757"/>
      <c r="H521" s="757"/>
      <c r="I521" s="757"/>
      <c r="J521" s="757"/>
      <c r="K521" s="757"/>
      <c r="L521" s="757"/>
      <c r="M521" s="757"/>
      <c r="N521" s="757"/>
      <c r="O521" s="757"/>
      <c r="P521" s="757"/>
      <c r="Q521" s="757"/>
      <c r="R521" s="757"/>
      <c r="S521" s="757"/>
      <c r="T521" s="757"/>
      <c r="U521" s="757"/>
      <c r="V521" s="757"/>
      <c r="W521" s="757"/>
      <c r="X521" s="757"/>
      <c r="Y521" s="757"/>
      <c r="Z521" s="757"/>
      <c r="AA521" s="757"/>
      <c r="AB521" s="757"/>
      <c r="AC521" s="757"/>
      <c r="AD521" s="757"/>
      <c r="AE521" s="757"/>
      <c r="AF521" s="757"/>
      <c r="AG521" s="757"/>
      <c r="AH521" s="757"/>
      <c r="AI521" s="757"/>
      <c r="AJ521" s="757"/>
      <c r="AK521" s="757"/>
      <c r="AL521" s="653"/>
    </row>
    <row r="522" ht="6" customHeight="1"/>
    <row r="523" spans="6:12" ht="15" customHeight="1">
      <c r="F523" s="1" t="s">
        <v>340</v>
      </c>
      <c r="H523" s="1" t="s">
        <v>514</v>
      </c>
      <c r="I523" s="1" t="s">
        <v>515</v>
      </c>
      <c r="J523" s="1" t="s">
        <v>549</v>
      </c>
      <c r="K523" s="1" t="s">
        <v>550</v>
      </c>
      <c r="L523" s="1" t="s">
        <v>795</v>
      </c>
    </row>
    <row r="524" spans="6:36" ht="30" customHeight="1">
      <c r="F524" s="1138" t="s">
        <v>910</v>
      </c>
      <c r="G524" s="1139"/>
      <c r="H524" s="1139"/>
      <c r="I524" s="1139"/>
      <c r="J524" s="1139"/>
      <c r="K524" s="1139"/>
      <c r="L524" s="1140"/>
      <c r="M524" s="1135" t="str">
        <f>+M494</f>
        <v>基準年次（R）</v>
      </c>
      <c r="N524" s="1136"/>
      <c r="O524" s="1136"/>
      <c r="P524" s="1137"/>
      <c r="Q524" s="1135" t="str">
        <f>+Q494</f>
        <v>１年次（R）</v>
      </c>
      <c r="R524" s="1136"/>
      <c r="S524" s="1136"/>
      <c r="T524" s="1137"/>
      <c r="U524" s="1135" t="str">
        <f>+U494</f>
        <v>２年次（R）</v>
      </c>
      <c r="V524" s="1136"/>
      <c r="W524" s="1136"/>
      <c r="X524" s="1137"/>
      <c r="Y524" s="1135" t="str">
        <f>+Y494</f>
        <v>３年次（R）</v>
      </c>
      <c r="Z524" s="1136"/>
      <c r="AA524" s="1136"/>
      <c r="AB524" s="1137"/>
      <c r="AC524" s="1135" t="str">
        <f>+AC494</f>
        <v>４年次（R）</v>
      </c>
      <c r="AD524" s="1136"/>
      <c r="AE524" s="1136"/>
      <c r="AF524" s="1137"/>
      <c r="AG524" s="1135" t="str">
        <f>+AG494</f>
        <v>目標年次（R）</v>
      </c>
      <c r="AH524" s="1136"/>
      <c r="AI524" s="1136"/>
      <c r="AJ524" s="1137"/>
    </row>
    <row r="525" spans="6:36" ht="30" customHeight="1">
      <c r="F525" s="1097" t="s">
        <v>1392</v>
      </c>
      <c r="G525" s="1187" t="s">
        <v>930</v>
      </c>
      <c r="H525" s="1188"/>
      <c r="I525" s="1188"/>
      <c r="J525" s="1188"/>
      <c r="K525" s="1188"/>
      <c r="L525" s="1189"/>
      <c r="M525" s="1058">
        <f aca="true" t="shared" si="12" ref="M525:M535">+IF(OR(M476=0,M476=""),"",M476/M495)</f>
      </c>
      <c r="N525" s="1059"/>
      <c r="O525" s="1060" t="s">
        <v>801</v>
      </c>
      <c r="P525" s="1061"/>
      <c r="Q525" s="1058">
        <f aca="true" t="shared" si="13" ref="Q525:Q535">+IF(OR(Q476=0,Q476=""),"",Q476/Q495)</f>
      </c>
      <c r="R525" s="1059"/>
      <c r="S525" s="1060" t="s">
        <v>801</v>
      </c>
      <c r="T525" s="1061"/>
      <c r="U525" s="1058">
        <f aca="true" t="shared" si="14" ref="U525:U535">+IF(OR(U476=0,U476=""),"",U476/U495)</f>
      </c>
      <c r="V525" s="1059"/>
      <c r="W525" s="1060" t="s">
        <v>801</v>
      </c>
      <c r="X525" s="1061"/>
      <c r="Y525" s="1058">
        <f aca="true" t="shared" si="15" ref="Y525:Y535">+IF(OR(Y476=0,Y476=""),"",Y476/Y495)</f>
      </c>
      <c r="Z525" s="1059"/>
      <c r="AA525" s="1060" t="s">
        <v>801</v>
      </c>
      <c r="AB525" s="1061"/>
      <c r="AC525" s="1058">
        <f aca="true" t="shared" si="16" ref="AC525:AC535">+IF(OR(AC476=0,AC476=""),"",AC476/AC495)</f>
      </c>
      <c r="AD525" s="1059"/>
      <c r="AE525" s="1060" t="s">
        <v>801</v>
      </c>
      <c r="AF525" s="1061"/>
      <c r="AG525" s="1058">
        <f aca="true" t="shared" si="17" ref="AG525:AG535">+IF(OR(AG476=0,AG476=""),"",AG476/AG495)</f>
      </c>
      <c r="AH525" s="1059"/>
      <c r="AI525" s="1060" t="s">
        <v>801</v>
      </c>
      <c r="AJ525" s="1061"/>
    </row>
    <row r="526" spans="6:36" ht="30" customHeight="1">
      <c r="F526" s="1098"/>
      <c r="G526" s="1187" t="s">
        <v>931</v>
      </c>
      <c r="H526" s="1188"/>
      <c r="I526" s="1188"/>
      <c r="J526" s="1188"/>
      <c r="K526" s="1188"/>
      <c r="L526" s="1189"/>
      <c r="M526" s="1058">
        <f t="shared" si="12"/>
      </c>
      <c r="N526" s="1059"/>
      <c r="O526" s="1060" t="s">
        <v>801</v>
      </c>
      <c r="P526" s="1061"/>
      <c r="Q526" s="1058">
        <f t="shared" si="13"/>
      </c>
      <c r="R526" s="1059"/>
      <c r="S526" s="1060" t="s">
        <v>801</v>
      </c>
      <c r="T526" s="1061"/>
      <c r="U526" s="1058">
        <f t="shared" si="14"/>
      </c>
      <c r="V526" s="1059"/>
      <c r="W526" s="1060" t="s">
        <v>801</v>
      </c>
      <c r="X526" s="1061"/>
      <c r="Y526" s="1058">
        <f t="shared" si="15"/>
      </c>
      <c r="Z526" s="1059"/>
      <c r="AA526" s="1060" t="s">
        <v>801</v>
      </c>
      <c r="AB526" s="1061"/>
      <c r="AC526" s="1058">
        <f t="shared" si="16"/>
      </c>
      <c r="AD526" s="1059"/>
      <c r="AE526" s="1060" t="s">
        <v>801</v>
      </c>
      <c r="AF526" s="1061"/>
      <c r="AG526" s="1058">
        <f t="shared" si="17"/>
      </c>
      <c r="AH526" s="1059"/>
      <c r="AI526" s="1060" t="s">
        <v>801</v>
      </c>
      <c r="AJ526" s="1061"/>
    </row>
    <row r="527" spans="6:36" ht="30" customHeight="1">
      <c r="F527" s="1099"/>
      <c r="G527" s="906" t="s">
        <v>540</v>
      </c>
      <c r="H527" s="907"/>
      <c r="I527" s="907"/>
      <c r="J527" s="907"/>
      <c r="K527" s="907"/>
      <c r="L527" s="908"/>
      <c r="M527" s="1058">
        <f t="shared" si="12"/>
      </c>
      <c r="N527" s="1059"/>
      <c r="O527" s="1060" t="s">
        <v>801</v>
      </c>
      <c r="P527" s="1061"/>
      <c r="Q527" s="1058">
        <f t="shared" si="13"/>
      </c>
      <c r="R527" s="1059"/>
      <c r="S527" s="1060" t="s">
        <v>801</v>
      </c>
      <c r="T527" s="1061"/>
      <c r="U527" s="1058">
        <f t="shared" si="14"/>
      </c>
      <c r="V527" s="1059"/>
      <c r="W527" s="1060" t="s">
        <v>801</v>
      </c>
      <c r="X527" s="1061"/>
      <c r="Y527" s="1058">
        <f t="shared" si="15"/>
      </c>
      <c r="Z527" s="1059"/>
      <c r="AA527" s="1060" t="s">
        <v>801</v>
      </c>
      <c r="AB527" s="1061"/>
      <c r="AC527" s="1058">
        <f t="shared" si="16"/>
      </c>
      <c r="AD527" s="1059"/>
      <c r="AE527" s="1060" t="s">
        <v>801</v>
      </c>
      <c r="AF527" s="1061"/>
      <c r="AG527" s="1058">
        <f t="shared" si="17"/>
      </c>
      <c r="AH527" s="1059"/>
      <c r="AI527" s="1060" t="s">
        <v>801</v>
      </c>
      <c r="AJ527" s="1061"/>
    </row>
    <row r="528" spans="6:36" ht="15" customHeight="1">
      <c r="F528" s="1097" t="s">
        <v>1431</v>
      </c>
      <c r="G528" s="1187" t="s">
        <v>932</v>
      </c>
      <c r="H528" s="1188"/>
      <c r="I528" s="1188"/>
      <c r="J528" s="1188"/>
      <c r="K528" s="1188"/>
      <c r="L528" s="1189"/>
      <c r="M528" s="1058">
        <f t="shared" si="12"/>
      </c>
      <c r="N528" s="1059"/>
      <c r="O528" s="1060" t="s">
        <v>802</v>
      </c>
      <c r="P528" s="1061"/>
      <c r="Q528" s="1058">
        <f t="shared" si="13"/>
      </c>
      <c r="R528" s="1059"/>
      <c r="S528" s="1060" t="s">
        <v>802</v>
      </c>
      <c r="T528" s="1061"/>
      <c r="U528" s="1058">
        <f t="shared" si="14"/>
      </c>
      <c r="V528" s="1059"/>
      <c r="W528" s="1060" t="s">
        <v>802</v>
      </c>
      <c r="X528" s="1061"/>
      <c r="Y528" s="1058">
        <f t="shared" si="15"/>
      </c>
      <c r="Z528" s="1059"/>
      <c r="AA528" s="1060" t="s">
        <v>802</v>
      </c>
      <c r="AB528" s="1061"/>
      <c r="AC528" s="1058">
        <f t="shared" si="16"/>
      </c>
      <c r="AD528" s="1059"/>
      <c r="AE528" s="1060" t="s">
        <v>802</v>
      </c>
      <c r="AF528" s="1061"/>
      <c r="AG528" s="1058">
        <f t="shared" si="17"/>
      </c>
      <c r="AH528" s="1059"/>
      <c r="AI528" s="1060" t="s">
        <v>802</v>
      </c>
      <c r="AJ528" s="1061"/>
    </row>
    <row r="529" spans="6:36" ht="15" customHeight="1">
      <c r="F529" s="1098"/>
      <c r="G529" s="1187" t="s">
        <v>933</v>
      </c>
      <c r="H529" s="1188"/>
      <c r="I529" s="1188"/>
      <c r="J529" s="1188"/>
      <c r="K529" s="1188"/>
      <c r="L529" s="1189"/>
      <c r="M529" s="1058">
        <f t="shared" si="12"/>
      </c>
      <c r="N529" s="1059"/>
      <c r="O529" s="1060" t="s">
        <v>802</v>
      </c>
      <c r="P529" s="1061"/>
      <c r="Q529" s="1058">
        <f t="shared" si="13"/>
      </c>
      <c r="R529" s="1059"/>
      <c r="S529" s="1060" t="s">
        <v>802</v>
      </c>
      <c r="T529" s="1061"/>
      <c r="U529" s="1058">
        <f t="shared" si="14"/>
      </c>
      <c r="V529" s="1059"/>
      <c r="W529" s="1060" t="s">
        <v>802</v>
      </c>
      <c r="X529" s="1061"/>
      <c r="Y529" s="1058">
        <f t="shared" si="15"/>
      </c>
      <c r="Z529" s="1059"/>
      <c r="AA529" s="1060" t="s">
        <v>802</v>
      </c>
      <c r="AB529" s="1061"/>
      <c r="AC529" s="1058">
        <f t="shared" si="16"/>
      </c>
      <c r="AD529" s="1059"/>
      <c r="AE529" s="1060" t="s">
        <v>802</v>
      </c>
      <c r="AF529" s="1061"/>
      <c r="AG529" s="1058">
        <f t="shared" si="17"/>
      </c>
      <c r="AH529" s="1059"/>
      <c r="AI529" s="1060" t="s">
        <v>802</v>
      </c>
      <c r="AJ529" s="1061"/>
    </row>
    <row r="530" spans="6:36" ht="15" customHeight="1">
      <c r="F530" s="1098"/>
      <c r="G530" s="1097" t="s">
        <v>779</v>
      </c>
      <c r="H530" s="1145" t="str">
        <f>+IF(H481=0,"",H481)</f>
        <v>(地拵え)</v>
      </c>
      <c r="I530" s="1146"/>
      <c r="J530" s="1146"/>
      <c r="K530" s="1146"/>
      <c r="L530" s="1147"/>
      <c r="M530" s="1159">
        <f t="shared" si="12"/>
      </c>
      <c r="N530" s="1160"/>
      <c r="O530" s="1166" t="str">
        <f aca="true" t="shared" si="18" ref="O530:O535">CONCATENATE(P481,"/人日")</f>
        <v>ha/人日</v>
      </c>
      <c r="P530" s="1167"/>
      <c r="Q530" s="1159">
        <f t="shared" si="13"/>
      </c>
      <c r="R530" s="1160"/>
      <c r="S530" s="1166" t="str">
        <f aca="true" t="shared" si="19" ref="S530:S535">CONCATENATE(T481,"/人日")</f>
        <v>ha/人日</v>
      </c>
      <c r="T530" s="1167"/>
      <c r="U530" s="1159">
        <f t="shared" si="14"/>
      </c>
      <c r="V530" s="1160"/>
      <c r="W530" s="1166" t="str">
        <f aca="true" t="shared" si="20" ref="W530:W535">CONCATENATE(X481,"/人日")</f>
        <v>ha/人日</v>
      </c>
      <c r="X530" s="1167"/>
      <c r="Y530" s="1159">
        <f t="shared" si="15"/>
      </c>
      <c r="Z530" s="1160"/>
      <c r="AA530" s="1166" t="str">
        <f aca="true" t="shared" si="21" ref="AA530:AA535">CONCATENATE(AB481,"/人日")</f>
        <v>ha/人日</v>
      </c>
      <c r="AB530" s="1167"/>
      <c r="AC530" s="1159">
        <f t="shared" si="16"/>
      </c>
      <c r="AD530" s="1160"/>
      <c r="AE530" s="1166" t="str">
        <f aca="true" t="shared" si="22" ref="AE530:AE535">CONCATENATE(AF481,"/人日")</f>
        <v>ha/人日</v>
      </c>
      <c r="AF530" s="1167"/>
      <c r="AG530" s="1159">
        <f t="shared" si="17"/>
      </c>
      <c r="AH530" s="1160"/>
      <c r="AI530" s="1166" t="str">
        <f aca="true" t="shared" si="23" ref="AI530:AI535">CONCATENATE(AJ481,"/人日")</f>
        <v>ha/人日</v>
      </c>
      <c r="AJ530" s="1167"/>
    </row>
    <row r="531" spans="6:36" ht="15" customHeight="1">
      <c r="F531" s="1098"/>
      <c r="G531" s="1098"/>
      <c r="H531" s="1145" t="str">
        <f>+IF(H482=0,"",H482)</f>
        <v>(除間伐)</v>
      </c>
      <c r="I531" s="1146"/>
      <c r="J531" s="1146"/>
      <c r="K531" s="1146"/>
      <c r="L531" s="1147"/>
      <c r="M531" s="1058">
        <f t="shared" si="12"/>
      </c>
      <c r="N531" s="1059"/>
      <c r="O531" s="1060" t="str">
        <f t="shared" si="18"/>
        <v>ha/人日</v>
      </c>
      <c r="P531" s="1061"/>
      <c r="Q531" s="1058">
        <f t="shared" si="13"/>
      </c>
      <c r="R531" s="1059"/>
      <c r="S531" s="1060" t="str">
        <f t="shared" si="19"/>
        <v>ha/人日</v>
      </c>
      <c r="T531" s="1061"/>
      <c r="U531" s="1058">
        <f t="shared" si="14"/>
      </c>
      <c r="V531" s="1059"/>
      <c r="W531" s="1060" t="str">
        <f t="shared" si="20"/>
        <v>ha/人日</v>
      </c>
      <c r="X531" s="1061"/>
      <c r="Y531" s="1058">
        <f t="shared" si="15"/>
      </c>
      <c r="Z531" s="1059"/>
      <c r="AA531" s="1060" t="str">
        <f t="shared" si="21"/>
        <v>ha/人日</v>
      </c>
      <c r="AB531" s="1061"/>
      <c r="AC531" s="1058">
        <f t="shared" si="16"/>
      </c>
      <c r="AD531" s="1059"/>
      <c r="AE531" s="1060" t="str">
        <f t="shared" si="22"/>
        <v>ha/人日</v>
      </c>
      <c r="AF531" s="1061"/>
      <c r="AG531" s="1058">
        <f t="shared" si="17"/>
      </c>
      <c r="AH531" s="1059"/>
      <c r="AI531" s="1060" t="str">
        <f t="shared" si="23"/>
        <v>ha/人日</v>
      </c>
      <c r="AJ531" s="1061"/>
    </row>
    <row r="532" spans="6:36" ht="15" customHeight="1">
      <c r="F532" s="1098"/>
      <c r="G532" s="1098"/>
      <c r="H532" s="1145" t="str">
        <f>+IF(H483=0,"",H483)</f>
        <v>(枝打ち)</v>
      </c>
      <c r="I532" s="1146"/>
      <c r="J532" s="1146"/>
      <c r="K532" s="1146"/>
      <c r="L532" s="1147"/>
      <c r="M532" s="1058">
        <f t="shared" si="12"/>
      </c>
      <c r="N532" s="1059"/>
      <c r="O532" s="1060" t="str">
        <f t="shared" si="18"/>
        <v>ha/人日</v>
      </c>
      <c r="P532" s="1061"/>
      <c r="Q532" s="1058">
        <f t="shared" si="13"/>
      </c>
      <c r="R532" s="1059"/>
      <c r="S532" s="1060" t="str">
        <f t="shared" si="19"/>
        <v>ha/人日</v>
      </c>
      <c r="T532" s="1061"/>
      <c r="U532" s="1058">
        <f t="shared" si="14"/>
      </c>
      <c r="V532" s="1059"/>
      <c r="W532" s="1060" t="str">
        <f t="shared" si="20"/>
        <v>ha/人日</v>
      </c>
      <c r="X532" s="1061"/>
      <c r="Y532" s="1058">
        <f t="shared" si="15"/>
      </c>
      <c r="Z532" s="1059"/>
      <c r="AA532" s="1060" t="str">
        <f t="shared" si="21"/>
        <v>ha/人日</v>
      </c>
      <c r="AB532" s="1061"/>
      <c r="AC532" s="1058">
        <f t="shared" si="16"/>
      </c>
      <c r="AD532" s="1059"/>
      <c r="AE532" s="1060" t="str">
        <f t="shared" si="22"/>
        <v>ha/人日</v>
      </c>
      <c r="AF532" s="1061"/>
      <c r="AG532" s="1058">
        <f t="shared" si="17"/>
      </c>
      <c r="AH532" s="1059"/>
      <c r="AI532" s="1060" t="str">
        <f t="shared" si="23"/>
        <v>ha/人日</v>
      </c>
      <c r="AJ532" s="1061"/>
    </row>
    <row r="533" spans="6:36" ht="15" customHeight="1">
      <c r="F533" s="1098"/>
      <c r="G533" s="1099"/>
      <c r="H533" s="1145">
        <f>+IF(H484=0,"",H484)</f>
      </c>
      <c r="I533" s="1146"/>
      <c r="J533" s="1146"/>
      <c r="K533" s="1146"/>
      <c r="L533" s="1147"/>
      <c r="M533" s="1058">
        <f t="shared" si="12"/>
      </c>
      <c r="N533" s="1059"/>
      <c r="O533" s="1060" t="str">
        <f t="shared" si="18"/>
        <v>ha/人日</v>
      </c>
      <c r="P533" s="1061"/>
      <c r="Q533" s="1058">
        <f t="shared" si="13"/>
      </c>
      <c r="R533" s="1059"/>
      <c r="S533" s="1060" t="str">
        <f t="shared" si="19"/>
        <v>ha/人日</v>
      </c>
      <c r="T533" s="1061"/>
      <c r="U533" s="1058">
        <f t="shared" si="14"/>
      </c>
      <c r="V533" s="1059"/>
      <c r="W533" s="1060" t="str">
        <f t="shared" si="20"/>
        <v>ha/人日</v>
      </c>
      <c r="X533" s="1061"/>
      <c r="Y533" s="1058">
        <f t="shared" si="15"/>
      </c>
      <c r="Z533" s="1059"/>
      <c r="AA533" s="1060" t="str">
        <f t="shared" si="21"/>
        <v>ha/人日</v>
      </c>
      <c r="AB533" s="1061"/>
      <c r="AC533" s="1058">
        <f t="shared" si="16"/>
      </c>
      <c r="AD533" s="1059"/>
      <c r="AE533" s="1060" t="str">
        <f t="shared" si="22"/>
        <v>ha/人日</v>
      </c>
      <c r="AF533" s="1061"/>
      <c r="AG533" s="1058">
        <f t="shared" si="17"/>
      </c>
      <c r="AH533" s="1059"/>
      <c r="AI533" s="1060" t="str">
        <f t="shared" si="23"/>
        <v>ha/人日</v>
      </c>
      <c r="AJ533" s="1061"/>
    </row>
    <row r="534" spans="6:36" ht="15" customHeight="1">
      <c r="F534" s="1099"/>
      <c r="G534" s="906" t="s">
        <v>540</v>
      </c>
      <c r="H534" s="907"/>
      <c r="I534" s="907"/>
      <c r="J534" s="907"/>
      <c r="K534" s="907"/>
      <c r="L534" s="908"/>
      <c r="M534" s="1058">
        <f t="shared" si="12"/>
      </c>
      <c r="N534" s="1059"/>
      <c r="O534" s="1060" t="str">
        <f t="shared" si="18"/>
        <v>ha/人日</v>
      </c>
      <c r="P534" s="1061"/>
      <c r="Q534" s="1058">
        <f t="shared" si="13"/>
      </c>
      <c r="R534" s="1059"/>
      <c r="S534" s="1060" t="str">
        <f t="shared" si="19"/>
        <v>ha/人日</v>
      </c>
      <c r="T534" s="1061"/>
      <c r="U534" s="1058">
        <f t="shared" si="14"/>
      </c>
      <c r="V534" s="1059"/>
      <c r="W534" s="1060" t="str">
        <f t="shared" si="20"/>
        <v>ha/人日</v>
      </c>
      <c r="X534" s="1061"/>
      <c r="Y534" s="1058">
        <f t="shared" si="15"/>
      </c>
      <c r="Z534" s="1059"/>
      <c r="AA534" s="1060" t="str">
        <f t="shared" si="21"/>
        <v>ha/人日</v>
      </c>
      <c r="AB534" s="1061"/>
      <c r="AC534" s="1058">
        <f t="shared" si="16"/>
      </c>
      <c r="AD534" s="1059"/>
      <c r="AE534" s="1060" t="str">
        <f t="shared" si="22"/>
        <v>ha/人日</v>
      </c>
      <c r="AF534" s="1061"/>
      <c r="AG534" s="1058">
        <f t="shared" si="17"/>
      </c>
      <c r="AH534" s="1059"/>
      <c r="AI534" s="1060" t="str">
        <f t="shared" si="23"/>
        <v>ha/人日</v>
      </c>
      <c r="AJ534" s="1061"/>
    </row>
    <row r="535" spans="6:40" ht="15" customHeight="1">
      <c r="F535" s="255" t="s">
        <v>934</v>
      </c>
      <c r="G535" s="256"/>
      <c r="H535" s="256"/>
      <c r="I535" s="256"/>
      <c r="J535" s="256"/>
      <c r="K535" s="256"/>
      <c r="L535" s="259"/>
      <c r="M535" s="1058">
        <f t="shared" si="12"/>
      </c>
      <c r="N535" s="1059"/>
      <c r="O535" s="1060" t="str">
        <f t="shared" si="18"/>
        <v>ｍ/人日</v>
      </c>
      <c r="P535" s="1061"/>
      <c r="Q535" s="1058">
        <f t="shared" si="13"/>
      </c>
      <c r="R535" s="1059"/>
      <c r="S535" s="1060" t="str">
        <f t="shared" si="19"/>
        <v>ｍ/人日</v>
      </c>
      <c r="T535" s="1061"/>
      <c r="U535" s="1058">
        <f t="shared" si="14"/>
      </c>
      <c r="V535" s="1059"/>
      <c r="W535" s="1060" t="str">
        <f t="shared" si="20"/>
        <v>ｍ/人日</v>
      </c>
      <c r="X535" s="1061"/>
      <c r="Y535" s="1058">
        <f t="shared" si="15"/>
      </c>
      <c r="Z535" s="1059"/>
      <c r="AA535" s="1060" t="str">
        <f t="shared" si="21"/>
        <v>ｍ/人日</v>
      </c>
      <c r="AB535" s="1061"/>
      <c r="AC535" s="1058">
        <f t="shared" si="16"/>
      </c>
      <c r="AD535" s="1059"/>
      <c r="AE535" s="1060" t="str">
        <f t="shared" si="22"/>
        <v>ｍ/人日</v>
      </c>
      <c r="AF535" s="1061"/>
      <c r="AG535" s="1058">
        <f t="shared" si="17"/>
      </c>
      <c r="AH535" s="1059"/>
      <c r="AI535" s="1060" t="str">
        <f t="shared" si="23"/>
        <v>ｍ/人日</v>
      </c>
      <c r="AJ535" s="1061"/>
      <c r="AK535" s="1082" t="str">
        <f>IF(OR(O161="",O161=0),"","（"&amp;O161&amp;"）")</f>
        <v>（作業路開設）</v>
      </c>
      <c r="AL535" s="1083"/>
      <c r="AM535" s="1083"/>
      <c r="AN535" s="1083"/>
    </row>
    <row r="536" spans="6:40" ht="15" customHeight="1">
      <c r="F536" s="67" t="s">
        <v>947</v>
      </c>
      <c r="G536" s="326"/>
      <c r="H536" s="326"/>
      <c r="I536" s="326"/>
      <c r="J536" s="326"/>
      <c r="K536" s="326"/>
      <c r="L536" s="654"/>
      <c r="M536" s="655"/>
      <c r="N536" s="655"/>
      <c r="O536" s="143"/>
      <c r="P536" s="143"/>
      <c r="Q536" s="655"/>
      <c r="R536" s="655"/>
      <c r="S536" s="143"/>
      <c r="T536" s="143"/>
      <c r="U536" s="655"/>
      <c r="V536" s="655"/>
      <c r="W536" s="143"/>
      <c r="X536" s="143"/>
      <c r="Y536" s="655"/>
      <c r="Z536" s="655"/>
      <c r="AA536" s="143"/>
      <c r="AB536" s="143"/>
      <c r="AC536" s="655"/>
      <c r="AD536" s="655"/>
      <c r="AE536" s="143"/>
      <c r="AF536" s="143"/>
      <c r="AG536" s="655"/>
      <c r="AH536" s="655"/>
      <c r="AI536" s="143"/>
      <c r="AJ536" s="143"/>
      <c r="AK536" s="651"/>
      <c r="AL536" s="651"/>
      <c r="AM536" s="651"/>
      <c r="AN536" s="651"/>
    </row>
    <row r="537" spans="6:37" ht="15" customHeight="1">
      <c r="F537" s="740" t="s">
        <v>1397</v>
      </c>
      <c r="G537" s="1464"/>
      <c r="H537" s="1464"/>
      <c r="I537" s="1464"/>
      <c r="J537" s="1464"/>
      <c r="K537" s="1464"/>
      <c r="L537" s="1464"/>
      <c r="M537" s="1464"/>
      <c r="N537" s="1464"/>
      <c r="O537" s="1464"/>
      <c r="P537" s="1464"/>
      <c r="Q537" s="1464"/>
      <c r="R537" s="1464"/>
      <c r="S537" s="1464"/>
      <c r="T537" s="1464"/>
      <c r="U537" s="1464"/>
      <c r="V537" s="1464"/>
      <c r="W537" s="1464"/>
      <c r="X537" s="1464"/>
      <c r="Y537" s="1464"/>
      <c r="Z537" s="1464"/>
      <c r="AA537" s="1464"/>
      <c r="AB537" s="1464"/>
      <c r="AC537" s="1464"/>
      <c r="AD537" s="1464"/>
      <c r="AE537" s="1464"/>
      <c r="AF537" s="1464"/>
      <c r="AG537" s="1464"/>
      <c r="AH537" s="1464"/>
      <c r="AI537" s="1464"/>
      <c r="AJ537" s="1464"/>
      <c r="AK537" s="1464"/>
    </row>
    <row r="538" spans="6:37" ht="15" customHeight="1">
      <c r="F538" s="1464"/>
      <c r="G538" s="1464"/>
      <c r="H538" s="1464"/>
      <c r="I538" s="1464"/>
      <c r="J538" s="1464"/>
      <c r="K538" s="1464"/>
      <c r="L538" s="1464"/>
      <c r="M538" s="1464"/>
      <c r="N538" s="1464"/>
      <c r="O538" s="1464"/>
      <c r="P538" s="1464"/>
      <c r="Q538" s="1464"/>
      <c r="R538" s="1464"/>
      <c r="S538" s="1464"/>
      <c r="T538" s="1464"/>
      <c r="U538" s="1464"/>
      <c r="V538" s="1464"/>
      <c r="W538" s="1464"/>
      <c r="X538" s="1464"/>
      <c r="Y538" s="1464"/>
      <c r="Z538" s="1464"/>
      <c r="AA538" s="1464"/>
      <c r="AB538" s="1464"/>
      <c r="AC538" s="1464"/>
      <c r="AD538" s="1464"/>
      <c r="AE538" s="1464"/>
      <c r="AF538" s="1464"/>
      <c r="AG538" s="1464"/>
      <c r="AH538" s="1464"/>
      <c r="AI538" s="1464"/>
      <c r="AJ538" s="1464"/>
      <c r="AK538" s="1464"/>
    </row>
    <row r="539" ht="3.75" customHeight="1"/>
    <row r="540" spans="6:19" ht="15" customHeight="1">
      <c r="F540" s="1" t="s">
        <v>341</v>
      </c>
      <c r="H540" s="1" t="s">
        <v>803</v>
      </c>
      <c r="I540" s="1" t="s">
        <v>804</v>
      </c>
      <c r="J540" s="1" t="s">
        <v>805</v>
      </c>
      <c r="K540" s="1" t="s">
        <v>793</v>
      </c>
      <c r="L540" s="1" t="s">
        <v>342</v>
      </c>
      <c r="M540" s="1" t="s">
        <v>806</v>
      </c>
      <c r="N540" s="1" t="s">
        <v>807</v>
      </c>
      <c r="O540" s="1" t="s">
        <v>516</v>
      </c>
      <c r="P540" s="1" t="s">
        <v>786</v>
      </c>
      <c r="Q540" s="1" t="s">
        <v>808</v>
      </c>
      <c r="R540" s="1" t="s">
        <v>787</v>
      </c>
      <c r="S540" s="1" t="s">
        <v>343</v>
      </c>
    </row>
    <row r="541" spans="6:40" ht="15" customHeight="1">
      <c r="F541" s="831" t="s">
        <v>937</v>
      </c>
      <c r="G541" s="832"/>
      <c r="H541" s="832"/>
      <c r="I541" s="832"/>
      <c r="J541" s="832"/>
      <c r="K541" s="832"/>
      <c r="L541" s="833"/>
      <c r="M541" s="1190" t="str">
        <f>M524</f>
        <v>基準年次（R）</v>
      </c>
      <c r="N541" s="1191"/>
      <c r="O541" s="1191"/>
      <c r="P541" s="1192"/>
      <c r="Q541" s="749" t="s">
        <v>936</v>
      </c>
      <c r="R541" s="750"/>
      <c r="S541" s="750"/>
      <c r="T541" s="750"/>
      <c r="U541" s="750"/>
      <c r="V541" s="750"/>
      <c r="W541" s="750"/>
      <c r="X541" s="750"/>
      <c r="Y541" s="750"/>
      <c r="Z541" s="750"/>
      <c r="AA541" s="750"/>
      <c r="AB541" s="750"/>
      <c r="AC541" s="750"/>
      <c r="AD541" s="750"/>
      <c r="AE541" s="750"/>
      <c r="AF541" s="750"/>
      <c r="AG541" s="750"/>
      <c r="AH541" s="750"/>
      <c r="AI541" s="750"/>
      <c r="AJ541" s="751"/>
      <c r="AK541" s="1190" t="str">
        <f>+"目標年次の保有台数"&amp;"（R"&amp;AL337&amp;"）"</f>
        <v>目標年次の保有台数（R）</v>
      </c>
      <c r="AL541" s="1191"/>
      <c r="AM541" s="1191"/>
      <c r="AN541" s="1192"/>
    </row>
    <row r="542" spans="6:40" ht="30" customHeight="1">
      <c r="F542" s="834"/>
      <c r="G542" s="835"/>
      <c r="H542" s="835"/>
      <c r="I542" s="835"/>
      <c r="J542" s="835"/>
      <c r="K542" s="835"/>
      <c r="L542" s="836"/>
      <c r="M542" s="1193"/>
      <c r="N542" s="1194"/>
      <c r="O542" s="1194"/>
      <c r="P542" s="1195"/>
      <c r="Q542" s="752" t="str">
        <f>Q524</f>
        <v>１年次（R）</v>
      </c>
      <c r="R542" s="753"/>
      <c r="S542" s="753"/>
      <c r="T542" s="754"/>
      <c r="U542" s="752" t="str">
        <f>U524</f>
        <v>２年次（R）</v>
      </c>
      <c r="V542" s="753"/>
      <c r="W542" s="753"/>
      <c r="X542" s="754"/>
      <c r="Y542" s="752" t="str">
        <f>Y524</f>
        <v>３年次（R）</v>
      </c>
      <c r="Z542" s="753"/>
      <c r="AA542" s="753"/>
      <c r="AB542" s="754"/>
      <c r="AC542" s="752" t="str">
        <f>AC524</f>
        <v>４年次（R）</v>
      </c>
      <c r="AD542" s="753"/>
      <c r="AE542" s="753"/>
      <c r="AF542" s="754"/>
      <c r="AG542" s="752" t="str">
        <f>F518</f>
        <v>５年次（R）</v>
      </c>
      <c r="AH542" s="753"/>
      <c r="AI542" s="753"/>
      <c r="AJ542" s="754"/>
      <c r="AK542" s="1193"/>
      <c r="AL542" s="1194"/>
      <c r="AM542" s="1194"/>
      <c r="AN542" s="1195"/>
    </row>
    <row r="543" spans="6:40" ht="14.25" customHeight="1">
      <c r="F543" s="1176" t="s">
        <v>814</v>
      </c>
      <c r="G543" s="1177"/>
      <c r="H543" s="1177"/>
      <c r="I543" s="1177"/>
      <c r="J543" s="1177"/>
      <c r="K543" s="1177"/>
      <c r="L543" s="1178"/>
      <c r="M543" s="1182">
        <f>IF(N214="","",N214)</f>
      </c>
      <c r="N543" s="1183"/>
      <c r="O543" s="59" t="s">
        <v>808</v>
      </c>
      <c r="P543" s="60"/>
      <c r="Q543" s="1164"/>
      <c r="R543" s="1165"/>
      <c r="S543" s="59" t="s">
        <v>818</v>
      </c>
      <c r="T543" s="59"/>
      <c r="U543" s="1164"/>
      <c r="V543" s="1165"/>
      <c r="W543" s="59" t="s">
        <v>818</v>
      </c>
      <c r="X543" s="59"/>
      <c r="Y543" s="1164"/>
      <c r="Z543" s="1165"/>
      <c r="AA543" s="59" t="s">
        <v>818</v>
      </c>
      <c r="AB543" s="59"/>
      <c r="AC543" s="1164"/>
      <c r="AD543" s="1165"/>
      <c r="AE543" s="59" t="s">
        <v>818</v>
      </c>
      <c r="AF543" s="59"/>
      <c r="AG543" s="1164"/>
      <c r="AH543" s="1165"/>
      <c r="AI543" s="59" t="s">
        <v>808</v>
      </c>
      <c r="AJ543" s="59"/>
      <c r="AK543" s="1213">
        <f aca="true" t="shared" si="24" ref="AK543:AK564">IF(SUM(M543,Q543,U543,Y543,AC543,AG543)=0,"",SUM(M543,Q543,U543,Y543,AC543,AG543))</f>
      </c>
      <c r="AL543" s="1183"/>
      <c r="AM543" s="59" t="s">
        <v>808</v>
      </c>
      <c r="AN543" s="60"/>
    </row>
    <row r="544" spans="6:40" ht="14.25" customHeight="1">
      <c r="F544" s="1179"/>
      <c r="G544" s="1180"/>
      <c r="H544" s="1180"/>
      <c r="I544" s="1180"/>
      <c r="J544" s="1180"/>
      <c r="K544" s="1180"/>
      <c r="L544" s="1181"/>
      <c r="M544" s="1048">
        <f>IF(R214="","",R214)</f>
      </c>
      <c r="N544" s="1049"/>
      <c r="O544" s="39" t="s">
        <v>811</v>
      </c>
      <c r="P544" s="79"/>
      <c r="Q544" s="1174"/>
      <c r="R544" s="1175"/>
      <c r="S544" s="39" t="s">
        <v>819</v>
      </c>
      <c r="T544" s="78"/>
      <c r="U544" s="1174"/>
      <c r="V544" s="1175"/>
      <c r="W544" s="39" t="s">
        <v>819</v>
      </c>
      <c r="X544" s="78"/>
      <c r="Y544" s="1174"/>
      <c r="Z544" s="1175"/>
      <c r="AA544" s="39" t="s">
        <v>819</v>
      </c>
      <c r="AB544" s="78"/>
      <c r="AC544" s="1174"/>
      <c r="AD544" s="1175"/>
      <c r="AE544" s="39" t="s">
        <v>819</v>
      </c>
      <c r="AF544" s="78"/>
      <c r="AG544" s="1174"/>
      <c r="AH544" s="1175"/>
      <c r="AI544" s="39" t="s">
        <v>811</v>
      </c>
      <c r="AJ544" s="78"/>
      <c r="AK544" s="1048">
        <f t="shared" si="24"/>
      </c>
      <c r="AL544" s="1049"/>
      <c r="AM544" s="39" t="s">
        <v>811</v>
      </c>
      <c r="AN544" s="79"/>
    </row>
    <row r="545" spans="6:40" ht="14.25" customHeight="1">
      <c r="F545" s="1196" t="s">
        <v>271</v>
      </c>
      <c r="G545" s="1197"/>
      <c r="H545" s="1197"/>
      <c r="I545" s="1197"/>
      <c r="J545" s="1197"/>
      <c r="K545" s="1197"/>
      <c r="L545" s="1198"/>
      <c r="M545" s="1182">
        <f>IF(N215="","",N215)</f>
      </c>
      <c r="N545" s="1183"/>
      <c r="O545" s="59" t="s">
        <v>808</v>
      </c>
      <c r="P545" s="60"/>
      <c r="Q545" s="1164"/>
      <c r="R545" s="1165"/>
      <c r="S545" s="59" t="s">
        <v>818</v>
      </c>
      <c r="T545" s="59"/>
      <c r="U545" s="1164"/>
      <c r="V545" s="1165"/>
      <c r="W545" s="59" t="s">
        <v>818</v>
      </c>
      <c r="X545" s="59"/>
      <c r="Y545" s="1164"/>
      <c r="Z545" s="1165"/>
      <c r="AA545" s="59" t="s">
        <v>818</v>
      </c>
      <c r="AB545" s="59"/>
      <c r="AC545" s="1164"/>
      <c r="AD545" s="1165"/>
      <c r="AE545" s="59" t="s">
        <v>818</v>
      </c>
      <c r="AF545" s="59"/>
      <c r="AG545" s="1164"/>
      <c r="AH545" s="1165"/>
      <c r="AI545" s="59" t="s">
        <v>808</v>
      </c>
      <c r="AJ545" s="59"/>
      <c r="AK545" s="1213">
        <f>IF(SUM(M545,Q545,U545,Y545,AC545,AG545)=0,"",SUM(M545,Q545,U545,Y545,AC545,AG545))</f>
      </c>
      <c r="AL545" s="1183"/>
      <c r="AM545" s="59" t="s">
        <v>808</v>
      </c>
      <c r="AN545" s="60"/>
    </row>
    <row r="546" spans="6:40" ht="14.25" customHeight="1">
      <c r="F546" s="1199"/>
      <c r="G546" s="1200"/>
      <c r="H546" s="1200"/>
      <c r="I546" s="1200"/>
      <c r="J546" s="1200"/>
      <c r="K546" s="1200"/>
      <c r="L546" s="1201"/>
      <c r="M546" s="1048">
        <f>IF(R215="","",R215)</f>
      </c>
      <c r="N546" s="1049"/>
      <c r="O546" s="39" t="s">
        <v>811</v>
      </c>
      <c r="P546" s="79"/>
      <c r="Q546" s="1174"/>
      <c r="R546" s="1175"/>
      <c r="S546" s="39" t="s">
        <v>819</v>
      </c>
      <c r="T546" s="78"/>
      <c r="U546" s="1174"/>
      <c r="V546" s="1175"/>
      <c r="W546" s="39" t="s">
        <v>819</v>
      </c>
      <c r="X546" s="78"/>
      <c r="Y546" s="1174"/>
      <c r="Z546" s="1175"/>
      <c r="AA546" s="39" t="s">
        <v>819</v>
      </c>
      <c r="AB546" s="78"/>
      <c r="AC546" s="1174"/>
      <c r="AD546" s="1175"/>
      <c r="AE546" s="39" t="s">
        <v>819</v>
      </c>
      <c r="AF546" s="78"/>
      <c r="AG546" s="1174"/>
      <c r="AH546" s="1175"/>
      <c r="AI546" s="39" t="s">
        <v>811</v>
      </c>
      <c r="AJ546" s="78"/>
      <c r="AK546" s="1048">
        <f>IF(SUM(M546,Q546,U546,Y546,AC546,AG546)=0,"",SUM(M546,Q546,U546,Y546,AC546,AG546))</f>
      </c>
      <c r="AL546" s="1049"/>
      <c r="AM546" s="39" t="s">
        <v>811</v>
      </c>
      <c r="AN546" s="79"/>
    </row>
    <row r="547" spans="6:40" ht="14.25" customHeight="1">
      <c r="F547" s="1196" t="s">
        <v>1398</v>
      </c>
      <c r="G547" s="1197"/>
      <c r="H547" s="1197"/>
      <c r="I547" s="1197"/>
      <c r="J547" s="1197"/>
      <c r="K547" s="1197"/>
      <c r="L547" s="1198"/>
      <c r="M547" s="1460"/>
      <c r="N547" s="1461"/>
      <c r="O547" s="59" t="s">
        <v>808</v>
      </c>
      <c r="P547" s="92"/>
      <c r="Q547" s="1449"/>
      <c r="R547" s="1450"/>
      <c r="S547" s="59" t="s">
        <v>808</v>
      </c>
      <c r="T547" s="32"/>
      <c r="U547" s="1449"/>
      <c r="V547" s="1450"/>
      <c r="W547" s="59" t="s">
        <v>808</v>
      </c>
      <c r="X547" s="32"/>
      <c r="Y547" s="1449"/>
      <c r="Z547" s="1450"/>
      <c r="AA547" s="59" t="s">
        <v>808</v>
      </c>
      <c r="AB547" s="32"/>
      <c r="AC547" s="1449"/>
      <c r="AD547" s="1450"/>
      <c r="AE547" s="59" t="s">
        <v>808</v>
      </c>
      <c r="AF547" s="32"/>
      <c r="AG547" s="1449"/>
      <c r="AH547" s="1450"/>
      <c r="AI547" s="59" t="s">
        <v>808</v>
      </c>
      <c r="AJ547" s="32"/>
      <c r="AK547" s="1460"/>
      <c r="AL547" s="1461"/>
      <c r="AM547" s="59" t="s">
        <v>808</v>
      </c>
      <c r="AN547" s="92"/>
    </row>
    <row r="548" spans="6:40" ht="14.25" customHeight="1">
      <c r="F548" s="1199"/>
      <c r="G548" s="1200"/>
      <c r="H548" s="1200"/>
      <c r="I548" s="1200"/>
      <c r="J548" s="1200"/>
      <c r="K548" s="1200"/>
      <c r="L548" s="1201"/>
      <c r="M548" s="1462"/>
      <c r="N548" s="1463"/>
      <c r="O548" s="39" t="s">
        <v>811</v>
      </c>
      <c r="P548" s="79"/>
      <c r="Q548" s="1451"/>
      <c r="R548" s="1452"/>
      <c r="S548" s="39" t="s">
        <v>811</v>
      </c>
      <c r="T548" s="78"/>
      <c r="U548" s="1451"/>
      <c r="V548" s="1452"/>
      <c r="W548" s="39" t="s">
        <v>811</v>
      </c>
      <c r="X548" s="78"/>
      <c r="Y548" s="1451"/>
      <c r="Z548" s="1452"/>
      <c r="AA548" s="39" t="s">
        <v>811</v>
      </c>
      <c r="AB548" s="78"/>
      <c r="AC548" s="1451"/>
      <c r="AD548" s="1452"/>
      <c r="AE548" s="39" t="s">
        <v>811</v>
      </c>
      <c r="AF548" s="78"/>
      <c r="AG548" s="1451"/>
      <c r="AH548" s="1452"/>
      <c r="AI548" s="39" t="s">
        <v>811</v>
      </c>
      <c r="AJ548" s="78"/>
      <c r="AK548" s="1462"/>
      <c r="AL548" s="1463"/>
      <c r="AM548" s="39" t="s">
        <v>811</v>
      </c>
      <c r="AN548" s="79"/>
    </row>
    <row r="549" spans="6:40" ht="14.25" customHeight="1">
      <c r="F549" s="1489" t="s">
        <v>1399</v>
      </c>
      <c r="G549" s="1216"/>
      <c r="H549" s="1216"/>
      <c r="I549" s="1216"/>
      <c r="J549" s="1216"/>
      <c r="K549" s="1216"/>
      <c r="L549" s="1217"/>
      <c r="M549" s="1460"/>
      <c r="N549" s="1461"/>
      <c r="O549" s="59" t="s">
        <v>808</v>
      </c>
      <c r="P549" s="97"/>
      <c r="Q549" s="1449"/>
      <c r="R549" s="1450"/>
      <c r="S549" s="59" t="s">
        <v>808</v>
      </c>
      <c r="U549" s="1449"/>
      <c r="V549" s="1450"/>
      <c r="W549" s="59" t="s">
        <v>808</v>
      </c>
      <c r="Y549" s="1449"/>
      <c r="Z549" s="1450"/>
      <c r="AA549" s="59" t="s">
        <v>808</v>
      </c>
      <c r="AC549" s="1449"/>
      <c r="AD549" s="1450"/>
      <c r="AE549" s="59" t="s">
        <v>808</v>
      </c>
      <c r="AG549" s="1449"/>
      <c r="AH549" s="1450"/>
      <c r="AI549" s="59" t="s">
        <v>808</v>
      </c>
      <c r="AK549" s="1460"/>
      <c r="AL549" s="1461"/>
      <c r="AM549" s="59" t="s">
        <v>808</v>
      </c>
      <c r="AN549" s="97"/>
    </row>
    <row r="550" spans="6:40" ht="14.25" customHeight="1">
      <c r="F550" s="1199"/>
      <c r="G550" s="1200"/>
      <c r="H550" s="1200"/>
      <c r="I550" s="1200"/>
      <c r="J550" s="1200"/>
      <c r="K550" s="1200"/>
      <c r="L550" s="1201"/>
      <c r="M550" s="1462"/>
      <c r="N550" s="1463"/>
      <c r="O550" s="39" t="s">
        <v>811</v>
      </c>
      <c r="P550" s="97"/>
      <c r="Q550" s="1451"/>
      <c r="R550" s="1452"/>
      <c r="S550" s="39" t="s">
        <v>811</v>
      </c>
      <c r="U550" s="1451"/>
      <c r="V550" s="1452"/>
      <c r="W550" s="39" t="s">
        <v>811</v>
      </c>
      <c r="Y550" s="1451"/>
      <c r="Z550" s="1452"/>
      <c r="AA550" s="39" t="s">
        <v>811</v>
      </c>
      <c r="AC550" s="1451"/>
      <c r="AD550" s="1452"/>
      <c r="AE550" s="39" t="s">
        <v>811</v>
      </c>
      <c r="AG550" s="1451"/>
      <c r="AH550" s="1452"/>
      <c r="AI550" s="39" t="s">
        <v>811</v>
      </c>
      <c r="AK550" s="1462"/>
      <c r="AL550" s="1463"/>
      <c r="AM550" s="39" t="s">
        <v>811</v>
      </c>
      <c r="AN550" s="97"/>
    </row>
    <row r="551" spans="6:40" ht="14.25" customHeight="1">
      <c r="F551" s="1176" t="s">
        <v>815</v>
      </c>
      <c r="G551" s="1177"/>
      <c r="H551" s="1177"/>
      <c r="I551" s="1177"/>
      <c r="J551" s="1177"/>
      <c r="K551" s="1177"/>
      <c r="L551" s="1178"/>
      <c r="M551" s="1182">
        <f>IF(N220="","",N220)</f>
      </c>
      <c r="N551" s="1183"/>
      <c r="O551" s="59" t="s">
        <v>808</v>
      </c>
      <c r="P551" s="60"/>
      <c r="Q551" s="1164"/>
      <c r="R551" s="1165"/>
      <c r="S551" s="59" t="s">
        <v>818</v>
      </c>
      <c r="T551" s="59"/>
      <c r="U551" s="1164"/>
      <c r="V551" s="1165"/>
      <c r="W551" s="59" t="s">
        <v>818</v>
      </c>
      <c r="X551" s="59"/>
      <c r="Y551" s="1164"/>
      <c r="Z551" s="1165"/>
      <c r="AA551" s="59" t="s">
        <v>818</v>
      </c>
      <c r="AB551" s="59"/>
      <c r="AC551" s="1164"/>
      <c r="AD551" s="1165"/>
      <c r="AE551" s="59" t="s">
        <v>818</v>
      </c>
      <c r="AF551" s="59"/>
      <c r="AG551" s="1164"/>
      <c r="AH551" s="1165"/>
      <c r="AI551" s="59" t="s">
        <v>808</v>
      </c>
      <c r="AJ551" s="59"/>
      <c r="AK551" s="1213">
        <f t="shared" si="24"/>
      </c>
      <c r="AL551" s="1183"/>
      <c r="AM551" s="59" t="s">
        <v>808</v>
      </c>
      <c r="AN551" s="60"/>
    </row>
    <row r="552" spans="6:40" ht="14.25" customHeight="1">
      <c r="F552" s="1179"/>
      <c r="G552" s="1180"/>
      <c r="H552" s="1180"/>
      <c r="I552" s="1180"/>
      <c r="J552" s="1180"/>
      <c r="K552" s="1180"/>
      <c r="L552" s="1181"/>
      <c r="M552" s="1048">
        <f>IF(R220="","",R220)</f>
      </c>
      <c r="N552" s="1049"/>
      <c r="O552" s="39" t="s">
        <v>811</v>
      </c>
      <c r="P552" s="79"/>
      <c r="Q552" s="1174"/>
      <c r="R552" s="1175"/>
      <c r="S552" s="39" t="s">
        <v>819</v>
      </c>
      <c r="T552" s="78"/>
      <c r="U552" s="1174"/>
      <c r="V552" s="1175"/>
      <c r="W552" s="39" t="s">
        <v>819</v>
      </c>
      <c r="X552" s="78"/>
      <c r="Y552" s="1174"/>
      <c r="Z552" s="1175"/>
      <c r="AA552" s="39" t="s">
        <v>819</v>
      </c>
      <c r="AB552" s="78"/>
      <c r="AC552" s="1174"/>
      <c r="AD552" s="1175"/>
      <c r="AE552" s="39" t="s">
        <v>819</v>
      </c>
      <c r="AF552" s="78"/>
      <c r="AG552" s="1174"/>
      <c r="AH552" s="1175"/>
      <c r="AI552" s="39" t="s">
        <v>811</v>
      </c>
      <c r="AJ552" s="78"/>
      <c r="AK552" s="1048">
        <f t="shared" si="24"/>
      </c>
      <c r="AL552" s="1049"/>
      <c r="AM552" s="39" t="s">
        <v>811</v>
      </c>
      <c r="AN552" s="79"/>
    </row>
    <row r="553" spans="6:40" ht="14.25" customHeight="1">
      <c r="F553" s="1202" t="s">
        <v>1223</v>
      </c>
      <c r="G553" s="1203"/>
      <c r="H553" s="1203"/>
      <c r="I553" s="1203"/>
      <c r="J553" s="1203"/>
      <c r="K553" s="1203"/>
      <c r="L553" s="1204"/>
      <c r="M553" s="1182">
        <f>IF(N221="","",N221)</f>
      </c>
      <c r="N553" s="1183"/>
      <c r="O553" s="59" t="s">
        <v>808</v>
      </c>
      <c r="P553" s="60"/>
      <c r="Q553" s="1164"/>
      <c r="R553" s="1165"/>
      <c r="S553" s="59" t="s">
        <v>818</v>
      </c>
      <c r="T553" s="59"/>
      <c r="U553" s="1164"/>
      <c r="V553" s="1165"/>
      <c r="W553" s="59" t="s">
        <v>818</v>
      </c>
      <c r="X553" s="59"/>
      <c r="Y553" s="1164"/>
      <c r="Z553" s="1165"/>
      <c r="AA553" s="59" t="s">
        <v>818</v>
      </c>
      <c r="AB553" s="59"/>
      <c r="AC553" s="1164"/>
      <c r="AD553" s="1165"/>
      <c r="AE553" s="59" t="s">
        <v>818</v>
      </c>
      <c r="AF553" s="59"/>
      <c r="AG553" s="1164"/>
      <c r="AH553" s="1165"/>
      <c r="AI553" s="59" t="s">
        <v>808</v>
      </c>
      <c r="AJ553" s="59"/>
      <c r="AK553" s="1213">
        <f t="shared" si="24"/>
      </c>
      <c r="AL553" s="1183"/>
      <c r="AM553" s="59" t="s">
        <v>808</v>
      </c>
      <c r="AN553" s="60"/>
    </row>
    <row r="554" spans="6:40" ht="14.25" customHeight="1">
      <c r="F554" s="1205"/>
      <c r="G554" s="1206"/>
      <c r="H554" s="1206"/>
      <c r="I554" s="1206"/>
      <c r="J554" s="1206"/>
      <c r="K554" s="1206"/>
      <c r="L554" s="1207"/>
      <c r="M554" s="1048">
        <f>IF(R221="","",R221)</f>
      </c>
      <c r="N554" s="1049"/>
      <c r="O554" s="39" t="s">
        <v>811</v>
      </c>
      <c r="P554" s="79"/>
      <c r="Q554" s="1174"/>
      <c r="R554" s="1175"/>
      <c r="S554" s="39" t="s">
        <v>819</v>
      </c>
      <c r="T554" s="78"/>
      <c r="U554" s="1174"/>
      <c r="V554" s="1175"/>
      <c r="W554" s="39" t="s">
        <v>819</v>
      </c>
      <c r="X554" s="78"/>
      <c r="Y554" s="1174"/>
      <c r="Z554" s="1175"/>
      <c r="AA554" s="39" t="s">
        <v>819</v>
      </c>
      <c r="AB554" s="78"/>
      <c r="AC554" s="1174"/>
      <c r="AD554" s="1175"/>
      <c r="AE554" s="39" t="s">
        <v>819</v>
      </c>
      <c r="AF554" s="78"/>
      <c r="AG554" s="1174"/>
      <c r="AH554" s="1175"/>
      <c r="AI554" s="39" t="s">
        <v>811</v>
      </c>
      <c r="AJ554" s="78"/>
      <c r="AK554" s="1048">
        <f t="shared" si="24"/>
      </c>
      <c r="AL554" s="1049"/>
      <c r="AM554" s="39" t="s">
        <v>811</v>
      </c>
      <c r="AN554" s="79"/>
    </row>
    <row r="555" spans="6:40" ht="14.25" customHeight="1">
      <c r="F555" s="1176" t="s">
        <v>816</v>
      </c>
      <c r="G555" s="1177"/>
      <c r="H555" s="1177"/>
      <c r="I555" s="1177"/>
      <c r="J555" s="1177"/>
      <c r="K555" s="1177"/>
      <c r="L555" s="1178"/>
      <c r="M555" s="1182">
        <f>IF(N222="","",N222)</f>
      </c>
      <c r="N555" s="1183"/>
      <c r="O555" s="59" t="s">
        <v>808</v>
      </c>
      <c r="P555" s="60"/>
      <c r="Q555" s="1164"/>
      <c r="R555" s="1165"/>
      <c r="S555" s="59" t="s">
        <v>818</v>
      </c>
      <c r="T555" s="59"/>
      <c r="U555" s="1164"/>
      <c r="V555" s="1165"/>
      <c r="W555" s="59" t="s">
        <v>818</v>
      </c>
      <c r="X555" s="59"/>
      <c r="Y555" s="1164"/>
      <c r="Z555" s="1165"/>
      <c r="AA555" s="59" t="s">
        <v>818</v>
      </c>
      <c r="AB555" s="59"/>
      <c r="AC555" s="1164"/>
      <c r="AD555" s="1165"/>
      <c r="AE555" s="59" t="s">
        <v>818</v>
      </c>
      <c r="AF555" s="59"/>
      <c r="AG555" s="1164"/>
      <c r="AH555" s="1165"/>
      <c r="AI555" s="59" t="s">
        <v>808</v>
      </c>
      <c r="AJ555" s="59"/>
      <c r="AK555" s="1213">
        <f t="shared" si="24"/>
      </c>
      <c r="AL555" s="1183"/>
      <c r="AM555" s="59" t="s">
        <v>808</v>
      </c>
      <c r="AN555" s="60"/>
    </row>
    <row r="556" spans="6:40" ht="14.25" customHeight="1">
      <c r="F556" s="1179"/>
      <c r="G556" s="1180"/>
      <c r="H556" s="1180"/>
      <c r="I556" s="1180"/>
      <c r="J556" s="1180"/>
      <c r="K556" s="1180"/>
      <c r="L556" s="1181"/>
      <c r="M556" s="1048">
        <f>IF(R222="","",R222)</f>
      </c>
      <c r="N556" s="1049"/>
      <c r="O556" s="39" t="s">
        <v>811</v>
      </c>
      <c r="P556" s="79"/>
      <c r="Q556" s="1174"/>
      <c r="R556" s="1175"/>
      <c r="S556" s="39" t="s">
        <v>819</v>
      </c>
      <c r="T556" s="78"/>
      <c r="U556" s="1174"/>
      <c r="V556" s="1175"/>
      <c r="W556" s="39" t="s">
        <v>819</v>
      </c>
      <c r="X556" s="78"/>
      <c r="Y556" s="1174"/>
      <c r="Z556" s="1175"/>
      <c r="AA556" s="39" t="s">
        <v>819</v>
      </c>
      <c r="AB556" s="78"/>
      <c r="AC556" s="1174"/>
      <c r="AD556" s="1175"/>
      <c r="AE556" s="39" t="s">
        <v>819</v>
      </c>
      <c r="AF556" s="78"/>
      <c r="AG556" s="1174"/>
      <c r="AH556" s="1175"/>
      <c r="AI556" s="39" t="s">
        <v>811</v>
      </c>
      <c r="AJ556" s="78"/>
      <c r="AK556" s="1048">
        <f t="shared" si="24"/>
      </c>
      <c r="AL556" s="1049"/>
      <c r="AM556" s="39" t="s">
        <v>811</v>
      </c>
      <c r="AN556" s="79"/>
    </row>
    <row r="557" spans="6:40" ht="14.25" customHeight="1">
      <c r="F557" s="1176" t="s">
        <v>817</v>
      </c>
      <c r="G557" s="1177"/>
      <c r="H557" s="1177"/>
      <c r="I557" s="1177"/>
      <c r="J557" s="1177"/>
      <c r="K557" s="1177"/>
      <c r="L557" s="1178"/>
      <c r="M557" s="1182">
        <f>IF(N223="","",N223)</f>
      </c>
      <c r="N557" s="1183"/>
      <c r="O557" s="59" t="s">
        <v>808</v>
      </c>
      <c r="P557" s="60"/>
      <c r="Q557" s="1164"/>
      <c r="R557" s="1165"/>
      <c r="S557" s="59" t="s">
        <v>818</v>
      </c>
      <c r="T557" s="59"/>
      <c r="U557" s="1164"/>
      <c r="V557" s="1165"/>
      <c r="W557" s="59" t="s">
        <v>818</v>
      </c>
      <c r="X557" s="59"/>
      <c r="Y557" s="1164"/>
      <c r="Z557" s="1165"/>
      <c r="AA557" s="59" t="s">
        <v>818</v>
      </c>
      <c r="AB557" s="59"/>
      <c r="AC557" s="1164"/>
      <c r="AD557" s="1165"/>
      <c r="AE557" s="59" t="s">
        <v>818</v>
      </c>
      <c r="AF557" s="59"/>
      <c r="AG557" s="1164"/>
      <c r="AH557" s="1165"/>
      <c r="AI557" s="59" t="s">
        <v>808</v>
      </c>
      <c r="AJ557" s="59"/>
      <c r="AK557" s="1213">
        <f t="shared" si="24"/>
      </c>
      <c r="AL557" s="1183"/>
      <c r="AM557" s="59" t="s">
        <v>808</v>
      </c>
      <c r="AN557" s="60"/>
    </row>
    <row r="558" spans="6:40" ht="14.25" customHeight="1">
      <c r="F558" s="1179"/>
      <c r="G558" s="1180"/>
      <c r="H558" s="1180"/>
      <c r="I558" s="1180"/>
      <c r="J558" s="1180"/>
      <c r="K558" s="1180"/>
      <c r="L558" s="1181"/>
      <c r="M558" s="1048">
        <f>IF(R223="","",R223)</f>
      </c>
      <c r="N558" s="1049"/>
      <c r="O558" s="39" t="s">
        <v>811</v>
      </c>
      <c r="P558" s="79"/>
      <c r="Q558" s="1174"/>
      <c r="R558" s="1175"/>
      <c r="S558" s="39" t="s">
        <v>819</v>
      </c>
      <c r="T558" s="78"/>
      <c r="U558" s="1174"/>
      <c r="V558" s="1175"/>
      <c r="W558" s="39" t="s">
        <v>819</v>
      </c>
      <c r="X558" s="78"/>
      <c r="Y558" s="1174"/>
      <c r="Z558" s="1175"/>
      <c r="AA558" s="39" t="s">
        <v>819</v>
      </c>
      <c r="AB558" s="78"/>
      <c r="AC558" s="1174"/>
      <c r="AD558" s="1175"/>
      <c r="AE558" s="39" t="s">
        <v>819</v>
      </c>
      <c r="AF558" s="78"/>
      <c r="AG558" s="1174"/>
      <c r="AH558" s="1175"/>
      <c r="AI558" s="39" t="s">
        <v>811</v>
      </c>
      <c r="AJ558" s="78"/>
      <c r="AK558" s="1048">
        <f t="shared" si="24"/>
      </c>
      <c r="AL558" s="1049"/>
      <c r="AM558" s="39" t="s">
        <v>811</v>
      </c>
      <c r="AN558" s="79"/>
    </row>
    <row r="559" spans="6:40" ht="14.25" customHeight="1">
      <c r="F559" s="1176" t="s">
        <v>1156</v>
      </c>
      <c r="G559" s="1177"/>
      <c r="H559" s="1177"/>
      <c r="I559" s="1177"/>
      <c r="J559" s="1177"/>
      <c r="K559" s="1177"/>
      <c r="L559" s="1178"/>
      <c r="M559" s="1182">
        <f>IF(N224="","",N224)</f>
      </c>
      <c r="N559" s="1183"/>
      <c r="O559" s="59" t="s">
        <v>808</v>
      </c>
      <c r="P559" s="60"/>
      <c r="Q559" s="1164"/>
      <c r="R559" s="1165"/>
      <c r="S559" s="59" t="s">
        <v>818</v>
      </c>
      <c r="T559" s="59"/>
      <c r="U559" s="1164"/>
      <c r="V559" s="1165"/>
      <c r="W559" s="59" t="s">
        <v>818</v>
      </c>
      <c r="X559" s="59"/>
      <c r="Y559" s="1164"/>
      <c r="Z559" s="1165"/>
      <c r="AA559" s="59" t="s">
        <v>818</v>
      </c>
      <c r="AB559" s="59"/>
      <c r="AC559" s="1164"/>
      <c r="AD559" s="1165"/>
      <c r="AE559" s="59" t="s">
        <v>818</v>
      </c>
      <c r="AF559" s="59"/>
      <c r="AG559" s="1164"/>
      <c r="AH559" s="1165"/>
      <c r="AI559" s="59" t="s">
        <v>808</v>
      </c>
      <c r="AJ559" s="59"/>
      <c r="AK559" s="1213">
        <f t="shared" si="24"/>
      </c>
      <c r="AL559" s="1183"/>
      <c r="AM559" s="59" t="s">
        <v>808</v>
      </c>
      <c r="AN559" s="60"/>
    </row>
    <row r="560" spans="6:40" ht="14.25" customHeight="1">
      <c r="F560" s="1179"/>
      <c r="G560" s="1180"/>
      <c r="H560" s="1180"/>
      <c r="I560" s="1180"/>
      <c r="J560" s="1180"/>
      <c r="K560" s="1180"/>
      <c r="L560" s="1181"/>
      <c r="M560" s="1048">
        <f>IF(R224="","",R224)</f>
      </c>
      <c r="N560" s="1049"/>
      <c r="O560" s="39" t="s">
        <v>811</v>
      </c>
      <c r="P560" s="79"/>
      <c r="Q560" s="1174"/>
      <c r="R560" s="1175"/>
      <c r="S560" s="39" t="s">
        <v>819</v>
      </c>
      <c r="T560" s="78"/>
      <c r="U560" s="1174"/>
      <c r="V560" s="1175"/>
      <c r="W560" s="39" t="s">
        <v>819</v>
      </c>
      <c r="X560" s="78"/>
      <c r="Y560" s="1174"/>
      <c r="Z560" s="1175"/>
      <c r="AA560" s="39" t="s">
        <v>819</v>
      </c>
      <c r="AB560" s="78"/>
      <c r="AC560" s="1174"/>
      <c r="AD560" s="1175"/>
      <c r="AE560" s="39" t="s">
        <v>819</v>
      </c>
      <c r="AF560" s="78"/>
      <c r="AG560" s="1174"/>
      <c r="AH560" s="1175"/>
      <c r="AI560" s="39" t="s">
        <v>811</v>
      </c>
      <c r="AJ560" s="78"/>
      <c r="AK560" s="1048">
        <f t="shared" si="24"/>
      </c>
      <c r="AL560" s="1049"/>
      <c r="AM560" s="39" t="s">
        <v>811</v>
      </c>
      <c r="AN560" s="79"/>
    </row>
    <row r="561" spans="6:40" ht="14.25" customHeight="1">
      <c r="F561" s="1176" t="s">
        <v>269</v>
      </c>
      <c r="G561" s="1177"/>
      <c r="H561" s="1177"/>
      <c r="I561" s="1177"/>
      <c r="J561" s="1177"/>
      <c r="K561" s="1177"/>
      <c r="L561" s="1178"/>
      <c r="M561" s="1182">
        <f>IF(N225="","",N225)</f>
      </c>
      <c r="N561" s="1183"/>
      <c r="O561" s="59" t="s">
        <v>808</v>
      </c>
      <c r="P561" s="60"/>
      <c r="Q561" s="1164"/>
      <c r="R561" s="1165"/>
      <c r="S561" s="59" t="s">
        <v>818</v>
      </c>
      <c r="T561" s="59"/>
      <c r="U561" s="1164"/>
      <c r="V561" s="1165"/>
      <c r="W561" s="59" t="s">
        <v>818</v>
      </c>
      <c r="X561" s="59"/>
      <c r="Y561" s="1164"/>
      <c r="Z561" s="1165"/>
      <c r="AA561" s="59" t="s">
        <v>818</v>
      </c>
      <c r="AB561" s="59"/>
      <c r="AC561" s="1164"/>
      <c r="AD561" s="1165"/>
      <c r="AE561" s="59" t="s">
        <v>818</v>
      </c>
      <c r="AF561" s="59"/>
      <c r="AG561" s="1164"/>
      <c r="AH561" s="1165"/>
      <c r="AI561" s="59" t="s">
        <v>808</v>
      </c>
      <c r="AJ561" s="59"/>
      <c r="AK561" s="1213">
        <f t="shared" si="24"/>
      </c>
      <c r="AL561" s="1183"/>
      <c r="AM561" s="59" t="s">
        <v>808</v>
      </c>
      <c r="AN561" s="60"/>
    </row>
    <row r="562" spans="6:40" ht="14.25" customHeight="1">
      <c r="F562" s="1179"/>
      <c r="G562" s="1180"/>
      <c r="H562" s="1180"/>
      <c r="I562" s="1180"/>
      <c r="J562" s="1180"/>
      <c r="K562" s="1180"/>
      <c r="L562" s="1181"/>
      <c r="M562" s="1048">
        <f>IF(R225="","",R225)</f>
      </c>
      <c r="N562" s="1049"/>
      <c r="O562" s="39" t="s">
        <v>811</v>
      </c>
      <c r="P562" s="79"/>
      <c r="Q562" s="1174"/>
      <c r="R562" s="1175"/>
      <c r="S562" s="39" t="s">
        <v>819</v>
      </c>
      <c r="T562" s="78"/>
      <c r="U562" s="1174"/>
      <c r="V562" s="1175"/>
      <c r="W562" s="39" t="s">
        <v>819</v>
      </c>
      <c r="X562" s="78"/>
      <c r="Y562" s="1174"/>
      <c r="Z562" s="1175"/>
      <c r="AA562" s="39" t="s">
        <v>819</v>
      </c>
      <c r="AB562" s="78"/>
      <c r="AC562" s="1174"/>
      <c r="AD562" s="1175"/>
      <c r="AE562" s="39" t="s">
        <v>819</v>
      </c>
      <c r="AF562" s="78"/>
      <c r="AG562" s="1174"/>
      <c r="AH562" s="1175"/>
      <c r="AI562" s="39" t="s">
        <v>811</v>
      </c>
      <c r="AJ562" s="78"/>
      <c r="AK562" s="1048">
        <f t="shared" si="24"/>
      </c>
      <c r="AL562" s="1049"/>
      <c r="AM562" s="39" t="s">
        <v>811</v>
      </c>
      <c r="AN562" s="79"/>
    </row>
    <row r="563" spans="6:40" ht="14.25" customHeight="1">
      <c r="F563" s="1176" t="s">
        <v>270</v>
      </c>
      <c r="G563" s="1177"/>
      <c r="H563" s="1177"/>
      <c r="I563" s="1177"/>
      <c r="J563" s="1177"/>
      <c r="K563" s="1177"/>
      <c r="L563" s="1178"/>
      <c r="M563" s="1182">
        <f>IF(N226="","",N226)</f>
      </c>
      <c r="N563" s="1183"/>
      <c r="O563" s="59" t="s">
        <v>808</v>
      </c>
      <c r="P563" s="60"/>
      <c r="Q563" s="1164"/>
      <c r="R563" s="1165"/>
      <c r="S563" s="59" t="s">
        <v>818</v>
      </c>
      <c r="T563" s="59"/>
      <c r="U563" s="1164"/>
      <c r="V563" s="1165"/>
      <c r="W563" s="59" t="s">
        <v>818</v>
      </c>
      <c r="X563" s="59"/>
      <c r="Y563" s="1164"/>
      <c r="Z563" s="1165"/>
      <c r="AA563" s="59" t="s">
        <v>818</v>
      </c>
      <c r="AB563" s="59"/>
      <c r="AC563" s="1164"/>
      <c r="AD563" s="1165"/>
      <c r="AE563" s="59" t="s">
        <v>818</v>
      </c>
      <c r="AF563" s="59"/>
      <c r="AG563" s="1164"/>
      <c r="AH563" s="1165"/>
      <c r="AI563" s="59" t="s">
        <v>808</v>
      </c>
      <c r="AJ563" s="59"/>
      <c r="AK563" s="1213">
        <f t="shared" si="24"/>
      </c>
      <c r="AL563" s="1183"/>
      <c r="AM563" s="59" t="s">
        <v>808</v>
      </c>
      <c r="AN563" s="60"/>
    </row>
    <row r="564" spans="6:40" ht="14.25" customHeight="1">
      <c r="F564" s="1179"/>
      <c r="G564" s="1180"/>
      <c r="H564" s="1180"/>
      <c r="I564" s="1180"/>
      <c r="J564" s="1180"/>
      <c r="K564" s="1180"/>
      <c r="L564" s="1181"/>
      <c r="M564" s="1048">
        <f>IF(R226="","",R226)</f>
      </c>
      <c r="N564" s="1049"/>
      <c r="O564" s="39" t="s">
        <v>811</v>
      </c>
      <c r="P564" s="79"/>
      <c r="Q564" s="1174"/>
      <c r="R564" s="1175"/>
      <c r="S564" s="39" t="s">
        <v>819</v>
      </c>
      <c r="T564" s="78"/>
      <c r="U564" s="1174"/>
      <c r="V564" s="1175"/>
      <c r="W564" s="39" t="s">
        <v>819</v>
      </c>
      <c r="X564" s="78"/>
      <c r="Y564" s="1174"/>
      <c r="Z564" s="1175"/>
      <c r="AA564" s="39" t="s">
        <v>819</v>
      </c>
      <c r="AB564" s="78"/>
      <c r="AC564" s="1174"/>
      <c r="AD564" s="1175"/>
      <c r="AE564" s="39" t="s">
        <v>819</v>
      </c>
      <c r="AF564" s="78"/>
      <c r="AG564" s="1174"/>
      <c r="AH564" s="1175"/>
      <c r="AI564" s="39" t="s">
        <v>811</v>
      </c>
      <c r="AJ564" s="78"/>
      <c r="AK564" s="1048">
        <f t="shared" si="24"/>
      </c>
      <c r="AL564" s="1049"/>
      <c r="AM564" s="39" t="s">
        <v>811</v>
      </c>
      <c r="AN564" s="79"/>
    </row>
    <row r="565" spans="6:40" ht="14.25" customHeight="1">
      <c r="F565" s="1196" t="s">
        <v>1400</v>
      </c>
      <c r="G565" s="1197"/>
      <c r="H565" s="1197"/>
      <c r="I565" s="1197"/>
      <c r="J565" s="1197"/>
      <c r="K565" s="1197"/>
      <c r="L565" s="1198"/>
      <c r="M565" s="1460"/>
      <c r="N565" s="1461"/>
      <c r="O565" s="59" t="s">
        <v>808</v>
      </c>
      <c r="P565" s="92"/>
      <c r="Q565" s="1449"/>
      <c r="R565" s="1450"/>
      <c r="S565" s="59" t="s">
        <v>808</v>
      </c>
      <c r="T565" s="32"/>
      <c r="U565" s="1449"/>
      <c r="V565" s="1450"/>
      <c r="W565" s="59" t="s">
        <v>808</v>
      </c>
      <c r="X565" s="32"/>
      <c r="Y565" s="1449"/>
      <c r="Z565" s="1450"/>
      <c r="AA565" s="59" t="s">
        <v>808</v>
      </c>
      <c r="AB565" s="32"/>
      <c r="AC565" s="1449"/>
      <c r="AD565" s="1450"/>
      <c r="AE565" s="59" t="s">
        <v>808</v>
      </c>
      <c r="AF565" s="32"/>
      <c r="AG565" s="1449"/>
      <c r="AH565" s="1450"/>
      <c r="AI565" s="59" t="s">
        <v>808</v>
      </c>
      <c r="AJ565" s="32"/>
      <c r="AK565" s="1460"/>
      <c r="AL565" s="1461"/>
      <c r="AM565" s="59" t="s">
        <v>808</v>
      </c>
      <c r="AN565" s="92"/>
    </row>
    <row r="566" spans="6:40" ht="14.25" customHeight="1">
      <c r="F566" s="1199"/>
      <c r="G566" s="1200"/>
      <c r="H566" s="1200"/>
      <c r="I566" s="1200"/>
      <c r="J566" s="1200"/>
      <c r="K566" s="1200"/>
      <c r="L566" s="1201"/>
      <c r="M566" s="1462"/>
      <c r="N566" s="1463"/>
      <c r="O566" s="39" t="s">
        <v>811</v>
      </c>
      <c r="P566" s="79"/>
      <c r="Q566" s="1451"/>
      <c r="R566" s="1452"/>
      <c r="S566" s="39" t="s">
        <v>811</v>
      </c>
      <c r="T566" s="78"/>
      <c r="U566" s="1451"/>
      <c r="V566" s="1452"/>
      <c r="W566" s="39" t="s">
        <v>811</v>
      </c>
      <c r="X566" s="78"/>
      <c r="Y566" s="1451"/>
      <c r="Z566" s="1452"/>
      <c r="AA566" s="39" t="s">
        <v>811</v>
      </c>
      <c r="AB566" s="78"/>
      <c r="AC566" s="1451"/>
      <c r="AD566" s="1452"/>
      <c r="AE566" s="39" t="s">
        <v>811</v>
      </c>
      <c r="AF566" s="78"/>
      <c r="AG566" s="1451"/>
      <c r="AH566" s="1452"/>
      <c r="AI566" s="39" t="s">
        <v>811</v>
      </c>
      <c r="AJ566" s="78"/>
      <c r="AK566" s="1462"/>
      <c r="AL566" s="1463"/>
      <c r="AM566" s="39" t="s">
        <v>811</v>
      </c>
      <c r="AN566" s="79"/>
    </row>
    <row r="567" spans="6:40" ht="17.25" customHeight="1">
      <c r="F567" s="1215" t="s">
        <v>1401</v>
      </c>
      <c r="G567" s="1216"/>
      <c r="H567" s="1216"/>
      <c r="I567" s="1216"/>
      <c r="J567" s="1216"/>
      <c r="K567" s="1216"/>
      <c r="L567" s="1217"/>
      <c r="M567" s="1056">
        <f>IF(N227="","",N227)</f>
      </c>
      <c r="N567" s="1057"/>
      <c r="O567" s="539" t="s">
        <v>808</v>
      </c>
      <c r="P567" s="540"/>
      <c r="Q567" s="537"/>
      <c r="R567" s="538"/>
      <c r="S567" s="539" t="s">
        <v>818</v>
      </c>
      <c r="T567" s="187"/>
      <c r="U567" s="537"/>
      <c r="V567" s="538"/>
      <c r="W567" s="539" t="s">
        <v>818</v>
      </c>
      <c r="X567" s="187"/>
      <c r="Y567" s="537"/>
      <c r="Z567" s="538"/>
      <c r="AA567" s="539" t="s">
        <v>818</v>
      </c>
      <c r="AB567" s="187"/>
      <c r="AC567" s="537"/>
      <c r="AD567" s="538"/>
      <c r="AE567" s="539" t="s">
        <v>818</v>
      </c>
      <c r="AF567" s="187"/>
      <c r="AG567" s="537"/>
      <c r="AH567" s="538"/>
      <c r="AI567" s="539" t="s">
        <v>808</v>
      </c>
      <c r="AJ567" s="187"/>
      <c r="AK567" s="1214">
        <f>IF(SUM(M567,Q567,U567,Y567,AC567,AG567)=0,"",SUM(M567,Q567,U567,Y567,AC567,AG567))</f>
      </c>
      <c r="AL567" s="1057"/>
      <c r="AM567" s="539" t="s">
        <v>808</v>
      </c>
      <c r="AN567" s="540"/>
    </row>
    <row r="568" spans="6:40" ht="17.25" customHeight="1">
      <c r="F568" s="1199"/>
      <c r="G568" s="1200"/>
      <c r="H568" s="1200"/>
      <c r="I568" s="1200"/>
      <c r="J568" s="1200"/>
      <c r="K568" s="1200"/>
      <c r="L568" s="1201"/>
      <c r="M568" s="1048">
        <f>IF(R227="","",R227)</f>
      </c>
      <c r="N568" s="1049"/>
      <c r="O568" s="539" t="s">
        <v>811</v>
      </c>
      <c r="P568" s="540"/>
      <c r="Q568" s="537"/>
      <c r="R568" s="538"/>
      <c r="S568" s="539" t="s">
        <v>819</v>
      </c>
      <c r="T568" s="187"/>
      <c r="U568" s="537"/>
      <c r="V568" s="538"/>
      <c r="W568" s="539" t="s">
        <v>819</v>
      </c>
      <c r="X568" s="187"/>
      <c r="Y568" s="537"/>
      <c r="Z568" s="538"/>
      <c r="AA568" s="539" t="s">
        <v>819</v>
      </c>
      <c r="AB568" s="187"/>
      <c r="AC568" s="537"/>
      <c r="AD568" s="538"/>
      <c r="AE568" s="539" t="s">
        <v>819</v>
      </c>
      <c r="AF568" s="187"/>
      <c r="AG568" s="537"/>
      <c r="AH568" s="538"/>
      <c r="AI568" s="539" t="s">
        <v>811</v>
      </c>
      <c r="AJ568" s="187"/>
      <c r="AK568" s="1048">
        <f>IF(SUM(M568,Q568,U568,Y568,AC568,AG568)=0,"",SUM(M568,Q568,U568,Y568,AC568,AG568))</f>
      </c>
      <c r="AL568" s="1049"/>
      <c r="AM568" s="539" t="s">
        <v>811</v>
      </c>
      <c r="AN568" s="540"/>
    </row>
    <row r="569" spans="6:40" s="187" customFormat="1" ht="14.25" customHeight="1">
      <c r="F569" s="1176" t="s">
        <v>1116</v>
      </c>
      <c r="G569" s="1177"/>
      <c r="H569" s="1177"/>
      <c r="I569" s="1177"/>
      <c r="J569" s="1177"/>
      <c r="K569" s="1177"/>
      <c r="L569" s="1178"/>
      <c r="M569" s="1453">
        <f>IF(N229="","",N229)</f>
      </c>
      <c r="N569" s="1219"/>
      <c r="O569" s="209" t="s">
        <v>808</v>
      </c>
      <c r="P569" s="210"/>
      <c r="Q569" s="1164"/>
      <c r="R569" s="1165"/>
      <c r="S569" s="209" t="s">
        <v>818</v>
      </c>
      <c r="T569" s="209"/>
      <c r="U569" s="1164"/>
      <c r="V569" s="1165"/>
      <c r="W569" s="209" t="s">
        <v>818</v>
      </c>
      <c r="X569" s="209"/>
      <c r="Y569" s="1164"/>
      <c r="Z569" s="1165"/>
      <c r="AA569" s="209" t="s">
        <v>818</v>
      </c>
      <c r="AB569" s="209"/>
      <c r="AC569" s="1164"/>
      <c r="AD569" s="1165"/>
      <c r="AE569" s="209" t="s">
        <v>818</v>
      </c>
      <c r="AF569" s="209"/>
      <c r="AG569" s="1164"/>
      <c r="AH569" s="1165"/>
      <c r="AI569" s="209" t="s">
        <v>808</v>
      </c>
      <c r="AJ569" s="209"/>
      <c r="AK569" s="1218">
        <f>IF(SUM(M569,Q569,U569,Y569,AC569,AG569)=0,"",SUM(M569,Q569,U569,Y569,AC569,AG569))</f>
      </c>
      <c r="AL569" s="1219"/>
      <c r="AM569" s="209" t="s">
        <v>808</v>
      </c>
      <c r="AN569" s="210"/>
    </row>
    <row r="570" spans="6:40" s="187" customFormat="1" ht="14.25" customHeight="1">
      <c r="F570" s="1179" t="s">
        <v>1049</v>
      </c>
      <c r="G570" s="1180"/>
      <c r="H570" s="1180"/>
      <c r="I570" s="1222"/>
      <c r="J570" s="1222"/>
      <c r="K570" s="1222"/>
      <c r="L570" s="1223"/>
      <c r="M570" s="1048">
        <f>IF(R229="","",R229)</f>
      </c>
      <c r="N570" s="1049"/>
      <c r="O570" s="238" t="s">
        <v>811</v>
      </c>
      <c r="P570" s="239"/>
      <c r="Q570" s="1174"/>
      <c r="R570" s="1175"/>
      <c r="S570" s="238" t="s">
        <v>819</v>
      </c>
      <c r="T570" s="271"/>
      <c r="U570" s="1174"/>
      <c r="V570" s="1175"/>
      <c r="W570" s="238" t="s">
        <v>819</v>
      </c>
      <c r="X570" s="271"/>
      <c r="Y570" s="1174"/>
      <c r="Z570" s="1175"/>
      <c r="AA570" s="238" t="s">
        <v>819</v>
      </c>
      <c r="AB570" s="271"/>
      <c r="AC570" s="1174"/>
      <c r="AD570" s="1175"/>
      <c r="AE570" s="238" t="s">
        <v>819</v>
      </c>
      <c r="AF570" s="271"/>
      <c r="AG570" s="1174"/>
      <c r="AH570" s="1175"/>
      <c r="AI570" s="238" t="s">
        <v>811</v>
      </c>
      <c r="AJ570" s="271"/>
      <c r="AK570" s="1220">
        <f>IF(SUM(M570,Q570,U570,Y570,AC570,AG570)=0,"",SUM(M570,Q570,U570,Y570,AC570,AG570))</f>
      </c>
      <c r="AL570" s="1221"/>
      <c r="AM570" s="238" t="s">
        <v>811</v>
      </c>
      <c r="AN570" s="239"/>
    </row>
    <row r="571" spans="6:40" s="4" customFormat="1" ht="14.25" customHeight="1">
      <c r="F571" s="837" t="s">
        <v>831</v>
      </c>
      <c r="G571" s="838"/>
      <c r="H571" s="838"/>
      <c r="I571" s="838"/>
      <c r="J571" s="838"/>
      <c r="K571" s="838"/>
      <c r="L571" s="839"/>
      <c r="M571" s="1213">
        <f>+IF(SUM(M543,M545,M551,M553,M555,M557,M559,M561,M563,M567,M569)=0,"",SUM(M543,M545,M551,M553,M555,M557,M559,M561,M563,M567,M569))</f>
      </c>
      <c r="N571" s="1183"/>
      <c r="O571" s="61" t="s">
        <v>818</v>
      </c>
      <c r="P571" s="62"/>
      <c r="Q571" s="1213">
        <f>+IF(SUM(Q543,Q545,Q551,Q553,Q555,Q557,Q559,Q561,Q563,Q567,Q569)=0,"",SUM(Q543,Q545,Q551,Q553,Q555,Q557,Q559,Q561,Q563,Q567,Q569))</f>
      </c>
      <c r="R571" s="1183"/>
      <c r="S571" s="61" t="s">
        <v>818</v>
      </c>
      <c r="T571" s="61"/>
      <c r="U571" s="1213">
        <f>+IF(SUM(U543,U545,U551,U553,U555,U557,U559,U561,U563,U567,U569)=0,"",SUM(U543,U545,U551,U553,U555,U557,U559,U561,U563,U567,U569))</f>
      </c>
      <c r="V571" s="1183"/>
      <c r="W571" s="61" t="s">
        <v>818</v>
      </c>
      <c r="X571" s="61"/>
      <c r="Y571" s="1213">
        <f>+IF(SUM(Y543,Y545,Y551,Y553,Y555,Y557,Y559,Y561,Y563,Y567,Y569)=0,"",SUM(Y543,Y545,Y551,Y553,Y555,Y557,Y559,Y561,Y563,Y567,Y569))</f>
      </c>
      <c r="Z571" s="1183"/>
      <c r="AA571" s="61" t="s">
        <v>818</v>
      </c>
      <c r="AB571" s="61"/>
      <c r="AC571" s="1213">
        <f>+IF(SUM(AC543,AC545,AC551,AC553,AC555,AC557,AC559,AC561,AC563,AC567,AC569)=0,"",SUM(AC543,AC545,AC551,AC553,AC555,AC557,AC559,AC561,AC563,AC567,AC569))</f>
      </c>
      <c r="AD571" s="1183"/>
      <c r="AE571" s="61" t="s">
        <v>818</v>
      </c>
      <c r="AF571" s="61"/>
      <c r="AG571" s="1213">
        <f>+IF(SUM(AG543,AG545,AG551,AG553,AG555,AG557,AG559,AG561,AG563,AG567,AG569)=0,"",SUM(AG543,AG545,AG551,AG553,AG555,AG557,AG559,AG561,AG563,AG567,AG569))</f>
      </c>
      <c r="AH571" s="1183"/>
      <c r="AI571" s="61" t="s">
        <v>818</v>
      </c>
      <c r="AJ571" s="61"/>
      <c r="AK571" s="1213">
        <f>+IF(SUM(AK543,AK545,AK551,AK553,AK555,AK557,AK559,AK561,AK563,AK567,AK569)=0,"",SUM(AK543,AK545,AK551,AK553,AK555,AK557,AK559,AK561,AK563,AK567,AK569))</f>
      </c>
      <c r="AL571" s="1183"/>
      <c r="AM571" s="61" t="s">
        <v>818</v>
      </c>
      <c r="AN571" s="62"/>
    </row>
    <row r="572" spans="6:40" s="4" customFormat="1" ht="14.25" customHeight="1">
      <c r="F572" s="840"/>
      <c r="G572" s="841"/>
      <c r="H572" s="841"/>
      <c r="I572" s="841"/>
      <c r="J572" s="841"/>
      <c r="K572" s="841"/>
      <c r="L572" s="842"/>
      <c r="M572" s="1073">
        <f>+IF(SUM(M544,M546,M552,M554,M556,M558,M560,M562,M564,M568,M570)=0,"",SUM(M544,M546,M552,M554,M556,M558,M560,M562,M564,M568,M570))</f>
      </c>
      <c r="N572" s="1074"/>
      <c r="O572" s="83" t="s">
        <v>819</v>
      </c>
      <c r="P572" s="63"/>
      <c r="Q572" s="1073">
        <f>+IF(SUM(Q544,Q546,Q552,Q554,Q556,Q558,Q560,Q562,Q564,Q568,Q570)=0,"",SUM(Q544,Q546,Q552,Q554,Q556,Q558,Q560,Q562,Q564,Q568,Q570))</f>
      </c>
      <c r="R572" s="1074"/>
      <c r="S572" s="83" t="s">
        <v>819</v>
      </c>
      <c r="T572" s="64"/>
      <c r="U572" s="1073">
        <f>+IF(SUM(U544,U546,U552,U554,U556,U558,U560,U562,U564,U568,U570)=0,"",SUM(U544,U546,U552,U554,U556,U558,U560,U562,U564,U568,U570))</f>
      </c>
      <c r="V572" s="1074"/>
      <c r="W572" s="83" t="s">
        <v>819</v>
      </c>
      <c r="X572" s="64"/>
      <c r="Y572" s="1073">
        <f>+IF(SUM(Y544,Y546,Y552,Y554,Y556,Y558,Y560,Y562,Y564,Y568,Y570)=0,"",SUM(Y544,Y546,Y552,Y554,Y556,Y558,Y560,Y562,Y564,Y568,Y570))</f>
      </c>
      <c r="Z572" s="1074"/>
      <c r="AA572" s="83" t="s">
        <v>819</v>
      </c>
      <c r="AB572" s="64"/>
      <c r="AC572" s="1073">
        <f>+IF(SUM(AC544,AC546,AC552,AC554,AC556,AC558,AC560,AC562,AC564,AC568,AC570)=0,"",SUM(AC544,AC546,AC552,AC554,AC556,AC558,AC560,AC562,AC564,AC568,AC570))</f>
      </c>
      <c r="AD572" s="1074"/>
      <c r="AE572" s="83" t="s">
        <v>819</v>
      </c>
      <c r="AF572" s="64"/>
      <c r="AG572" s="1073">
        <f>+IF(SUM(AG544,AG546,AG552,AG554,AG556,AG558,AG560,AG562,AG564,AG568,AG570)=0,"",SUM(AG544,AG546,AG552,AG554,AG556,AG558,AG560,AG562,AG564,AG568,AG570))</f>
      </c>
      <c r="AH572" s="1074"/>
      <c r="AI572" s="83" t="s">
        <v>819</v>
      </c>
      <c r="AJ572" s="64"/>
      <c r="AK572" s="1073">
        <f>+IF(SUM(AK544,AK546,AK552,AK554,AK556,AK558,AK560,AK562,AK564,AK568,AK570)=0,"",SUM(AK544,AK546,AK552,AK554,AK556,AK558,AK560,AK562,AK564,AK568,AK570))</f>
      </c>
      <c r="AL572" s="1074"/>
      <c r="AM572" s="83" t="s">
        <v>819</v>
      </c>
      <c r="AN572" s="63"/>
    </row>
    <row r="573" ht="15" customHeight="1">
      <c r="F573" s="67" t="s">
        <v>947</v>
      </c>
    </row>
    <row r="574" spans="7:38" ht="15" customHeight="1">
      <c r="G574" s="740" t="s">
        <v>1402</v>
      </c>
      <c r="H574" s="740"/>
      <c r="I574" s="740"/>
      <c r="J574" s="740"/>
      <c r="K574" s="740"/>
      <c r="L574" s="740"/>
      <c r="M574" s="740"/>
      <c r="N574" s="740"/>
      <c r="O574" s="740"/>
      <c r="P574" s="740"/>
      <c r="Q574" s="740"/>
      <c r="R574" s="740"/>
      <c r="S574" s="740"/>
      <c r="T574" s="740"/>
      <c r="U574" s="740"/>
      <c r="V574" s="740"/>
      <c r="W574" s="740"/>
      <c r="X574" s="740"/>
      <c r="Y574" s="740"/>
      <c r="Z574" s="740"/>
      <c r="AA574" s="740"/>
      <c r="AB574" s="740"/>
      <c r="AC574" s="740"/>
      <c r="AD574" s="740"/>
      <c r="AE574" s="740"/>
      <c r="AF574" s="740"/>
      <c r="AG574" s="740"/>
      <c r="AH574" s="740"/>
      <c r="AI574" s="740"/>
      <c r="AJ574" s="740"/>
      <c r="AK574" s="740"/>
      <c r="AL574" s="740"/>
    </row>
    <row r="575" spans="7:38" ht="15" customHeight="1">
      <c r="G575" s="740"/>
      <c r="H575" s="740"/>
      <c r="I575" s="740"/>
      <c r="J575" s="740"/>
      <c r="K575" s="740"/>
      <c r="L575" s="740"/>
      <c r="M575" s="740"/>
      <c r="N575" s="740"/>
      <c r="O575" s="740"/>
      <c r="P575" s="740"/>
      <c r="Q575" s="740"/>
      <c r="R575" s="740"/>
      <c r="S575" s="740"/>
      <c r="T575" s="740"/>
      <c r="U575" s="740"/>
      <c r="V575" s="740"/>
      <c r="W575" s="740"/>
      <c r="X575" s="740"/>
      <c r="Y575" s="740"/>
      <c r="Z575" s="740"/>
      <c r="AA575" s="740"/>
      <c r="AB575" s="740"/>
      <c r="AC575" s="740"/>
      <c r="AD575" s="740"/>
      <c r="AE575" s="740"/>
      <c r="AF575" s="740"/>
      <c r="AG575" s="740"/>
      <c r="AH575" s="740"/>
      <c r="AI575" s="740"/>
      <c r="AJ575" s="740"/>
      <c r="AK575" s="740"/>
      <c r="AL575" s="740"/>
    </row>
    <row r="576" spans="7:38" ht="15" customHeight="1">
      <c r="G576" s="740"/>
      <c r="H576" s="740"/>
      <c r="I576" s="740"/>
      <c r="J576" s="740"/>
      <c r="K576" s="740"/>
      <c r="L576" s="740"/>
      <c r="M576" s="740"/>
      <c r="N576" s="740"/>
      <c r="O576" s="740"/>
      <c r="P576" s="740"/>
      <c r="Q576" s="740"/>
      <c r="R576" s="740"/>
      <c r="S576" s="740"/>
      <c r="T576" s="740"/>
      <c r="U576" s="740"/>
      <c r="V576" s="740"/>
      <c r="W576" s="740"/>
      <c r="X576" s="740"/>
      <c r="Y576" s="740"/>
      <c r="Z576" s="740"/>
      <c r="AA576" s="740"/>
      <c r="AB576" s="740"/>
      <c r="AC576" s="740"/>
      <c r="AD576" s="740"/>
      <c r="AE576" s="740"/>
      <c r="AF576" s="740"/>
      <c r="AG576" s="740"/>
      <c r="AH576" s="740"/>
      <c r="AI576" s="740"/>
      <c r="AJ576" s="740"/>
      <c r="AK576" s="740"/>
      <c r="AL576" s="740"/>
    </row>
    <row r="577" spans="7:38" ht="15" customHeight="1">
      <c r="G577" s="740"/>
      <c r="H577" s="740"/>
      <c r="I577" s="740"/>
      <c r="J577" s="740"/>
      <c r="K577" s="740"/>
      <c r="L577" s="740"/>
      <c r="M577" s="740"/>
      <c r="N577" s="740"/>
      <c r="O577" s="740"/>
      <c r="P577" s="740"/>
      <c r="Q577" s="740"/>
      <c r="R577" s="740"/>
      <c r="S577" s="740"/>
      <c r="T577" s="740"/>
      <c r="U577" s="740"/>
      <c r="V577" s="740"/>
      <c r="W577" s="740"/>
      <c r="X577" s="740"/>
      <c r="Y577" s="740"/>
      <c r="Z577" s="740"/>
      <c r="AA577" s="740"/>
      <c r="AB577" s="740"/>
      <c r="AC577" s="740"/>
      <c r="AD577" s="740"/>
      <c r="AE577" s="740"/>
      <c r="AF577" s="740"/>
      <c r="AG577" s="740"/>
      <c r="AH577" s="740"/>
      <c r="AI577" s="740"/>
      <c r="AJ577" s="740"/>
      <c r="AK577" s="740"/>
      <c r="AL577" s="740"/>
    </row>
    <row r="578" spans="7:38" ht="6" customHeight="1">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row>
    <row r="579" spans="5:22" ht="15" customHeight="1">
      <c r="E579" s="2" t="s">
        <v>344</v>
      </c>
      <c r="G579" s="1" t="s">
        <v>509</v>
      </c>
      <c r="H579" s="1" t="s">
        <v>510</v>
      </c>
      <c r="I579" s="1" t="s">
        <v>514</v>
      </c>
      <c r="J579" s="1" t="s">
        <v>515</v>
      </c>
      <c r="K579" s="1" t="s">
        <v>531</v>
      </c>
      <c r="L579" s="1" t="s">
        <v>345</v>
      </c>
      <c r="M579" s="1" t="s">
        <v>346</v>
      </c>
      <c r="N579" s="1" t="s">
        <v>347</v>
      </c>
      <c r="O579" s="1" t="s">
        <v>348</v>
      </c>
      <c r="P579" s="1" t="s">
        <v>349</v>
      </c>
      <c r="Q579" s="1" t="s">
        <v>841</v>
      </c>
      <c r="R579" s="1" t="s">
        <v>522</v>
      </c>
      <c r="S579" s="1" t="s">
        <v>840</v>
      </c>
      <c r="T579" s="1" t="s">
        <v>938</v>
      </c>
      <c r="V579" s="661" t="str">
        <f>IF(OR(AJ313="",AJ313="ー"),"※今期計画の実施項目ではないため、記載不要です。","")</f>
        <v>※今期計画の実施項目ではないため、記載不要です。</v>
      </c>
    </row>
    <row r="580" spans="6:37" ht="45" customHeight="1">
      <c r="F580" s="997" t="s">
        <v>920</v>
      </c>
      <c r="G580" s="998"/>
      <c r="H580" s="998"/>
      <c r="I580" s="999"/>
      <c r="J580" s="746"/>
      <c r="K580" s="747"/>
      <c r="L580" s="747"/>
      <c r="M580" s="747"/>
      <c r="N580" s="747"/>
      <c r="O580" s="747"/>
      <c r="P580" s="747"/>
      <c r="Q580" s="747"/>
      <c r="R580" s="747"/>
      <c r="S580" s="747"/>
      <c r="T580" s="747"/>
      <c r="U580" s="747"/>
      <c r="V580" s="747"/>
      <c r="W580" s="747"/>
      <c r="X580" s="747"/>
      <c r="Y580" s="747"/>
      <c r="Z580" s="747"/>
      <c r="AA580" s="747"/>
      <c r="AB580" s="747"/>
      <c r="AC580" s="747"/>
      <c r="AD580" s="747"/>
      <c r="AE580" s="747"/>
      <c r="AF580" s="747"/>
      <c r="AG580" s="747"/>
      <c r="AH580" s="747"/>
      <c r="AI580" s="747"/>
      <c r="AJ580" s="747"/>
      <c r="AK580" s="748"/>
    </row>
    <row r="581" spans="6:37" ht="15" customHeight="1">
      <c r="F581" s="749" t="s">
        <v>917</v>
      </c>
      <c r="G581" s="750"/>
      <c r="H581" s="750"/>
      <c r="I581" s="751"/>
      <c r="J581" s="749" t="s">
        <v>918</v>
      </c>
      <c r="K581" s="750"/>
      <c r="L581" s="750"/>
      <c r="M581" s="750"/>
      <c r="N581" s="750"/>
      <c r="O581" s="750"/>
      <c r="P581" s="750"/>
      <c r="Q581" s="750"/>
      <c r="R581" s="750"/>
      <c r="S581" s="750"/>
      <c r="T581" s="750"/>
      <c r="U581" s="750"/>
      <c r="V581" s="751"/>
      <c r="W581" s="749" t="s">
        <v>919</v>
      </c>
      <c r="X581" s="750"/>
      <c r="Y581" s="750"/>
      <c r="Z581" s="750"/>
      <c r="AA581" s="750"/>
      <c r="AB581" s="750"/>
      <c r="AC581" s="750"/>
      <c r="AD581" s="750"/>
      <c r="AE581" s="750"/>
      <c r="AF581" s="750"/>
      <c r="AG581" s="750"/>
      <c r="AH581" s="750"/>
      <c r="AI581" s="750"/>
      <c r="AJ581" s="750"/>
      <c r="AK581" s="751"/>
    </row>
    <row r="582" spans="6:37" ht="30" customHeight="1">
      <c r="F582" s="752" t="str">
        <f>+F455</f>
        <v>１年次（R）</v>
      </c>
      <c r="G582" s="753"/>
      <c r="H582" s="753"/>
      <c r="I582" s="754"/>
      <c r="J582" s="746"/>
      <c r="K582" s="747"/>
      <c r="L582" s="747"/>
      <c r="M582" s="747"/>
      <c r="N582" s="747"/>
      <c r="O582" s="747"/>
      <c r="P582" s="747"/>
      <c r="Q582" s="747"/>
      <c r="R582" s="747"/>
      <c r="S582" s="747"/>
      <c r="T582" s="747"/>
      <c r="U582" s="747"/>
      <c r="V582" s="748"/>
      <c r="W582" s="746"/>
      <c r="X582" s="747"/>
      <c r="Y582" s="747"/>
      <c r="Z582" s="747"/>
      <c r="AA582" s="747"/>
      <c r="AB582" s="747"/>
      <c r="AC582" s="747"/>
      <c r="AD582" s="747"/>
      <c r="AE582" s="747"/>
      <c r="AF582" s="747"/>
      <c r="AG582" s="747"/>
      <c r="AH582" s="747"/>
      <c r="AI582" s="747"/>
      <c r="AJ582" s="747"/>
      <c r="AK582" s="748"/>
    </row>
    <row r="583" spans="6:37" ht="30" customHeight="1">
      <c r="F583" s="752" t="str">
        <f>+F456</f>
        <v>２年次（R）</v>
      </c>
      <c r="G583" s="753"/>
      <c r="H583" s="753"/>
      <c r="I583" s="754"/>
      <c r="J583" s="746"/>
      <c r="K583" s="747"/>
      <c r="L583" s="747"/>
      <c r="M583" s="747"/>
      <c r="N583" s="747"/>
      <c r="O583" s="747"/>
      <c r="P583" s="747"/>
      <c r="Q583" s="747"/>
      <c r="R583" s="747"/>
      <c r="S583" s="747"/>
      <c r="T583" s="747"/>
      <c r="U583" s="747"/>
      <c r="V583" s="748"/>
      <c r="W583" s="746"/>
      <c r="X583" s="747"/>
      <c r="Y583" s="747"/>
      <c r="Z583" s="747"/>
      <c r="AA583" s="747"/>
      <c r="AB583" s="747"/>
      <c r="AC583" s="747"/>
      <c r="AD583" s="747"/>
      <c r="AE583" s="747"/>
      <c r="AF583" s="747"/>
      <c r="AG583" s="747"/>
      <c r="AH583" s="747"/>
      <c r="AI583" s="747"/>
      <c r="AJ583" s="747"/>
      <c r="AK583" s="748"/>
    </row>
    <row r="584" spans="6:37" ht="30" customHeight="1">
      <c r="F584" s="752" t="str">
        <f>+F457</f>
        <v>３年次（R）</v>
      </c>
      <c r="G584" s="753"/>
      <c r="H584" s="753"/>
      <c r="I584" s="754"/>
      <c r="J584" s="746"/>
      <c r="K584" s="747"/>
      <c r="L584" s="747"/>
      <c r="M584" s="747"/>
      <c r="N584" s="747"/>
      <c r="O584" s="747"/>
      <c r="P584" s="747"/>
      <c r="Q584" s="747"/>
      <c r="R584" s="747"/>
      <c r="S584" s="747"/>
      <c r="T584" s="747"/>
      <c r="U584" s="747"/>
      <c r="V584" s="748"/>
      <c r="W584" s="746"/>
      <c r="X584" s="747"/>
      <c r="Y584" s="747"/>
      <c r="Z584" s="747"/>
      <c r="AA584" s="747"/>
      <c r="AB584" s="747"/>
      <c r="AC584" s="747"/>
      <c r="AD584" s="747"/>
      <c r="AE584" s="747"/>
      <c r="AF584" s="747"/>
      <c r="AG584" s="747"/>
      <c r="AH584" s="747"/>
      <c r="AI584" s="747"/>
      <c r="AJ584" s="747"/>
      <c r="AK584" s="748"/>
    </row>
    <row r="585" spans="6:37" ht="30" customHeight="1">
      <c r="F585" s="752" t="str">
        <f>+F458</f>
        <v>４年次（R）</v>
      </c>
      <c r="G585" s="753"/>
      <c r="H585" s="753"/>
      <c r="I585" s="754"/>
      <c r="J585" s="746"/>
      <c r="K585" s="747"/>
      <c r="L585" s="747"/>
      <c r="M585" s="747"/>
      <c r="N585" s="747"/>
      <c r="O585" s="747"/>
      <c r="P585" s="747"/>
      <c r="Q585" s="747"/>
      <c r="R585" s="747"/>
      <c r="S585" s="747"/>
      <c r="T585" s="747"/>
      <c r="U585" s="747"/>
      <c r="V585" s="748"/>
      <c r="W585" s="746"/>
      <c r="X585" s="747"/>
      <c r="Y585" s="747"/>
      <c r="Z585" s="747"/>
      <c r="AA585" s="747"/>
      <c r="AB585" s="747"/>
      <c r="AC585" s="747"/>
      <c r="AD585" s="747"/>
      <c r="AE585" s="747"/>
      <c r="AF585" s="747"/>
      <c r="AG585" s="747"/>
      <c r="AH585" s="747"/>
      <c r="AI585" s="747"/>
      <c r="AJ585" s="747"/>
      <c r="AK585" s="748"/>
    </row>
    <row r="586" spans="6:37" ht="30" customHeight="1">
      <c r="F586" s="752" t="str">
        <f>+F459</f>
        <v>５年次（R）</v>
      </c>
      <c r="G586" s="753"/>
      <c r="H586" s="753"/>
      <c r="I586" s="754"/>
      <c r="J586" s="746"/>
      <c r="K586" s="747"/>
      <c r="L586" s="747"/>
      <c r="M586" s="747"/>
      <c r="N586" s="747"/>
      <c r="O586" s="747"/>
      <c r="P586" s="747"/>
      <c r="Q586" s="747"/>
      <c r="R586" s="747"/>
      <c r="S586" s="747"/>
      <c r="T586" s="747"/>
      <c r="U586" s="747"/>
      <c r="V586" s="748"/>
      <c r="W586" s="746"/>
      <c r="X586" s="747"/>
      <c r="Y586" s="747"/>
      <c r="Z586" s="747"/>
      <c r="AA586" s="747"/>
      <c r="AB586" s="747"/>
      <c r="AC586" s="747"/>
      <c r="AD586" s="747"/>
      <c r="AE586" s="747"/>
      <c r="AF586" s="747"/>
      <c r="AG586" s="747"/>
      <c r="AH586" s="747"/>
      <c r="AI586" s="747"/>
      <c r="AJ586" s="747"/>
      <c r="AK586" s="748"/>
    </row>
    <row r="587" spans="6:37" ht="15" customHeight="1">
      <c r="F587" s="67" t="s">
        <v>947</v>
      </c>
      <c r="G587" s="653"/>
      <c r="H587" s="653"/>
      <c r="I587" s="653"/>
      <c r="J587" s="653"/>
      <c r="K587" s="653"/>
      <c r="L587" s="653"/>
      <c r="M587" s="653"/>
      <c r="N587" s="653"/>
      <c r="O587" s="653"/>
      <c r="P587" s="653"/>
      <c r="Q587" s="653"/>
      <c r="R587" s="653"/>
      <c r="S587" s="653"/>
      <c r="T587" s="653"/>
      <c r="U587" s="653"/>
      <c r="V587" s="653"/>
      <c r="W587" s="653"/>
      <c r="X587" s="653"/>
      <c r="Y587" s="653"/>
      <c r="Z587" s="653"/>
      <c r="AA587" s="653"/>
      <c r="AB587" s="653"/>
      <c r="AC587" s="653"/>
      <c r="AD587" s="653"/>
      <c r="AE587" s="653"/>
      <c r="AF587" s="653"/>
      <c r="AG587" s="653"/>
      <c r="AH587" s="653"/>
      <c r="AI587" s="653"/>
      <c r="AJ587" s="653"/>
      <c r="AK587" s="653"/>
    </row>
    <row r="588" spans="6:38" ht="15" customHeight="1">
      <c r="F588" s="653"/>
      <c r="G588" s="757" t="s">
        <v>1390</v>
      </c>
      <c r="H588" s="757"/>
      <c r="I588" s="757"/>
      <c r="J588" s="757"/>
      <c r="K588" s="757"/>
      <c r="L588" s="757"/>
      <c r="M588" s="757"/>
      <c r="N588" s="757"/>
      <c r="O588" s="757"/>
      <c r="P588" s="757"/>
      <c r="Q588" s="757"/>
      <c r="R588" s="757"/>
      <c r="S588" s="757"/>
      <c r="T588" s="757"/>
      <c r="U588" s="757"/>
      <c r="V588" s="757"/>
      <c r="W588" s="757"/>
      <c r="X588" s="757"/>
      <c r="Y588" s="757"/>
      <c r="Z588" s="757"/>
      <c r="AA588" s="757"/>
      <c r="AB588" s="757"/>
      <c r="AC588" s="757"/>
      <c r="AD588" s="757"/>
      <c r="AE588" s="757"/>
      <c r="AF588" s="757"/>
      <c r="AG588" s="757"/>
      <c r="AH588" s="757"/>
      <c r="AI588" s="757"/>
      <c r="AJ588" s="757"/>
      <c r="AK588" s="757"/>
      <c r="AL588" s="757"/>
    </row>
    <row r="589" spans="6:38" ht="15" customHeight="1">
      <c r="F589" s="653"/>
      <c r="G589" s="757"/>
      <c r="H589" s="757"/>
      <c r="I589" s="757"/>
      <c r="J589" s="757"/>
      <c r="K589" s="757"/>
      <c r="L589" s="757"/>
      <c r="M589" s="757"/>
      <c r="N589" s="757"/>
      <c r="O589" s="757"/>
      <c r="P589" s="757"/>
      <c r="Q589" s="757"/>
      <c r="R589" s="757"/>
      <c r="S589" s="757"/>
      <c r="T589" s="757"/>
      <c r="U589" s="757"/>
      <c r="V589" s="757"/>
      <c r="W589" s="757"/>
      <c r="X589" s="757"/>
      <c r="Y589" s="757"/>
      <c r="Z589" s="757"/>
      <c r="AA589" s="757"/>
      <c r="AB589" s="757"/>
      <c r="AC589" s="757"/>
      <c r="AD589" s="757"/>
      <c r="AE589" s="757"/>
      <c r="AF589" s="757"/>
      <c r="AG589" s="757"/>
      <c r="AH589" s="757"/>
      <c r="AI589" s="757"/>
      <c r="AJ589" s="757"/>
      <c r="AK589" s="757"/>
      <c r="AL589" s="757"/>
    </row>
    <row r="590" ht="6" customHeight="1"/>
    <row r="591" spans="6:15" ht="15" customHeight="1">
      <c r="F591" s="1" t="s">
        <v>350</v>
      </c>
      <c r="H591" s="1" t="s">
        <v>824</v>
      </c>
      <c r="I591" s="1" t="s">
        <v>825</v>
      </c>
      <c r="J591" s="1" t="s">
        <v>531</v>
      </c>
      <c r="K591" s="1" t="s">
        <v>274</v>
      </c>
      <c r="L591" s="1" t="s">
        <v>824</v>
      </c>
      <c r="M591" s="1" t="s">
        <v>826</v>
      </c>
      <c r="N591" s="1" t="s">
        <v>531</v>
      </c>
      <c r="O591" s="1" t="s">
        <v>787</v>
      </c>
    </row>
    <row r="592" spans="6:40" ht="15" customHeight="1">
      <c r="F592" s="831" t="s">
        <v>827</v>
      </c>
      <c r="G592" s="832"/>
      <c r="H592" s="832"/>
      <c r="I592" s="832"/>
      <c r="J592" s="832"/>
      <c r="K592" s="832"/>
      <c r="L592" s="833"/>
      <c r="M592" s="1341" t="str">
        <f>+"基準年次の要員数"&amp;"（R"&amp;N337&amp;"）"</f>
        <v>基準年次の要員数（R）</v>
      </c>
      <c r="N592" s="1342"/>
      <c r="O592" s="1342"/>
      <c r="P592" s="1343"/>
      <c r="Q592" s="749" t="s">
        <v>939</v>
      </c>
      <c r="R592" s="750"/>
      <c r="S592" s="750"/>
      <c r="T592" s="750"/>
      <c r="U592" s="750"/>
      <c r="V592" s="750"/>
      <c r="W592" s="750"/>
      <c r="X592" s="750"/>
      <c r="Y592" s="750"/>
      <c r="Z592" s="750"/>
      <c r="AA592" s="750"/>
      <c r="AB592" s="750"/>
      <c r="AC592" s="750"/>
      <c r="AD592" s="750"/>
      <c r="AE592" s="750"/>
      <c r="AF592" s="750"/>
      <c r="AG592" s="750"/>
      <c r="AH592" s="750"/>
      <c r="AI592" s="750"/>
      <c r="AJ592" s="751"/>
      <c r="AK592" s="1454" t="str">
        <f>+"目標年次の要員数"&amp;"（R"&amp;AL337&amp;"）"</f>
        <v>目標年次の要員数（R）</v>
      </c>
      <c r="AL592" s="1455"/>
      <c r="AM592" s="1455"/>
      <c r="AN592" s="1456"/>
    </row>
    <row r="593" spans="6:40" ht="30" customHeight="1">
      <c r="F593" s="834"/>
      <c r="G593" s="835"/>
      <c r="H593" s="835"/>
      <c r="I593" s="835"/>
      <c r="J593" s="835"/>
      <c r="K593" s="835"/>
      <c r="L593" s="836"/>
      <c r="M593" s="1344"/>
      <c r="N593" s="1345"/>
      <c r="O593" s="1345"/>
      <c r="P593" s="1346"/>
      <c r="Q593" s="752" t="str">
        <f>Q542</f>
        <v>１年次（R）</v>
      </c>
      <c r="R593" s="753"/>
      <c r="S593" s="753"/>
      <c r="T593" s="754"/>
      <c r="U593" s="752" t="str">
        <f>U542</f>
        <v>２年次（R）</v>
      </c>
      <c r="V593" s="753"/>
      <c r="W593" s="753"/>
      <c r="X593" s="754"/>
      <c r="Y593" s="752" t="str">
        <f>Y542</f>
        <v>３年次（R）</v>
      </c>
      <c r="Z593" s="753"/>
      <c r="AA593" s="753"/>
      <c r="AB593" s="754"/>
      <c r="AC593" s="752" t="str">
        <f>AC542</f>
        <v>４年次（R）</v>
      </c>
      <c r="AD593" s="753"/>
      <c r="AE593" s="753"/>
      <c r="AF593" s="754"/>
      <c r="AG593" s="752" t="str">
        <f>AG542</f>
        <v>５年次（R）</v>
      </c>
      <c r="AH593" s="753"/>
      <c r="AI593" s="753"/>
      <c r="AJ593" s="754"/>
      <c r="AK593" s="1457"/>
      <c r="AL593" s="1458"/>
      <c r="AM593" s="1458"/>
      <c r="AN593" s="1459"/>
    </row>
    <row r="594" spans="6:40" ht="28.5" customHeight="1">
      <c r="F594" s="1084" t="s">
        <v>630</v>
      </c>
      <c r="G594" s="1085"/>
      <c r="H594" s="1085"/>
      <c r="I594" s="1085"/>
      <c r="J594" s="1085"/>
      <c r="K594" s="1085"/>
      <c r="L594" s="1086"/>
      <c r="M594" s="1062">
        <f>IF(R238="","",R238)</f>
      </c>
      <c r="N594" s="1063"/>
      <c r="O594" s="88" t="s">
        <v>799</v>
      </c>
      <c r="P594" s="89"/>
      <c r="Q594" s="1072"/>
      <c r="R594" s="1069"/>
      <c r="S594" s="88" t="s">
        <v>485</v>
      </c>
      <c r="T594" s="88"/>
      <c r="U594" s="1072"/>
      <c r="V594" s="1069"/>
      <c r="W594" s="88" t="s">
        <v>485</v>
      </c>
      <c r="X594" s="88"/>
      <c r="Y594" s="1072"/>
      <c r="Z594" s="1069"/>
      <c r="AA594" s="88" t="s">
        <v>485</v>
      </c>
      <c r="AB594" s="88"/>
      <c r="AC594" s="1072"/>
      <c r="AD594" s="1069"/>
      <c r="AE594" s="88" t="s">
        <v>485</v>
      </c>
      <c r="AF594" s="88"/>
      <c r="AG594" s="1072"/>
      <c r="AH594" s="1069"/>
      <c r="AI594" s="88" t="s">
        <v>485</v>
      </c>
      <c r="AJ594" s="88"/>
      <c r="AK594" s="1070">
        <f aca="true" t="shared" si="25" ref="AK594:AK605">IF(SUM(M594,Q594,U594,Y594,AC594,AG594)=0,"",SUM(M594,Q594,U594,Y594,AC594,AG594))</f>
      </c>
      <c r="AL594" s="1071"/>
      <c r="AM594" s="88" t="s">
        <v>799</v>
      </c>
      <c r="AN594" s="89"/>
    </row>
    <row r="595" spans="6:40" ht="28.5" customHeight="1">
      <c r="F595" s="1084" t="s">
        <v>631</v>
      </c>
      <c r="G595" s="1085"/>
      <c r="H595" s="1085"/>
      <c r="I595" s="1085"/>
      <c r="J595" s="1085"/>
      <c r="K595" s="1085"/>
      <c r="L595" s="1086"/>
      <c r="M595" s="1062">
        <f>IF(R239="","",R239)</f>
      </c>
      <c r="N595" s="1063"/>
      <c r="O595" s="88" t="s">
        <v>799</v>
      </c>
      <c r="P595" s="89"/>
      <c r="Q595" s="1072"/>
      <c r="R595" s="1069"/>
      <c r="S595" s="88" t="s">
        <v>485</v>
      </c>
      <c r="T595" s="88"/>
      <c r="U595" s="1072"/>
      <c r="V595" s="1069"/>
      <c r="W595" s="88" t="s">
        <v>485</v>
      </c>
      <c r="X595" s="88"/>
      <c r="Y595" s="1072"/>
      <c r="Z595" s="1069"/>
      <c r="AA595" s="88" t="s">
        <v>485</v>
      </c>
      <c r="AB595" s="88"/>
      <c r="AC595" s="1072"/>
      <c r="AD595" s="1069"/>
      <c r="AE595" s="88" t="s">
        <v>485</v>
      </c>
      <c r="AF595" s="88"/>
      <c r="AG595" s="1072"/>
      <c r="AH595" s="1069"/>
      <c r="AI595" s="88" t="s">
        <v>485</v>
      </c>
      <c r="AJ595" s="88"/>
      <c r="AK595" s="1070">
        <f t="shared" si="25"/>
      </c>
      <c r="AL595" s="1071"/>
      <c r="AM595" s="88" t="s">
        <v>799</v>
      </c>
      <c r="AN595" s="89"/>
    </row>
    <row r="596" spans="6:40" ht="28.5" customHeight="1">
      <c r="F596" s="1084" t="s">
        <v>632</v>
      </c>
      <c r="G596" s="1085"/>
      <c r="H596" s="1085"/>
      <c r="I596" s="1085"/>
      <c r="J596" s="1085"/>
      <c r="K596" s="1085"/>
      <c r="L596" s="1086"/>
      <c r="M596" s="1062">
        <f>IF(R240="","",R240)</f>
      </c>
      <c r="N596" s="1063"/>
      <c r="O596" s="88" t="s">
        <v>799</v>
      </c>
      <c r="P596" s="89"/>
      <c r="Q596" s="1072"/>
      <c r="R596" s="1069"/>
      <c r="S596" s="88" t="s">
        <v>485</v>
      </c>
      <c r="T596" s="88"/>
      <c r="U596" s="1072"/>
      <c r="V596" s="1069"/>
      <c r="W596" s="88" t="s">
        <v>485</v>
      </c>
      <c r="X596" s="88"/>
      <c r="Y596" s="1072"/>
      <c r="Z596" s="1069"/>
      <c r="AA596" s="88" t="s">
        <v>485</v>
      </c>
      <c r="AB596" s="88"/>
      <c r="AC596" s="1072"/>
      <c r="AD596" s="1069"/>
      <c r="AE596" s="88" t="s">
        <v>485</v>
      </c>
      <c r="AF596" s="88"/>
      <c r="AG596" s="1072"/>
      <c r="AH596" s="1069"/>
      <c r="AI596" s="88" t="s">
        <v>485</v>
      </c>
      <c r="AJ596" s="88"/>
      <c r="AK596" s="1070">
        <f t="shared" si="25"/>
      </c>
      <c r="AL596" s="1071"/>
      <c r="AM596" s="88" t="s">
        <v>799</v>
      </c>
      <c r="AN596" s="89"/>
    </row>
    <row r="597" spans="6:40" ht="28.5" customHeight="1">
      <c r="F597" s="1084" t="s">
        <v>633</v>
      </c>
      <c r="G597" s="1085"/>
      <c r="H597" s="1085"/>
      <c r="I597" s="1085"/>
      <c r="J597" s="1085"/>
      <c r="K597" s="1085"/>
      <c r="L597" s="1086"/>
      <c r="M597" s="1062">
        <f>IF(R241="","",R241)</f>
      </c>
      <c r="N597" s="1063"/>
      <c r="O597" s="88" t="s">
        <v>799</v>
      </c>
      <c r="P597" s="89"/>
      <c r="Q597" s="1072"/>
      <c r="R597" s="1069"/>
      <c r="S597" s="88" t="s">
        <v>485</v>
      </c>
      <c r="T597" s="88"/>
      <c r="U597" s="1072"/>
      <c r="V597" s="1069"/>
      <c r="W597" s="88" t="s">
        <v>485</v>
      </c>
      <c r="X597" s="88"/>
      <c r="Y597" s="1072"/>
      <c r="Z597" s="1069"/>
      <c r="AA597" s="88" t="s">
        <v>485</v>
      </c>
      <c r="AB597" s="88"/>
      <c r="AC597" s="1072"/>
      <c r="AD597" s="1069"/>
      <c r="AE597" s="88" t="s">
        <v>485</v>
      </c>
      <c r="AF597" s="88"/>
      <c r="AG597" s="1072"/>
      <c r="AH597" s="1069"/>
      <c r="AI597" s="88" t="s">
        <v>485</v>
      </c>
      <c r="AJ597" s="88"/>
      <c r="AK597" s="1070">
        <f t="shared" si="25"/>
      </c>
      <c r="AL597" s="1071"/>
      <c r="AM597" s="88" t="s">
        <v>799</v>
      </c>
      <c r="AN597" s="89"/>
    </row>
    <row r="598" spans="6:40" ht="28.5" customHeight="1">
      <c r="F598" s="1084" t="s">
        <v>1406</v>
      </c>
      <c r="G598" s="1085"/>
      <c r="H598" s="1085"/>
      <c r="I598" s="1085"/>
      <c r="J598" s="1085"/>
      <c r="K598" s="1085"/>
      <c r="L598" s="1086"/>
      <c r="M598" s="1512"/>
      <c r="N598" s="1513"/>
      <c r="O598" s="88" t="s">
        <v>799</v>
      </c>
      <c r="P598" s="89"/>
      <c r="Q598" s="1490"/>
      <c r="R598" s="1491"/>
      <c r="S598" s="88" t="s">
        <v>485</v>
      </c>
      <c r="T598" s="88"/>
      <c r="U598" s="1490"/>
      <c r="V598" s="1491"/>
      <c r="W598" s="88" t="s">
        <v>485</v>
      </c>
      <c r="X598" s="88"/>
      <c r="Y598" s="1490"/>
      <c r="Z598" s="1491"/>
      <c r="AA598" s="88" t="s">
        <v>485</v>
      </c>
      <c r="AB598" s="88"/>
      <c r="AC598" s="1490"/>
      <c r="AD598" s="1491"/>
      <c r="AE598" s="88" t="s">
        <v>485</v>
      </c>
      <c r="AF598" s="88"/>
      <c r="AG598" s="1490"/>
      <c r="AH598" s="1491"/>
      <c r="AI598" s="88" t="s">
        <v>485</v>
      </c>
      <c r="AJ598" s="88"/>
      <c r="AK598" s="1492"/>
      <c r="AL598" s="1493"/>
      <c r="AM598" s="88" t="s">
        <v>799</v>
      </c>
      <c r="AN598" s="89"/>
    </row>
    <row r="599" spans="6:40" ht="28.5" customHeight="1">
      <c r="F599" s="1335" t="s">
        <v>22</v>
      </c>
      <c r="G599" s="1336"/>
      <c r="H599" s="1336"/>
      <c r="I599" s="1336"/>
      <c r="J599" s="1336"/>
      <c r="K599" s="1336"/>
      <c r="L599" s="1337"/>
      <c r="M599" s="1062">
        <f aca="true" t="shared" si="26" ref="M599:M605">IF(R243="","",R243)</f>
      </c>
      <c r="N599" s="1063"/>
      <c r="O599" s="88" t="s">
        <v>799</v>
      </c>
      <c r="P599" s="89"/>
      <c r="Q599" s="1494" t="s">
        <v>1407</v>
      </c>
      <c r="R599" s="1495"/>
      <c r="S599" s="1495"/>
      <c r="T599" s="1495"/>
      <c r="U599" s="1495"/>
      <c r="V599" s="1495"/>
      <c r="W599" s="1495"/>
      <c r="X599" s="1495"/>
      <c r="Y599" s="1495"/>
      <c r="Z599" s="1495"/>
      <c r="AA599" s="1495"/>
      <c r="AB599" s="1495"/>
      <c r="AC599" s="1495"/>
      <c r="AD599" s="1495"/>
      <c r="AE599" s="1495"/>
      <c r="AF599" s="1495"/>
      <c r="AG599" s="1495"/>
      <c r="AH599" s="1495"/>
      <c r="AI599" s="1495"/>
      <c r="AJ599" s="1496"/>
      <c r="AK599" s="1070">
        <f t="shared" si="25"/>
      </c>
      <c r="AL599" s="1071"/>
      <c r="AM599" s="88" t="s">
        <v>799</v>
      </c>
      <c r="AN599" s="89"/>
    </row>
    <row r="600" spans="6:40" ht="28.5" customHeight="1">
      <c r="F600" s="1084" t="s">
        <v>635</v>
      </c>
      <c r="G600" s="1085"/>
      <c r="H600" s="1085"/>
      <c r="I600" s="1085"/>
      <c r="J600" s="1085"/>
      <c r="K600" s="1085"/>
      <c r="L600" s="1086"/>
      <c r="M600" s="1062">
        <f t="shared" si="26"/>
      </c>
      <c r="N600" s="1063"/>
      <c r="O600" s="88" t="s">
        <v>799</v>
      </c>
      <c r="P600" s="89"/>
      <c r="Q600" s="1072"/>
      <c r="R600" s="1069"/>
      <c r="S600" s="88" t="s">
        <v>485</v>
      </c>
      <c r="T600" s="88"/>
      <c r="U600" s="1072"/>
      <c r="V600" s="1069"/>
      <c r="W600" s="88" t="s">
        <v>485</v>
      </c>
      <c r="X600" s="88"/>
      <c r="Y600" s="1072"/>
      <c r="Z600" s="1069"/>
      <c r="AA600" s="88" t="s">
        <v>485</v>
      </c>
      <c r="AB600" s="88"/>
      <c r="AC600" s="1072"/>
      <c r="AD600" s="1069"/>
      <c r="AE600" s="88" t="s">
        <v>485</v>
      </c>
      <c r="AF600" s="88"/>
      <c r="AG600" s="1068"/>
      <c r="AH600" s="1069"/>
      <c r="AI600" s="88" t="s">
        <v>485</v>
      </c>
      <c r="AJ600" s="88"/>
      <c r="AK600" s="1070">
        <f t="shared" si="25"/>
      </c>
      <c r="AL600" s="1071"/>
      <c r="AM600" s="88" t="s">
        <v>799</v>
      </c>
      <c r="AN600" s="89"/>
    </row>
    <row r="601" spans="6:40" ht="28.5" customHeight="1">
      <c r="F601" s="1335" t="s">
        <v>634</v>
      </c>
      <c r="G601" s="1336"/>
      <c r="H601" s="1336"/>
      <c r="I601" s="1336"/>
      <c r="J601" s="1336"/>
      <c r="K601" s="1336"/>
      <c r="L601" s="1337"/>
      <c r="M601" s="1062">
        <f t="shared" si="26"/>
      </c>
      <c r="N601" s="1063"/>
      <c r="O601" s="88" t="s">
        <v>799</v>
      </c>
      <c r="P601" s="89"/>
      <c r="Q601" s="1072"/>
      <c r="R601" s="1069"/>
      <c r="S601" s="88" t="s">
        <v>485</v>
      </c>
      <c r="T601" s="88"/>
      <c r="U601" s="1072"/>
      <c r="V601" s="1069"/>
      <c r="W601" s="88" t="s">
        <v>485</v>
      </c>
      <c r="X601" s="88"/>
      <c r="Y601" s="1072"/>
      <c r="Z601" s="1069"/>
      <c r="AA601" s="88" t="s">
        <v>485</v>
      </c>
      <c r="AB601" s="88"/>
      <c r="AC601" s="1072"/>
      <c r="AD601" s="1069"/>
      <c r="AE601" s="88" t="s">
        <v>485</v>
      </c>
      <c r="AF601" s="88"/>
      <c r="AG601" s="1072"/>
      <c r="AH601" s="1069"/>
      <c r="AI601" s="88" t="s">
        <v>485</v>
      </c>
      <c r="AJ601" s="88"/>
      <c r="AK601" s="1070">
        <f t="shared" si="25"/>
      </c>
      <c r="AL601" s="1071"/>
      <c r="AM601" s="88" t="s">
        <v>799</v>
      </c>
      <c r="AN601" s="89"/>
    </row>
    <row r="602" spans="6:40" ht="28.5" customHeight="1">
      <c r="F602" s="1335" t="s">
        <v>129</v>
      </c>
      <c r="G602" s="1336"/>
      <c r="H602" s="1336"/>
      <c r="I602" s="1336"/>
      <c r="J602" s="1336"/>
      <c r="K602" s="1336"/>
      <c r="L602" s="1337"/>
      <c r="M602" s="1062">
        <f t="shared" si="26"/>
      </c>
      <c r="N602" s="1063"/>
      <c r="O602" s="88" t="s">
        <v>799</v>
      </c>
      <c r="P602" s="89"/>
      <c r="Q602" s="1072"/>
      <c r="R602" s="1069"/>
      <c r="S602" s="88" t="s">
        <v>485</v>
      </c>
      <c r="T602" s="88"/>
      <c r="U602" s="1072"/>
      <c r="V602" s="1069"/>
      <c r="W602" s="88" t="s">
        <v>485</v>
      </c>
      <c r="X602" s="88"/>
      <c r="Y602" s="1072"/>
      <c r="Z602" s="1069"/>
      <c r="AA602" s="88" t="s">
        <v>485</v>
      </c>
      <c r="AB602" s="88"/>
      <c r="AC602" s="1072"/>
      <c r="AD602" s="1069"/>
      <c r="AE602" s="88" t="s">
        <v>485</v>
      </c>
      <c r="AF602" s="88"/>
      <c r="AG602" s="1072"/>
      <c r="AH602" s="1069"/>
      <c r="AI602" s="88" t="s">
        <v>485</v>
      </c>
      <c r="AJ602" s="88"/>
      <c r="AK602" s="1070">
        <f t="shared" si="25"/>
      </c>
      <c r="AL602" s="1071"/>
      <c r="AM602" s="88" t="s">
        <v>799</v>
      </c>
      <c r="AN602" s="89"/>
    </row>
    <row r="603" spans="6:40" ht="28.5" customHeight="1">
      <c r="F603" s="1084" t="s">
        <v>832</v>
      </c>
      <c r="G603" s="1085"/>
      <c r="H603" s="1085"/>
      <c r="I603" s="1085"/>
      <c r="J603" s="1085"/>
      <c r="K603" s="1085"/>
      <c r="L603" s="1086"/>
      <c r="M603" s="1062">
        <f t="shared" si="26"/>
      </c>
      <c r="N603" s="1063"/>
      <c r="O603" s="88" t="s">
        <v>799</v>
      </c>
      <c r="P603" s="89"/>
      <c r="Q603" s="1072"/>
      <c r="R603" s="1069"/>
      <c r="S603" s="88" t="s">
        <v>485</v>
      </c>
      <c r="T603" s="88"/>
      <c r="U603" s="1072"/>
      <c r="V603" s="1069"/>
      <c r="W603" s="88" t="s">
        <v>485</v>
      </c>
      <c r="X603" s="88"/>
      <c r="Y603" s="1072"/>
      <c r="Z603" s="1069"/>
      <c r="AA603" s="88" t="s">
        <v>485</v>
      </c>
      <c r="AB603" s="88"/>
      <c r="AC603" s="1072"/>
      <c r="AD603" s="1069"/>
      <c r="AE603" s="88" t="s">
        <v>485</v>
      </c>
      <c r="AF603" s="88"/>
      <c r="AG603" s="1072"/>
      <c r="AH603" s="1069"/>
      <c r="AI603" s="88" t="s">
        <v>485</v>
      </c>
      <c r="AJ603" s="88"/>
      <c r="AK603" s="1070">
        <f t="shared" si="25"/>
      </c>
      <c r="AL603" s="1071"/>
      <c r="AM603" s="88" t="s">
        <v>799</v>
      </c>
      <c r="AN603" s="89"/>
    </row>
    <row r="604" spans="6:40" ht="28.5" customHeight="1">
      <c r="F604" s="1084" t="s">
        <v>636</v>
      </c>
      <c r="G604" s="1085"/>
      <c r="H604" s="1085"/>
      <c r="I604" s="1085"/>
      <c r="J604" s="1085"/>
      <c r="K604" s="1085"/>
      <c r="L604" s="1086"/>
      <c r="M604" s="1062">
        <f t="shared" si="26"/>
      </c>
      <c r="N604" s="1063"/>
      <c r="O604" s="88" t="s">
        <v>799</v>
      </c>
      <c r="P604" s="89"/>
      <c r="Q604" s="1068"/>
      <c r="R604" s="1069"/>
      <c r="S604" s="88" t="s">
        <v>485</v>
      </c>
      <c r="T604" s="88"/>
      <c r="U604" s="1068"/>
      <c r="V604" s="1069"/>
      <c r="W604" s="88" t="s">
        <v>485</v>
      </c>
      <c r="X604" s="88"/>
      <c r="Y604" s="1068"/>
      <c r="Z604" s="1069"/>
      <c r="AA604" s="88" t="s">
        <v>485</v>
      </c>
      <c r="AB604" s="88"/>
      <c r="AC604" s="1068"/>
      <c r="AD604" s="1069"/>
      <c r="AE604" s="88" t="s">
        <v>485</v>
      </c>
      <c r="AF604" s="88"/>
      <c r="AG604" s="1068"/>
      <c r="AH604" s="1069"/>
      <c r="AI604" s="88" t="s">
        <v>485</v>
      </c>
      <c r="AJ604" s="88"/>
      <c r="AK604" s="1070">
        <f t="shared" si="25"/>
      </c>
      <c r="AL604" s="1071"/>
      <c r="AM604" s="88" t="s">
        <v>799</v>
      </c>
      <c r="AN604" s="89"/>
    </row>
    <row r="605" spans="6:40" ht="28.5" customHeight="1">
      <c r="F605" s="1184" t="str">
        <f>+"その他（ "&amp;+J249&amp;" ）"</f>
        <v>その他（  ）</v>
      </c>
      <c r="G605" s="1185"/>
      <c r="H605" s="1185"/>
      <c r="I605" s="1185"/>
      <c r="J605" s="1185"/>
      <c r="K605" s="1185"/>
      <c r="L605" s="1186"/>
      <c r="M605" s="1062">
        <f t="shared" si="26"/>
      </c>
      <c r="N605" s="1063"/>
      <c r="O605" s="88" t="s">
        <v>799</v>
      </c>
      <c r="P605" s="89"/>
      <c r="Q605" s="1068"/>
      <c r="R605" s="1069"/>
      <c r="S605" s="88" t="s">
        <v>485</v>
      </c>
      <c r="T605" s="88"/>
      <c r="U605" s="1068"/>
      <c r="V605" s="1069"/>
      <c r="W605" s="88" t="s">
        <v>485</v>
      </c>
      <c r="X605" s="88"/>
      <c r="Y605" s="1068"/>
      <c r="Z605" s="1069"/>
      <c r="AA605" s="88" t="s">
        <v>485</v>
      </c>
      <c r="AB605" s="88"/>
      <c r="AC605" s="1068"/>
      <c r="AD605" s="1069"/>
      <c r="AE605" s="88" t="s">
        <v>485</v>
      </c>
      <c r="AF605" s="88"/>
      <c r="AG605" s="1068"/>
      <c r="AH605" s="1069"/>
      <c r="AI605" s="88" t="s">
        <v>485</v>
      </c>
      <c r="AJ605" s="88"/>
      <c r="AK605" s="1070">
        <f t="shared" si="25"/>
      </c>
      <c r="AL605" s="1071"/>
      <c r="AM605" s="88" t="s">
        <v>799</v>
      </c>
      <c r="AN605" s="89"/>
    </row>
    <row r="606" spans="6:40" s="4" customFormat="1" ht="28.5" customHeight="1">
      <c r="F606" s="900" t="s">
        <v>831</v>
      </c>
      <c r="G606" s="1141"/>
      <c r="H606" s="1141"/>
      <c r="I606" s="1141"/>
      <c r="J606" s="1141"/>
      <c r="K606" s="1141"/>
      <c r="L606" s="1142"/>
      <c r="M606" s="1066">
        <f>IF(SUM(M594:N605)=0,"",SUM(M594:N605))</f>
      </c>
      <c r="N606" s="1067"/>
      <c r="O606" s="81" t="s">
        <v>485</v>
      </c>
      <c r="P606" s="82"/>
      <c r="Q606" s="1064">
        <f>IF(SUM(Q594:R605)=0,"",SUM(Q594:R605))</f>
      </c>
      <c r="R606" s="1065"/>
      <c r="S606" s="81" t="s">
        <v>485</v>
      </c>
      <c r="T606" s="81"/>
      <c r="U606" s="1064">
        <f>IF(SUM(U594:V605)=0,"",SUM(U594:V605))</f>
      </c>
      <c r="V606" s="1065"/>
      <c r="W606" s="81" t="s">
        <v>485</v>
      </c>
      <c r="X606" s="81"/>
      <c r="Y606" s="1064">
        <f>IF(SUM(Y594:Z605)=0,"",SUM(Y594:Z605))</f>
      </c>
      <c r="Z606" s="1065"/>
      <c r="AA606" s="81" t="s">
        <v>485</v>
      </c>
      <c r="AB606" s="81"/>
      <c r="AC606" s="1064">
        <f>IF(SUM(AC594:AD605)=0,"",SUM(AC594:AD605))</f>
      </c>
      <c r="AD606" s="1065"/>
      <c r="AE606" s="81" t="s">
        <v>485</v>
      </c>
      <c r="AF606" s="81"/>
      <c r="AG606" s="1064">
        <f>IF(SUM(AG594:AH605)=0,"",SUM(AG594:AH605))</f>
      </c>
      <c r="AH606" s="1065"/>
      <c r="AI606" s="81" t="s">
        <v>485</v>
      </c>
      <c r="AJ606" s="81"/>
      <c r="AK606" s="1070">
        <f>IF(SUM(AK594:AL605)=0,"",SUM(AK594:AL605))</f>
      </c>
      <c r="AL606" s="1071"/>
      <c r="AM606" s="81" t="s">
        <v>485</v>
      </c>
      <c r="AN606" s="82"/>
    </row>
    <row r="607" ht="15" customHeight="1">
      <c r="F607" s="67" t="s">
        <v>947</v>
      </c>
    </row>
    <row r="608" spans="7:38" ht="15" customHeight="1">
      <c r="G608" s="740" t="s">
        <v>1432</v>
      </c>
      <c r="H608" s="740"/>
      <c r="I608" s="740"/>
      <c r="J608" s="740"/>
      <c r="K608" s="740"/>
      <c r="L608" s="740"/>
      <c r="M608" s="740"/>
      <c r="N608" s="740"/>
      <c r="O608" s="740"/>
      <c r="P608" s="740"/>
      <c r="Q608" s="740"/>
      <c r="R608" s="740"/>
      <c r="S608" s="740"/>
      <c r="T608" s="740"/>
      <c r="U608" s="740"/>
      <c r="V608" s="740"/>
      <c r="W608" s="740"/>
      <c r="X608" s="740"/>
      <c r="Y608" s="740"/>
      <c r="Z608" s="740"/>
      <c r="AA608" s="740"/>
      <c r="AB608" s="740"/>
      <c r="AC608" s="740"/>
      <c r="AD608" s="740"/>
      <c r="AE608" s="740"/>
      <c r="AF608" s="740"/>
      <c r="AG608" s="740"/>
      <c r="AH608" s="740"/>
      <c r="AI608" s="740"/>
      <c r="AJ608" s="740"/>
      <c r="AK608" s="740"/>
      <c r="AL608" s="740"/>
    </row>
    <row r="609" spans="7:38" ht="15" customHeight="1">
      <c r="G609" s="740"/>
      <c r="H609" s="740"/>
      <c r="I609" s="740"/>
      <c r="J609" s="740"/>
      <c r="K609" s="740"/>
      <c r="L609" s="740"/>
      <c r="M609" s="740"/>
      <c r="N609" s="740"/>
      <c r="O609" s="740"/>
      <c r="P609" s="740"/>
      <c r="Q609" s="740"/>
      <c r="R609" s="740"/>
      <c r="S609" s="740"/>
      <c r="T609" s="740"/>
      <c r="U609" s="740"/>
      <c r="V609" s="740"/>
      <c r="W609" s="740"/>
      <c r="X609" s="740"/>
      <c r="Y609" s="740"/>
      <c r="Z609" s="740"/>
      <c r="AA609" s="740"/>
      <c r="AB609" s="740"/>
      <c r="AC609" s="740"/>
      <c r="AD609" s="740"/>
      <c r="AE609" s="740"/>
      <c r="AF609" s="740"/>
      <c r="AG609" s="740"/>
      <c r="AH609" s="740"/>
      <c r="AI609" s="740"/>
      <c r="AJ609" s="740"/>
      <c r="AK609" s="740"/>
      <c r="AL609" s="740"/>
    </row>
    <row r="610" spans="7:38" ht="15" customHeight="1">
      <c r="G610" s="740"/>
      <c r="H610" s="740"/>
      <c r="I610" s="740"/>
      <c r="J610" s="740"/>
      <c r="K610" s="740"/>
      <c r="L610" s="740"/>
      <c r="M610" s="740"/>
      <c r="N610" s="740"/>
      <c r="O610" s="740"/>
      <c r="P610" s="740"/>
      <c r="Q610" s="740"/>
      <c r="R610" s="740"/>
      <c r="S610" s="740"/>
      <c r="T610" s="740"/>
      <c r="U610" s="740"/>
      <c r="V610" s="740"/>
      <c r="W610" s="740"/>
      <c r="X610" s="740"/>
      <c r="Y610" s="740"/>
      <c r="Z610" s="740"/>
      <c r="AA610" s="740"/>
      <c r="AB610" s="740"/>
      <c r="AC610" s="740"/>
      <c r="AD610" s="740"/>
      <c r="AE610" s="740"/>
      <c r="AF610" s="740"/>
      <c r="AG610" s="740"/>
      <c r="AH610" s="740"/>
      <c r="AI610" s="740"/>
      <c r="AJ610" s="740"/>
      <c r="AK610" s="740"/>
      <c r="AL610" s="740"/>
    </row>
    <row r="611" spans="7:38" ht="15" customHeight="1">
      <c r="G611" s="740"/>
      <c r="H611" s="740"/>
      <c r="I611" s="740"/>
      <c r="J611" s="740"/>
      <c r="K611" s="740"/>
      <c r="L611" s="740"/>
      <c r="M611" s="740"/>
      <c r="N611" s="740"/>
      <c r="O611" s="740"/>
      <c r="P611" s="740"/>
      <c r="Q611" s="740"/>
      <c r="R611" s="740"/>
      <c r="S611" s="740"/>
      <c r="T611" s="740"/>
      <c r="U611" s="740"/>
      <c r="V611" s="740"/>
      <c r="W611" s="740"/>
      <c r="X611" s="740"/>
      <c r="Y611" s="740"/>
      <c r="Z611" s="740"/>
      <c r="AA611" s="740"/>
      <c r="AB611" s="740"/>
      <c r="AC611" s="740"/>
      <c r="AD611" s="740"/>
      <c r="AE611" s="740"/>
      <c r="AF611" s="740"/>
      <c r="AG611" s="740"/>
      <c r="AH611" s="740"/>
      <c r="AI611" s="740"/>
      <c r="AJ611" s="740"/>
      <c r="AK611" s="740"/>
      <c r="AL611" s="740"/>
    </row>
    <row r="612" spans="7:38" ht="15" customHeight="1">
      <c r="G612" s="740"/>
      <c r="H612" s="740"/>
      <c r="I612" s="740"/>
      <c r="J612" s="740"/>
      <c r="K612" s="740"/>
      <c r="L612" s="740"/>
      <c r="M612" s="740"/>
      <c r="N612" s="740"/>
      <c r="O612" s="740"/>
      <c r="P612" s="740"/>
      <c r="Q612" s="740"/>
      <c r="R612" s="740"/>
      <c r="S612" s="740"/>
      <c r="T612" s="740"/>
      <c r="U612" s="740"/>
      <c r="V612" s="740"/>
      <c r="W612" s="740"/>
      <c r="X612" s="740"/>
      <c r="Y612" s="740"/>
      <c r="Z612" s="740"/>
      <c r="AA612" s="740"/>
      <c r="AB612" s="740"/>
      <c r="AC612" s="740"/>
      <c r="AD612" s="740"/>
      <c r="AE612" s="740"/>
      <c r="AF612" s="740"/>
      <c r="AG612" s="740"/>
      <c r="AH612" s="740"/>
      <c r="AI612" s="740"/>
      <c r="AJ612" s="740"/>
      <c r="AK612" s="740"/>
      <c r="AL612" s="740"/>
    </row>
    <row r="613" spans="7:38" ht="6" customHeight="1">
      <c r="G613" s="90"/>
      <c r="H613" s="90"/>
      <c r="I613" s="90"/>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row>
    <row r="614" spans="5:18" ht="15" customHeight="1">
      <c r="E614" s="2" t="s">
        <v>352</v>
      </c>
      <c r="G614" s="1" t="s">
        <v>353</v>
      </c>
      <c r="H614" s="1" t="s">
        <v>354</v>
      </c>
      <c r="I614" s="1" t="s">
        <v>537</v>
      </c>
      <c r="J614" s="1" t="s">
        <v>331</v>
      </c>
      <c r="K614" s="1" t="s">
        <v>545</v>
      </c>
      <c r="L614" s="1" t="s">
        <v>510</v>
      </c>
      <c r="M614" s="1" t="s">
        <v>229</v>
      </c>
      <c r="N614" s="1" t="s">
        <v>778</v>
      </c>
      <c r="O614" s="1" t="s">
        <v>529</v>
      </c>
      <c r="P614" s="1" t="s">
        <v>791</v>
      </c>
      <c r="R614" s="643" t="str">
        <f>IF(OR($AJ$315="",$AJ$315="ー"),"※今期計画の実施項目ではないため、記載不要です。","")</f>
        <v>※今期計画の実施項目ではないため、記載不要です。</v>
      </c>
    </row>
    <row r="615" spans="6:37" ht="45" customHeight="1">
      <c r="F615" s="997" t="s">
        <v>920</v>
      </c>
      <c r="G615" s="998"/>
      <c r="H615" s="998"/>
      <c r="I615" s="999"/>
      <c r="J615" s="1338">
        <f>IF(NOT(W317=""),W315&amp;"、"&amp;W317,IF(NOT(W315=0),W315,""))</f>
      </c>
      <c r="K615" s="1339"/>
      <c r="L615" s="1339"/>
      <c r="M615" s="1339"/>
      <c r="N615" s="1339"/>
      <c r="O615" s="1339"/>
      <c r="P615" s="1339"/>
      <c r="Q615" s="1339"/>
      <c r="R615" s="1339"/>
      <c r="S615" s="1339"/>
      <c r="T615" s="1339"/>
      <c r="U615" s="1339"/>
      <c r="V615" s="1339"/>
      <c r="W615" s="1339"/>
      <c r="X615" s="1339"/>
      <c r="Y615" s="1339"/>
      <c r="Z615" s="1339"/>
      <c r="AA615" s="1339"/>
      <c r="AB615" s="1339"/>
      <c r="AC615" s="1339"/>
      <c r="AD615" s="1339"/>
      <c r="AE615" s="1339"/>
      <c r="AF615" s="1339"/>
      <c r="AG615" s="1339"/>
      <c r="AH615" s="1339"/>
      <c r="AI615" s="1339"/>
      <c r="AJ615" s="1339"/>
      <c r="AK615" s="1340"/>
    </row>
    <row r="616" spans="6:37" ht="15" customHeight="1">
      <c r="F616" s="749" t="s">
        <v>917</v>
      </c>
      <c r="G616" s="750"/>
      <c r="H616" s="750"/>
      <c r="I616" s="751"/>
      <c r="J616" s="749" t="s">
        <v>918</v>
      </c>
      <c r="K616" s="750"/>
      <c r="L616" s="750"/>
      <c r="M616" s="750"/>
      <c r="N616" s="750"/>
      <c r="O616" s="750"/>
      <c r="P616" s="750"/>
      <c r="Q616" s="750"/>
      <c r="R616" s="750"/>
      <c r="S616" s="750"/>
      <c r="T616" s="750"/>
      <c r="U616" s="750"/>
      <c r="V616" s="751"/>
      <c r="W616" s="749" t="s">
        <v>919</v>
      </c>
      <c r="X616" s="750"/>
      <c r="Y616" s="750"/>
      <c r="Z616" s="750"/>
      <c r="AA616" s="750"/>
      <c r="AB616" s="750"/>
      <c r="AC616" s="750"/>
      <c r="AD616" s="750"/>
      <c r="AE616" s="750"/>
      <c r="AF616" s="750"/>
      <c r="AG616" s="750"/>
      <c r="AH616" s="750"/>
      <c r="AI616" s="750"/>
      <c r="AJ616" s="750"/>
      <c r="AK616" s="751"/>
    </row>
    <row r="617" spans="6:37" ht="30" customHeight="1">
      <c r="F617" s="752" t="str">
        <f>+F582</f>
        <v>１年次（R）</v>
      </c>
      <c r="G617" s="753"/>
      <c r="H617" s="753"/>
      <c r="I617" s="754"/>
      <c r="J617" s="746"/>
      <c r="K617" s="747"/>
      <c r="L617" s="747"/>
      <c r="M617" s="747"/>
      <c r="N617" s="747"/>
      <c r="O617" s="747"/>
      <c r="P617" s="747"/>
      <c r="Q617" s="747"/>
      <c r="R617" s="747"/>
      <c r="S617" s="747"/>
      <c r="T617" s="747"/>
      <c r="U617" s="747"/>
      <c r="V617" s="748"/>
      <c r="W617" s="746"/>
      <c r="X617" s="747"/>
      <c r="Y617" s="747"/>
      <c r="Z617" s="747"/>
      <c r="AA617" s="747"/>
      <c r="AB617" s="747"/>
      <c r="AC617" s="747"/>
      <c r="AD617" s="747"/>
      <c r="AE617" s="747"/>
      <c r="AF617" s="747"/>
      <c r="AG617" s="747"/>
      <c r="AH617" s="747"/>
      <c r="AI617" s="747"/>
      <c r="AJ617" s="747"/>
      <c r="AK617" s="748"/>
    </row>
    <row r="618" spans="6:37" ht="30" customHeight="1">
      <c r="F618" s="752" t="str">
        <f>+F583</f>
        <v>２年次（R）</v>
      </c>
      <c r="G618" s="753"/>
      <c r="H618" s="753"/>
      <c r="I618" s="754"/>
      <c r="J618" s="746"/>
      <c r="K618" s="747"/>
      <c r="L618" s="747"/>
      <c r="M618" s="747"/>
      <c r="N618" s="747"/>
      <c r="O618" s="747"/>
      <c r="P618" s="747"/>
      <c r="Q618" s="747"/>
      <c r="R618" s="747"/>
      <c r="S618" s="747"/>
      <c r="T618" s="747"/>
      <c r="U618" s="747"/>
      <c r="V618" s="748"/>
      <c r="W618" s="746"/>
      <c r="X618" s="747"/>
      <c r="Y618" s="747"/>
      <c r="Z618" s="747"/>
      <c r="AA618" s="747"/>
      <c r="AB618" s="747"/>
      <c r="AC618" s="747"/>
      <c r="AD618" s="747"/>
      <c r="AE618" s="747"/>
      <c r="AF618" s="747"/>
      <c r="AG618" s="747"/>
      <c r="AH618" s="747"/>
      <c r="AI618" s="747"/>
      <c r="AJ618" s="747"/>
      <c r="AK618" s="748"/>
    </row>
    <row r="619" spans="6:37" ht="30" customHeight="1">
      <c r="F619" s="752" t="str">
        <f>+F584</f>
        <v>３年次（R）</v>
      </c>
      <c r="G619" s="753"/>
      <c r="H619" s="753"/>
      <c r="I619" s="754"/>
      <c r="J619" s="746"/>
      <c r="K619" s="747"/>
      <c r="L619" s="747"/>
      <c r="M619" s="747"/>
      <c r="N619" s="747"/>
      <c r="O619" s="747"/>
      <c r="P619" s="747"/>
      <c r="Q619" s="747"/>
      <c r="R619" s="747"/>
      <c r="S619" s="747"/>
      <c r="T619" s="747"/>
      <c r="U619" s="747"/>
      <c r="V619" s="748"/>
      <c r="W619" s="746"/>
      <c r="X619" s="747"/>
      <c r="Y619" s="747"/>
      <c r="Z619" s="747"/>
      <c r="AA619" s="747"/>
      <c r="AB619" s="747"/>
      <c r="AC619" s="747"/>
      <c r="AD619" s="747"/>
      <c r="AE619" s="747"/>
      <c r="AF619" s="747"/>
      <c r="AG619" s="747"/>
      <c r="AH619" s="747"/>
      <c r="AI619" s="747"/>
      <c r="AJ619" s="747"/>
      <c r="AK619" s="748"/>
    </row>
    <row r="620" spans="6:37" ht="30" customHeight="1">
      <c r="F620" s="752" t="str">
        <f>+F585</f>
        <v>４年次（R）</v>
      </c>
      <c r="G620" s="753"/>
      <c r="H620" s="753"/>
      <c r="I620" s="754"/>
      <c r="J620" s="746"/>
      <c r="K620" s="747"/>
      <c r="L620" s="747"/>
      <c r="M620" s="747"/>
      <c r="N620" s="747"/>
      <c r="O620" s="747"/>
      <c r="P620" s="747"/>
      <c r="Q620" s="747"/>
      <c r="R620" s="747"/>
      <c r="S620" s="747"/>
      <c r="T620" s="747"/>
      <c r="U620" s="747"/>
      <c r="V620" s="748"/>
      <c r="W620" s="746"/>
      <c r="X620" s="747"/>
      <c r="Y620" s="747"/>
      <c r="Z620" s="747"/>
      <c r="AA620" s="747"/>
      <c r="AB620" s="747"/>
      <c r="AC620" s="747"/>
      <c r="AD620" s="747"/>
      <c r="AE620" s="747"/>
      <c r="AF620" s="747"/>
      <c r="AG620" s="747"/>
      <c r="AH620" s="747"/>
      <c r="AI620" s="747"/>
      <c r="AJ620" s="747"/>
      <c r="AK620" s="748"/>
    </row>
    <row r="621" spans="6:37" ht="30" customHeight="1">
      <c r="F621" s="752" t="str">
        <f>+F586</f>
        <v>５年次（R）</v>
      </c>
      <c r="G621" s="753"/>
      <c r="H621" s="753"/>
      <c r="I621" s="754"/>
      <c r="J621" s="746"/>
      <c r="K621" s="747"/>
      <c r="L621" s="747"/>
      <c r="M621" s="747"/>
      <c r="N621" s="747"/>
      <c r="O621" s="747"/>
      <c r="P621" s="747"/>
      <c r="Q621" s="747"/>
      <c r="R621" s="747"/>
      <c r="S621" s="747"/>
      <c r="T621" s="747"/>
      <c r="U621" s="747"/>
      <c r="V621" s="748"/>
      <c r="W621" s="746"/>
      <c r="X621" s="747"/>
      <c r="Y621" s="747"/>
      <c r="Z621" s="747"/>
      <c r="AA621" s="747"/>
      <c r="AB621" s="747"/>
      <c r="AC621" s="747"/>
      <c r="AD621" s="747"/>
      <c r="AE621" s="747"/>
      <c r="AF621" s="747"/>
      <c r="AG621" s="747"/>
      <c r="AH621" s="747"/>
      <c r="AI621" s="747"/>
      <c r="AJ621" s="747"/>
      <c r="AK621" s="748"/>
    </row>
    <row r="622" spans="6:37" ht="15" customHeight="1">
      <c r="F622" s="67" t="s">
        <v>947</v>
      </c>
      <c r="G622" s="653"/>
      <c r="H622" s="653"/>
      <c r="I622" s="653"/>
      <c r="J622" s="653"/>
      <c r="K622" s="653"/>
      <c r="L622" s="653"/>
      <c r="M622" s="653"/>
      <c r="N622" s="653"/>
      <c r="O622" s="653"/>
      <c r="P622" s="653"/>
      <c r="Q622" s="653"/>
      <c r="R622" s="653"/>
      <c r="S622" s="653"/>
      <c r="T622" s="653"/>
      <c r="U622" s="653"/>
      <c r="V622" s="653"/>
      <c r="W622" s="653"/>
      <c r="X622" s="653"/>
      <c r="Y622" s="653"/>
      <c r="Z622" s="653"/>
      <c r="AA622" s="653"/>
      <c r="AB622" s="653"/>
      <c r="AC622" s="653"/>
      <c r="AD622" s="653"/>
      <c r="AE622" s="653"/>
      <c r="AF622" s="653"/>
      <c r="AG622" s="653"/>
      <c r="AH622" s="653"/>
      <c r="AI622" s="653"/>
      <c r="AJ622" s="653"/>
      <c r="AK622" s="653"/>
    </row>
    <row r="623" spans="6:38" ht="15" customHeight="1">
      <c r="F623" s="67"/>
      <c r="G623" s="757" t="s">
        <v>1403</v>
      </c>
      <c r="H623" s="757"/>
      <c r="I623" s="757"/>
      <c r="J623" s="757"/>
      <c r="K623" s="757"/>
      <c r="L623" s="757"/>
      <c r="M623" s="757"/>
      <c r="N623" s="757"/>
      <c r="O623" s="757"/>
      <c r="P623" s="757"/>
      <c r="Q623" s="757"/>
      <c r="R623" s="757"/>
      <c r="S623" s="757"/>
      <c r="T623" s="757"/>
      <c r="U623" s="757"/>
      <c r="V623" s="757"/>
      <c r="W623" s="757"/>
      <c r="X623" s="757"/>
      <c r="Y623" s="757"/>
      <c r="Z623" s="757"/>
      <c r="AA623" s="757"/>
      <c r="AB623" s="757"/>
      <c r="AC623" s="757"/>
      <c r="AD623" s="757"/>
      <c r="AE623" s="757"/>
      <c r="AF623" s="757"/>
      <c r="AG623" s="757"/>
      <c r="AH623" s="757"/>
      <c r="AI623" s="757"/>
      <c r="AJ623" s="757"/>
      <c r="AK623" s="757"/>
      <c r="AL623" s="757"/>
    </row>
    <row r="624" ht="6" customHeight="1"/>
    <row r="625" spans="2:30" s="95" customFormat="1" ht="15" customHeight="1">
      <c r="B625" s="95" t="s">
        <v>35</v>
      </c>
      <c r="D625" s="737" t="s">
        <v>1437</v>
      </c>
      <c r="E625" s="737"/>
      <c r="F625" s="737"/>
      <c r="G625" s="737"/>
      <c r="H625" s="737"/>
      <c r="I625" s="737"/>
      <c r="J625" s="737"/>
      <c r="K625" s="737"/>
      <c r="L625" s="737"/>
      <c r="M625" s="737"/>
      <c r="N625" s="737"/>
      <c r="O625" s="737"/>
      <c r="P625" s="737"/>
      <c r="Q625" s="737"/>
      <c r="R625" s="737"/>
      <c r="S625" s="737"/>
      <c r="T625" s="737"/>
      <c r="U625" s="737"/>
      <c r="V625" s="737"/>
      <c r="W625" s="737"/>
      <c r="X625" s="737"/>
      <c r="Y625" s="737"/>
      <c r="Z625" s="737"/>
      <c r="AA625" s="737"/>
      <c r="AB625" s="737"/>
      <c r="AC625" s="737"/>
      <c r="AD625" s="737"/>
    </row>
    <row r="626" s="95" customFormat="1" ht="6" customHeight="1"/>
    <row r="627" spans="3:11" s="95" customFormat="1" ht="15" customHeight="1">
      <c r="C627" s="95" t="s">
        <v>1009</v>
      </c>
      <c r="E627" s="95" t="s">
        <v>647</v>
      </c>
      <c r="F627" s="95" t="s">
        <v>407</v>
      </c>
      <c r="G627" s="95" t="s">
        <v>408</v>
      </c>
      <c r="H627" s="95" t="s">
        <v>409</v>
      </c>
      <c r="I627" s="95" t="s">
        <v>1010</v>
      </c>
      <c r="J627" s="95" t="s">
        <v>405</v>
      </c>
      <c r="K627" s="95" t="s">
        <v>404</v>
      </c>
    </row>
    <row r="628" ht="6" customHeight="1"/>
    <row r="629" spans="6:37" ht="15" customHeight="1">
      <c r="F629" s="997" t="s">
        <v>6</v>
      </c>
      <c r="G629" s="998"/>
      <c r="H629" s="998"/>
      <c r="I629" s="998"/>
      <c r="J629" s="998"/>
      <c r="K629" s="998"/>
      <c r="L629" s="999"/>
      <c r="M629" s="749" t="s">
        <v>1011</v>
      </c>
      <c r="N629" s="750"/>
      <c r="O629" s="750"/>
      <c r="P629" s="750"/>
      <c r="Q629" s="751"/>
      <c r="R629" s="749" t="s">
        <v>1012</v>
      </c>
      <c r="S629" s="750"/>
      <c r="T629" s="750"/>
      <c r="U629" s="750"/>
      <c r="V629" s="751"/>
      <c r="W629" s="749" t="s">
        <v>1013</v>
      </c>
      <c r="X629" s="750"/>
      <c r="Y629" s="750"/>
      <c r="Z629" s="750"/>
      <c r="AA629" s="750"/>
      <c r="AB629" s="749" t="s">
        <v>1014</v>
      </c>
      <c r="AC629" s="750"/>
      <c r="AD629" s="750"/>
      <c r="AE629" s="750"/>
      <c r="AF629" s="751"/>
      <c r="AG629" s="749" t="s">
        <v>1015</v>
      </c>
      <c r="AH629" s="750"/>
      <c r="AI629" s="750"/>
      <c r="AJ629" s="750"/>
      <c r="AK629" s="751"/>
    </row>
    <row r="630" spans="6:37" ht="13.5" customHeight="1">
      <c r="F630" s="958" t="s">
        <v>668</v>
      </c>
      <c r="G630" s="959"/>
      <c r="H630" s="959"/>
      <c r="I630" s="959"/>
      <c r="J630" s="959"/>
      <c r="K630" s="959"/>
      <c r="L630" s="960"/>
      <c r="M630" s="967"/>
      <c r="N630" s="968"/>
      <c r="O630" s="968"/>
      <c r="P630" s="968"/>
      <c r="Q630" s="969"/>
      <c r="R630" s="942"/>
      <c r="S630" s="943"/>
      <c r="T630" s="943"/>
      <c r="U630" s="954" t="s">
        <v>850</v>
      </c>
      <c r="V630" s="955"/>
      <c r="W630" s="919"/>
      <c r="X630" s="920"/>
      <c r="Y630" s="920"/>
      <c r="Z630" s="920"/>
      <c r="AA630" s="921"/>
      <c r="AB630" s="919"/>
      <c r="AC630" s="920"/>
      <c r="AD630" s="920"/>
      <c r="AE630" s="920"/>
      <c r="AF630" s="921"/>
      <c r="AG630" s="919"/>
      <c r="AH630" s="920"/>
      <c r="AI630" s="920"/>
      <c r="AJ630" s="920"/>
      <c r="AK630" s="921"/>
    </row>
    <row r="631" spans="6:37" ht="13.5" customHeight="1">
      <c r="F631" s="961"/>
      <c r="G631" s="962"/>
      <c r="H631" s="962"/>
      <c r="I631" s="962"/>
      <c r="J631" s="962"/>
      <c r="K631" s="962"/>
      <c r="L631" s="963"/>
      <c r="M631" s="972"/>
      <c r="N631" s="722"/>
      <c r="O631" s="722"/>
      <c r="P631" s="722"/>
      <c r="Q631" s="973"/>
      <c r="R631" s="974"/>
      <c r="S631" s="975"/>
      <c r="T631" s="975"/>
      <c r="U631" s="970"/>
      <c r="V631" s="971"/>
      <c r="W631" s="922"/>
      <c r="X631" s="923"/>
      <c r="Y631" s="923"/>
      <c r="Z631" s="923"/>
      <c r="AA631" s="924"/>
      <c r="AB631" s="922"/>
      <c r="AC631" s="923"/>
      <c r="AD631" s="923"/>
      <c r="AE631" s="923"/>
      <c r="AF631" s="924"/>
      <c r="AG631" s="922"/>
      <c r="AH631" s="923"/>
      <c r="AI631" s="923"/>
      <c r="AJ631" s="923"/>
      <c r="AK631" s="924"/>
    </row>
    <row r="632" spans="6:37" ht="13.5" customHeight="1">
      <c r="F632" s="964"/>
      <c r="G632" s="965"/>
      <c r="H632" s="965"/>
      <c r="I632" s="965"/>
      <c r="J632" s="965"/>
      <c r="K632" s="965"/>
      <c r="L632" s="966"/>
      <c r="M632" s="976"/>
      <c r="N632" s="977"/>
      <c r="O632" s="977"/>
      <c r="P632" s="977"/>
      <c r="Q632" s="978"/>
      <c r="R632" s="979"/>
      <c r="S632" s="980"/>
      <c r="T632" s="980"/>
      <c r="U632" s="956"/>
      <c r="V632" s="957"/>
      <c r="W632" s="925"/>
      <c r="X632" s="926"/>
      <c r="Y632" s="926"/>
      <c r="Z632" s="926"/>
      <c r="AA632" s="927"/>
      <c r="AB632" s="925"/>
      <c r="AC632" s="926"/>
      <c r="AD632" s="926"/>
      <c r="AE632" s="926"/>
      <c r="AF632" s="927"/>
      <c r="AG632" s="925"/>
      <c r="AH632" s="926"/>
      <c r="AI632" s="926"/>
      <c r="AJ632" s="926"/>
      <c r="AK632" s="927"/>
    </row>
    <row r="633" spans="6:37" ht="13.5" customHeight="1">
      <c r="F633" s="958" t="s">
        <v>669</v>
      </c>
      <c r="G633" s="959"/>
      <c r="H633" s="959"/>
      <c r="I633" s="959"/>
      <c r="J633" s="959"/>
      <c r="K633" s="959"/>
      <c r="L633" s="960"/>
      <c r="M633" s="967"/>
      <c r="N633" s="968"/>
      <c r="O633" s="968"/>
      <c r="P633" s="968"/>
      <c r="Q633" s="969"/>
      <c r="R633" s="942"/>
      <c r="S633" s="943"/>
      <c r="T633" s="943"/>
      <c r="U633" s="954" t="s">
        <v>850</v>
      </c>
      <c r="V633" s="955"/>
      <c r="W633" s="919"/>
      <c r="X633" s="920"/>
      <c r="Y633" s="920"/>
      <c r="Z633" s="920"/>
      <c r="AA633" s="921"/>
      <c r="AB633" s="919"/>
      <c r="AC633" s="920"/>
      <c r="AD633" s="920"/>
      <c r="AE633" s="920"/>
      <c r="AF633" s="921"/>
      <c r="AG633" s="919"/>
      <c r="AH633" s="920"/>
      <c r="AI633" s="920"/>
      <c r="AJ633" s="920"/>
      <c r="AK633" s="921"/>
    </row>
    <row r="634" spans="6:37" ht="13.5" customHeight="1">
      <c r="F634" s="961"/>
      <c r="G634" s="962"/>
      <c r="H634" s="962"/>
      <c r="I634" s="962"/>
      <c r="J634" s="962"/>
      <c r="K634" s="962"/>
      <c r="L634" s="963"/>
      <c r="M634" s="972"/>
      <c r="N634" s="722"/>
      <c r="O634" s="722"/>
      <c r="P634" s="722"/>
      <c r="Q634" s="973"/>
      <c r="R634" s="974"/>
      <c r="S634" s="975"/>
      <c r="T634" s="975"/>
      <c r="U634" s="970"/>
      <c r="V634" s="971"/>
      <c r="W634" s="922"/>
      <c r="X634" s="923"/>
      <c r="Y634" s="923"/>
      <c r="Z634" s="923"/>
      <c r="AA634" s="924"/>
      <c r="AB634" s="922"/>
      <c r="AC634" s="923"/>
      <c r="AD634" s="923"/>
      <c r="AE634" s="923"/>
      <c r="AF634" s="924"/>
      <c r="AG634" s="922"/>
      <c r="AH634" s="923"/>
      <c r="AI634" s="923"/>
      <c r="AJ634" s="923"/>
      <c r="AK634" s="924"/>
    </row>
    <row r="635" spans="6:37" ht="13.5" customHeight="1">
      <c r="F635" s="964"/>
      <c r="G635" s="965"/>
      <c r="H635" s="965"/>
      <c r="I635" s="965"/>
      <c r="J635" s="965"/>
      <c r="K635" s="965"/>
      <c r="L635" s="966"/>
      <c r="M635" s="976"/>
      <c r="N635" s="977"/>
      <c r="O635" s="977"/>
      <c r="P635" s="977"/>
      <c r="Q635" s="978"/>
      <c r="R635" s="979"/>
      <c r="S635" s="980"/>
      <c r="T635" s="980"/>
      <c r="U635" s="956"/>
      <c r="V635" s="957"/>
      <c r="W635" s="925"/>
      <c r="X635" s="926"/>
      <c r="Y635" s="926"/>
      <c r="Z635" s="926"/>
      <c r="AA635" s="927"/>
      <c r="AB635" s="925"/>
      <c r="AC635" s="926"/>
      <c r="AD635" s="926"/>
      <c r="AE635" s="926"/>
      <c r="AF635" s="927"/>
      <c r="AG635" s="925"/>
      <c r="AH635" s="926"/>
      <c r="AI635" s="926"/>
      <c r="AJ635" s="926"/>
      <c r="AK635" s="927"/>
    </row>
    <row r="636" spans="6:37" ht="13.5" customHeight="1">
      <c r="F636" s="1236" t="s">
        <v>1404</v>
      </c>
      <c r="G636" s="1237"/>
      <c r="H636" s="1237"/>
      <c r="I636" s="1237"/>
      <c r="J636" s="1237"/>
      <c r="K636" s="1237"/>
      <c r="L636" s="1238"/>
      <c r="M636" s="967"/>
      <c r="N636" s="968"/>
      <c r="O636" s="968"/>
      <c r="P636" s="968"/>
      <c r="Q636" s="969"/>
      <c r="R636" s="1497"/>
      <c r="S636" s="1498"/>
      <c r="T636" s="1498"/>
      <c r="U636" s="954" t="s">
        <v>850</v>
      </c>
      <c r="V636" s="955"/>
      <c r="W636" s="1503"/>
      <c r="X636" s="1504"/>
      <c r="Y636" s="1504"/>
      <c r="Z636" s="1504"/>
      <c r="AA636" s="1505"/>
      <c r="AB636" s="1503"/>
      <c r="AC636" s="1504"/>
      <c r="AD636" s="1504"/>
      <c r="AE636" s="1504"/>
      <c r="AF636" s="1505"/>
      <c r="AG636" s="1503"/>
      <c r="AH636" s="1504"/>
      <c r="AI636" s="1504"/>
      <c r="AJ636" s="1504"/>
      <c r="AK636" s="1505"/>
    </row>
    <row r="637" spans="6:37" ht="13.5" customHeight="1">
      <c r="F637" s="1239"/>
      <c r="G637" s="758"/>
      <c r="H637" s="758"/>
      <c r="I637" s="758"/>
      <c r="J637" s="758"/>
      <c r="K637" s="758"/>
      <c r="L637" s="1240"/>
      <c r="M637" s="972"/>
      <c r="N637" s="722"/>
      <c r="O637" s="722"/>
      <c r="P637" s="722"/>
      <c r="Q637" s="973"/>
      <c r="R637" s="1499"/>
      <c r="S637" s="1500"/>
      <c r="T637" s="1500"/>
      <c r="U637" s="970"/>
      <c r="V637" s="971"/>
      <c r="W637" s="1506"/>
      <c r="X637" s="1507"/>
      <c r="Y637" s="1507"/>
      <c r="Z637" s="1507"/>
      <c r="AA637" s="1508"/>
      <c r="AB637" s="1506"/>
      <c r="AC637" s="1507"/>
      <c r="AD637" s="1507"/>
      <c r="AE637" s="1507"/>
      <c r="AF637" s="1508"/>
      <c r="AG637" s="1506"/>
      <c r="AH637" s="1507"/>
      <c r="AI637" s="1507"/>
      <c r="AJ637" s="1507"/>
      <c r="AK637" s="1508"/>
    </row>
    <row r="638" spans="6:37" ht="13.5" customHeight="1">
      <c r="F638" s="1246"/>
      <c r="G638" s="1247"/>
      <c r="H638" s="1247"/>
      <c r="I638" s="1247"/>
      <c r="J638" s="1247"/>
      <c r="K638" s="1247"/>
      <c r="L638" s="1248"/>
      <c r="M638" s="976"/>
      <c r="N638" s="977"/>
      <c r="O638" s="977"/>
      <c r="P638" s="977"/>
      <c r="Q638" s="978"/>
      <c r="R638" s="1501"/>
      <c r="S638" s="1502"/>
      <c r="T638" s="1502"/>
      <c r="U638" s="956"/>
      <c r="V638" s="957"/>
      <c r="W638" s="1509"/>
      <c r="X638" s="1510"/>
      <c r="Y638" s="1510"/>
      <c r="Z638" s="1510"/>
      <c r="AA638" s="1511"/>
      <c r="AB638" s="1509"/>
      <c r="AC638" s="1510"/>
      <c r="AD638" s="1510"/>
      <c r="AE638" s="1510"/>
      <c r="AF638" s="1511"/>
      <c r="AG638" s="1509"/>
      <c r="AH638" s="1510"/>
      <c r="AI638" s="1510"/>
      <c r="AJ638" s="1510"/>
      <c r="AK638" s="1511"/>
    </row>
    <row r="639" spans="6:37" ht="13.5" customHeight="1">
      <c r="F639" s="958" t="s">
        <v>1016</v>
      </c>
      <c r="G639" s="959"/>
      <c r="H639" s="959"/>
      <c r="I639" s="959"/>
      <c r="J639" s="959"/>
      <c r="K639" s="959"/>
      <c r="L639" s="960"/>
      <c r="M639" s="967"/>
      <c r="N639" s="968"/>
      <c r="O639" s="968"/>
      <c r="P639" s="968"/>
      <c r="Q639" s="969"/>
      <c r="R639" s="942"/>
      <c r="S639" s="943"/>
      <c r="T639" s="943"/>
      <c r="U639" s="954" t="s">
        <v>850</v>
      </c>
      <c r="V639" s="955"/>
      <c r="W639" s="919"/>
      <c r="X639" s="920"/>
      <c r="Y639" s="920"/>
      <c r="Z639" s="920"/>
      <c r="AA639" s="921"/>
      <c r="AB639" s="919"/>
      <c r="AC639" s="920"/>
      <c r="AD639" s="920"/>
      <c r="AE639" s="920"/>
      <c r="AF639" s="921"/>
      <c r="AG639" s="919"/>
      <c r="AH639" s="920"/>
      <c r="AI639" s="920"/>
      <c r="AJ639" s="920"/>
      <c r="AK639" s="921"/>
    </row>
    <row r="640" spans="6:37" ht="13.5" customHeight="1">
      <c r="F640" s="961"/>
      <c r="G640" s="962"/>
      <c r="H640" s="962"/>
      <c r="I640" s="962"/>
      <c r="J640" s="962"/>
      <c r="K640" s="962"/>
      <c r="L640" s="963"/>
      <c r="M640" s="972"/>
      <c r="N640" s="722"/>
      <c r="O640" s="722"/>
      <c r="P640" s="722"/>
      <c r="Q640" s="973"/>
      <c r="R640" s="974"/>
      <c r="S640" s="975"/>
      <c r="T640" s="975"/>
      <c r="U640" s="970"/>
      <c r="V640" s="971"/>
      <c r="W640" s="922"/>
      <c r="X640" s="923"/>
      <c r="Y640" s="923"/>
      <c r="Z640" s="923"/>
      <c r="AA640" s="924"/>
      <c r="AB640" s="922"/>
      <c r="AC640" s="923"/>
      <c r="AD640" s="923"/>
      <c r="AE640" s="923"/>
      <c r="AF640" s="924"/>
      <c r="AG640" s="922"/>
      <c r="AH640" s="923"/>
      <c r="AI640" s="923"/>
      <c r="AJ640" s="923"/>
      <c r="AK640" s="924"/>
    </row>
    <row r="641" spans="6:37" ht="13.5" customHeight="1">
      <c r="F641" s="964"/>
      <c r="G641" s="965"/>
      <c r="H641" s="965"/>
      <c r="I641" s="965"/>
      <c r="J641" s="965"/>
      <c r="K641" s="965"/>
      <c r="L641" s="966"/>
      <c r="M641" s="976"/>
      <c r="N641" s="977"/>
      <c r="O641" s="977"/>
      <c r="P641" s="977"/>
      <c r="Q641" s="978"/>
      <c r="R641" s="979"/>
      <c r="S641" s="980"/>
      <c r="T641" s="980"/>
      <c r="U641" s="956"/>
      <c r="V641" s="957"/>
      <c r="W641" s="925"/>
      <c r="X641" s="926"/>
      <c r="Y641" s="926"/>
      <c r="Z641" s="926"/>
      <c r="AA641" s="927"/>
      <c r="AB641" s="925"/>
      <c r="AC641" s="926"/>
      <c r="AD641" s="926"/>
      <c r="AE641" s="926"/>
      <c r="AF641" s="927"/>
      <c r="AG641" s="925"/>
      <c r="AH641" s="926"/>
      <c r="AI641" s="926"/>
      <c r="AJ641" s="926"/>
      <c r="AK641" s="927"/>
    </row>
    <row r="642" spans="6:37" ht="13.5" customHeight="1">
      <c r="F642" s="958" t="s">
        <v>671</v>
      </c>
      <c r="G642" s="959"/>
      <c r="H642" s="959"/>
      <c r="I642" s="959"/>
      <c r="J642" s="959"/>
      <c r="K642" s="959"/>
      <c r="L642" s="960"/>
      <c r="M642" s="967"/>
      <c r="N642" s="968"/>
      <c r="O642" s="968"/>
      <c r="P642" s="968"/>
      <c r="Q642" s="969"/>
      <c r="R642" s="942"/>
      <c r="S642" s="943"/>
      <c r="T642" s="943"/>
      <c r="U642" s="954" t="s">
        <v>850</v>
      </c>
      <c r="V642" s="955"/>
      <c r="W642" s="919"/>
      <c r="X642" s="920"/>
      <c r="Y642" s="920"/>
      <c r="Z642" s="920"/>
      <c r="AA642" s="921"/>
      <c r="AB642" s="919"/>
      <c r="AC642" s="920"/>
      <c r="AD642" s="920"/>
      <c r="AE642" s="920"/>
      <c r="AF642" s="921"/>
      <c r="AG642" s="919"/>
      <c r="AH642" s="920"/>
      <c r="AI642" s="920"/>
      <c r="AJ642" s="920"/>
      <c r="AK642" s="921"/>
    </row>
    <row r="643" spans="6:37" ht="13.5" customHeight="1">
      <c r="F643" s="961"/>
      <c r="G643" s="962"/>
      <c r="H643" s="962"/>
      <c r="I643" s="962"/>
      <c r="J643" s="962"/>
      <c r="K643" s="962"/>
      <c r="L643" s="963"/>
      <c r="M643" s="972"/>
      <c r="N643" s="722"/>
      <c r="O643" s="722"/>
      <c r="P643" s="722"/>
      <c r="Q643" s="973"/>
      <c r="R643" s="974"/>
      <c r="S643" s="975"/>
      <c r="T643" s="975"/>
      <c r="U643" s="970"/>
      <c r="V643" s="971"/>
      <c r="W643" s="922"/>
      <c r="X643" s="923"/>
      <c r="Y643" s="923"/>
      <c r="Z643" s="923"/>
      <c r="AA643" s="924"/>
      <c r="AB643" s="922"/>
      <c r="AC643" s="923"/>
      <c r="AD643" s="923"/>
      <c r="AE643" s="923"/>
      <c r="AF643" s="924"/>
      <c r="AG643" s="922"/>
      <c r="AH643" s="923"/>
      <c r="AI643" s="923"/>
      <c r="AJ643" s="923"/>
      <c r="AK643" s="924"/>
    </row>
    <row r="644" spans="6:37" ht="13.5" customHeight="1">
      <c r="F644" s="964"/>
      <c r="G644" s="965"/>
      <c r="H644" s="965"/>
      <c r="I644" s="965"/>
      <c r="J644" s="965"/>
      <c r="K644" s="965"/>
      <c r="L644" s="966"/>
      <c r="M644" s="976"/>
      <c r="N644" s="977"/>
      <c r="O644" s="977"/>
      <c r="P644" s="977"/>
      <c r="Q644" s="978"/>
      <c r="R644" s="979"/>
      <c r="S644" s="980"/>
      <c r="T644" s="980"/>
      <c r="U644" s="956"/>
      <c r="V644" s="957"/>
      <c r="W644" s="925"/>
      <c r="X644" s="926"/>
      <c r="Y644" s="926"/>
      <c r="Z644" s="926"/>
      <c r="AA644" s="927"/>
      <c r="AB644" s="925"/>
      <c r="AC644" s="926"/>
      <c r="AD644" s="926"/>
      <c r="AE644" s="926"/>
      <c r="AF644" s="927"/>
      <c r="AG644" s="925"/>
      <c r="AH644" s="926"/>
      <c r="AI644" s="926"/>
      <c r="AJ644" s="926"/>
      <c r="AK644" s="927"/>
    </row>
    <row r="645" spans="6:37" ht="13.5" customHeight="1">
      <c r="F645" s="958" t="s">
        <v>1405</v>
      </c>
      <c r="G645" s="959"/>
      <c r="H645" s="959"/>
      <c r="I645" s="959"/>
      <c r="J645" s="959"/>
      <c r="K645" s="959"/>
      <c r="L645" s="960"/>
      <c r="M645" s="967"/>
      <c r="N645" s="968"/>
      <c r="O645" s="968"/>
      <c r="P645" s="968"/>
      <c r="Q645" s="969"/>
      <c r="R645" s="942"/>
      <c r="S645" s="943"/>
      <c r="T645" s="943"/>
      <c r="U645" s="954" t="s">
        <v>850</v>
      </c>
      <c r="V645" s="955"/>
      <c r="W645" s="919"/>
      <c r="X645" s="920"/>
      <c r="Y645" s="920"/>
      <c r="Z645" s="920"/>
      <c r="AA645" s="921"/>
      <c r="AB645" s="919"/>
      <c r="AC645" s="920"/>
      <c r="AD645" s="920"/>
      <c r="AE645" s="920"/>
      <c r="AF645" s="921"/>
      <c r="AG645" s="919"/>
      <c r="AH645" s="920"/>
      <c r="AI645" s="920"/>
      <c r="AJ645" s="920"/>
      <c r="AK645" s="921"/>
    </row>
    <row r="646" spans="6:37" ht="13.5" customHeight="1">
      <c r="F646" s="961"/>
      <c r="G646" s="962"/>
      <c r="H646" s="962"/>
      <c r="I646" s="962"/>
      <c r="J646" s="962"/>
      <c r="K646" s="962"/>
      <c r="L646" s="963"/>
      <c r="M646" s="972"/>
      <c r="N646" s="722"/>
      <c r="O646" s="722"/>
      <c r="P646" s="722"/>
      <c r="Q646" s="973"/>
      <c r="R646" s="974"/>
      <c r="S646" s="975"/>
      <c r="T646" s="975"/>
      <c r="U646" s="970"/>
      <c r="V646" s="971"/>
      <c r="W646" s="922"/>
      <c r="X646" s="923"/>
      <c r="Y646" s="923"/>
      <c r="Z646" s="923"/>
      <c r="AA646" s="924"/>
      <c r="AB646" s="922"/>
      <c r="AC646" s="923"/>
      <c r="AD646" s="923"/>
      <c r="AE646" s="923"/>
      <c r="AF646" s="924"/>
      <c r="AG646" s="922"/>
      <c r="AH646" s="923"/>
      <c r="AI646" s="923"/>
      <c r="AJ646" s="923"/>
      <c r="AK646" s="924"/>
    </row>
    <row r="647" spans="6:37" ht="13.5" customHeight="1">
      <c r="F647" s="964"/>
      <c r="G647" s="965"/>
      <c r="H647" s="965"/>
      <c r="I647" s="965"/>
      <c r="J647" s="965"/>
      <c r="K647" s="965"/>
      <c r="L647" s="966"/>
      <c r="M647" s="976"/>
      <c r="N647" s="977"/>
      <c r="O647" s="977"/>
      <c r="P647" s="977"/>
      <c r="Q647" s="978"/>
      <c r="R647" s="979"/>
      <c r="S647" s="980"/>
      <c r="T647" s="980"/>
      <c r="U647" s="956"/>
      <c r="V647" s="957"/>
      <c r="W647" s="925"/>
      <c r="X647" s="926"/>
      <c r="Y647" s="926"/>
      <c r="Z647" s="926"/>
      <c r="AA647" s="927"/>
      <c r="AB647" s="925"/>
      <c r="AC647" s="926"/>
      <c r="AD647" s="926"/>
      <c r="AE647" s="926"/>
      <c r="AF647" s="927"/>
      <c r="AG647" s="925"/>
      <c r="AH647" s="926"/>
      <c r="AI647" s="926"/>
      <c r="AJ647" s="926"/>
      <c r="AK647" s="927"/>
    </row>
    <row r="648" spans="6:37" ht="13.5" customHeight="1">
      <c r="F648" s="958" t="s">
        <v>1017</v>
      </c>
      <c r="G648" s="959"/>
      <c r="H648" s="959"/>
      <c r="I648" s="959"/>
      <c r="J648" s="959"/>
      <c r="K648" s="959"/>
      <c r="L648" s="960"/>
      <c r="M648" s="967"/>
      <c r="N648" s="968"/>
      <c r="O648" s="968"/>
      <c r="P648" s="968"/>
      <c r="Q648" s="969"/>
      <c r="R648" s="942"/>
      <c r="S648" s="943"/>
      <c r="T648" s="943"/>
      <c r="U648" s="954" t="s">
        <v>850</v>
      </c>
      <c r="V648" s="955"/>
      <c r="W648" s="919"/>
      <c r="X648" s="920"/>
      <c r="Y648" s="920"/>
      <c r="Z648" s="920"/>
      <c r="AA648" s="921"/>
      <c r="AB648" s="919"/>
      <c r="AC648" s="920"/>
      <c r="AD648" s="920"/>
      <c r="AE648" s="920"/>
      <c r="AF648" s="921"/>
      <c r="AG648" s="919"/>
      <c r="AH648" s="920"/>
      <c r="AI648" s="920"/>
      <c r="AJ648" s="920"/>
      <c r="AK648" s="921"/>
    </row>
    <row r="649" spans="6:37" ht="13.5" customHeight="1">
      <c r="F649" s="961"/>
      <c r="G649" s="962"/>
      <c r="H649" s="962"/>
      <c r="I649" s="962"/>
      <c r="J649" s="962"/>
      <c r="K649" s="962"/>
      <c r="L649" s="963"/>
      <c r="M649" s="972"/>
      <c r="N649" s="722"/>
      <c r="O649" s="722"/>
      <c r="P649" s="722"/>
      <c r="Q649" s="973"/>
      <c r="R649" s="974"/>
      <c r="S649" s="975"/>
      <c r="T649" s="975"/>
      <c r="U649" s="970"/>
      <c r="V649" s="971"/>
      <c r="W649" s="922"/>
      <c r="X649" s="923"/>
      <c r="Y649" s="923"/>
      <c r="Z649" s="923"/>
      <c r="AA649" s="924"/>
      <c r="AB649" s="922"/>
      <c r="AC649" s="923"/>
      <c r="AD649" s="923"/>
      <c r="AE649" s="923"/>
      <c r="AF649" s="924"/>
      <c r="AG649" s="922"/>
      <c r="AH649" s="923"/>
      <c r="AI649" s="923"/>
      <c r="AJ649" s="923"/>
      <c r="AK649" s="924"/>
    </row>
    <row r="650" spans="6:37" ht="13.5" customHeight="1">
      <c r="F650" s="964"/>
      <c r="G650" s="965"/>
      <c r="H650" s="965"/>
      <c r="I650" s="965"/>
      <c r="J650" s="965"/>
      <c r="K650" s="965"/>
      <c r="L650" s="966"/>
      <c r="M650" s="976"/>
      <c r="N650" s="977"/>
      <c r="O650" s="977"/>
      <c r="P650" s="977"/>
      <c r="Q650" s="978"/>
      <c r="R650" s="979"/>
      <c r="S650" s="980"/>
      <c r="T650" s="980"/>
      <c r="U650" s="956"/>
      <c r="V650" s="957"/>
      <c r="W650" s="925"/>
      <c r="X650" s="926"/>
      <c r="Y650" s="926"/>
      <c r="Z650" s="926"/>
      <c r="AA650" s="927"/>
      <c r="AB650" s="925"/>
      <c r="AC650" s="926"/>
      <c r="AD650" s="926"/>
      <c r="AE650" s="926"/>
      <c r="AF650" s="927"/>
      <c r="AG650" s="925"/>
      <c r="AH650" s="926"/>
      <c r="AI650" s="926"/>
      <c r="AJ650" s="926"/>
      <c r="AK650" s="927"/>
    </row>
    <row r="651" spans="6:37" ht="13.5" customHeight="1">
      <c r="F651" s="991" t="s">
        <v>902</v>
      </c>
      <c r="G651" s="992"/>
      <c r="H651" s="992"/>
      <c r="I651" s="992"/>
      <c r="J651" s="992"/>
      <c r="K651" s="992"/>
      <c r="L651" s="993"/>
      <c r="M651" s="1000"/>
      <c r="N651" s="1001"/>
      <c r="O651" s="1001"/>
      <c r="P651" s="1001"/>
      <c r="Q651" s="1002"/>
      <c r="R651" s="952">
        <f>IF(SUM(R630,R631,R633,R634,R639,R640,R642,R643,R645,R646,R648,R649)=0,"",(SUM(R630,R631,R633,R634,R639,R640,R642,R643,R645,R646,R648,R649)))</f>
      </c>
      <c r="S651" s="953"/>
      <c r="T651" s="953"/>
      <c r="U651" s="954" t="s">
        <v>850</v>
      </c>
      <c r="V651" s="955"/>
      <c r="W651" s="944"/>
      <c r="X651" s="945"/>
      <c r="Y651" s="945"/>
      <c r="Z651" s="945"/>
      <c r="AA651" s="945"/>
      <c r="AB651" s="944"/>
      <c r="AC651" s="945"/>
      <c r="AD651" s="945"/>
      <c r="AE651" s="945"/>
      <c r="AF651" s="948"/>
      <c r="AG651" s="944"/>
      <c r="AH651" s="945"/>
      <c r="AI651" s="945"/>
      <c r="AJ651" s="945"/>
      <c r="AK651" s="948"/>
    </row>
    <row r="652" spans="6:37" ht="13.5" customHeight="1">
      <c r="F652" s="994"/>
      <c r="G652" s="995"/>
      <c r="H652" s="995"/>
      <c r="I652" s="995"/>
      <c r="J652" s="995"/>
      <c r="K652" s="995"/>
      <c r="L652" s="996"/>
      <c r="M652" s="1003"/>
      <c r="N652" s="1004"/>
      <c r="O652" s="1004"/>
      <c r="P652" s="1004"/>
      <c r="Q652" s="1005"/>
      <c r="R652" s="950">
        <f>IF(SUM(R632,R635,R641,R644,R647,R650)=0,"",(SUM(R632,R635,R641,R644,R647,R650)))</f>
      </c>
      <c r="S652" s="951"/>
      <c r="T652" s="951"/>
      <c r="U652" s="956"/>
      <c r="V652" s="957"/>
      <c r="W652" s="946"/>
      <c r="X652" s="947"/>
      <c r="Y652" s="947"/>
      <c r="Z652" s="947"/>
      <c r="AA652" s="947"/>
      <c r="AB652" s="946"/>
      <c r="AC652" s="947"/>
      <c r="AD652" s="947"/>
      <c r="AE652" s="947"/>
      <c r="AF652" s="949"/>
      <c r="AG652" s="946"/>
      <c r="AH652" s="947"/>
      <c r="AI652" s="947"/>
      <c r="AJ652" s="947"/>
      <c r="AK652" s="949"/>
    </row>
    <row r="653" ht="15" customHeight="1">
      <c r="F653" s="67" t="s">
        <v>947</v>
      </c>
    </row>
    <row r="654" spans="7:38" ht="15" customHeight="1">
      <c r="G654" s="981" t="s">
        <v>1018</v>
      </c>
      <c r="H654" s="981"/>
      <c r="I654" s="981"/>
      <c r="J654" s="981"/>
      <c r="K654" s="981"/>
      <c r="L654" s="981"/>
      <c r="M654" s="981"/>
      <c r="N654" s="981"/>
      <c r="O654" s="981"/>
      <c r="P654" s="981"/>
      <c r="Q654" s="981"/>
      <c r="R654" s="981"/>
      <c r="S654" s="981"/>
      <c r="T654" s="981"/>
      <c r="U654" s="981"/>
      <c r="V654" s="981"/>
      <c r="W654" s="981"/>
      <c r="X654" s="981"/>
      <c r="Y654" s="981"/>
      <c r="Z654" s="981"/>
      <c r="AA654" s="981"/>
      <c r="AB654" s="981"/>
      <c r="AC654" s="981"/>
      <c r="AD654" s="981"/>
      <c r="AE654" s="981"/>
      <c r="AF654" s="981"/>
      <c r="AG654" s="981"/>
      <c r="AH654" s="981"/>
      <c r="AI654" s="981"/>
      <c r="AJ654" s="981"/>
      <c r="AK654" s="981"/>
      <c r="AL654" s="981"/>
    </row>
    <row r="655" spans="7:38" ht="15" customHeight="1">
      <c r="G655" s="981"/>
      <c r="H655" s="981"/>
      <c r="I655" s="981"/>
      <c r="J655" s="981"/>
      <c r="K655" s="981"/>
      <c r="L655" s="981"/>
      <c r="M655" s="981"/>
      <c r="N655" s="981"/>
      <c r="O655" s="981"/>
      <c r="P655" s="981"/>
      <c r="Q655" s="981"/>
      <c r="R655" s="981"/>
      <c r="S655" s="981"/>
      <c r="T655" s="981"/>
      <c r="U655" s="981"/>
      <c r="V655" s="981"/>
      <c r="W655" s="981"/>
      <c r="X655" s="981"/>
      <c r="Y655" s="981"/>
      <c r="Z655" s="981"/>
      <c r="AA655" s="981"/>
      <c r="AB655" s="981"/>
      <c r="AC655" s="981"/>
      <c r="AD655" s="981"/>
      <c r="AE655" s="981"/>
      <c r="AF655" s="981"/>
      <c r="AG655" s="981"/>
      <c r="AH655" s="981"/>
      <c r="AI655" s="981"/>
      <c r="AJ655" s="981"/>
      <c r="AK655" s="981"/>
      <c r="AL655" s="981"/>
    </row>
    <row r="656" spans="7:38" ht="15" customHeight="1">
      <c r="G656" s="981"/>
      <c r="H656" s="981"/>
      <c r="I656" s="981"/>
      <c r="J656" s="981"/>
      <c r="K656" s="981"/>
      <c r="L656" s="981"/>
      <c r="M656" s="981"/>
      <c r="N656" s="981"/>
      <c r="O656" s="981"/>
      <c r="P656" s="981"/>
      <c r="Q656" s="981"/>
      <c r="R656" s="981"/>
      <c r="S656" s="981"/>
      <c r="T656" s="981"/>
      <c r="U656" s="981"/>
      <c r="V656" s="981"/>
      <c r="W656" s="981"/>
      <c r="X656" s="981"/>
      <c r="Y656" s="981"/>
      <c r="Z656" s="981"/>
      <c r="AA656" s="981"/>
      <c r="AB656" s="981"/>
      <c r="AC656" s="981"/>
      <c r="AD656" s="981"/>
      <c r="AE656" s="981"/>
      <c r="AF656" s="981"/>
      <c r="AG656" s="981"/>
      <c r="AH656" s="981"/>
      <c r="AI656" s="981"/>
      <c r="AJ656" s="981"/>
      <c r="AK656" s="981"/>
      <c r="AL656" s="981"/>
    </row>
    <row r="657" spans="7:38" ht="6" customHeight="1">
      <c r="G657" s="90"/>
      <c r="H657" s="90"/>
      <c r="I657" s="90"/>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row>
    <row r="658" spans="3:10" s="95" customFormat="1" ht="15" customHeight="1">
      <c r="C658" s="95" t="s">
        <v>1019</v>
      </c>
      <c r="E658" s="95" t="s">
        <v>692</v>
      </c>
      <c r="F658" s="95" t="s">
        <v>412</v>
      </c>
      <c r="G658" s="95" t="s">
        <v>1020</v>
      </c>
      <c r="H658" s="95" t="s">
        <v>1021</v>
      </c>
      <c r="I658" s="95" t="s">
        <v>409</v>
      </c>
      <c r="J658" s="95" t="s">
        <v>1022</v>
      </c>
    </row>
    <row r="659" s="95" customFormat="1" ht="6" customHeight="1"/>
    <row r="660" spans="6:37" ht="15" customHeight="1">
      <c r="F660" s="997" t="s">
        <v>6</v>
      </c>
      <c r="G660" s="998"/>
      <c r="H660" s="998"/>
      <c r="I660" s="998"/>
      <c r="J660" s="998"/>
      <c r="K660" s="998"/>
      <c r="L660" s="999"/>
      <c r="M660" s="749" t="s">
        <v>1011</v>
      </c>
      <c r="N660" s="750"/>
      <c r="O660" s="750"/>
      <c r="P660" s="750"/>
      <c r="Q660" s="751"/>
      <c r="R660" s="749" t="s">
        <v>1012</v>
      </c>
      <c r="S660" s="750"/>
      <c r="T660" s="750"/>
      <c r="U660" s="750"/>
      <c r="V660" s="751"/>
      <c r="W660" s="749" t="s">
        <v>1013</v>
      </c>
      <c r="X660" s="750"/>
      <c r="Y660" s="750"/>
      <c r="Z660" s="750"/>
      <c r="AA660" s="751"/>
      <c r="AB660" s="750" t="s">
        <v>1014</v>
      </c>
      <c r="AC660" s="750"/>
      <c r="AD660" s="750"/>
      <c r="AE660" s="750"/>
      <c r="AF660" s="750"/>
      <c r="AG660" s="749" t="s">
        <v>1015</v>
      </c>
      <c r="AH660" s="750"/>
      <c r="AI660" s="750"/>
      <c r="AJ660" s="750"/>
      <c r="AK660" s="751"/>
    </row>
    <row r="661" spans="6:37" ht="13.5" customHeight="1">
      <c r="F661" s="958" t="s">
        <v>675</v>
      </c>
      <c r="G661" s="959"/>
      <c r="H661" s="959"/>
      <c r="I661" s="959"/>
      <c r="J661" s="959"/>
      <c r="K661" s="959"/>
      <c r="L661" s="960"/>
      <c r="M661" s="967"/>
      <c r="N661" s="968"/>
      <c r="O661" s="968"/>
      <c r="P661" s="968"/>
      <c r="Q661" s="969"/>
      <c r="R661" s="942"/>
      <c r="S661" s="943"/>
      <c r="T661" s="943"/>
      <c r="U661" s="954" t="s">
        <v>850</v>
      </c>
      <c r="V661" s="955"/>
      <c r="W661" s="919"/>
      <c r="X661" s="920"/>
      <c r="Y661" s="920"/>
      <c r="Z661" s="920"/>
      <c r="AA661" s="921"/>
      <c r="AB661" s="919"/>
      <c r="AC661" s="920"/>
      <c r="AD661" s="920"/>
      <c r="AE661" s="920"/>
      <c r="AF661" s="921"/>
      <c r="AG661" s="982"/>
      <c r="AH661" s="983"/>
      <c r="AI661" s="983"/>
      <c r="AJ661" s="983"/>
      <c r="AK661" s="984"/>
    </row>
    <row r="662" spans="6:37" ht="13.5" customHeight="1">
      <c r="F662" s="961"/>
      <c r="G662" s="962"/>
      <c r="H662" s="962"/>
      <c r="I662" s="962"/>
      <c r="J662" s="962"/>
      <c r="K662" s="962"/>
      <c r="L662" s="963"/>
      <c r="M662" s="972"/>
      <c r="N662" s="722"/>
      <c r="O662" s="722"/>
      <c r="P662" s="722"/>
      <c r="Q662" s="973"/>
      <c r="R662" s="974"/>
      <c r="S662" s="975"/>
      <c r="T662" s="975"/>
      <c r="U662" s="970"/>
      <c r="V662" s="971"/>
      <c r="W662" s="922"/>
      <c r="X662" s="923"/>
      <c r="Y662" s="923"/>
      <c r="Z662" s="923"/>
      <c r="AA662" s="924"/>
      <c r="AB662" s="922"/>
      <c r="AC662" s="923"/>
      <c r="AD662" s="923"/>
      <c r="AE662" s="923"/>
      <c r="AF662" s="924"/>
      <c r="AG662" s="985"/>
      <c r="AH662" s="986"/>
      <c r="AI662" s="986"/>
      <c r="AJ662" s="986"/>
      <c r="AK662" s="987"/>
    </row>
    <row r="663" spans="6:37" ht="13.5" customHeight="1">
      <c r="F663" s="964"/>
      <c r="G663" s="965"/>
      <c r="H663" s="965"/>
      <c r="I663" s="965"/>
      <c r="J663" s="965"/>
      <c r="K663" s="965"/>
      <c r="L663" s="966"/>
      <c r="M663" s="976"/>
      <c r="N663" s="977"/>
      <c r="O663" s="977"/>
      <c r="P663" s="977"/>
      <c r="Q663" s="978"/>
      <c r="R663" s="979"/>
      <c r="S663" s="980"/>
      <c r="T663" s="980"/>
      <c r="U663" s="956"/>
      <c r="V663" s="957"/>
      <c r="W663" s="925"/>
      <c r="X663" s="926"/>
      <c r="Y663" s="926"/>
      <c r="Z663" s="926"/>
      <c r="AA663" s="927"/>
      <c r="AB663" s="925"/>
      <c r="AC663" s="926"/>
      <c r="AD663" s="926"/>
      <c r="AE663" s="926"/>
      <c r="AF663" s="927"/>
      <c r="AG663" s="988"/>
      <c r="AH663" s="989"/>
      <c r="AI663" s="989"/>
      <c r="AJ663" s="989"/>
      <c r="AK663" s="990"/>
    </row>
    <row r="664" spans="6:37" ht="13.5" customHeight="1">
      <c r="F664" s="958" t="s">
        <v>676</v>
      </c>
      <c r="G664" s="959"/>
      <c r="H664" s="959"/>
      <c r="I664" s="959"/>
      <c r="J664" s="959"/>
      <c r="K664" s="959"/>
      <c r="L664" s="960"/>
      <c r="M664" s="967"/>
      <c r="N664" s="968"/>
      <c r="O664" s="968"/>
      <c r="P664" s="968"/>
      <c r="Q664" s="969"/>
      <c r="R664" s="942"/>
      <c r="S664" s="943"/>
      <c r="T664" s="943"/>
      <c r="U664" s="954" t="s">
        <v>850</v>
      </c>
      <c r="V664" s="955"/>
      <c r="W664" s="919"/>
      <c r="X664" s="920"/>
      <c r="Y664" s="920"/>
      <c r="Z664" s="920"/>
      <c r="AA664" s="921"/>
      <c r="AB664" s="919"/>
      <c r="AC664" s="920"/>
      <c r="AD664" s="920"/>
      <c r="AE664" s="920"/>
      <c r="AF664" s="921"/>
      <c r="AG664" s="919"/>
      <c r="AH664" s="920"/>
      <c r="AI664" s="920"/>
      <c r="AJ664" s="920"/>
      <c r="AK664" s="921"/>
    </row>
    <row r="665" spans="6:37" ht="13.5" customHeight="1">
      <c r="F665" s="961"/>
      <c r="G665" s="962"/>
      <c r="H665" s="962"/>
      <c r="I665" s="962"/>
      <c r="J665" s="962"/>
      <c r="K665" s="962"/>
      <c r="L665" s="963"/>
      <c r="M665" s="972"/>
      <c r="N665" s="722"/>
      <c r="O665" s="722"/>
      <c r="P665" s="722"/>
      <c r="Q665" s="973"/>
      <c r="R665" s="974"/>
      <c r="S665" s="975"/>
      <c r="T665" s="975"/>
      <c r="U665" s="970"/>
      <c r="V665" s="971"/>
      <c r="W665" s="922"/>
      <c r="X665" s="923"/>
      <c r="Y665" s="923"/>
      <c r="Z665" s="923"/>
      <c r="AA665" s="924"/>
      <c r="AB665" s="922"/>
      <c r="AC665" s="923"/>
      <c r="AD665" s="923"/>
      <c r="AE665" s="923"/>
      <c r="AF665" s="924"/>
      <c r="AG665" s="922"/>
      <c r="AH665" s="923"/>
      <c r="AI665" s="923"/>
      <c r="AJ665" s="923"/>
      <c r="AK665" s="924"/>
    </row>
    <row r="666" spans="6:37" ht="13.5" customHeight="1">
      <c r="F666" s="964"/>
      <c r="G666" s="965"/>
      <c r="H666" s="965"/>
      <c r="I666" s="965"/>
      <c r="J666" s="965"/>
      <c r="K666" s="965"/>
      <c r="L666" s="966"/>
      <c r="M666" s="976"/>
      <c r="N666" s="977"/>
      <c r="O666" s="977"/>
      <c r="P666" s="977"/>
      <c r="Q666" s="978"/>
      <c r="R666" s="979"/>
      <c r="S666" s="980"/>
      <c r="T666" s="980"/>
      <c r="U666" s="956"/>
      <c r="V666" s="957"/>
      <c r="W666" s="925"/>
      <c r="X666" s="926"/>
      <c r="Y666" s="926"/>
      <c r="Z666" s="926"/>
      <c r="AA666" s="927"/>
      <c r="AB666" s="925"/>
      <c r="AC666" s="926"/>
      <c r="AD666" s="926"/>
      <c r="AE666" s="926"/>
      <c r="AF666" s="927"/>
      <c r="AG666" s="925"/>
      <c r="AH666" s="926"/>
      <c r="AI666" s="926"/>
      <c r="AJ666" s="926"/>
      <c r="AK666" s="927"/>
    </row>
    <row r="667" spans="6:37" ht="13.5" customHeight="1">
      <c r="F667" s="958" t="s">
        <v>677</v>
      </c>
      <c r="G667" s="959"/>
      <c r="H667" s="959"/>
      <c r="I667" s="959"/>
      <c r="J667" s="959"/>
      <c r="K667" s="959"/>
      <c r="L667" s="960"/>
      <c r="M667" s="1013"/>
      <c r="N667" s="1014"/>
      <c r="O667" s="1014"/>
      <c r="P667" s="1014"/>
      <c r="Q667" s="1015"/>
      <c r="R667" s="1016"/>
      <c r="S667" s="1017"/>
      <c r="T667" s="1017"/>
      <c r="U667" s="1018" t="s">
        <v>850</v>
      </c>
      <c r="V667" s="1019"/>
      <c r="W667" s="1024"/>
      <c r="X667" s="1025"/>
      <c r="Y667" s="1025"/>
      <c r="Z667" s="1025"/>
      <c r="AA667" s="1026"/>
      <c r="AB667" s="919"/>
      <c r="AC667" s="920"/>
      <c r="AD667" s="920"/>
      <c r="AE667" s="920"/>
      <c r="AF667" s="921"/>
      <c r="AG667" s="1024"/>
      <c r="AH667" s="1025"/>
      <c r="AI667" s="1025"/>
      <c r="AJ667" s="1025"/>
      <c r="AK667" s="1026"/>
    </row>
    <row r="668" spans="6:37" ht="13.5" customHeight="1">
      <c r="F668" s="961"/>
      <c r="G668" s="962"/>
      <c r="H668" s="962"/>
      <c r="I668" s="962"/>
      <c r="J668" s="962"/>
      <c r="K668" s="962"/>
      <c r="L668" s="963"/>
      <c r="M668" s="1033"/>
      <c r="N668" s="1034"/>
      <c r="O668" s="1034"/>
      <c r="P668" s="1034"/>
      <c r="Q668" s="1035"/>
      <c r="R668" s="1006"/>
      <c r="S668" s="1007"/>
      <c r="T668" s="1007"/>
      <c r="U668" s="1020"/>
      <c r="V668" s="1021"/>
      <c r="W668" s="1027"/>
      <c r="X668" s="1028"/>
      <c r="Y668" s="1028"/>
      <c r="Z668" s="1028"/>
      <c r="AA668" s="1029"/>
      <c r="AB668" s="922"/>
      <c r="AC668" s="923"/>
      <c r="AD668" s="923"/>
      <c r="AE668" s="923"/>
      <c r="AF668" s="924"/>
      <c r="AG668" s="1027"/>
      <c r="AH668" s="1028"/>
      <c r="AI668" s="1028"/>
      <c r="AJ668" s="1028"/>
      <c r="AK668" s="1029"/>
    </row>
    <row r="669" spans="6:37" ht="13.5" customHeight="1">
      <c r="F669" s="964"/>
      <c r="G669" s="965"/>
      <c r="H669" s="965"/>
      <c r="I669" s="965"/>
      <c r="J669" s="965"/>
      <c r="K669" s="965"/>
      <c r="L669" s="966"/>
      <c r="M669" s="1008"/>
      <c r="N669" s="1009"/>
      <c r="O669" s="1009"/>
      <c r="P669" s="1009"/>
      <c r="Q669" s="1010"/>
      <c r="R669" s="1011"/>
      <c r="S669" s="1012"/>
      <c r="T669" s="1012"/>
      <c r="U669" s="1022"/>
      <c r="V669" s="1023"/>
      <c r="W669" s="1030"/>
      <c r="X669" s="1031"/>
      <c r="Y669" s="1031"/>
      <c r="Z669" s="1031"/>
      <c r="AA669" s="1032"/>
      <c r="AB669" s="925"/>
      <c r="AC669" s="926"/>
      <c r="AD669" s="926"/>
      <c r="AE669" s="926"/>
      <c r="AF669" s="927"/>
      <c r="AG669" s="1030"/>
      <c r="AH669" s="1031"/>
      <c r="AI669" s="1031"/>
      <c r="AJ669" s="1031"/>
      <c r="AK669" s="1032"/>
    </row>
    <row r="670" spans="6:37" ht="13.5" customHeight="1">
      <c r="F670" s="958" t="s">
        <v>133</v>
      </c>
      <c r="G670" s="959"/>
      <c r="H670" s="959"/>
      <c r="I670" s="959"/>
      <c r="J670" s="959"/>
      <c r="K670" s="959"/>
      <c r="L670" s="960"/>
      <c r="M670" s="967"/>
      <c r="N670" s="968"/>
      <c r="O670" s="968"/>
      <c r="P670" s="968"/>
      <c r="Q670" s="969"/>
      <c r="R670" s="942"/>
      <c r="S670" s="943"/>
      <c r="T670" s="943"/>
      <c r="U670" s="954" t="s">
        <v>850</v>
      </c>
      <c r="V670" s="955"/>
      <c r="W670" s="919"/>
      <c r="X670" s="920"/>
      <c r="Y670" s="920"/>
      <c r="Z670" s="920"/>
      <c r="AA670" s="921"/>
      <c r="AB670" s="919"/>
      <c r="AC670" s="920"/>
      <c r="AD670" s="920"/>
      <c r="AE670" s="920"/>
      <c r="AF670" s="921"/>
      <c r="AG670" s="919"/>
      <c r="AH670" s="920"/>
      <c r="AI670" s="920"/>
      <c r="AJ670" s="920"/>
      <c r="AK670" s="921"/>
    </row>
    <row r="671" spans="6:37" ht="13.5" customHeight="1">
      <c r="F671" s="961"/>
      <c r="G671" s="962"/>
      <c r="H671" s="962"/>
      <c r="I671" s="962"/>
      <c r="J671" s="962"/>
      <c r="K671" s="962"/>
      <c r="L671" s="963"/>
      <c r="M671" s="972"/>
      <c r="N671" s="722"/>
      <c r="O671" s="722"/>
      <c r="P671" s="722"/>
      <c r="Q671" s="973"/>
      <c r="R671" s="974"/>
      <c r="S671" s="975"/>
      <c r="T671" s="975"/>
      <c r="U671" s="970"/>
      <c r="V671" s="971"/>
      <c r="W671" s="922"/>
      <c r="X671" s="923"/>
      <c r="Y671" s="923"/>
      <c r="Z671" s="923"/>
      <c r="AA671" s="924"/>
      <c r="AB671" s="922"/>
      <c r="AC671" s="923"/>
      <c r="AD671" s="923"/>
      <c r="AE671" s="923"/>
      <c r="AF671" s="924"/>
      <c r="AG671" s="922"/>
      <c r="AH671" s="923"/>
      <c r="AI671" s="923"/>
      <c r="AJ671" s="923"/>
      <c r="AK671" s="924"/>
    </row>
    <row r="672" spans="6:37" ht="13.5" customHeight="1">
      <c r="F672" s="964"/>
      <c r="G672" s="965"/>
      <c r="H672" s="965"/>
      <c r="I672" s="965"/>
      <c r="J672" s="965"/>
      <c r="K672" s="965"/>
      <c r="L672" s="966"/>
      <c r="M672" s="976"/>
      <c r="N672" s="977"/>
      <c r="O672" s="977"/>
      <c r="P672" s="977"/>
      <c r="Q672" s="978"/>
      <c r="R672" s="979"/>
      <c r="S672" s="980"/>
      <c r="T672" s="980"/>
      <c r="U672" s="956"/>
      <c r="V672" s="957"/>
      <c r="W672" s="925"/>
      <c r="X672" s="926"/>
      <c r="Y672" s="926"/>
      <c r="Z672" s="926"/>
      <c r="AA672" s="927"/>
      <c r="AB672" s="925"/>
      <c r="AC672" s="926"/>
      <c r="AD672" s="926"/>
      <c r="AE672" s="926"/>
      <c r="AF672" s="927"/>
      <c r="AG672" s="925"/>
      <c r="AH672" s="926"/>
      <c r="AI672" s="926"/>
      <c r="AJ672" s="926"/>
      <c r="AK672" s="927"/>
    </row>
    <row r="673" spans="6:37" ht="13.5" customHeight="1">
      <c r="F673" s="1036" t="s">
        <v>902</v>
      </c>
      <c r="G673" s="1037"/>
      <c r="H673" s="1037"/>
      <c r="I673" s="1037"/>
      <c r="J673" s="1037"/>
      <c r="K673" s="1037"/>
      <c r="L673" s="1038"/>
      <c r="M673" s="1042"/>
      <c r="N673" s="1043"/>
      <c r="O673" s="1043"/>
      <c r="P673" s="1043"/>
      <c r="Q673" s="1044"/>
      <c r="R673" s="952">
        <f>IF(SUM(R661,R662,R664,R665,R667,R668,R670,R671)=0,"",(SUM(R661,R662,R664,R665,R667,R668,R670,R671)))</f>
      </c>
      <c r="S673" s="953"/>
      <c r="T673" s="953"/>
      <c r="U673" s="954" t="s">
        <v>850</v>
      </c>
      <c r="V673" s="955"/>
      <c r="W673" s="944"/>
      <c r="X673" s="945"/>
      <c r="Y673" s="945"/>
      <c r="Z673" s="945"/>
      <c r="AA673" s="948"/>
      <c r="AB673" s="945"/>
      <c r="AC673" s="945"/>
      <c r="AD673" s="945"/>
      <c r="AE673" s="945"/>
      <c r="AF673" s="945"/>
      <c r="AG673" s="944"/>
      <c r="AH673" s="945"/>
      <c r="AI673" s="945"/>
      <c r="AJ673" s="945"/>
      <c r="AK673" s="948"/>
    </row>
    <row r="674" spans="6:37" ht="13.5" customHeight="1">
      <c r="F674" s="1039"/>
      <c r="G674" s="1040"/>
      <c r="H674" s="1040"/>
      <c r="I674" s="1040"/>
      <c r="J674" s="1040"/>
      <c r="K674" s="1040"/>
      <c r="L674" s="1041"/>
      <c r="M674" s="1045"/>
      <c r="N674" s="1046"/>
      <c r="O674" s="1046"/>
      <c r="P674" s="1046"/>
      <c r="Q674" s="1047"/>
      <c r="R674" s="950">
        <f>IF(SUM(R663,R666,R669,R672)=0,"",(SUM(R663,R666,R669,R672)))</f>
      </c>
      <c r="S674" s="951"/>
      <c r="T674" s="951"/>
      <c r="U674" s="956"/>
      <c r="V674" s="957"/>
      <c r="W674" s="946"/>
      <c r="X674" s="947"/>
      <c r="Y674" s="947"/>
      <c r="Z674" s="947"/>
      <c r="AA674" s="949"/>
      <c r="AB674" s="947"/>
      <c r="AC674" s="947"/>
      <c r="AD674" s="947"/>
      <c r="AE674" s="947"/>
      <c r="AF674" s="947"/>
      <c r="AG674" s="946"/>
      <c r="AH674" s="947"/>
      <c r="AI674" s="947"/>
      <c r="AJ674" s="947"/>
      <c r="AK674" s="949"/>
    </row>
    <row r="675" ht="15" customHeight="1">
      <c r="F675" s="67" t="s">
        <v>947</v>
      </c>
    </row>
    <row r="676" spans="7:38" ht="15" customHeight="1">
      <c r="G676" s="1488" t="s">
        <v>1433</v>
      </c>
      <c r="H676" s="1488"/>
      <c r="I676" s="1488"/>
      <c r="J676" s="1488"/>
      <c r="K676" s="1488"/>
      <c r="L676" s="1488"/>
      <c r="M676" s="1488"/>
      <c r="N676" s="1488"/>
      <c r="O676" s="1488"/>
      <c r="P676" s="1488"/>
      <c r="Q676" s="1488"/>
      <c r="R676" s="1488"/>
      <c r="S676" s="1488"/>
      <c r="T676" s="1488"/>
      <c r="U676" s="1488"/>
      <c r="V676" s="1488"/>
      <c r="W676" s="1488"/>
      <c r="X676" s="1488"/>
      <c r="Y676" s="1488"/>
      <c r="Z676" s="1488"/>
      <c r="AA676" s="1488"/>
      <c r="AB676" s="1488"/>
      <c r="AC676" s="1488"/>
      <c r="AD676" s="1488"/>
      <c r="AE676" s="1488"/>
      <c r="AF676" s="1488"/>
      <c r="AG676" s="1488"/>
      <c r="AH676" s="1488"/>
      <c r="AI676" s="1488"/>
      <c r="AJ676" s="1488"/>
      <c r="AK676" s="1488"/>
      <c r="AL676" s="1488"/>
    </row>
    <row r="677" spans="7:38" ht="15" customHeight="1">
      <c r="G677" s="1488"/>
      <c r="H677" s="1488"/>
      <c r="I677" s="1488"/>
      <c r="J677" s="1488"/>
      <c r="K677" s="1488"/>
      <c r="L677" s="1488"/>
      <c r="M677" s="1488"/>
      <c r="N677" s="1488"/>
      <c r="O677" s="1488"/>
      <c r="P677" s="1488"/>
      <c r="Q677" s="1488"/>
      <c r="R677" s="1488"/>
      <c r="S677" s="1488"/>
      <c r="T677" s="1488"/>
      <c r="U677" s="1488"/>
      <c r="V677" s="1488"/>
      <c r="W677" s="1488"/>
      <c r="X677" s="1488"/>
      <c r="Y677" s="1488"/>
      <c r="Z677" s="1488"/>
      <c r="AA677" s="1488"/>
      <c r="AB677" s="1488"/>
      <c r="AC677" s="1488"/>
      <c r="AD677" s="1488"/>
      <c r="AE677" s="1488"/>
      <c r="AF677" s="1488"/>
      <c r="AG677" s="1488"/>
      <c r="AH677" s="1488"/>
      <c r="AI677" s="1488"/>
      <c r="AJ677" s="1488"/>
      <c r="AK677" s="1488"/>
      <c r="AL677" s="1488"/>
    </row>
    <row r="678" spans="7:38" ht="15" customHeight="1">
      <c r="G678" s="1488"/>
      <c r="H678" s="1488"/>
      <c r="I678" s="1488"/>
      <c r="J678" s="1488"/>
      <c r="K678" s="1488"/>
      <c r="L678" s="1488"/>
      <c r="M678" s="1488"/>
      <c r="N678" s="1488"/>
      <c r="O678" s="1488"/>
      <c r="P678" s="1488"/>
      <c r="Q678" s="1488"/>
      <c r="R678" s="1488"/>
      <c r="S678" s="1488"/>
      <c r="T678" s="1488"/>
      <c r="U678" s="1488"/>
      <c r="V678" s="1488"/>
      <c r="W678" s="1488"/>
      <c r="X678" s="1488"/>
      <c r="Y678" s="1488"/>
      <c r="Z678" s="1488"/>
      <c r="AA678" s="1488"/>
      <c r="AB678" s="1488"/>
      <c r="AC678" s="1488"/>
      <c r="AD678" s="1488"/>
      <c r="AE678" s="1488"/>
      <c r="AF678" s="1488"/>
      <c r="AG678" s="1488"/>
      <c r="AH678" s="1488"/>
      <c r="AI678" s="1488"/>
      <c r="AJ678" s="1488"/>
      <c r="AK678" s="1488"/>
      <c r="AL678" s="1488"/>
    </row>
    <row r="679" spans="7:38" ht="15" customHeight="1">
      <c r="G679" s="1488"/>
      <c r="H679" s="1488"/>
      <c r="I679" s="1488"/>
      <c r="J679" s="1488"/>
      <c r="K679" s="1488"/>
      <c r="L679" s="1488"/>
      <c r="M679" s="1488"/>
      <c r="N679" s="1488"/>
      <c r="O679" s="1488"/>
      <c r="P679" s="1488"/>
      <c r="Q679" s="1488"/>
      <c r="R679" s="1488"/>
      <c r="S679" s="1488"/>
      <c r="T679" s="1488"/>
      <c r="U679" s="1488"/>
      <c r="V679" s="1488"/>
      <c r="W679" s="1488"/>
      <c r="X679" s="1488"/>
      <c r="Y679" s="1488"/>
      <c r="Z679" s="1488"/>
      <c r="AA679" s="1488"/>
      <c r="AB679" s="1488"/>
      <c r="AC679" s="1488"/>
      <c r="AD679" s="1488"/>
      <c r="AE679" s="1488"/>
      <c r="AF679" s="1488"/>
      <c r="AG679" s="1488"/>
      <c r="AH679" s="1488"/>
      <c r="AI679" s="1488"/>
      <c r="AJ679" s="1488"/>
      <c r="AK679" s="1488"/>
      <c r="AL679" s="1488"/>
    </row>
  </sheetData>
  <sheetProtection formatCells="0"/>
  <mergeCells count="1867">
    <mergeCell ref="W636:AA638"/>
    <mergeCell ref="AB636:AF638"/>
    <mergeCell ref="AG636:AK638"/>
    <mergeCell ref="F598:L598"/>
    <mergeCell ref="M598:N598"/>
    <mergeCell ref="Q598:R598"/>
    <mergeCell ref="U598:V598"/>
    <mergeCell ref="Y598:Z598"/>
    <mergeCell ref="AG604:AH604"/>
    <mergeCell ref="AG602:AH602"/>
    <mergeCell ref="Y565:Z565"/>
    <mergeCell ref="F636:L638"/>
    <mergeCell ref="M636:Q636"/>
    <mergeCell ref="M637:Q637"/>
    <mergeCell ref="M638:Q638"/>
    <mergeCell ref="R636:T636"/>
    <mergeCell ref="R637:T637"/>
    <mergeCell ref="R638:T638"/>
    <mergeCell ref="G608:AL612"/>
    <mergeCell ref="U636:V638"/>
    <mergeCell ref="G623:AL623"/>
    <mergeCell ref="AC598:AD598"/>
    <mergeCell ref="AG598:AH598"/>
    <mergeCell ref="AK598:AL598"/>
    <mergeCell ref="Q599:AJ599"/>
    <mergeCell ref="AK604:AL604"/>
    <mergeCell ref="AK564:AL564"/>
    <mergeCell ref="U553:V553"/>
    <mergeCell ref="AC562:AD562"/>
    <mergeCell ref="Y566:Z566"/>
    <mergeCell ref="AC565:AD565"/>
    <mergeCell ref="AC566:AD566"/>
    <mergeCell ref="AG565:AH565"/>
    <mergeCell ref="AG566:AH566"/>
    <mergeCell ref="AK565:AL565"/>
    <mergeCell ref="AK566:AL566"/>
    <mergeCell ref="M550:N550"/>
    <mergeCell ref="Q549:R549"/>
    <mergeCell ref="Q550:R550"/>
    <mergeCell ref="U549:V549"/>
    <mergeCell ref="U550:V550"/>
    <mergeCell ref="AK549:AL549"/>
    <mergeCell ref="AK550:AL550"/>
    <mergeCell ref="Y548:Z548"/>
    <mergeCell ref="M549:N549"/>
    <mergeCell ref="AC549:AD549"/>
    <mergeCell ref="AE535:AF535"/>
    <mergeCell ref="AE526:AF526"/>
    <mergeCell ref="Y531:Z531"/>
    <mergeCell ref="AK547:AL547"/>
    <mergeCell ref="AK548:AL548"/>
    <mergeCell ref="F549:L550"/>
    <mergeCell ref="M547:N547"/>
    <mergeCell ref="M548:N548"/>
    <mergeCell ref="Q547:R547"/>
    <mergeCell ref="Q548:R548"/>
    <mergeCell ref="U547:V547"/>
    <mergeCell ref="U548:V548"/>
    <mergeCell ref="Y547:Z547"/>
    <mergeCell ref="N229:O229"/>
    <mergeCell ref="R229:S229"/>
    <mergeCell ref="G229:M229"/>
    <mergeCell ref="G676:AL679"/>
    <mergeCell ref="O415:AE415"/>
    <mergeCell ref="AE500:AF500"/>
    <mergeCell ref="Q546:R546"/>
    <mergeCell ref="O379:AE379"/>
    <mergeCell ref="S441:AI441"/>
    <mergeCell ref="Q452:AG452"/>
    <mergeCell ref="R317:S317"/>
    <mergeCell ref="AJ315:AK315"/>
    <mergeCell ref="T317:U317"/>
    <mergeCell ref="G226:M226"/>
    <mergeCell ref="R226:S226"/>
    <mergeCell ref="N226:O226"/>
    <mergeCell ref="R228:S228"/>
    <mergeCell ref="V228:X228"/>
    <mergeCell ref="F287:M287"/>
    <mergeCell ref="F274:L274"/>
    <mergeCell ref="N223:O223"/>
    <mergeCell ref="AC344:AD344"/>
    <mergeCell ref="Y339:Z339"/>
    <mergeCell ref="N337:O337"/>
    <mergeCell ref="W229:X229"/>
    <mergeCell ref="R227:S227"/>
    <mergeCell ref="N227:O227"/>
    <mergeCell ref="AA227:AL227"/>
    <mergeCell ref="AA229:AL229"/>
    <mergeCell ref="R316:S316"/>
    <mergeCell ref="W225:X225"/>
    <mergeCell ref="AA230:AL230"/>
    <mergeCell ref="W227:X227"/>
    <mergeCell ref="W221:X221"/>
    <mergeCell ref="AA224:AL224"/>
    <mergeCell ref="AA225:AL225"/>
    <mergeCell ref="AA222:AL222"/>
    <mergeCell ref="AA223:AL223"/>
    <mergeCell ref="Y162:AB162"/>
    <mergeCell ref="G224:M224"/>
    <mergeCell ref="G225:M225"/>
    <mergeCell ref="G214:M214"/>
    <mergeCell ref="N214:O214"/>
    <mergeCell ref="R223:S223"/>
    <mergeCell ref="R220:S220"/>
    <mergeCell ref="N224:O224"/>
    <mergeCell ref="N225:O225"/>
    <mergeCell ref="G221:M221"/>
    <mergeCell ref="P9:AK9"/>
    <mergeCell ref="AI47:AJ47"/>
    <mergeCell ref="F8:O8"/>
    <mergeCell ref="F11:O11"/>
    <mergeCell ref="F9:O9"/>
    <mergeCell ref="F44:M45"/>
    <mergeCell ref="V25:AH25"/>
    <mergeCell ref="P11:AK11"/>
    <mergeCell ref="G13:AL15"/>
    <mergeCell ref="AH44:AL45"/>
    <mergeCell ref="B3:AN3"/>
    <mergeCell ref="B4:AN4"/>
    <mergeCell ref="M202:Q202"/>
    <mergeCell ref="O161:Q161"/>
    <mergeCell ref="O47:P47"/>
    <mergeCell ref="O50:P50"/>
    <mergeCell ref="F188:R189"/>
    <mergeCell ref="AG27:AJ27"/>
    <mergeCell ref="W41:Y41"/>
    <mergeCell ref="P8:AK8"/>
    <mergeCell ref="T319:U319"/>
    <mergeCell ref="AK603:AL603"/>
    <mergeCell ref="AG603:AH603"/>
    <mergeCell ref="W397:AK397"/>
    <mergeCell ref="J398:V398"/>
    <mergeCell ref="AK602:AL602"/>
    <mergeCell ref="AK601:AL601"/>
    <mergeCell ref="AK600:AL600"/>
    <mergeCell ref="AK599:AL599"/>
    <mergeCell ref="E345:L345"/>
    <mergeCell ref="F10:O10"/>
    <mergeCell ref="P10:AK10"/>
    <mergeCell ref="Q341:R341"/>
    <mergeCell ref="U341:V341"/>
    <mergeCell ref="AG341:AH341"/>
    <mergeCell ref="U336:X336"/>
    <mergeCell ref="T316:U316"/>
    <mergeCell ref="F176:G178"/>
    <mergeCell ref="W22:AK22"/>
    <mergeCell ref="M340:N340"/>
    <mergeCell ref="AK597:AL597"/>
    <mergeCell ref="AK594:AL594"/>
    <mergeCell ref="Y603:Z603"/>
    <mergeCell ref="U602:V602"/>
    <mergeCell ref="AC602:AD602"/>
    <mergeCell ref="AG558:AH558"/>
    <mergeCell ref="AC601:AD601"/>
    <mergeCell ref="AC600:AD600"/>
    <mergeCell ref="Y601:Z601"/>
    <mergeCell ref="U566:V566"/>
    <mergeCell ref="Y499:Z499"/>
    <mergeCell ref="AA526:AB526"/>
    <mergeCell ref="AG547:AH547"/>
    <mergeCell ref="AG548:AH548"/>
    <mergeCell ref="Y549:Z549"/>
    <mergeCell ref="Y550:Z550"/>
    <mergeCell ref="AG531:AH531"/>
    <mergeCell ref="AC547:AD547"/>
    <mergeCell ref="AC548:AD548"/>
    <mergeCell ref="AG526:AH526"/>
    <mergeCell ref="AC550:AD550"/>
    <mergeCell ref="F508:AK509"/>
    <mergeCell ref="F520:AK521"/>
    <mergeCell ref="F537:AK538"/>
    <mergeCell ref="U565:V565"/>
    <mergeCell ref="AG595:AH595"/>
    <mergeCell ref="Y593:AB593"/>
    <mergeCell ref="AC595:AD595"/>
    <mergeCell ref="U546:V546"/>
    <mergeCell ref="F547:L548"/>
    <mergeCell ref="W581:AK581"/>
    <mergeCell ref="W584:AK584"/>
    <mergeCell ref="AG596:AH596"/>
    <mergeCell ref="AC593:AF593"/>
    <mergeCell ref="AG562:AH562"/>
    <mergeCell ref="AA495:AB495"/>
    <mergeCell ref="AA496:AB496"/>
    <mergeCell ref="AG549:AH549"/>
    <mergeCell ref="AG550:AH550"/>
    <mergeCell ref="W585:AK585"/>
    <mergeCell ref="AG597:AH597"/>
    <mergeCell ref="AG601:AH601"/>
    <mergeCell ref="AG600:AH600"/>
    <mergeCell ref="AC596:AD596"/>
    <mergeCell ref="M571:N571"/>
    <mergeCell ref="Y561:Z561"/>
    <mergeCell ref="U596:V596"/>
    <mergeCell ref="Q564:R564"/>
    <mergeCell ref="Q571:R571"/>
    <mergeCell ref="J584:V584"/>
    <mergeCell ref="M564:N564"/>
    <mergeCell ref="F565:L566"/>
    <mergeCell ref="Q600:R600"/>
    <mergeCell ref="M595:N595"/>
    <mergeCell ref="M565:N565"/>
    <mergeCell ref="M566:N566"/>
    <mergeCell ref="G574:AL577"/>
    <mergeCell ref="G588:AL589"/>
    <mergeCell ref="AK595:AL595"/>
    <mergeCell ref="AK596:AL596"/>
    <mergeCell ref="Y600:Z600"/>
    <mergeCell ref="U600:V600"/>
    <mergeCell ref="U603:V603"/>
    <mergeCell ref="AK592:AN593"/>
    <mergeCell ref="AC597:AD597"/>
    <mergeCell ref="Q602:R602"/>
    <mergeCell ref="Q601:R601"/>
    <mergeCell ref="Y595:Z595"/>
    <mergeCell ref="Y596:Z596"/>
    <mergeCell ref="Y594:Z594"/>
    <mergeCell ref="Q604:R604"/>
    <mergeCell ref="U601:V601"/>
    <mergeCell ref="AC604:AD604"/>
    <mergeCell ref="AC603:AD603"/>
    <mergeCell ref="Y604:Z604"/>
    <mergeCell ref="Y602:Z602"/>
    <mergeCell ref="Q603:R603"/>
    <mergeCell ref="AI535:AJ535"/>
    <mergeCell ref="AI503:AJ503"/>
    <mergeCell ref="AI529:AJ529"/>
    <mergeCell ref="AG502:AH502"/>
    <mergeCell ref="AI504:AJ504"/>
    <mergeCell ref="AI526:AJ526"/>
    <mergeCell ref="AG504:AH504"/>
    <mergeCell ref="W504:X504"/>
    <mergeCell ref="AC528:AD528"/>
    <mergeCell ref="AG544:AH544"/>
    <mergeCell ref="AE501:AF501"/>
    <mergeCell ref="AA500:AB500"/>
    <mergeCell ref="W514:AK514"/>
    <mergeCell ref="AI502:AJ502"/>
    <mergeCell ref="AG503:AH503"/>
    <mergeCell ref="Y503:Z503"/>
    <mergeCell ref="AE505:AF505"/>
    <mergeCell ref="AI525:AJ525"/>
    <mergeCell ref="Y501:Z501"/>
    <mergeCell ref="AE504:AF504"/>
    <mergeCell ref="AC526:AD526"/>
    <mergeCell ref="AE527:AF527"/>
    <mergeCell ref="AC505:AD505"/>
    <mergeCell ref="AI499:AJ499"/>
    <mergeCell ref="AG501:AH501"/>
    <mergeCell ref="AG500:AH500"/>
    <mergeCell ref="AG499:AH499"/>
    <mergeCell ref="AC503:AD503"/>
    <mergeCell ref="AC525:AD525"/>
    <mergeCell ref="AI531:AJ531"/>
    <mergeCell ref="AI505:AJ505"/>
    <mergeCell ref="AI501:AJ501"/>
    <mergeCell ref="AG530:AH530"/>
    <mergeCell ref="AG528:AH528"/>
    <mergeCell ref="AI500:AJ500"/>
    <mergeCell ref="AG529:AH529"/>
    <mergeCell ref="AA499:AB499"/>
    <mergeCell ref="AE499:AF499"/>
    <mergeCell ref="AA505:AB505"/>
    <mergeCell ref="AA501:AB501"/>
    <mergeCell ref="AE502:AF502"/>
    <mergeCell ref="AE503:AF503"/>
    <mergeCell ref="AA503:AB503"/>
    <mergeCell ref="AC501:AD501"/>
    <mergeCell ref="AC502:AD502"/>
    <mergeCell ref="AC504:AD504"/>
    <mergeCell ref="AG534:AH534"/>
    <mergeCell ref="AA529:AB529"/>
    <mergeCell ref="AA506:AB506"/>
    <mergeCell ref="AA527:AB527"/>
    <mergeCell ref="AC506:AD506"/>
    <mergeCell ref="AC527:AD527"/>
    <mergeCell ref="AC529:AD529"/>
    <mergeCell ref="AE525:AF525"/>
    <mergeCell ref="AE506:AF506"/>
    <mergeCell ref="AC524:AF524"/>
    <mergeCell ref="Y527:Z527"/>
    <mergeCell ref="M601:N601"/>
    <mergeCell ref="Q562:R562"/>
    <mergeCell ref="M569:N569"/>
    <mergeCell ref="Q597:R597"/>
    <mergeCell ref="J583:V583"/>
    <mergeCell ref="Q563:R563"/>
    <mergeCell ref="F594:L594"/>
    <mergeCell ref="F582:I582"/>
    <mergeCell ref="F581:I581"/>
    <mergeCell ref="J580:AK580"/>
    <mergeCell ref="AE529:AF529"/>
    <mergeCell ref="AA530:AB530"/>
    <mergeCell ref="AE530:AF530"/>
    <mergeCell ref="AC534:AD534"/>
    <mergeCell ref="W531:X531"/>
    <mergeCell ref="Y529:Z529"/>
    <mergeCell ref="AA534:AB534"/>
    <mergeCell ref="Y533:Z533"/>
    <mergeCell ref="Y571:Z571"/>
    <mergeCell ref="F570:H570"/>
    <mergeCell ref="AC572:AD572"/>
    <mergeCell ref="AG569:AH569"/>
    <mergeCell ref="M563:N563"/>
    <mergeCell ref="Y564:Z564"/>
    <mergeCell ref="U572:V572"/>
    <mergeCell ref="U571:V571"/>
    <mergeCell ref="Q565:R565"/>
    <mergeCell ref="Q566:R566"/>
    <mergeCell ref="Y563:Z563"/>
    <mergeCell ref="Q569:R569"/>
    <mergeCell ref="Y546:Z546"/>
    <mergeCell ref="Y559:Z559"/>
    <mergeCell ref="AC557:AD557"/>
    <mergeCell ref="U558:V558"/>
    <mergeCell ref="AC552:AD552"/>
    <mergeCell ref="U564:V564"/>
    <mergeCell ref="AC561:AD561"/>
    <mergeCell ref="Y562:Z562"/>
    <mergeCell ref="U559:V559"/>
    <mergeCell ref="AC564:AD564"/>
    <mergeCell ref="F603:L603"/>
    <mergeCell ref="F595:L595"/>
    <mergeCell ref="M603:N603"/>
    <mergeCell ref="F597:L597"/>
    <mergeCell ref="F596:L596"/>
    <mergeCell ref="F580:I580"/>
    <mergeCell ref="F584:I584"/>
    <mergeCell ref="F583:I583"/>
    <mergeCell ref="F599:L599"/>
    <mergeCell ref="F602:L602"/>
    <mergeCell ref="F585:I585"/>
    <mergeCell ref="W586:AK586"/>
    <mergeCell ref="J586:V586"/>
    <mergeCell ref="F586:I586"/>
    <mergeCell ref="AG593:AJ593"/>
    <mergeCell ref="U593:X593"/>
    <mergeCell ref="Q593:T593"/>
    <mergeCell ref="J585:V585"/>
    <mergeCell ref="Q592:AJ592"/>
    <mergeCell ref="F592:L593"/>
    <mergeCell ref="AK348:AL348"/>
    <mergeCell ref="F356:K356"/>
    <mergeCell ref="Y572:Z572"/>
    <mergeCell ref="W582:AK582"/>
    <mergeCell ref="AK572:AL572"/>
    <mergeCell ref="J581:V581"/>
    <mergeCell ref="Q572:R572"/>
    <mergeCell ref="F571:L572"/>
    <mergeCell ref="AG572:AH572"/>
    <mergeCell ref="AC546:AD546"/>
    <mergeCell ref="J420:V420"/>
    <mergeCell ref="W419:AK419"/>
    <mergeCell ref="AE357:AK357"/>
    <mergeCell ref="L358:AD358"/>
    <mergeCell ref="W372:AK372"/>
    <mergeCell ref="J380:AK380"/>
    <mergeCell ref="AE358:AK358"/>
    <mergeCell ref="J372:V372"/>
    <mergeCell ref="W371:AK371"/>
    <mergeCell ref="E348:L348"/>
    <mergeCell ref="M348:N348"/>
    <mergeCell ref="W369:AK369"/>
    <mergeCell ref="L356:AD356"/>
    <mergeCell ref="L357:AD357"/>
    <mergeCell ref="F357:K357"/>
    <mergeCell ref="N367:AE367"/>
    <mergeCell ref="W373:AK373"/>
    <mergeCell ref="U344:V344"/>
    <mergeCell ref="Y348:Z348"/>
    <mergeCell ref="U348:V348"/>
    <mergeCell ref="AG344:AH344"/>
    <mergeCell ref="AE356:AK356"/>
    <mergeCell ref="AK344:AL344"/>
    <mergeCell ref="J373:V373"/>
    <mergeCell ref="J370:V370"/>
    <mergeCell ref="AG348:AH348"/>
    <mergeCell ref="Q348:R348"/>
    <mergeCell ref="Y344:Z344"/>
    <mergeCell ref="Q343:R343"/>
    <mergeCell ref="U343:V343"/>
    <mergeCell ref="G344:L344"/>
    <mergeCell ref="F369:I369"/>
    <mergeCell ref="F358:K358"/>
    <mergeCell ref="J368:AK368"/>
    <mergeCell ref="AC348:AD348"/>
    <mergeCell ref="F359:K359"/>
    <mergeCell ref="F373:I373"/>
    <mergeCell ref="G342:L342"/>
    <mergeCell ref="Y343:Z343"/>
    <mergeCell ref="E346:L346"/>
    <mergeCell ref="E347:L347"/>
    <mergeCell ref="M342:N342"/>
    <mergeCell ref="Q342:R342"/>
    <mergeCell ref="E338:F344"/>
    <mergeCell ref="U338:V338"/>
    <mergeCell ref="U342:V342"/>
    <mergeCell ref="G343:L343"/>
    <mergeCell ref="Q339:R339"/>
    <mergeCell ref="M338:N338"/>
    <mergeCell ref="M339:N339"/>
    <mergeCell ref="M341:N341"/>
    <mergeCell ref="G341:L341"/>
    <mergeCell ref="G340:L340"/>
    <mergeCell ref="G339:L339"/>
    <mergeCell ref="M343:N343"/>
    <mergeCell ref="G21:O21"/>
    <mergeCell ref="G23:O23"/>
    <mergeCell ref="G24:O24"/>
    <mergeCell ref="Q338:R338"/>
    <mergeCell ref="G25:O25"/>
    <mergeCell ref="K41:M41"/>
    <mergeCell ref="G26:O26"/>
    <mergeCell ref="G27:O27"/>
    <mergeCell ref="G338:L338"/>
    <mergeCell ref="M126:T126"/>
    <mergeCell ref="AI46:AJ46"/>
    <mergeCell ref="O46:P46"/>
    <mergeCell ref="T49:U49"/>
    <mergeCell ref="AD46:AE46"/>
    <mergeCell ref="R318:S318"/>
    <mergeCell ref="T318:U318"/>
    <mergeCell ref="L136:AJ136"/>
    <mergeCell ref="AE151:AH151"/>
    <mergeCell ref="S151:V151"/>
    <mergeCell ref="F148:R149"/>
    <mergeCell ref="Y46:Z46"/>
    <mergeCell ref="AC44:AG45"/>
    <mergeCell ref="S45:W45"/>
    <mergeCell ref="F46:M46"/>
    <mergeCell ref="AC343:AD343"/>
    <mergeCell ref="AD48:AE48"/>
    <mergeCell ref="Y48:Z48"/>
    <mergeCell ref="F48:M48"/>
    <mergeCell ref="T46:U46"/>
    <mergeCell ref="Q335:AJ335"/>
    <mergeCell ref="AI48:AJ48"/>
    <mergeCell ref="AI49:AJ49"/>
    <mergeCell ref="O49:P49"/>
    <mergeCell ref="F47:M47"/>
    <mergeCell ref="Y47:Z47"/>
    <mergeCell ref="F49:M49"/>
    <mergeCell ref="T48:U48"/>
    <mergeCell ref="AD47:AE47"/>
    <mergeCell ref="AD52:AE52"/>
    <mergeCell ref="O71:U71"/>
    <mergeCell ref="S160:V160"/>
    <mergeCell ref="F163:R163"/>
    <mergeCell ref="F125:L125"/>
    <mergeCell ref="M125:T125"/>
    <mergeCell ref="F126:L126"/>
    <mergeCell ref="G140:AL141"/>
    <mergeCell ref="AC150:AD150"/>
    <mergeCell ref="K147:Q147"/>
    <mergeCell ref="W214:X214"/>
    <mergeCell ref="G227:M227"/>
    <mergeCell ref="N216:O217"/>
    <mergeCell ref="W224:X224"/>
    <mergeCell ref="W222:X222"/>
    <mergeCell ref="AE163:AH163"/>
    <mergeCell ref="AA214:AL214"/>
    <mergeCell ref="AA220:AL220"/>
    <mergeCell ref="AA221:AL221"/>
    <mergeCell ref="W220:X220"/>
    <mergeCell ref="E124:F124"/>
    <mergeCell ref="G222:M222"/>
    <mergeCell ref="G223:M223"/>
    <mergeCell ref="G230:M230"/>
    <mergeCell ref="R214:S214"/>
    <mergeCell ref="N220:O220"/>
    <mergeCell ref="N215:O215"/>
    <mergeCell ref="R215:S215"/>
    <mergeCell ref="R225:S225"/>
    <mergeCell ref="R224:S224"/>
    <mergeCell ref="Y53:Z53"/>
    <mergeCell ref="AD50:AE50"/>
    <mergeCell ref="G118:Q118"/>
    <mergeCell ref="Y51:Z51"/>
    <mergeCell ref="F121:L121"/>
    <mergeCell ref="F52:M52"/>
    <mergeCell ref="F53:M53"/>
    <mergeCell ref="V79:AK79"/>
    <mergeCell ref="X72:AA72"/>
    <mergeCell ref="Y52:Z52"/>
    <mergeCell ref="W90:AD90"/>
    <mergeCell ref="X74:AA74"/>
    <mergeCell ref="AH111:AK111"/>
    <mergeCell ref="AI52:AJ52"/>
    <mergeCell ref="O72:U72"/>
    <mergeCell ref="X73:AA73"/>
    <mergeCell ref="AD72:AK72"/>
    <mergeCell ref="W91:AD91"/>
    <mergeCell ref="F102:Q102"/>
    <mergeCell ref="AE90:AH90"/>
    <mergeCell ref="O178:Z178"/>
    <mergeCell ref="R221:S221"/>
    <mergeCell ref="F220:F229"/>
    <mergeCell ref="L196:M199"/>
    <mergeCell ref="O176:Z176"/>
    <mergeCell ref="F275:L275"/>
    <mergeCell ref="S195:X195"/>
    <mergeCell ref="M272:AK272"/>
    <mergeCell ref="F272:L272"/>
    <mergeCell ref="AG196:AJ196"/>
    <mergeCell ref="AE162:AH162"/>
    <mergeCell ref="AI53:AJ53"/>
    <mergeCell ref="F71:N71"/>
    <mergeCell ref="AI51:AJ51"/>
    <mergeCell ref="T52:U52"/>
    <mergeCell ref="AD73:AK73"/>
    <mergeCell ref="O53:P53"/>
    <mergeCell ref="N158:R158"/>
    <mergeCell ref="M162:Q162"/>
    <mergeCell ref="G55:AL64"/>
    <mergeCell ref="AG342:AH342"/>
    <mergeCell ref="Y340:Z340"/>
    <mergeCell ref="AH315:AI315"/>
    <mergeCell ref="G350:AL353"/>
    <mergeCell ref="AK339:AL339"/>
    <mergeCell ref="AC339:AD339"/>
    <mergeCell ref="Q344:R344"/>
    <mergeCell ref="M344:N344"/>
    <mergeCell ref="AG343:AH343"/>
    <mergeCell ref="W317:AF317"/>
    <mergeCell ref="AD51:AE51"/>
    <mergeCell ref="F51:M51"/>
    <mergeCell ref="O48:P48"/>
    <mergeCell ref="T53:U53"/>
    <mergeCell ref="F50:M50"/>
    <mergeCell ref="O52:P52"/>
    <mergeCell ref="T51:U51"/>
    <mergeCell ref="AD49:AE49"/>
    <mergeCell ref="Y49:Z49"/>
    <mergeCell ref="Y50:Z50"/>
    <mergeCell ref="AI50:AJ50"/>
    <mergeCell ref="AD53:AE53"/>
    <mergeCell ref="O51:P51"/>
    <mergeCell ref="AB201:AF201"/>
    <mergeCell ref="AB197:AF197"/>
    <mergeCell ref="AG197:AJ197"/>
    <mergeCell ref="N199:R199"/>
    <mergeCell ref="O201:Q201"/>
    <mergeCell ref="S201:X201"/>
    <mergeCell ref="S200:X200"/>
    <mergeCell ref="J616:V616"/>
    <mergeCell ref="W616:AK616"/>
    <mergeCell ref="S202:X202"/>
    <mergeCell ref="F601:L601"/>
    <mergeCell ref="F600:L600"/>
    <mergeCell ref="AG594:AH594"/>
    <mergeCell ref="U595:V595"/>
    <mergeCell ref="Q594:R594"/>
    <mergeCell ref="J615:AK615"/>
    <mergeCell ref="M592:P593"/>
    <mergeCell ref="W620:AK620"/>
    <mergeCell ref="F616:I616"/>
    <mergeCell ref="AK606:AL606"/>
    <mergeCell ref="M600:N600"/>
    <mergeCell ref="W621:AK621"/>
    <mergeCell ref="W619:AK619"/>
    <mergeCell ref="J618:V618"/>
    <mergeCell ref="W618:AK618"/>
    <mergeCell ref="Q606:R606"/>
    <mergeCell ref="J621:V621"/>
    <mergeCell ref="F619:I619"/>
    <mergeCell ref="F618:I618"/>
    <mergeCell ref="F620:I620"/>
    <mergeCell ref="J619:V619"/>
    <mergeCell ref="J620:V620"/>
    <mergeCell ref="M602:N602"/>
    <mergeCell ref="M604:N604"/>
    <mergeCell ref="F604:L604"/>
    <mergeCell ref="F606:L606"/>
    <mergeCell ref="Q605:R605"/>
    <mergeCell ref="M599:N599"/>
    <mergeCell ref="M596:N596"/>
    <mergeCell ref="Q596:R596"/>
    <mergeCell ref="M594:N594"/>
    <mergeCell ref="U597:V597"/>
    <mergeCell ref="Q595:R595"/>
    <mergeCell ref="W370:AK370"/>
    <mergeCell ref="J369:V369"/>
    <mergeCell ref="F371:I371"/>
    <mergeCell ref="J371:V371"/>
    <mergeCell ref="AE359:AK359"/>
    <mergeCell ref="F368:I368"/>
    <mergeCell ref="F370:I370"/>
    <mergeCell ref="L359:AD359"/>
    <mergeCell ref="S527:T527"/>
    <mergeCell ref="S528:T528"/>
    <mergeCell ref="AI527:AJ527"/>
    <mergeCell ref="AI528:AJ528"/>
    <mergeCell ref="F394:I394"/>
    <mergeCell ref="F395:I395"/>
    <mergeCell ref="F404:I404"/>
    <mergeCell ref="F406:I406"/>
    <mergeCell ref="U486:W486"/>
    <mergeCell ref="W408:AK408"/>
    <mergeCell ref="F393:I393"/>
    <mergeCell ref="J393:V393"/>
    <mergeCell ref="AC499:AD499"/>
    <mergeCell ref="AC530:AD530"/>
    <mergeCell ref="AK535:AN535"/>
    <mergeCell ref="AC543:AD543"/>
    <mergeCell ref="AC533:AD533"/>
    <mergeCell ref="AG535:AH535"/>
    <mergeCell ref="U477:W477"/>
    <mergeCell ref="AI533:AJ533"/>
    <mergeCell ref="W374:AK374"/>
    <mergeCell ref="W528:X528"/>
    <mergeCell ref="AE528:AF528"/>
    <mergeCell ref="AG543:AH543"/>
    <mergeCell ref="AK541:AN542"/>
    <mergeCell ref="AK544:AL544"/>
    <mergeCell ref="AK543:AL543"/>
    <mergeCell ref="AI532:AJ532"/>
    <mergeCell ref="AI530:AJ530"/>
    <mergeCell ref="AI534:AJ534"/>
    <mergeCell ref="V337:W337"/>
    <mergeCell ref="AG553:AH553"/>
    <mergeCell ref="AK546:AL546"/>
    <mergeCell ref="AG542:AJ542"/>
    <mergeCell ref="AG546:AH546"/>
    <mergeCell ref="AK551:AL551"/>
    <mergeCell ref="AK552:AL552"/>
    <mergeCell ref="AG552:AH552"/>
    <mergeCell ref="AG545:AH545"/>
    <mergeCell ref="AK545:AL545"/>
    <mergeCell ref="Q340:R340"/>
    <mergeCell ref="AG340:AH340"/>
    <mergeCell ref="AH337:AI337"/>
    <mergeCell ref="AK340:AL340"/>
    <mergeCell ref="AH316:AI316"/>
    <mergeCell ref="AH317:AI317"/>
    <mergeCell ref="AJ317:AK317"/>
    <mergeCell ref="AK335:AN336"/>
    <mergeCell ref="AK338:AL338"/>
    <mergeCell ref="AG338:AH338"/>
    <mergeCell ref="W315:AF315"/>
    <mergeCell ref="R337:S337"/>
    <mergeCell ref="E335:L337"/>
    <mergeCell ref="AK341:AL341"/>
    <mergeCell ref="AG339:AH339"/>
    <mergeCell ref="R320:S320"/>
    <mergeCell ref="Y336:AB336"/>
    <mergeCell ref="Q336:T336"/>
    <mergeCell ref="T320:U320"/>
    <mergeCell ref="V332:X332"/>
    <mergeCell ref="Y338:Z338"/>
    <mergeCell ref="G318:P318"/>
    <mergeCell ref="G320:P320"/>
    <mergeCell ref="AD337:AE337"/>
    <mergeCell ref="Z337:AA337"/>
    <mergeCell ref="AG336:AJ336"/>
    <mergeCell ref="M335:P336"/>
    <mergeCell ref="AC336:AF336"/>
    <mergeCell ref="G322:AL325"/>
    <mergeCell ref="AL337:AM337"/>
    <mergeCell ref="K302:N302"/>
    <mergeCell ref="T310:U310"/>
    <mergeCell ref="AC341:AD341"/>
    <mergeCell ref="Y341:Z341"/>
    <mergeCell ref="U340:V340"/>
    <mergeCell ref="AC340:AD340"/>
    <mergeCell ref="R319:S319"/>
    <mergeCell ref="T311:U311"/>
    <mergeCell ref="U339:V339"/>
    <mergeCell ref="AC338:AD338"/>
    <mergeCell ref="R315:S315"/>
    <mergeCell ref="T314:U314"/>
    <mergeCell ref="R314:S314"/>
    <mergeCell ref="K301:N301"/>
    <mergeCell ref="R310:S310"/>
    <mergeCell ref="F309:U309"/>
    <mergeCell ref="F301:J303"/>
    <mergeCell ref="R311:S311"/>
    <mergeCell ref="O303:AK303"/>
    <mergeCell ref="AJ311:AK311"/>
    <mergeCell ref="T312:U312"/>
    <mergeCell ref="V309:AK309"/>
    <mergeCell ref="F310:Q310"/>
    <mergeCell ref="V310:AG310"/>
    <mergeCell ref="AH312:AI312"/>
    <mergeCell ref="AJ312:AK312"/>
    <mergeCell ref="AH311:AI311"/>
    <mergeCell ref="R312:S312"/>
    <mergeCell ref="K297:Q297"/>
    <mergeCell ref="O300:AK300"/>
    <mergeCell ref="T297:Z297"/>
    <mergeCell ref="F273:L273"/>
    <mergeCell ref="U290:AK290"/>
    <mergeCell ref="T315:U315"/>
    <mergeCell ref="I289:M289"/>
    <mergeCell ref="K298:N298"/>
    <mergeCell ref="N289:R289"/>
    <mergeCell ref="AJ310:AK310"/>
    <mergeCell ref="AG201:AJ201"/>
    <mergeCell ref="AG200:AJ200"/>
    <mergeCell ref="U289:AK289"/>
    <mergeCell ref="N287:R287"/>
    <mergeCell ref="N288:R288"/>
    <mergeCell ref="N286:T286"/>
    <mergeCell ref="AA215:AL215"/>
    <mergeCell ref="AA226:AL226"/>
    <mergeCell ref="W226:X226"/>
    <mergeCell ref="W223:X223"/>
    <mergeCell ref="AG199:AJ199"/>
    <mergeCell ref="AB198:AF198"/>
    <mergeCell ref="AB199:AF199"/>
    <mergeCell ref="AG195:AJ195"/>
    <mergeCell ref="I288:M288"/>
    <mergeCell ref="U287:AK287"/>
    <mergeCell ref="U288:AK288"/>
    <mergeCell ref="AG202:AJ202"/>
    <mergeCell ref="N221:O221"/>
    <mergeCell ref="AG198:AJ198"/>
    <mergeCell ref="K187:Q187"/>
    <mergeCell ref="H190:K193"/>
    <mergeCell ref="AB192:AF192"/>
    <mergeCell ref="AB189:AK189"/>
    <mergeCell ref="AG192:AJ192"/>
    <mergeCell ref="S189:AA189"/>
    <mergeCell ref="AG190:AJ190"/>
    <mergeCell ref="AG191:AJ191"/>
    <mergeCell ref="AB191:AF191"/>
    <mergeCell ref="T187:Z187"/>
    <mergeCell ref="AA179:AK179"/>
    <mergeCell ref="AB188:AK188"/>
    <mergeCell ref="AE161:AH161"/>
    <mergeCell ref="W162:X162"/>
    <mergeCell ref="AE160:AH160"/>
    <mergeCell ref="Y161:AB161"/>
    <mergeCell ref="AC160:AD160"/>
    <mergeCell ref="AA176:AK176"/>
    <mergeCell ref="AA175:AK175"/>
    <mergeCell ref="O177:Z177"/>
    <mergeCell ref="AC161:AD161"/>
    <mergeCell ref="AC162:AD162"/>
    <mergeCell ref="H194:K200"/>
    <mergeCell ref="N198:R198"/>
    <mergeCell ref="S197:X197"/>
    <mergeCell ref="N197:R197"/>
    <mergeCell ref="S196:X196"/>
    <mergeCell ref="AA177:AK177"/>
    <mergeCell ref="F175:N175"/>
    <mergeCell ref="S161:V161"/>
    <mergeCell ref="G95:AL99"/>
    <mergeCell ref="AE91:AH91"/>
    <mergeCell ref="AA178:AK178"/>
    <mergeCell ref="AD111:AG111"/>
    <mergeCell ref="W153:X153"/>
    <mergeCell ref="W154:X154"/>
    <mergeCell ref="S154:V154"/>
    <mergeCell ref="Y158:AB158"/>
    <mergeCell ref="O92:S92"/>
    <mergeCell ref="AE149:AK149"/>
    <mergeCell ref="V78:AK78"/>
    <mergeCell ref="O89:S89"/>
    <mergeCell ref="O90:S90"/>
    <mergeCell ref="O87:U87"/>
    <mergeCell ref="G83:AL84"/>
    <mergeCell ref="F80:N80"/>
    <mergeCell ref="F89:N89"/>
    <mergeCell ref="AE89:AH89"/>
    <mergeCell ref="V81:AK81"/>
    <mergeCell ref="F81:N81"/>
    <mergeCell ref="AD74:AK74"/>
    <mergeCell ref="S150:V150"/>
    <mergeCell ref="W150:X150"/>
    <mergeCell ref="Y152:AB152"/>
    <mergeCell ref="AE150:AH150"/>
    <mergeCell ref="AD110:AG110"/>
    <mergeCell ref="V80:AK80"/>
    <mergeCell ref="W89:AD89"/>
    <mergeCell ref="L138:AJ138"/>
    <mergeCell ref="R111:U111"/>
    <mergeCell ref="E118:F118"/>
    <mergeCell ref="F93:N93"/>
    <mergeCell ref="O93:S93"/>
    <mergeCell ref="X133:Y133"/>
    <mergeCell ref="AH110:AK110"/>
    <mergeCell ref="Z110:AC110"/>
    <mergeCell ref="V110:Y110"/>
    <mergeCell ref="M120:T120"/>
    <mergeCell ref="M121:T121"/>
    <mergeCell ref="F110:Q110"/>
    <mergeCell ref="AC158:AD158"/>
    <mergeCell ref="AE158:AH158"/>
    <mergeCell ref="AE157:AH157"/>
    <mergeCell ref="AE152:AH152"/>
    <mergeCell ref="Z111:AC111"/>
    <mergeCell ref="AC152:AD152"/>
    <mergeCell ref="T147:Z147"/>
    <mergeCell ref="S152:V152"/>
    <mergeCell ref="V111:Y111"/>
    <mergeCell ref="R112:U112"/>
    <mergeCell ref="AE148:AK148"/>
    <mergeCell ref="R110:U110"/>
    <mergeCell ref="AE156:AH156"/>
    <mergeCell ref="AC156:AD156"/>
    <mergeCell ref="Z112:AC112"/>
    <mergeCell ref="Y151:AB151"/>
    <mergeCell ref="Y150:AB150"/>
    <mergeCell ref="M122:T122"/>
    <mergeCell ref="G124:Q124"/>
    <mergeCell ref="AC151:AD151"/>
    <mergeCell ref="AE159:AH159"/>
    <mergeCell ref="S188:AA188"/>
    <mergeCell ref="S153:V153"/>
    <mergeCell ref="S156:V156"/>
    <mergeCell ref="S158:V158"/>
    <mergeCell ref="Y156:AB156"/>
    <mergeCell ref="Y153:AB153"/>
    <mergeCell ref="Y154:AB154"/>
    <mergeCell ref="AE154:AH154"/>
    <mergeCell ref="AE155:AH155"/>
    <mergeCell ref="Y160:AB160"/>
    <mergeCell ref="S157:V157"/>
    <mergeCell ref="F119:L119"/>
    <mergeCell ref="AH112:AK112"/>
    <mergeCell ref="L156:M159"/>
    <mergeCell ref="N159:R159"/>
    <mergeCell ref="F120:L120"/>
    <mergeCell ref="AD112:AG112"/>
    <mergeCell ref="Y159:AB159"/>
    <mergeCell ref="AE153:AH153"/>
    <mergeCell ref="W151:X151"/>
    <mergeCell ref="S148:AD149"/>
    <mergeCell ref="N156:R156"/>
    <mergeCell ref="W158:X158"/>
    <mergeCell ref="AC159:AD159"/>
    <mergeCell ref="AC155:AD155"/>
    <mergeCell ref="AC154:AD154"/>
    <mergeCell ref="AC153:AD153"/>
    <mergeCell ref="AC157:AD157"/>
    <mergeCell ref="Y157:AB157"/>
    <mergeCell ref="W152:X152"/>
    <mergeCell ref="W160:X160"/>
    <mergeCell ref="S163:AD163"/>
    <mergeCell ref="H154:K160"/>
    <mergeCell ref="S162:V162"/>
    <mergeCell ref="N157:R157"/>
    <mergeCell ref="S159:V159"/>
    <mergeCell ref="W161:X161"/>
    <mergeCell ref="W159:X159"/>
    <mergeCell ref="W157:X157"/>
    <mergeCell ref="O179:Z179"/>
    <mergeCell ref="W156:X156"/>
    <mergeCell ref="G181:AL183"/>
    <mergeCell ref="N196:R196"/>
    <mergeCell ref="S198:X198"/>
    <mergeCell ref="AB200:AF200"/>
    <mergeCell ref="S193:X193"/>
    <mergeCell ref="F150:G161"/>
    <mergeCell ref="W155:X155"/>
    <mergeCell ref="AG193:AJ193"/>
    <mergeCell ref="O88:U88"/>
    <mergeCell ref="Y155:AB155"/>
    <mergeCell ref="H150:K153"/>
    <mergeCell ref="V87:AK88"/>
    <mergeCell ref="F111:Q112"/>
    <mergeCell ref="F92:N92"/>
    <mergeCell ref="F87:N88"/>
    <mergeCell ref="F91:N91"/>
    <mergeCell ref="O91:S91"/>
    <mergeCell ref="S155:V155"/>
    <mergeCell ref="F78:N78"/>
    <mergeCell ref="F74:N74"/>
    <mergeCell ref="O78:U78"/>
    <mergeCell ref="O81:U81"/>
    <mergeCell ref="O79:U79"/>
    <mergeCell ref="O74:U74"/>
    <mergeCell ref="O80:U80"/>
    <mergeCell ref="F79:N79"/>
    <mergeCell ref="F90:N90"/>
    <mergeCell ref="W409:AK409"/>
    <mergeCell ref="F380:I380"/>
    <mergeCell ref="W383:AK383"/>
    <mergeCell ref="W384:AK384"/>
    <mergeCell ref="P403:AF403"/>
    <mergeCell ref="F409:I409"/>
    <mergeCell ref="J406:V406"/>
    <mergeCell ref="F384:I384"/>
    <mergeCell ref="J386:V386"/>
    <mergeCell ref="W393:AK393"/>
    <mergeCell ref="O302:AK302"/>
    <mergeCell ref="F298:J300"/>
    <mergeCell ref="K299:N299"/>
    <mergeCell ref="O299:AK299"/>
    <mergeCell ref="F382:I382"/>
    <mergeCell ref="Y342:Z342"/>
    <mergeCell ref="W382:AK382"/>
    <mergeCell ref="F374:I374"/>
    <mergeCell ref="K303:N303"/>
    <mergeCell ref="J374:V374"/>
    <mergeCell ref="J382:V382"/>
    <mergeCell ref="M273:AK273"/>
    <mergeCell ref="J392:AK392"/>
    <mergeCell ref="K300:N300"/>
    <mergeCell ref="W381:AK381"/>
    <mergeCell ref="AK343:AL343"/>
    <mergeCell ref="G391:P391"/>
    <mergeCell ref="AH310:AI310"/>
    <mergeCell ref="O298:AK298"/>
    <mergeCell ref="F372:I372"/>
    <mergeCell ref="J384:V384"/>
    <mergeCell ref="J383:V383"/>
    <mergeCell ref="F383:I383"/>
    <mergeCell ref="F419:I419"/>
    <mergeCell ref="J419:V419"/>
    <mergeCell ref="J404:AK404"/>
    <mergeCell ref="W386:AK386"/>
    <mergeCell ref="J409:V409"/>
    <mergeCell ref="F417:I417"/>
    <mergeCell ref="M484:O484"/>
    <mergeCell ref="U484:W484"/>
    <mergeCell ref="AG476:AI476"/>
    <mergeCell ref="AG479:AI479"/>
    <mergeCell ref="M483:O483"/>
    <mergeCell ref="Q486:S486"/>
    <mergeCell ref="AG485:AI485"/>
    <mergeCell ref="Y481:AA481"/>
    <mergeCell ref="U480:W480"/>
    <mergeCell ref="Y480:AA480"/>
    <mergeCell ref="W458:AK458"/>
    <mergeCell ref="F420:I420"/>
    <mergeCell ref="F385:I385"/>
    <mergeCell ref="AC482:AE482"/>
    <mergeCell ref="AC480:AE480"/>
    <mergeCell ref="J421:V421"/>
    <mergeCell ref="F408:I408"/>
    <mergeCell ref="U482:W482"/>
    <mergeCell ref="J417:V417"/>
    <mergeCell ref="AC479:AE479"/>
    <mergeCell ref="G477:L477"/>
    <mergeCell ref="F479:F485"/>
    <mergeCell ref="AC496:AD496"/>
    <mergeCell ref="Y484:AA484"/>
    <mergeCell ref="Y485:AA485"/>
    <mergeCell ref="AC486:AE486"/>
    <mergeCell ref="AC481:AE481"/>
    <mergeCell ref="AC484:AE484"/>
    <mergeCell ref="Q484:S484"/>
    <mergeCell ref="AC494:AF494"/>
    <mergeCell ref="AC497:AD497"/>
    <mergeCell ref="AC485:AE485"/>
    <mergeCell ref="AI497:AJ497"/>
    <mergeCell ref="U481:W481"/>
    <mergeCell ref="W497:X497"/>
    <mergeCell ref="W498:X498"/>
    <mergeCell ref="Y498:Z498"/>
    <mergeCell ref="AA497:AB497"/>
    <mergeCell ref="AA498:AB498"/>
    <mergeCell ref="Y497:Z497"/>
    <mergeCell ref="AG497:AH497"/>
    <mergeCell ref="Y486:AA486"/>
    <mergeCell ref="Y496:Z496"/>
    <mergeCell ref="Y494:AB494"/>
    <mergeCell ref="AE497:AF497"/>
    <mergeCell ref="AG483:AI483"/>
    <mergeCell ref="AG484:AI484"/>
    <mergeCell ref="AG496:AH496"/>
    <mergeCell ref="AG494:AJ494"/>
    <mergeCell ref="AC495:AD495"/>
    <mergeCell ref="M499:N499"/>
    <mergeCell ref="U502:V502"/>
    <mergeCell ref="U499:V499"/>
    <mergeCell ref="O501:P501"/>
    <mergeCell ref="U504:V504"/>
    <mergeCell ref="AI498:AJ498"/>
    <mergeCell ref="AG498:AH498"/>
    <mergeCell ref="AE498:AF498"/>
    <mergeCell ref="AC498:AD498"/>
    <mergeCell ref="AC500:AD500"/>
    <mergeCell ref="O503:P503"/>
    <mergeCell ref="U495:V495"/>
    <mergeCell ref="Q496:R496"/>
    <mergeCell ref="S496:T496"/>
    <mergeCell ref="U505:V505"/>
    <mergeCell ref="O504:P504"/>
    <mergeCell ref="Q504:R504"/>
    <mergeCell ref="O495:P495"/>
    <mergeCell ref="O496:P496"/>
    <mergeCell ref="U501:V501"/>
    <mergeCell ref="S501:T501"/>
    <mergeCell ref="Q502:R502"/>
    <mergeCell ref="W502:X502"/>
    <mergeCell ref="U503:V503"/>
    <mergeCell ref="W503:X503"/>
    <mergeCell ref="AA502:AB502"/>
    <mergeCell ref="Y502:Z502"/>
    <mergeCell ref="W501:X501"/>
    <mergeCell ref="Y504:Z504"/>
    <mergeCell ref="Q526:R526"/>
    <mergeCell ref="M526:N526"/>
    <mergeCell ref="AA504:AB504"/>
    <mergeCell ref="M527:N527"/>
    <mergeCell ref="O505:P505"/>
    <mergeCell ref="Q506:R506"/>
    <mergeCell ref="W516:AK516"/>
    <mergeCell ref="AG505:AH505"/>
    <mergeCell ref="W505:X505"/>
    <mergeCell ref="M505:N505"/>
    <mergeCell ref="J517:V517"/>
    <mergeCell ref="J515:V515"/>
    <mergeCell ref="Y506:Z506"/>
    <mergeCell ref="J512:AK512"/>
    <mergeCell ref="Y505:Z505"/>
    <mergeCell ref="W517:AK517"/>
    <mergeCell ref="S506:T506"/>
    <mergeCell ref="S505:T505"/>
    <mergeCell ref="F506:L506"/>
    <mergeCell ref="AG495:AH495"/>
    <mergeCell ref="M482:O482"/>
    <mergeCell ref="AE534:AF534"/>
    <mergeCell ref="AA531:AB531"/>
    <mergeCell ref="AE531:AF531"/>
    <mergeCell ref="AC532:AD532"/>
    <mergeCell ref="AC531:AD531"/>
    <mergeCell ref="Y532:Z532"/>
    <mergeCell ref="AA532:AB532"/>
    <mergeCell ref="Y553:Z553"/>
    <mergeCell ref="Y555:Z555"/>
    <mergeCell ref="AG551:AH551"/>
    <mergeCell ref="AG559:AH559"/>
    <mergeCell ref="AG532:AH532"/>
    <mergeCell ref="AE532:AF532"/>
    <mergeCell ref="AG533:AH533"/>
    <mergeCell ref="AA533:AB533"/>
    <mergeCell ref="AE533:AF533"/>
    <mergeCell ref="AC551:AD551"/>
    <mergeCell ref="AK556:AL556"/>
    <mergeCell ref="Y554:Z554"/>
    <mergeCell ref="AK553:AL553"/>
    <mergeCell ref="Y557:Z557"/>
    <mergeCell ref="AG556:AH556"/>
    <mergeCell ref="AK555:AL555"/>
    <mergeCell ref="AK554:AL554"/>
    <mergeCell ref="AK557:AL557"/>
    <mergeCell ref="AG555:AH555"/>
    <mergeCell ref="AC555:AD555"/>
    <mergeCell ref="AK558:AL558"/>
    <mergeCell ref="AG557:AH557"/>
    <mergeCell ref="M561:N561"/>
    <mergeCell ref="AB629:AF629"/>
    <mergeCell ref="AC553:AD553"/>
    <mergeCell ref="W629:AA629"/>
    <mergeCell ref="W583:AK583"/>
    <mergeCell ref="Y597:Z597"/>
    <mergeCell ref="AG554:AH554"/>
    <mergeCell ref="AG571:AH571"/>
    <mergeCell ref="AK559:AL559"/>
    <mergeCell ref="AG629:AK629"/>
    <mergeCell ref="W617:AK617"/>
    <mergeCell ref="AG560:AH560"/>
    <mergeCell ref="M570:N570"/>
    <mergeCell ref="AG564:AH564"/>
    <mergeCell ref="AC563:AD563"/>
    <mergeCell ref="AG561:AH561"/>
    <mergeCell ref="Y560:Z560"/>
    <mergeCell ref="Q560:R560"/>
    <mergeCell ref="AG570:AH570"/>
    <mergeCell ref="F569:L569"/>
    <mergeCell ref="AK561:AL561"/>
    <mergeCell ref="I570:L570"/>
    <mergeCell ref="AC569:AD569"/>
    <mergeCell ref="Y569:Z569"/>
    <mergeCell ref="Q561:R561"/>
    <mergeCell ref="AG563:AH563"/>
    <mergeCell ref="F563:L564"/>
    <mergeCell ref="U562:V562"/>
    <mergeCell ref="Y570:Z570"/>
    <mergeCell ref="F421:I421"/>
    <mergeCell ref="F433:I433"/>
    <mergeCell ref="J422:V422"/>
    <mergeCell ref="F430:I430"/>
    <mergeCell ref="F429:I429"/>
    <mergeCell ref="F422:I422"/>
    <mergeCell ref="T427:AJ427"/>
    <mergeCell ref="J429:V429"/>
    <mergeCell ref="F428:I428"/>
    <mergeCell ref="W422:AK422"/>
    <mergeCell ref="AK560:AL560"/>
    <mergeCell ref="F567:L568"/>
    <mergeCell ref="AK563:AL563"/>
    <mergeCell ref="AK569:AL569"/>
    <mergeCell ref="AK570:AL570"/>
    <mergeCell ref="Q570:R570"/>
    <mergeCell ref="U570:V570"/>
    <mergeCell ref="F559:L560"/>
    <mergeCell ref="M562:N562"/>
    <mergeCell ref="F561:L562"/>
    <mergeCell ref="AK571:AL571"/>
    <mergeCell ref="AK568:AL568"/>
    <mergeCell ref="AC560:AD560"/>
    <mergeCell ref="AC559:AD559"/>
    <mergeCell ref="AC570:AD570"/>
    <mergeCell ref="U569:V569"/>
    <mergeCell ref="AK567:AL567"/>
    <mergeCell ref="U560:V560"/>
    <mergeCell ref="AK562:AL562"/>
    <mergeCell ref="AC571:AD571"/>
    <mergeCell ref="W535:X535"/>
    <mergeCell ref="U556:V556"/>
    <mergeCell ref="AC556:AD556"/>
    <mergeCell ref="U561:V561"/>
    <mergeCell ref="U563:V563"/>
    <mergeCell ref="Y556:Z556"/>
    <mergeCell ref="Y558:Z558"/>
    <mergeCell ref="AC558:AD558"/>
    <mergeCell ref="AC544:AD544"/>
    <mergeCell ref="U555:V555"/>
    <mergeCell ref="Y551:Z551"/>
    <mergeCell ref="AC554:AD554"/>
    <mergeCell ref="Y534:Z534"/>
    <mergeCell ref="U544:V544"/>
    <mergeCell ref="Y543:Z543"/>
    <mergeCell ref="AC535:AD535"/>
    <mergeCell ref="Y542:AB542"/>
    <mergeCell ref="AC542:AF542"/>
    <mergeCell ref="Y544:Z544"/>
    <mergeCell ref="G527:L527"/>
    <mergeCell ref="H533:L533"/>
    <mergeCell ref="F543:L544"/>
    <mergeCell ref="G476:L476"/>
    <mergeCell ref="Q482:S482"/>
    <mergeCell ref="G479:L479"/>
    <mergeCell ref="G481:G484"/>
    <mergeCell ref="Q480:S480"/>
    <mergeCell ref="F516:I516"/>
    <mergeCell ref="G480:L480"/>
    <mergeCell ref="G529:L529"/>
    <mergeCell ref="H531:L531"/>
    <mergeCell ref="U529:V529"/>
    <mergeCell ref="Q528:R528"/>
    <mergeCell ref="Q531:R531"/>
    <mergeCell ref="S531:T531"/>
    <mergeCell ref="H530:L530"/>
    <mergeCell ref="W527:X527"/>
    <mergeCell ref="U527:V527"/>
    <mergeCell ref="AA528:AB528"/>
    <mergeCell ref="Y535:Z535"/>
    <mergeCell ref="O528:P528"/>
    <mergeCell ref="O527:P527"/>
    <mergeCell ref="W534:X534"/>
    <mergeCell ref="S530:T530"/>
    <mergeCell ref="W533:X533"/>
    <mergeCell ref="W529:X529"/>
    <mergeCell ref="U506:V506"/>
    <mergeCell ref="W506:X506"/>
    <mergeCell ref="AG506:AH506"/>
    <mergeCell ref="Y524:AB524"/>
    <mergeCell ref="W525:X525"/>
    <mergeCell ref="W518:AK518"/>
    <mergeCell ref="AI506:AJ506"/>
    <mergeCell ref="W513:AK513"/>
    <mergeCell ref="AG524:AJ524"/>
    <mergeCell ref="Y525:Z525"/>
    <mergeCell ref="W526:X526"/>
    <mergeCell ref="AG527:AH527"/>
    <mergeCell ref="S525:T525"/>
    <mergeCell ref="J518:V518"/>
    <mergeCell ref="AA525:AB525"/>
    <mergeCell ref="Y530:Z530"/>
    <mergeCell ref="U528:V528"/>
    <mergeCell ref="U530:V530"/>
    <mergeCell ref="U525:V525"/>
    <mergeCell ref="Y526:Z526"/>
    <mergeCell ref="Y528:Z528"/>
    <mergeCell ref="Y552:Z552"/>
    <mergeCell ref="U532:V532"/>
    <mergeCell ref="Q541:AJ541"/>
    <mergeCell ref="Y545:Z545"/>
    <mergeCell ref="Q532:R532"/>
    <mergeCell ref="U531:V531"/>
    <mergeCell ref="AA535:AB535"/>
    <mergeCell ref="U551:V551"/>
    <mergeCell ref="AC545:AD545"/>
    <mergeCell ref="M545:N545"/>
    <mergeCell ref="M543:N543"/>
    <mergeCell ref="M544:N544"/>
    <mergeCell ref="U526:V526"/>
    <mergeCell ref="M529:N529"/>
    <mergeCell ref="O531:P531"/>
    <mergeCell ref="M531:N531"/>
    <mergeCell ref="O533:P533"/>
    <mergeCell ref="U545:V545"/>
    <mergeCell ref="U533:V533"/>
    <mergeCell ref="Q545:R545"/>
    <mergeCell ref="W530:X530"/>
    <mergeCell ref="U535:V535"/>
    <mergeCell ref="S533:T533"/>
    <mergeCell ref="S534:T534"/>
    <mergeCell ref="U534:V534"/>
    <mergeCell ref="U543:V543"/>
    <mergeCell ref="F557:L558"/>
    <mergeCell ref="F553:L554"/>
    <mergeCell ref="M558:N558"/>
    <mergeCell ref="Q557:R557"/>
    <mergeCell ref="Q551:R551"/>
    <mergeCell ref="M553:N553"/>
    <mergeCell ref="Q554:R554"/>
    <mergeCell ref="Q552:R552"/>
    <mergeCell ref="Q553:R553"/>
    <mergeCell ref="M551:N551"/>
    <mergeCell ref="M554:N554"/>
    <mergeCell ref="S532:T532"/>
    <mergeCell ref="F541:L542"/>
    <mergeCell ref="S529:T529"/>
    <mergeCell ref="U552:V552"/>
    <mergeCell ref="Q544:R544"/>
    <mergeCell ref="S535:T535"/>
    <mergeCell ref="U542:X542"/>
    <mergeCell ref="W532:X532"/>
    <mergeCell ref="F545:L546"/>
    <mergeCell ref="F517:I517"/>
    <mergeCell ref="G498:L498"/>
    <mergeCell ref="M533:N533"/>
    <mergeCell ref="O499:P499"/>
    <mergeCell ref="G526:L526"/>
    <mergeCell ref="F518:I518"/>
    <mergeCell ref="F528:F534"/>
    <mergeCell ref="M500:N500"/>
    <mergeCell ref="M502:N502"/>
    <mergeCell ref="J513:V513"/>
    <mergeCell ref="F551:L552"/>
    <mergeCell ref="F525:F527"/>
    <mergeCell ref="O526:P526"/>
    <mergeCell ref="G525:L525"/>
    <mergeCell ref="M525:N525"/>
    <mergeCell ref="M535:N535"/>
    <mergeCell ref="M552:N552"/>
    <mergeCell ref="G528:L528"/>
    <mergeCell ref="M530:N530"/>
    <mergeCell ref="M541:P542"/>
    <mergeCell ref="F629:L629"/>
    <mergeCell ref="F615:I615"/>
    <mergeCell ref="M557:N557"/>
    <mergeCell ref="R629:V629"/>
    <mergeCell ref="F605:L605"/>
    <mergeCell ref="U604:V604"/>
    <mergeCell ref="F621:I621"/>
    <mergeCell ref="U557:V557"/>
    <mergeCell ref="M559:N559"/>
    <mergeCell ref="Q558:R558"/>
    <mergeCell ref="U554:V554"/>
    <mergeCell ref="M597:N597"/>
    <mergeCell ref="Q556:R556"/>
    <mergeCell ref="Q559:R559"/>
    <mergeCell ref="F555:L556"/>
    <mergeCell ref="U594:V594"/>
    <mergeCell ref="M560:N560"/>
    <mergeCell ref="M555:N555"/>
    <mergeCell ref="M556:N556"/>
    <mergeCell ref="Q555:R555"/>
    <mergeCell ref="M546:N546"/>
    <mergeCell ref="F495:F497"/>
    <mergeCell ref="G499:L499"/>
    <mergeCell ref="Q499:R499"/>
    <mergeCell ref="Q527:R527"/>
    <mergeCell ref="G496:L496"/>
    <mergeCell ref="G495:L495"/>
    <mergeCell ref="M524:P524"/>
    <mergeCell ref="F524:L524"/>
    <mergeCell ref="F514:I514"/>
    <mergeCell ref="M504:N504"/>
    <mergeCell ref="Q505:R505"/>
    <mergeCell ref="Q524:T524"/>
    <mergeCell ref="Q542:T542"/>
    <mergeCell ref="Q543:R543"/>
    <mergeCell ref="O535:P535"/>
    <mergeCell ref="O506:P506"/>
    <mergeCell ref="O529:P529"/>
    <mergeCell ref="O530:P530"/>
    <mergeCell ref="M506:N506"/>
    <mergeCell ref="M503:N503"/>
    <mergeCell ref="M501:N501"/>
    <mergeCell ref="O500:P500"/>
    <mergeCell ref="U524:X524"/>
    <mergeCell ref="J514:V514"/>
    <mergeCell ref="F513:I513"/>
    <mergeCell ref="H502:L502"/>
    <mergeCell ref="Q501:R501"/>
    <mergeCell ref="S504:T504"/>
    <mergeCell ref="G500:G503"/>
    <mergeCell ref="W499:X499"/>
    <mergeCell ref="W500:X500"/>
    <mergeCell ref="U496:V496"/>
    <mergeCell ref="U498:V498"/>
    <mergeCell ref="H503:L503"/>
    <mergeCell ref="H501:L501"/>
    <mergeCell ref="M498:N498"/>
    <mergeCell ref="S502:T502"/>
    <mergeCell ref="S500:T500"/>
    <mergeCell ref="O498:P498"/>
    <mergeCell ref="G497:L497"/>
    <mergeCell ref="Q503:R503"/>
    <mergeCell ref="G530:G533"/>
    <mergeCell ref="Q530:R530"/>
    <mergeCell ref="F515:I515"/>
    <mergeCell ref="O534:P534"/>
    <mergeCell ref="Q525:R525"/>
    <mergeCell ref="M532:N532"/>
    <mergeCell ref="M528:N528"/>
    <mergeCell ref="O525:P525"/>
    <mergeCell ref="G534:L534"/>
    <mergeCell ref="Q529:R529"/>
    <mergeCell ref="U500:V500"/>
    <mergeCell ref="S503:T503"/>
    <mergeCell ref="J516:V516"/>
    <mergeCell ref="H532:L532"/>
    <mergeCell ref="F512:I512"/>
    <mergeCell ref="F498:F504"/>
    <mergeCell ref="S499:T499"/>
    <mergeCell ref="H500:L500"/>
    <mergeCell ref="M534:N534"/>
    <mergeCell ref="S526:T526"/>
    <mergeCell ref="M497:N497"/>
    <mergeCell ref="Y495:Z495"/>
    <mergeCell ref="Q498:R498"/>
    <mergeCell ref="Q534:R534"/>
    <mergeCell ref="Q533:R533"/>
    <mergeCell ref="S495:T495"/>
    <mergeCell ref="Y500:Z500"/>
    <mergeCell ref="U497:V497"/>
    <mergeCell ref="S497:T497"/>
    <mergeCell ref="S498:T498"/>
    <mergeCell ref="U494:X494"/>
    <mergeCell ref="W459:AK459"/>
    <mergeCell ref="W457:AK457"/>
    <mergeCell ref="AE468:AK468"/>
    <mergeCell ref="AG478:AI478"/>
    <mergeCell ref="AG480:AI480"/>
    <mergeCell ref="AC476:AE476"/>
    <mergeCell ref="AG482:AI482"/>
    <mergeCell ref="W431:AK431"/>
    <mergeCell ref="W456:AK456"/>
    <mergeCell ref="W433:AK433"/>
    <mergeCell ref="W455:AK455"/>
    <mergeCell ref="W444:AK444"/>
    <mergeCell ref="W446:AK446"/>
    <mergeCell ref="W447:AK447"/>
    <mergeCell ref="W445:AK445"/>
    <mergeCell ref="W443:AK443"/>
    <mergeCell ref="J453:AK453"/>
    <mergeCell ref="W417:AK417"/>
    <mergeCell ref="W434:AK434"/>
    <mergeCell ref="W430:AK430"/>
    <mergeCell ref="J442:AK442"/>
    <mergeCell ref="W421:AK421"/>
    <mergeCell ref="J432:V432"/>
    <mergeCell ref="J428:AK428"/>
    <mergeCell ref="W429:AK429"/>
    <mergeCell ref="W432:AK432"/>
    <mergeCell ref="J430:V430"/>
    <mergeCell ref="W418:AK418"/>
    <mergeCell ref="W465:AD465"/>
    <mergeCell ref="AE466:AK466"/>
    <mergeCell ref="J455:V455"/>
    <mergeCell ref="J457:V457"/>
    <mergeCell ref="J454:V454"/>
    <mergeCell ref="W448:AK448"/>
    <mergeCell ref="W420:AK420"/>
    <mergeCell ref="J445:V445"/>
    <mergeCell ref="J446:V446"/>
    <mergeCell ref="AC478:AE478"/>
    <mergeCell ref="Y482:AA482"/>
    <mergeCell ref="Y479:AA479"/>
    <mergeCell ref="Y478:AA478"/>
    <mergeCell ref="U479:W479"/>
    <mergeCell ref="U478:W478"/>
    <mergeCell ref="F72:N72"/>
    <mergeCell ref="W454:AK454"/>
    <mergeCell ref="G478:L478"/>
    <mergeCell ref="M477:O477"/>
    <mergeCell ref="H481:L481"/>
    <mergeCell ref="F443:I443"/>
    <mergeCell ref="F466:L466"/>
    <mergeCell ref="M467:V467"/>
    <mergeCell ref="F444:I444"/>
    <mergeCell ref="AG475:AJ475"/>
    <mergeCell ref="AG481:AI481"/>
    <mergeCell ref="U476:W476"/>
    <mergeCell ref="W467:AD467"/>
    <mergeCell ref="W466:AD466"/>
    <mergeCell ref="AC477:AE477"/>
    <mergeCell ref="U475:X475"/>
    <mergeCell ref="M468:V468"/>
    <mergeCell ref="Q479:S479"/>
    <mergeCell ref="Y475:AB475"/>
    <mergeCell ref="AG477:AI477"/>
    <mergeCell ref="H482:L482"/>
    <mergeCell ref="F494:L494"/>
    <mergeCell ref="Y477:AA477"/>
    <mergeCell ref="Q477:S477"/>
    <mergeCell ref="M481:O481"/>
    <mergeCell ref="M480:O480"/>
    <mergeCell ref="Q481:S481"/>
    <mergeCell ref="Q494:T494"/>
    <mergeCell ref="M485:O485"/>
    <mergeCell ref="Y483:AA483"/>
    <mergeCell ref="H483:L483"/>
    <mergeCell ref="Q495:R495"/>
    <mergeCell ref="M486:O486"/>
    <mergeCell ref="M495:N495"/>
    <mergeCell ref="M494:P494"/>
    <mergeCell ref="Q487:T487"/>
    <mergeCell ref="Q485:S485"/>
    <mergeCell ref="Q483:S483"/>
    <mergeCell ref="H484:L484"/>
    <mergeCell ref="G485:L485"/>
    <mergeCell ref="U483:W483"/>
    <mergeCell ref="AC483:AE483"/>
    <mergeCell ref="AG486:AI486"/>
    <mergeCell ref="AE496:AF496"/>
    <mergeCell ref="AI495:AJ495"/>
    <mergeCell ref="AI496:AJ496"/>
    <mergeCell ref="AE495:AF495"/>
    <mergeCell ref="W495:X495"/>
    <mergeCell ref="U485:W485"/>
    <mergeCell ref="W496:X496"/>
    <mergeCell ref="M475:P475"/>
    <mergeCell ref="G470:AL472"/>
    <mergeCell ref="AC475:AF475"/>
    <mergeCell ref="J459:V459"/>
    <mergeCell ref="AE467:AK467"/>
    <mergeCell ref="F475:L475"/>
    <mergeCell ref="AE465:AK465"/>
    <mergeCell ref="W468:AD468"/>
    <mergeCell ref="Q475:T475"/>
    <mergeCell ref="T464:AJ464"/>
    <mergeCell ref="M478:O478"/>
    <mergeCell ref="F467:L467"/>
    <mergeCell ref="J448:V448"/>
    <mergeCell ref="F455:I455"/>
    <mergeCell ref="M476:O476"/>
    <mergeCell ref="J458:V458"/>
    <mergeCell ref="F458:I458"/>
    <mergeCell ref="F465:L465"/>
    <mergeCell ref="M465:V465"/>
    <mergeCell ref="F459:I459"/>
    <mergeCell ref="Q476:S476"/>
    <mergeCell ref="Y476:AA476"/>
    <mergeCell ref="U286:AK286"/>
    <mergeCell ref="F410:I410"/>
    <mergeCell ref="F286:M286"/>
    <mergeCell ref="F461:AL462"/>
    <mergeCell ref="F454:I454"/>
    <mergeCell ref="F456:I456"/>
    <mergeCell ref="F457:I457"/>
    <mergeCell ref="F416:I416"/>
    <mergeCell ref="J408:V408"/>
    <mergeCell ref="J405:V405"/>
    <mergeCell ref="AJ316:AK316"/>
    <mergeCell ref="AC342:AD342"/>
    <mergeCell ref="F376:AL377"/>
    <mergeCell ref="F388:AL389"/>
    <mergeCell ref="G361:AL363"/>
    <mergeCell ref="F392:I392"/>
    <mergeCell ref="F396:I396"/>
    <mergeCell ref="F397:I397"/>
    <mergeCell ref="J416:AK416"/>
    <mergeCell ref="AG194:AJ194"/>
    <mergeCell ref="AB203:AF203"/>
    <mergeCell ref="G205:AL207"/>
    <mergeCell ref="AG203:AJ203"/>
    <mergeCell ref="T313:U313"/>
    <mergeCell ref="M275:AK275"/>
    <mergeCell ref="N290:R290"/>
    <mergeCell ref="F288:H289"/>
    <mergeCell ref="M274:AK274"/>
    <mergeCell ref="F190:G201"/>
    <mergeCell ref="AB202:AF202"/>
    <mergeCell ref="S192:X192"/>
    <mergeCell ref="S190:X190"/>
    <mergeCell ref="AB195:AF195"/>
    <mergeCell ref="S191:X191"/>
    <mergeCell ref="AB190:AF190"/>
    <mergeCell ref="S194:X194"/>
    <mergeCell ref="AB193:AF193"/>
    <mergeCell ref="AB194:AF194"/>
    <mergeCell ref="AB196:AF196"/>
    <mergeCell ref="AG525:AH525"/>
    <mergeCell ref="W515:AK515"/>
    <mergeCell ref="F203:R203"/>
    <mergeCell ref="N222:O222"/>
    <mergeCell ref="R222:S222"/>
    <mergeCell ref="S203:X203"/>
    <mergeCell ref="F476:F478"/>
    <mergeCell ref="AJ313:AK313"/>
    <mergeCell ref="AH313:AI313"/>
    <mergeCell ref="U487:X487"/>
    <mergeCell ref="J443:V443"/>
    <mergeCell ref="F447:I447"/>
    <mergeCell ref="F448:I448"/>
    <mergeCell ref="J444:V444"/>
    <mergeCell ref="F418:I418"/>
    <mergeCell ref="F468:L468"/>
    <mergeCell ref="F446:I446"/>
    <mergeCell ref="F453:I453"/>
    <mergeCell ref="M466:V466"/>
    <mergeCell ref="J447:V447"/>
    <mergeCell ref="F381:I381"/>
    <mergeCell ref="F386:I386"/>
    <mergeCell ref="W405:AK405"/>
    <mergeCell ref="F315:Q315"/>
    <mergeCell ref="F316:Q316"/>
    <mergeCell ref="J332:L332"/>
    <mergeCell ref="J381:V381"/>
    <mergeCell ref="W385:AK385"/>
    <mergeCell ref="J385:V385"/>
    <mergeCell ref="M572:N572"/>
    <mergeCell ref="M479:O479"/>
    <mergeCell ref="J434:V434"/>
    <mergeCell ref="J433:V433"/>
    <mergeCell ref="G504:L504"/>
    <mergeCell ref="Q478:S478"/>
    <mergeCell ref="F489:AK491"/>
    <mergeCell ref="F445:I445"/>
    <mergeCell ref="AK505:AN505"/>
    <mergeCell ref="AK486:AN486"/>
    <mergeCell ref="AB630:AF632"/>
    <mergeCell ref="AG605:AH605"/>
    <mergeCell ref="AK605:AL605"/>
    <mergeCell ref="U605:V605"/>
    <mergeCell ref="AC594:AD594"/>
    <mergeCell ref="U606:V606"/>
    <mergeCell ref="Y605:Z605"/>
    <mergeCell ref="AG606:AH606"/>
    <mergeCell ref="AC605:AD605"/>
    <mergeCell ref="AC606:AD606"/>
    <mergeCell ref="M629:Q629"/>
    <mergeCell ref="M605:N605"/>
    <mergeCell ref="Y606:Z606"/>
    <mergeCell ref="F648:L650"/>
    <mergeCell ref="M648:Q648"/>
    <mergeCell ref="M606:N606"/>
    <mergeCell ref="F617:I617"/>
    <mergeCell ref="J617:V617"/>
    <mergeCell ref="R632:T632"/>
    <mergeCell ref="F645:L647"/>
    <mergeCell ref="J582:V582"/>
    <mergeCell ref="M568:N568"/>
    <mergeCell ref="M496:N496"/>
    <mergeCell ref="O497:P497"/>
    <mergeCell ref="Q497:R497"/>
    <mergeCell ref="Q500:R500"/>
    <mergeCell ref="O502:P502"/>
    <mergeCell ref="M567:N567"/>
    <mergeCell ref="Q535:R535"/>
    <mergeCell ref="O532:P532"/>
    <mergeCell ref="F630:L632"/>
    <mergeCell ref="F633:L635"/>
    <mergeCell ref="R630:T630"/>
    <mergeCell ref="M630:Q630"/>
    <mergeCell ref="W645:AA647"/>
    <mergeCell ref="R642:T642"/>
    <mergeCell ref="R643:T643"/>
    <mergeCell ref="U639:V641"/>
    <mergeCell ref="U630:V632"/>
    <mergeCell ref="R631:T631"/>
    <mergeCell ref="AB639:AF641"/>
    <mergeCell ref="F642:L644"/>
    <mergeCell ref="U642:V644"/>
    <mergeCell ref="W642:AA644"/>
    <mergeCell ref="AB642:AF644"/>
    <mergeCell ref="R639:T639"/>
    <mergeCell ref="M639:Q639"/>
    <mergeCell ref="F639:L641"/>
    <mergeCell ref="M640:Q640"/>
    <mergeCell ref="M641:Q641"/>
    <mergeCell ref="AB633:AF635"/>
    <mergeCell ref="M632:Q632"/>
    <mergeCell ref="M631:Q631"/>
    <mergeCell ref="M634:Q634"/>
    <mergeCell ref="R635:T635"/>
    <mergeCell ref="R633:T633"/>
    <mergeCell ref="R634:T634"/>
    <mergeCell ref="W630:AA632"/>
    <mergeCell ref="M633:Q633"/>
    <mergeCell ref="M635:Q635"/>
    <mergeCell ref="W648:AA650"/>
    <mergeCell ref="U633:V635"/>
    <mergeCell ref="W633:AA635"/>
    <mergeCell ref="R640:T640"/>
    <mergeCell ref="U648:V650"/>
    <mergeCell ref="R644:T644"/>
    <mergeCell ref="W639:AA641"/>
    <mergeCell ref="R645:T645"/>
    <mergeCell ref="R648:T648"/>
    <mergeCell ref="R646:T646"/>
    <mergeCell ref="M661:Q661"/>
    <mergeCell ref="M662:Q662"/>
    <mergeCell ref="R663:T663"/>
    <mergeCell ref="R661:T661"/>
    <mergeCell ref="F661:L663"/>
    <mergeCell ref="W661:AA663"/>
    <mergeCell ref="U661:V663"/>
    <mergeCell ref="AB645:AF647"/>
    <mergeCell ref="M646:Q646"/>
    <mergeCell ref="M647:Q647"/>
    <mergeCell ref="R647:T647"/>
    <mergeCell ref="R641:T641"/>
    <mergeCell ref="M645:Q645"/>
    <mergeCell ref="M642:Q642"/>
    <mergeCell ref="M644:Q644"/>
    <mergeCell ref="U645:V647"/>
    <mergeCell ref="M643:Q643"/>
    <mergeCell ref="AB648:AF650"/>
    <mergeCell ref="M649:Q649"/>
    <mergeCell ref="R649:T649"/>
    <mergeCell ref="M650:Q650"/>
    <mergeCell ref="R650:T650"/>
    <mergeCell ref="R674:T674"/>
    <mergeCell ref="AB670:AF672"/>
    <mergeCell ref="M671:Q671"/>
    <mergeCell ref="R671:T671"/>
    <mergeCell ref="M672:Q672"/>
    <mergeCell ref="M668:Q668"/>
    <mergeCell ref="AG667:AK669"/>
    <mergeCell ref="F673:L674"/>
    <mergeCell ref="M673:Q674"/>
    <mergeCell ref="R673:T673"/>
    <mergeCell ref="U673:V674"/>
    <mergeCell ref="W673:AA674"/>
    <mergeCell ref="AB673:AF674"/>
    <mergeCell ref="AG673:AK674"/>
    <mergeCell ref="R672:T672"/>
    <mergeCell ref="F670:L672"/>
    <mergeCell ref="M670:Q670"/>
    <mergeCell ref="R670:T670"/>
    <mergeCell ref="U670:V672"/>
    <mergeCell ref="W670:AA672"/>
    <mergeCell ref="F667:L669"/>
    <mergeCell ref="M667:Q667"/>
    <mergeCell ref="R667:T667"/>
    <mergeCell ref="U667:V669"/>
    <mergeCell ref="W667:AA669"/>
    <mergeCell ref="AG670:AK672"/>
    <mergeCell ref="R668:T668"/>
    <mergeCell ref="M669:Q669"/>
    <mergeCell ref="R669:T669"/>
    <mergeCell ref="AB667:AF669"/>
    <mergeCell ref="AG630:AK632"/>
    <mergeCell ref="AG633:AK635"/>
    <mergeCell ref="AG639:AK641"/>
    <mergeCell ref="AG642:AK644"/>
    <mergeCell ref="AG645:AK647"/>
    <mergeCell ref="AG651:AK652"/>
    <mergeCell ref="G654:AL656"/>
    <mergeCell ref="R662:T662"/>
    <mergeCell ref="AG660:AK660"/>
    <mergeCell ref="AG661:AK663"/>
    <mergeCell ref="F651:L652"/>
    <mergeCell ref="F660:L660"/>
    <mergeCell ref="M651:Q652"/>
    <mergeCell ref="M660:Q660"/>
    <mergeCell ref="M663:Q663"/>
    <mergeCell ref="AG664:AK666"/>
    <mergeCell ref="F664:L666"/>
    <mergeCell ref="M664:Q664"/>
    <mergeCell ref="U664:V666"/>
    <mergeCell ref="W664:AA666"/>
    <mergeCell ref="AB664:AF666"/>
    <mergeCell ref="M665:Q665"/>
    <mergeCell ref="R665:T665"/>
    <mergeCell ref="M666:Q666"/>
    <mergeCell ref="R666:T666"/>
    <mergeCell ref="R664:T664"/>
    <mergeCell ref="W651:AA652"/>
    <mergeCell ref="AB651:AF652"/>
    <mergeCell ref="R652:T652"/>
    <mergeCell ref="W660:AA660"/>
    <mergeCell ref="AB660:AF660"/>
    <mergeCell ref="R651:T651"/>
    <mergeCell ref="U651:V652"/>
    <mergeCell ref="R660:V660"/>
    <mergeCell ref="AB661:AF663"/>
    <mergeCell ref="AW248:AY248"/>
    <mergeCell ref="AP244:AV244"/>
    <mergeCell ref="AW244:AY244"/>
    <mergeCell ref="AP245:AV245"/>
    <mergeCell ref="AW245:AY245"/>
    <mergeCell ref="AP246:AV246"/>
    <mergeCell ref="AW246:AY246"/>
    <mergeCell ref="AP248:AV248"/>
    <mergeCell ref="AG648:AK650"/>
    <mergeCell ref="AW92:AY92"/>
    <mergeCell ref="AP93:AV93"/>
    <mergeCell ref="AW93:AY93"/>
    <mergeCell ref="AP243:AV243"/>
    <mergeCell ref="AW243:AY243"/>
    <mergeCell ref="AP247:AV247"/>
    <mergeCell ref="AW247:AY247"/>
    <mergeCell ref="AP92:AV92"/>
    <mergeCell ref="V313:AG313"/>
    <mergeCell ref="AP89:AV89"/>
    <mergeCell ref="AW89:AY89"/>
    <mergeCell ref="AP90:AV90"/>
    <mergeCell ref="AW90:AY90"/>
    <mergeCell ref="AP91:AV91"/>
    <mergeCell ref="AW91:AY91"/>
    <mergeCell ref="F122:L122"/>
    <mergeCell ref="F487:L487"/>
    <mergeCell ref="M487:P487"/>
    <mergeCell ref="J407:V407"/>
    <mergeCell ref="J456:V456"/>
    <mergeCell ref="L137:AJ137"/>
    <mergeCell ref="O133:P133"/>
    <mergeCell ref="J431:V431"/>
    <mergeCell ref="F434:I434"/>
    <mergeCell ref="F442:I442"/>
    <mergeCell ref="V107:X107"/>
    <mergeCell ref="Y107:AA107"/>
    <mergeCell ref="AB107:AK107"/>
    <mergeCell ref="S199:X199"/>
    <mergeCell ref="Y487:AB487"/>
    <mergeCell ref="AC487:AF487"/>
    <mergeCell ref="O301:AK301"/>
    <mergeCell ref="F304:AK305"/>
    <mergeCell ref="AK342:AL342"/>
    <mergeCell ref="F431:I431"/>
    <mergeCell ref="F73:N73"/>
    <mergeCell ref="O73:U73"/>
    <mergeCell ref="G28:O29"/>
    <mergeCell ref="P28:AK29"/>
    <mergeCell ref="F28:F29"/>
    <mergeCell ref="G31:AL31"/>
    <mergeCell ref="G32:AL32"/>
    <mergeCell ref="T47:U47"/>
    <mergeCell ref="T50:U50"/>
    <mergeCell ref="V71:AK71"/>
    <mergeCell ref="M119:T119"/>
    <mergeCell ref="V112:Y112"/>
    <mergeCell ref="G33:AM33"/>
    <mergeCell ref="G34:AM34"/>
    <mergeCell ref="G36:Q36"/>
    <mergeCell ref="F106:J106"/>
    <mergeCell ref="K106:U106"/>
    <mergeCell ref="V106:X106"/>
    <mergeCell ref="Y106:AA106"/>
    <mergeCell ref="AB106:AK106"/>
    <mergeCell ref="F212:F213"/>
    <mergeCell ref="G212:M213"/>
    <mergeCell ref="N212:U213"/>
    <mergeCell ref="V212:Z213"/>
    <mergeCell ref="AA212:AL213"/>
    <mergeCell ref="F214:F219"/>
    <mergeCell ref="G216:M217"/>
    <mergeCell ref="G218:M219"/>
    <mergeCell ref="G215:M215"/>
    <mergeCell ref="V218:X219"/>
    <mergeCell ref="R102:U102"/>
    <mergeCell ref="V102:Y102"/>
    <mergeCell ref="Z102:AC102"/>
    <mergeCell ref="AD102:AG102"/>
    <mergeCell ref="AH102:AK102"/>
    <mergeCell ref="G165:AL171"/>
    <mergeCell ref="F103:Q104"/>
    <mergeCell ref="F108:J108"/>
    <mergeCell ref="K108:U108"/>
    <mergeCell ref="V108:X108"/>
    <mergeCell ref="G114:AM116"/>
    <mergeCell ref="R103:U104"/>
    <mergeCell ref="V103:Y104"/>
    <mergeCell ref="Z103:AC104"/>
    <mergeCell ref="AD103:AG104"/>
    <mergeCell ref="AH103:AK104"/>
    <mergeCell ref="Y108:AA108"/>
    <mergeCell ref="AB108:AK108"/>
    <mergeCell ref="F107:J107"/>
    <mergeCell ref="K107:U107"/>
    <mergeCell ref="N218:O219"/>
    <mergeCell ref="P216:Q217"/>
    <mergeCell ref="P218:Q219"/>
    <mergeCell ref="F314:Q314"/>
    <mergeCell ref="F313:Q313"/>
    <mergeCell ref="R313:S313"/>
    <mergeCell ref="G220:M220"/>
    <mergeCell ref="F290:M290"/>
    <mergeCell ref="F245:Q245"/>
    <mergeCell ref="F244:Q244"/>
    <mergeCell ref="AA216:AL217"/>
    <mergeCell ref="AA218:AL219"/>
    <mergeCell ref="V230:X230"/>
    <mergeCell ref="N230:O230"/>
    <mergeCell ref="R230:S230"/>
    <mergeCell ref="R216:S217"/>
    <mergeCell ref="R218:S219"/>
    <mergeCell ref="T216:U217"/>
    <mergeCell ref="T218:U219"/>
    <mergeCell ref="V216:X217"/>
    <mergeCell ref="F248:Q248"/>
    <mergeCell ref="F247:Q247"/>
    <mergeCell ref="F246:Q246"/>
    <mergeCell ref="F240:Q240"/>
    <mergeCell ref="F239:Q239"/>
    <mergeCell ref="F238:Q238"/>
    <mergeCell ref="F237:Q237"/>
    <mergeCell ref="Y216:Z217"/>
    <mergeCell ref="Y218:Z219"/>
    <mergeCell ref="F243:Q243"/>
    <mergeCell ref="F242:Q242"/>
    <mergeCell ref="F241:Q241"/>
    <mergeCell ref="G232:AM233"/>
    <mergeCell ref="V243:AK243"/>
    <mergeCell ref="G228:M228"/>
    <mergeCell ref="N228:O228"/>
    <mergeCell ref="V246:AK246"/>
    <mergeCell ref="V247:AK247"/>
    <mergeCell ref="V248:AK248"/>
    <mergeCell ref="V238:AK238"/>
    <mergeCell ref="V239:AK239"/>
    <mergeCell ref="V240:AK240"/>
    <mergeCell ref="V241:AK241"/>
    <mergeCell ref="V242:AK242"/>
    <mergeCell ref="V244:AK244"/>
    <mergeCell ref="V245:AK245"/>
    <mergeCell ref="V249:AK249"/>
    <mergeCell ref="V250:AK250"/>
    <mergeCell ref="G252:AL268"/>
    <mergeCell ref="F281:AK283"/>
    <mergeCell ref="F311:Q311"/>
    <mergeCell ref="F312:Q312"/>
    <mergeCell ref="V311:AG311"/>
    <mergeCell ref="V312:AG312"/>
    <mergeCell ref="F250:Q250"/>
    <mergeCell ref="J249:P249"/>
    <mergeCell ref="F398:I398"/>
    <mergeCell ref="J394:V394"/>
    <mergeCell ref="W394:AK394"/>
    <mergeCell ref="J395:V395"/>
    <mergeCell ref="W395:AK395"/>
    <mergeCell ref="J396:V396"/>
    <mergeCell ref="W396:AK396"/>
    <mergeCell ref="J397:V397"/>
    <mergeCell ref="W398:AK398"/>
    <mergeCell ref="G427:S427"/>
    <mergeCell ref="F436:AL439"/>
    <mergeCell ref="J418:V418"/>
    <mergeCell ref="J410:V410"/>
    <mergeCell ref="W406:AK406"/>
    <mergeCell ref="F405:I405"/>
    <mergeCell ref="F432:I432"/>
    <mergeCell ref="W410:AK410"/>
    <mergeCell ref="F407:I407"/>
    <mergeCell ref="W407:AK407"/>
    <mergeCell ref="AA228:AL228"/>
    <mergeCell ref="R238:T238"/>
    <mergeCell ref="R239:T239"/>
    <mergeCell ref="R240:T240"/>
    <mergeCell ref="R241:T241"/>
    <mergeCell ref="R245:T245"/>
    <mergeCell ref="V237:AK237"/>
    <mergeCell ref="R242:T242"/>
    <mergeCell ref="R243:T243"/>
    <mergeCell ref="R244:T244"/>
    <mergeCell ref="R246:T246"/>
    <mergeCell ref="R247:T247"/>
    <mergeCell ref="R248:T248"/>
    <mergeCell ref="R249:T249"/>
    <mergeCell ref="R250:T250"/>
    <mergeCell ref="D625:AD625"/>
    <mergeCell ref="S391:AI391"/>
    <mergeCell ref="F400:AL401"/>
    <mergeCell ref="F412:AL413"/>
    <mergeCell ref="F424:AL425"/>
  </mergeCells>
  <conditionalFormatting sqref="F368:AK374">
    <cfRule type="expression" priority="1" dxfId="0">
      <formula>$T$311="〇"</formula>
    </cfRule>
  </conditionalFormatting>
  <dataValidations count="16">
    <dataValidation type="list" allowBlank="1" showInputMessage="1" showErrorMessage="1" sqref="M633:M634 M645:M646 M630:M631 M639:M640 M642:M643 M648:M649 M664:M665 M661:M662 M667:M668 M670:M671 M636:M637">
      <formula1>"自己資金,市中資金,制度資金,その他"</formula1>
    </dataValidation>
    <dataValidation type="list" allowBlank="1" showInputMessage="1" showErrorMessage="1" sqref="R320:U320 S311:S312 R318:U318 AH317:AK317 AH315:AK315 AH311:AH313 T311:T316 S314:S316 AI311:AI312 R311:R316 AJ311:AJ313">
      <formula1>"○,―"</formula1>
    </dataValidation>
    <dataValidation type="list" allowBlank="1" showInputMessage="1" showErrorMessage="1" sqref="O72:O74 O79:O81 AE91">
      <formula1>"有り,無し"</formula1>
    </dataValidation>
    <dataValidation type="list" allowBlank="1" showInputMessage="1" sqref="AE90">
      <formula1>"林業"</formula1>
    </dataValidation>
    <dataValidation type="list" allowBlank="1" showInputMessage="1" sqref="K41:M41 W41:Y41">
      <formula1>"-"</formula1>
    </dataValidation>
    <dataValidation type="list" allowBlank="1" showInputMessage="1" sqref="O176:O179 AA176:AA179 O298:AK303 AE357:AE359 L357:L359 J368 W382:W386 W455:W459 W514:W518 P9:P11 J617:J621 F9:F11 J249 X72:X74 J455:J459 J580 F79:F81 AD72:AD74 L138 J444:J448 W582:W586 J582:J586 J370:J374 J380 J404 J406:J410 J416 W406:W410 J428 W418:W422 W430:W434 J418:J422 W444:W448 J512 J453 F72:F74 J514:J518 M120:M122 W370:W374 J392 J430:J434 V25 J382:J386 W617:W621">
      <formula1>"―"</formula1>
    </dataValidation>
    <dataValidation type="list" allowBlank="1" showInputMessage="1" showErrorMessage="1" sqref="M641:Q641 M663:Q663 M647:Q647 M650:Q650 M632:Q632 M644:Q644 M666:Q666 M669:Q669 M672:Q672 M635:Q635 M638:Q638">
      <formula1>"（補助・助成金等）"</formula1>
    </dataValidation>
    <dataValidation type="list" allowBlank="1" sqref="M466:AK468 F273:AK275 G318:P318 G320:P320 W315:AF315 W317:AF317 W661:AK672 U287:AK290 AG27:AJ27 X630:AA635 W630:W636 AC630:AF635 AB630:AB636 AH630:AK635 AG630:AG636 W639:AK650">
      <formula1>"―"</formula1>
    </dataValidation>
    <dataValidation type="list" allowBlank="1" showInputMessage="1" sqref="V79:AK81">
      <formula1>"―,（別添「就業規則」のとおり）,（別添「雇用契約書」のとおり）,"</formula1>
    </dataValidation>
    <dataValidation type="list" allowBlank="1" showInputMessage="1" sqref="N156:R159">
      <formula1>"(地拵え),(除間伐),(枝打ち),(病虫獣害対策),(その他)"</formula1>
    </dataValidation>
    <dataValidation type="list" allowBlank="1" showInputMessage="1" sqref="W156:X159 W161:X162">
      <formula1>"m3（,ha（,ｍ（,箇所（,式（,―（"</formula1>
    </dataValidation>
    <dataValidation allowBlank="1" showInputMessage="1" sqref="W154:W155"/>
    <dataValidation type="list" allowBlank="1" showInputMessage="1" sqref="R111:AK111">
      <formula1>"○"</formula1>
    </dataValidation>
    <dataValidation type="list" allowBlank="1" showInputMessage="1" showErrorMessage="1" sqref="F121:L122">
      <formula1>"安全衛生推進者,安全管理者,衛生管理者,総括安全衛生管理者"</formula1>
    </dataValidation>
    <dataValidation type="list" allowBlank="1" showInputMessage="1" showErrorMessage="1" sqref="F120:L120">
      <formula1>"安全衛生推進者,安全管理者,衛生管理者,総括安全衛生管理者,       "</formula1>
    </dataValidation>
    <dataValidation type="list" allowBlank="1" sqref="V567:V570 Z567:Z570 AD567:AD570 R567:R570 Q543:Q570 R543:R546 U543:U570 V543:V546 Y543:Y570 Z543:Z546 AC543:AC570 AD543:AD546 AG543:AG570 AH543:AH546 R551:R564 V551:V564 Z551:Z564 AD551:AD564 AH551:AH564 AH567:AH570">
      <formula1>"〃,更新,1,2,3,4,5,-1,-2,-3,-4,-5"</formula1>
    </dataValidation>
  </dataValidations>
  <printOptions horizontalCentered="1"/>
  <pageMargins left="0.5905511811023623" right="0.3937007874015748" top="0.5905511811023623" bottom="0.5905511811023623" header="0.31496062992125984" footer="0.31496062992125984"/>
  <pageSetup firstPageNumber="1" useFirstPageNumber="1" fitToHeight="45" horizontalDpi="600" verticalDpi="600" orientation="portrait" paperSize="9" scale="87" r:id="rId3"/>
  <headerFooter>
    <oddFooter>&amp;C&amp;P</oddFooter>
  </headerFooter>
  <rowBreaks count="14" manualBreakCount="14">
    <brk id="64" min="1" max="39" man="1"/>
    <brk id="127" min="1" max="39" man="1"/>
    <brk id="184" min="1" max="39" man="1"/>
    <brk id="233" min="1" max="39" man="1"/>
    <brk id="291" min="1" max="39" man="1"/>
    <brk id="326" min="1" max="39" man="1"/>
    <brk id="363" min="1" max="39" man="1"/>
    <brk id="401" min="1" max="39" man="1"/>
    <brk id="439" min="1" max="39" man="1"/>
    <brk id="473" min="1" max="39" man="1"/>
    <brk id="522" min="1" max="39" man="1"/>
    <brk id="577" min="1" max="39" man="1"/>
    <brk id="612" min="1" max="39" man="1"/>
    <brk id="657" min="1" max="39" man="1"/>
  </rowBreaks>
  <legacyDrawing r:id="rId2"/>
</worksheet>
</file>

<file path=xl/worksheets/sheet4.xml><?xml version="1.0" encoding="utf-8"?>
<worksheet xmlns="http://schemas.openxmlformats.org/spreadsheetml/2006/main" xmlns:r="http://schemas.openxmlformats.org/officeDocument/2006/relationships">
  <dimension ref="B2:AK43"/>
  <sheetViews>
    <sheetView view="pageBreakPreview" zoomScale="130" zoomScaleSheetLayoutView="130" workbookViewId="0" topLeftCell="A1">
      <selection activeCell="N6" sqref="N6:AJ6"/>
    </sheetView>
  </sheetViews>
  <sheetFormatPr defaultColWidth="2.28125" defaultRowHeight="15" customHeight="1"/>
  <cols>
    <col min="1" max="16384" width="2.28125" style="25" customWidth="1"/>
  </cols>
  <sheetData>
    <row r="1" s="29" customFormat="1" ht="6" customHeight="1"/>
    <row r="2" spans="2:4" s="72" customFormat="1" ht="15" customHeight="1">
      <c r="B2" s="72" t="s">
        <v>457</v>
      </c>
      <c r="D2" s="72" t="s">
        <v>9</v>
      </c>
    </row>
    <row r="3" s="29" customFormat="1" ht="6" customHeight="1"/>
    <row r="4" s="72" customFormat="1" ht="15" customHeight="1">
      <c r="C4" s="72" t="s">
        <v>10</v>
      </c>
    </row>
    <row r="5" spans="12:13" s="29" customFormat="1" ht="6" customHeight="1">
      <c r="L5" s="30"/>
      <c r="M5" s="30"/>
    </row>
    <row r="6" spans="6:37" s="13" customFormat="1" ht="22.5" customHeight="1">
      <c r="F6" s="386" t="s">
        <v>966</v>
      </c>
      <c r="G6" s="70"/>
      <c r="H6" s="70"/>
      <c r="I6" s="70"/>
      <c r="J6" s="70"/>
      <c r="K6" s="70"/>
      <c r="L6" s="71"/>
      <c r="M6" s="15"/>
      <c r="N6" s="1545">
        <f>IF('【基本情報】'!C7="","",'【基本情報】'!C7)</f>
      </c>
      <c r="O6" s="1545"/>
      <c r="P6" s="1545"/>
      <c r="Q6" s="1545"/>
      <c r="R6" s="1545"/>
      <c r="S6" s="1545"/>
      <c r="T6" s="1545"/>
      <c r="U6" s="1545"/>
      <c r="V6" s="1545"/>
      <c r="W6" s="1545"/>
      <c r="X6" s="1545"/>
      <c r="Y6" s="1545"/>
      <c r="Z6" s="1545"/>
      <c r="AA6" s="1545"/>
      <c r="AB6" s="1545"/>
      <c r="AC6" s="1545"/>
      <c r="AD6" s="1545"/>
      <c r="AE6" s="1545"/>
      <c r="AF6" s="1545"/>
      <c r="AG6" s="1545"/>
      <c r="AH6" s="1545"/>
      <c r="AI6" s="1545"/>
      <c r="AJ6" s="1545"/>
      <c r="AK6" s="71"/>
    </row>
    <row r="7" spans="6:37" s="13" customFormat="1" ht="22.5" customHeight="1">
      <c r="F7" s="386" t="s">
        <v>967</v>
      </c>
      <c r="G7" s="70"/>
      <c r="H7" s="70"/>
      <c r="I7" s="70"/>
      <c r="J7" s="70"/>
      <c r="K7" s="70"/>
      <c r="L7" s="71"/>
      <c r="M7" s="15"/>
      <c r="N7" s="1545">
        <f>IF('【基本情報】'!C6="","",'【基本情報】'!C6)</f>
      </c>
      <c r="O7" s="1545"/>
      <c r="P7" s="1545"/>
      <c r="Q7" s="1545"/>
      <c r="R7" s="1545"/>
      <c r="S7" s="1545"/>
      <c r="T7" s="1545"/>
      <c r="U7" s="1545"/>
      <c r="V7" s="1545"/>
      <c r="W7" s="1545"/>
      <c r="X7" s="1545"/>
      <c r="Y7" s="1545"/>
      <c r="Z7" s="1545"/>
      <c r="AA7" s="1545"/>
      <c r="AB7" s="1545"/>
      <c r="AC7" s="1545"/>
      <c r="AD7" s="1545"/>
      <c r="AE7" s="1545"/>
      <c r="AF7" s="1545"/>
      <c r="AG7" s="1545"/>
      <c r="AH7" s="1545"/>
      <c r="AI7" s="1545"/>
      <c r="AJ7" s="1545"/>
      <c r="AK7" s="71"/>
    </row>
    <row r="8" spans="6:37" s="13" customFormat="1" ht="22.5" customHeight="1">
      <c r="F8" s="15" t="s">
        <v>257</v>
      </c>
      <c r="G8" s="16"/>
      <c r="H8" s="16"/>
      <c r="I8" s="16"/>
      <c r="J8" s="16"/>
      <c r="K8" s="16"/>
      <c r="L8" s="17"/>
      <c r="M8" s="15"/>
      <c r="N8" s="1545">
        <f>IF('【基本情報】'!C8="","",'【基本情報】'!C8&amp;"　"&amp;'【基本情報】'!C9)</f>
      </c>
      <c r="O8" s="1545"/>
      <c r="P8" s="1545"/>
      <c r="Q8" s="1545"/>
      <c r="R8" s="1545"/>
      <c r="S8" s="1545"/>
      <c r="T8" s="1545"/>
      <c r="U8" s="1545"/>
      <c r="V8" s="1545"/>
      <c r="W8" s="1545"/>
      <c r="X8" s="1545"/>
      <c r="Y8" s="1545"/>
      <c r="Z8" s="1545"/>
      <c r="AA8" s="1545"/>
      <c r="AB8" s="1545"/>
      <c r="AC8" s="1545"/>
      <c r="AD8" s="1545"/>
      <c r="AE8" s="1545"/>
      <c r="AF8" s="1545"/>
      <c r="AG8" s="1545"/>
      <c r="AH8" s="1545"/>
      <c r="AI8" s="1545"/>
      <c r="AJ8" s="1545"/>
      <c r="AK8" s="71"/>
    </row>
    <row r="9" spans="6:37" s="13" customFormat="1" ht="22.5" customHeight="1">
      <c r="F9" s="15" t="s">
        <v>3</v>
      </c>
      <c r="G9" s="16"/>
      <c r="H9" s="16"/>
      <c r="I9" s="16"/>
      <c r="J9" s="16"/>
      <c r="K9" s="16"/>
      <c r="L9" s="17"/>
      <c r="M9" s="15"/>
      <c r="N9" s="1546">
        <f>IF('【基本情報】'!F14="","",DATEVALUE('【基本情報】'!C14&amp;'【基本情報】'!F14&amp;'【基本情報】'!H14&amp;'【基本情報】'!I14&amp;'【基本情報】'!K14&amp;'【基本情報】'!L14&amp;'【基本情報】'!N14))</f>
      </c>
      <c r="O9" s="1546"/>
      <c r="P9" s="1546"/>
      <c r="Q9" s="1546"/>
      <c r="R9" s="1546"/>
      <c r="S9" s="1546"/>
      <c r="T9" s="1546"/>
      <c r="U9" s="1546"/>
      <c r="V9" s="1546"/>
      <c r="W9" s="1546"/>
      <c r="X9" s="1546"/>
      <c r="Y9" s="1546"/>
      <c r="Z9" s="1546"/>
      <c r="AA9" s="1546"/>
      <c r="AB9" s="1546"/>
      <c r="AC9" s="1546"/>
      <c r="AD9" s="1546"/>
      <c r="AE9" s="1546"/>
      <c r="AF9" s="1546"/>
      <c r="AG9" s="1546"/>
      <c r="AH9" s="1546"/>
      <c r="AI9" s="1546"/>
      <c r="AJ9" s="1546"/>
      <c r="AK9" s="71"/>
    </row>
    <row r="10" spans="6:37" s="13" customFormat="1" ht="22.5" customHeight="1">
      <c r="F10" s="15" t="s">
        <v>4</v>
      </c>
      <c r="G10" s="16"/>
      <c r="H10" s="16"/>
      <c r="I10" s="16"/>
      <c r="J10" s="16"/>
      <c r="K10" s="16"/>
      <c r="L10" s="17"/>
      <c r="M10" s="15"/>
      <c r="N10" s="1564" t="str">
        <f>IF(OR('【基本情報】'!C17="",'【基本情報】'!C17="― "),"― ",'【基本情報】'!C17/1000)</f>
        <v>― </v>
      </c>
      <c r="O10" s="1564"/>
      <c r="P10" s="1564"/>
      <c r="Q10" s="70" t="s">
        <v>850</v>
      </c>
      <c r="R10" s="70"/>
      <c r="S10" s="70"/>
      <c r="T10" s="70"/>
      <c r="U10" s="70"/>
      <c r="V10" s="70"/>
      <c r="W10" s="70"/>
      <c r="X10" s="70"/>
      <c r="Y10" s="70"/>
      <c r="Z10" s="70"/>
      <c r="AA10" s="70"/>
      <c r="AB10" s="70"/>
      <c r="AC10" s="70"/>
      <c r="AD10" s="70"/>
      <c r="AE10" s="70"/>
      <c r="AF10" s="70"/>
      <c r="AG10" s="70"/>
      <c r="AH10" s="70"/>
      <c r="AI10" s="70"/>
      <c r="AJ10" s="70"/>
      <c r="AK10" s="71"/>
    </row>
    <row r="11" spans="6:37" s="13" customFormat="1" ht="22.5" customHeight="1">
      <c r="F11" s="18" t="s">
        <v>5</v>
      </c>
      <c r="G11" s="19"/>
      <c r="H11" s="19"/>
      <c r="I11" s="19"/>
      <c r="J11" s="19"/>
      <c r="K11" s="19"/>
      <c r="L11" s="20"/>
      <c r="M11" s="18" t="s">
        <v>258</v>
      </c>
      <c r="N11" s="19"/>
      <c r="O11" s="19"/>
      <c r="P11" s="19"/>
      <c r="Q11" s="19"/>
      <c r="R11" s="19"/>
      <c r="S11" s="19"/>
      <c r="T11" s="19"/>
      <c r="U11" s="19" t="s">
        <v>259</v>
      </c>
      <c r="V11" s="1550">
        <f>+'○様式2'!Y53</f>
      </c>
      <c r="W11" s="1550"/>
      <c r="X11" s="19" t="s">
        <v>429</v>
      </c>
      <c r="Y11" s="19"/>
      <c r="Z11" s="19"/>
      <c r="AA11" s="19"/>
      <c r="AB11" s="19"/>
      <c r="AC11" s="19"/>
      <c r="AD11" s="19"/>
      <c r="AE11" s="19"/>
      <c r="AF11" s="19"/>
      <c r="AG11" s="19"/>
      <c r="AH11" s="19"/>
      <c r="AI11" s="19"/>
      <c r="AJ11" s="19"/>
      <c r="AK11" s="20"/>
    </row>
    <row r="12" spans="6:37" s="13" customFormat="1" ht="22.5" customHeight="1">
      <c r="F12" s="21"/>
      <c r="L12" s="22"/>
      <c r="M12" s="21" t="s">
        <v>260</v>
      </c>
      <c r="U12" s="13" t="s">
        <v>261</v>
      </c>
      <c r="V12" s="1551">
        <f>+'○様式2'!AD53</f>
      </c>
      <c r="W12" s="1551"/>
      <c r="X12" s="13" t="s">
        <v>429</v>
      </c>
      <c r="AK12" s="22"/>
    </row>
    <row r="13" spans="6:37" s="13" customFormat="1" ht="22.5" customHeight="1">
      <c r="F13" s="21"/>
      <c r="L13" s="22"/>
      <c r="M13" s="21" t="s">
        <v>262</v>
      </c>
      <c r="U13" s="13" t="s">
        <v>263</v>
      </c>
      <c r="V13" s="1561">
        <v>0</v>
      </c>
      <c r="W13" s="1561"/>
      <c r="X13" s="13" t="s">
        <v>429</v>
      </c>
      <c r="AK13" s="22"/>
    </row>
    <row r="14" spans="6:37" s="13" customFormat="1" ht="22.5" customHeight="1">
      <c r="F14" s="23"/>
      <c r="G14" s="14"/>
      <c r="H14" s="14"/>
      <c r="I14" s="14"/>
      <c r="J14" s="14"/>
      <c r="K14" s="14"/>
      <c r="L14" s="24"/>
      <c r="M14" s="23" t="s">
        <v>264</v>
      </c>
      <c r="N14" s="14"/>
      <c r="O14" s="14"/>
      <c r="P14" s="14"/>
      <c r="Q14" s="14"/>
      <c r="R14" s="14"/>
      <c r="S14" s="14"/>
      <c r="T14" s="14"/>
      <c r="U14" s="14" t="s">
        <v>263</v>
      </c>
      <c r="V14" s="1547">
        <f>IF(SUM(V11:V13)=0,"",+SUM(V11:V13))</f>
      </c>
      <c r="W14" s="1547"/>
      <c r="X14" s="14" t="s">
        <v>429</v>
      </c>
      <c r="Y14" s="14"/>
      <c r="Z14" s="14"/>
      <c r="AA14" s="14"/>
      <c r="AB14" s="14"/>
      <c r="AC14" s="14"/>
      <c r="AD14" s="14"/>
      <c r="AE14" s="14"/>
      <c r="AF14" s="14"/>
      <c r="AG14" s="14"/>
      <c r="AH14" s="14"/>
      <c r="AI14" s="14"/>
      <c r="AJ14" s="14"/>
      <c r="AK14" s="24"/>
    </row>
    <row r="15" spans="6:37" s="13" customFormat="1" ht="22.5" customHeight="1">
      <c r="F15" s="15" t="s">
        <v>11</v>
      </c>
      <c r="G15" s="16"/>
      <c r="H15" s="16"/>
      <c r="I15" s="16"/>
      <c r="J15" s="16"/>
      <c r="K15" s="16"/>
      <c r="L15" s="17"/>
      <c r="M15" s="16"/>
      <c r="N15" s="1493">
        <f>IF('【基本情報】'!F20="","",'【基本情報】'!F20)</f>
      </c>
      <c r="O15" s="1493"/>
      <c r="P15" s="70" t="s">
        <v>165</v>
      </c>
      <c r="Q15" s="1493">
        <f>IF('【基本情報】'!I20="","",'【基本情報】'!I20)</f>
      </c>
      <c r="R15" s="1493"/>
      <c r="S15" s="70" t="s">
        <v>418</v>
      </c>
      <c r="T15" s="70"/>
      <c r="U15" s="173" t="s">
        <v>970</v>
      </c>
      <c r="V15" s="70"/>
      <c r="W15" s="16"/>
      <c r="X15" s="16"/>
      <c r="Y15" s="16"/>
      <c r="Z15" s="16"/>
      <c r="AA15" s="16"/>
      <c r="AB15" s="16"/>
      <c r="AC15" s="16"/>
      <c r="AD15" s="16"/>
      <c r="AE15" s="16"/>
      <c r="AF15" s="16"/>
      <c r="AG15" s="16"/>
      <c r="AH15" s="16"/>
      <c r="AI15" s="16"/>
      <c r="AJ15" s="16"/>
      <c r="AK15" s="17"/>
    </row>
    <row r="16" spans="6:37" s="13" customFormat="1" ht="22.5" customHeight="1">
      <c r="F16" s="18" t="s">
        <v>12</v>
      </c>
      <c r="G16" s="19"/>
      <c r="H16" s="19"/>
      <c r="I16" s="19"/>
      <c r="J16" s="19"/>
      <c r="K16" s="19"/>
      <c r="L16" s="20"/>
      <c r="M16" s="18" t="s">
        <v>508</v>
      </c>
      <c r="N16" s="1548"/>
      <c r="O16" s="1548"/>
      <c r="P16" s="1548"/>
      <c r="Q16" s="1548"/>
      <c r="R16" s="1548"/>
      <c r="S16" s="1548"/>
      <c r="T16" s="1548"/>
      <c r="U16" s="1548"/>
      <c r="V16" s="1548"/>
      <c r="W16" s="1548"/>
      <c r="X16" s="1548"/>
      <c r="Y16" s="19" t="s">
        <v>508</v>
      </c>
      <c r="Z16" s="1548"/>
      <c r="AA16" s="1548"/>
      <c r="AB16" s="1548"/>
      <c r="AC16" s="1548"/>
      <c r="AD16" s="1548"/>
      <c r="AE16" s="1548"/>
      <c r="AF16" s="1548"/>
      <c r="AG16" s="1548"/>
      <c r="AH16" s="1548"/>
      <c r="AI16" s="1548"/>
      <c r="AJ16" s="1548"/>
      <c r="AK16" s="20"/>
    </row>
    <row r="17" spans="6:37" s="13" customFormat="1" ht="22.5" customHeight="1">
      <c r="F17" s="21"/>
      <c r="L17" s="22"/>
      <c r="M17" s="21" t="s">
        <v>508</v>
      </c>
      <c r="N17" s="1562"/>
      <c r="O17" s="1563"/>
      <c r="P17" s="1563"/>
      <c r="Q17" s="1563"/>
      <c r="R17" s="1563"/>
      <c r="S17" s="1563"/>
      <c r="T17" s="1563"/>
      <c r="U17" s="1563"/>
      <c r="V17" s="1563"/>
      <c r="W17" s="1563"/>
      <c r="X17" s="1563"/>
      <c r="Y17" s="13" t="s">
        <v>508</v>
      </c>
      <c r="Z17" s="1563"/>
      <c r="AA17" s="1563"/>
      <c r="AB17" s="1563"/>
      <c r="AC17" s="1563"/>
      <c r="AD17" s="1563"/>
      <c r="AE17" s="1563"/>
      <c r="AF17" s="1563"/>
      <c r="AG17" s="1563"/>
      <c r="AH17" s="1563"/>
      <c r="AI17" s="1563"/>
      <c r="AJ17" s="1563"/>
      <c r="AK17" s="22"/>
    </row>
    <row r="18" spans="6:37" s="13" customFormat="1" ht="22.5" customHeight="1">
      <c r="F18" s="23"/>
      <c r="G18" s="14"/>
      <c r="H18" s="14"/>
      <c r="I18" s="14"/>
      <c r="J18" s="14"/>
      <c r="K18" s="14"/>
      <c r="L18" s="24"/>
      <c r="M18" s="23" t="s">
        <v>508</v>
      </c>
      <c r="N18" s="1572"/>
      <c r="O18" s="1572"/>
      <c r="P18" s="1572"/>
      <c r="Q18" s="1572"/>
      <c r="R18" s="1572"/>
      <c r="S18" s="1572"/>
      <c r="T18" s="1572"/>
      <c r="U18" s="1572"/>
      <c r="V18" s="1572"/>
      <c r="W18" s="1572"/>
      <c r="X18" s="1572"/>
      <c r="Y18" s="14" t="s">
        <v>508</v>
      </c>
      <c r="Z18" s="1572"/>
      <c r="AA18" s="1572"/>
      <c r="AB18" s="1572"/>
      <c r="AC18" s="1572"/>
      <c r="AD18" s="1572"/>
      <c r="AE18" s="1572"/>
      <c r="AF18" s="1572"/>
      <c r="AG18" s="1572"/>
      <c r="AH18" s="1572"/>
      <c r="AI18" s="1572"/>
      <c r="AJ18" s="1572"/>
      <c r="AK18" s="24"/>
    </row>
    <row r="19" spans="6:37" s="13" customFormat="1" ht="22.5" customHeight="1">
      <c r="F19" s="18" t="s">
        <v>13</v>
      </c>
      <c r="G19" s="19"/>
      <c r="H19" s="19"/>
      <c r="I19" s="19"/>
      <c r="J19" s="19"/>
      <c r="K19" s="19"/>
      <c r="L19" s="20"/>
      <c r="M19" s="18"/>
      <c r="N19" s="356" t="s">
        <v>293</v>
      </c>
      <c r="O19" s="356"/>
      <c r="P19" s="356"/>
      <c r="Q19" s="356"/>
      <c r="R19" s="356"/>
      <c r="S19" s="356"/>
      <c r="T19" s="357"/>
      <c r="U19" s="356" t="s">
        <v>295</v>
      </c>
      <c r="V19" s="356"/>
      <c r="W19" s="356"/>
      <c r="X19" s="356"/>
      <c r="Y19" s="356"/>
      <c r="Z19" s="357"/>
      <c r="AA19" s="356" t="s">
        <v>296</v>
      </c>
      <c r="AB19" s="356"/>
      <c r="AC19" s="356"/>
      <c r="AD19" s="356"/>
      <c r="AE19" s="356"/>
      <c r="AF19" s="248"/>
      <c r="AG19" s="248"/>
      <c r="AH19" s="248"/>
      <c r="AI19" s="248"/>
      <c r="AJ19" s="248"/>
      <c r="AK19" s="358"/>
    </row>
    <row r="20" spans="6:37" s="13" customFormat="1" ht="22.5" customHeight="1">
      <c r="F20" s="23"/>
      <c r="G20" s="14"/>
      <c r="H20" s="14"/>
      <c r="I20" s="14"/>
      <c r="J20" s="14"/>
      <c r="K20" s="14"/>
      <c r="L20" s="24"/>
      <c r="M20" s="359"/>
      <c r="N20" s="360" t="s">
        <v>297</v>
      </c>
      <c r="O20" s="360"/>
      <c r="P20" s="360"/>
      <c r="Q20" s="249"/>
      <c r="R20" s="249"/>
      <c r="S20" s="360"/>
      <c r="T20" s="361"/>
      <c r="U20" s="360" t="s">
        <v>294</v>
      </c>
      <c r="V20" s="360"/>
      <c r="W20" s="360"/>
      <c r="X20" s="360"/>
      <c r="Y20" s="360"/>
      <c r="Z20" s="361"/>
      <c r="AA20" s="360" t="s">
        <v>1078</v>
      </c>
      <c r="AB20" s="360"/>
      <c r="AC20" s="360"/>
      <c r="AD20" s="360"/>
      <c r="AE20" s="1549"/>
      <c r="AF20" s="1549"/>
      <c r="AG20" s="1549"/>
      <c r="AH20" s="1549"/>
      <c r="AI20" s="1549"/>
      <c r="AJ20" s="1549"/>
      <c r="AK20" s="487" t="s">
        <v>164</v>
      </c>
    </row>
    <row r="21" spans="6:37" s="13" customFormat="1" ht="22.5" customHeight="1">
      <c r="F21" s="18" t="s">
        <v>14</v>
      </c>
      <c r="G21" s="19"/>
      <c r="H21" s="19"/>
      <c r="I21" s="19"/>
      <c r="J21" s="19"/>
      <c r="K21" s="19"/>
      <c r="L21" s="20"/>
      <c r="M21" s="18" t="s">
        <v>508</v>
      </c>
      <c r="N21" s="1548"/>
      <c r="O21" s="1548"/>
      <c r="P21" s="1548"/>
      <c r="Q21" s="1548"/>
      <c r="R21" s="1548"/>
      <c r="S21" s="1548"/>
      <c r="T21" s="1548"/>
      <c r="U21" s="1548"/>
      <c r="V21" s="1548"/>
      <c r="W21" s="1548"/>
      <c r="X21" s="1548"/>
      <c r="Y21" s="19" t="s">
        <v>508</v>
      </c>
      <c r="Z21" s="1548"/>
      <c r="AA21" s="1548"/>
      <c r="AB21" s="1548"/>
      <c r="AC21" s="1548"/>
      <c r="AD21" s="1548"/>
      <c r="AE21" s="1548"/>
      <c r="AF21" s="1548"/>
      <c r="AG21" s="1548"/>
      <c r="AH21" s="1548"/>
      <c r="AI21" s="1548"/>
      <c r="AJ21" s="1548"/>
      <c r="AK21" s="20"/>
    </row>
    <row r="22" spans="6:37" s="13" customFormat="1" ht="22.5" customHeight="1">
      <c r="F22" s="21"/>
      <c r="L22" s="22"/>
      <c r="M22" s="21" t="s">
        <v>508</v>
      </c>
      <c r="N22" s="1563"/>
      <c r="O22" s="1563"/>
      <c r="P22" s="1563"/>
      <c r="Q22" s="1563"/>
      <c r="R22" s="1563"/>
      <c r="S22" s="1563"/>
      <c r="T22" s="1563"/>
      <c r="U22" s="1563"/>
      <c r="V22" s="1563"/>
      <c r="W22" s="1563"/>
      <c r="X22" s="1563"/>
      <c r="Y22" s="13" t="s">
        <v>508</v>
      </c>
      <c r="Z22" s="1563"/>
      <c r="AA22" s="1563"/>
      <c r="AB22" s="1563"/>
      <c r="AC22" s="1563"/>
      <c r="AD22" s="1563"/>
      <c r="AE22" s="1563"/>
      <c r="AF22" s="1563"/>
      <c r="AG22" s="1563"/>
      <c r="AH22" s="1563"/>
      <c r="AI22" s="1563"/>
      <c r="AJ22" s="1563"/>
      <c r="AK22" s="22"/>
    </row>
    <row r="23" spans="6:37" s="13" customFormat="1" ht="22.5" customHeight="1">
      <c r="F23" s="21"/>
      <c r="L23" s="22"/>
      <c r="M23" s="21" t="s">
        <v>508</v>
      </c>
      <c r="N23" s="1563"/>
      <c r="O23" s="1563"/>
      <c r="P23" s="1563"/>
      <c r="Q23" s="1563"/>
      <c r="R23" s="1563"/>
      <c r="S23" s="1563"/>
      <c r="T23" s="1563"/>
      <c r="U23" s="1563"/>
      <c r="V23" s="1563"/>
      <c r="W23" s="1563"/>
      <c r="X23" s="1563"/>
      <c r="Y23" s="13" t="s">
        <v>508</v>
      </c>
      <c r="Z23" s="1563"/>
      <c r="AA23" s="1563"/>
      <c r="AB23" s="1563"/>
      <c r="AC23" s="1563"/>
      <c r="AD23" s="1563"/>
      <c r="AE23" s="1563"/>
      <c r="AF23" s="1563"/>
      <c r="AG23" s="1563"/>
      <c r="AH23" s="1563"/>
      <c r="AI23" s="1563"/>
      <c r="AJ23" s="1563"/>
      <c r="AK23" s="22"/>
    </row>
    <row r="24" spans="6:37" s="13" customFormat="1" ht="22.5" customHeight="1">
      <c r="F24" s="1565" t="s">
        <v>1408</v>
      </c>
      <c r="G24" s="1566"/>
      <c r="H24" s="1566"/>
      <c r="I24" s="1566"/>
      <c r="J24" s="1566"/>
      <c r="K24" s="1566"/>
      <c r="L24" s="1566"/>
      <c r="M24" s="1567"/>
      <c r="N24" s="1567"/>
      <c r="O24" s="1567"/>
      <c r="P24" s="1567"/>
      <c r="Q24" s="1567"/>
      <c r="R24" s="1567"/>
      <c r="S24" s="1566"/>
      <c r="T24" s="1566"/>
      <c r="U24" s="1567"/>
      <c r="V24" s="1567"/>
      <c r="W24" s="1567"/>
      <c r="X24" s="1567"/>
      <c r="Y24" s="1567"/>
      <c r="Z24" s="1567"/>
      <c r="AA24" s="1567"/>
      <c r="AB24" s="1566"/>
      <c r="AC24" s="1566"/>
      <c r="AD24" s="1567"/>
      <c r="AE24" s="1567"/>
      <c r="AF24" s="1567"/>
      <c r="AG24" s="1567"/>
      <c r="AH24" s="1567"/>
      <c r="AI24" s="1567"/>
      <c r="AJ24" s="1566"/>
      <c r="AK24" s="1568"/>
    </row>
    <row r="25" spans="6:37" s="13" customFormat="1" ht="22.5" customHeight="1">
      <c r="F25" s="1569" t="s">
        <v>1409</v>
      </c>
      <c r="G25" s="1569"/>
      <c r="H25" s="1569"/>
      <c r="I25" s="1569"/>
      <c r="J25" s="1569"/>
      <c r="K25" s="1569"/>
      <c r="L25" s="1277"/>
      <c r="M25" s="1579" t="s">
        <v>1425</v>
      </c>
      <c r="N25" s="1580"/>
      <c r="O25" s="1580"/>
      <c r="P25" s="1580"/>
      <c r="Q25" s="1580"/>
      <c r="R25" s="1580"/>
      <c r="S25" s="1230" t="s">
        <v>1424</v>
      </c>
      <c r="T25" s="1230"/>
      <c r="U25" s="1579" t="s">
        <v>1425</v>
      </c>
      <c r="V25" s="1580"/>
      <c r="W25" s="1580"/>
      <c r="X25" s="1580"/>
      <c r="Y25" s="1580"/>
      <c r="Z25" s="1580"/>
      <c r="AA25" s="1580"/>
      <c r="AB25" s="1230" t="s">
        <v>1424</v>
      </c>
      <c r="AC25" s="1230"/>
      <c r="AD25" s="1579" t="s">
        <v>1425</v>
      </c>
      <c r="AE25" s="1580"/>
      <c r="AF25" s="1580"/>
      <c r="AG25" s="1580"/>
      <c r="AH25" s="1580"/>
      <c r="AI25" s="1580"/>
      <c r="AJ25" s="1230" t="s">
        <v>1424</v>
      </c>
      <c r="AK25" s="1231"/>
    </row>
    <row r="26" spans="6:37" s="13" customFormat="1" ht="22.5" customHeight="1" thickBot="1">
      <c r="F26" s="1570"/>
      <c r="G26" s="1570"/>
      <c r="H26" s="1570"/>
      <c r="I26" s="1570"/>
      <c r="J26" s="1570"/>
      <c r="K26" s="1570"/>
      <c r="L26" s="1570"/>
      <c r="M26" s="1571" t="s">
        <v>1410</v>
      </c>
      <c r="N26" s="1571"/>
      <c r="O26" s="1571"/>
      <c r="P26" s="1571"/>
      <c r="Q26" s="1571"/>
      <c r="R26" s="1571"/>
      <c r="S26" s="1570"/>
      <c r="T26" s="1570"/>
      <c r="U26" s="658" t="s">
        <v>17</v>
      </c>
      <c r="V26" s="658"/>
      <c r="W26" s="658"/>
      <c r="X26" s="658"/>
      <c r="Y26" s="658"/>
      <c r="Z26" s="658"/>
      <c r="AA26" s="658"/>
      <c r="AB26" s="656"/>
      <c r="AC26" s="656"/>
      <c r="AD26" s="1571" t="s">
        <v>1410</v>
      </c>
      <c r="AE26" s="1571"/>
      <c r="AF26" s="1571"/>
      <c r="AG26" s="1571"/>
      <c r="AH26" s="1571"/>
      <c r="AI26" s="1571"/>
      <c r="AJ26" s="1570"/>
      <c r="AK26" s="1570"/>
    </row>
    <row r="27" spans="3:37" s="13" customFormat="1" ht="22.5" customHeight="1" thickTop="1">
      <c r="C27" s="250"/>
      <c r="F27" s="1573" t="s">
        <v>1411</v>
      </c>
      <c r="G27" s="1574"/>
      <c r="H27" s="1574"/>
      <c r="I27" s="1574"/>
      <c r="J27" s="1574"/>
      <c r="K27" s="1574"/>
      <c r="L27" s="1575"/>
      <c r="M27" s="1523"/>
      <c r="N27" s="1524"/>
      <c r="O27" s="1524"/>
      <c r="P27" s="1524"/>
      <c r="Q27" s="1524"/>
      <c r="R27" s="1524"/>
      <c r="S27" s="1524"/>
      <c r="T27" s="1525"/>
      <c r="U27" s="1514"/>
      <c r="V27" s="1515"/>
      <c r="W27" s="1515"/>
      <c r="X27" s="1515"/>
      <c r="Y27" s="1515"/>
      <c r="Z27" s="1515"/>
      <c r="AA27" s="1515"/>
      <c r="AB27" s="1515"/>
      <c r="AC27" s="1516"/>
      <c r="AD27" s="1514"/>
      <c r="AE27" s="1515"/>
      <c r="AF27" s="1515"/>
      <c r="AG27" s="1515"/>
      <c r="AH27" s="1515"/>
      <c r="AI27" s="1515"/>
      <c r="AJ27" s="1515"/>
      <c r="AK27" s="1516"/>
    </row>
    <row r="28" spans="3:37" s="13" customFormat="1" ht="22.5" customHeight="1" thickBot="1">
      <c r="C28" s="250"/>
      <c r="F28" s="1576" t="s">
        <v>1412</v>
      </c>
      <c r="G28" s="1576"/>
      <c r="H28" s="1576"/>
      <c r="I28" s="1576"/>
      <c r="J28" s="1576"/>
      <c r="K28" s="1576"/>
      <c r="L28" s="1576"/>
      <c r="M28" s="1517"/>
      <c r="N28" s="1518"/>
      <c r="O28" s="1518"/>
      <c r="P28" s="1518"/>
      <c r="Q28" s="1518"/>
      <c r="R28" s="1518"/>
      <c r="S28" s="1518"/>
      <c r="T28" s="1519"/>
      <c r="U28" s="1542"/>
      <c r="V28" s="1543"/>
      <c r="W28" s="1543"/>
      <c r="X28" s="1543"/>
      <c r="Y28" s="1543"/>
      <c r="Z28" s="1543"/>
      <c r="AA28" s="1543"/>
      <c r="AB28" s="1543"/>
      <c r="AC28" s="1544"/>
      <c r="AD28" s="1542"/>
      <c r="AE28" s="1543"/>
      <c r="AF28" s="1543"/>
      <c r="AG28" s="1543"/>
      <c r="AH28" s="1543"/>
      <c r="AI28" s="1543"/>
      <c r="AJ28" s="1543"/>
      <c r="AK28" s="1544"/>
    </row>
    <row r="29" spans="3:37" s="13" customFormat="1" ht="22.5" customHeight="1" thickBot="1">
      <c r="C29" s="250"/>
      <c r="F29" s="1577" t="s">
        <v>1413</v>
      </c>
      <c r="G29" s="1578"/>
      <c r="H29" s="1578"/>
      <c r="I29" s="1578"/>
      <c r="J29" s="1578"/>
      <c r="K29" s="1578"/>
      <c r="L29" s="1578"/>
      <c r="M29" s="1520">
        <f>M27-M28</f>
        <v>0</v>
      </c>
      <c r="N29" s="1521"/>
      <c r="O29" s="1521"/>
      <c r="P29" s="1521"/>
      <c r="Q29" s="1521"/>
      <c r="R29" s="1521"/>
      <c r="S29" s="1521"/>
      <c r="T29" s="1526"/>
      <c r="U29" s="1527">
        <f>U27-U28</f>
        <v>0</v>
      </c>
      <c r="V29" s="1528"/>
      <c r="W29" s="1528"/>
      <c r="X29" s="1528"/>
      <c r="Y29" s="1528"/>
      <c r="Z29" s="1528"/>
      <c r="AA29" s="1528"/>
      <c r="AB29" s="1528"/>
      <c r="AC29" s="1529"/>
      <c r="AD29" s="1520">
        <f>AD27-AD28</f>
        <v>0</v>
      </c>
      <c r="AE29" s="1521"/>
      <c r="AF29" s="1521"/>
      <c r="AG29" s="1521"/>
      <c r="AH29" s="1521"/>
      <c r="AI29" s="1521"/>
      <c r="AJ29" s="1521"/>
      <c r="AK29" s="1522"/>
    </row>
    <row r="30" spans="3:37" s="13" customFormat="1" ht="22.5" customHeight="1">
      <c r="C30" s="250"/>
      <c r="F30" s="1593" t="s">
        <v>1418</v>
      </c>
      <c r="G30" s="1593"/>
      <c r="H30" s="1594" t="s">
        <v>1414</v>
      </c>
      <c r="I30" s="1595"/>
      <c r="J30" s="1595"/>
      <c r="K30" s="1595"/>
      <c r="L30" s="1595"/>
      <c r="M30" s="1523"/>
      <c r="N30" s="1524"/>
      <c r="O30" s="1524"/>
      <c r="P30" s="1524"/>
      <c r="Q30" s="1524"/>
      <c r="R30" s="1524"/>
      <c r="S30" s="1524"/>
      <c r="T30" s="1525"/>
      <c r="U30" s="1514"/>
      <c r="V30" s="1515"/>
      <c r="W30" s="1515"/>
      <c r="X30" s="1515"/>
      <c r="Y30" s="1515"/>
      <c r="Z30" s="1515"/>
      <c r="AA30" s="1515"/>
      <c r="AB30" s="1515"/>
      <c r="AC30" s="1516"/>
      <c r="AD30" s="1514"/>
      <c r="AE30" s="1515"/>
      <c r="AF30" s="1515"/>
      <c r="AG30" s="1515"/>
      <c r="AH30" s="1515"/>
      <c r="AI30" s="1515"/>
      <c r="AJ30" s="1515"/>
      <c r="AK30" s="1516"/>
    </row>
    <row r="31" spans="3:37" s="13" customFormat="1" ht="22.5" customHeight="1">
      <c r="C31" s="250"/>
      <c r="F31" s="1569"/>
      <c r="G31" s="1569"/>
      <c r="H31" s="1609" t="s">
        <v>1415</v>
      </c>
      <c r="I31" s="1610"/>
      <c r="J31" s="1610"/>
      <c r="K31" s="1610"/>
      <c r="L31" s="1610"/>
      <c r="M31" s="1600">
        <f>M30-M34</f>
        <v>0</v>
      </c>
      <c r="N31" s="1601"/>
      <c r="O31" s="1601"/>
      <c r="P31" s="1601"/>
      <c r="Q31" s="1601"/>
      <c r="R31" s="1601"/>
      <c r="S31" s="1601"/>
      <c r="T31" s="1602"/>
      <c r="U31" s="1539">
        <f>U30-U34</f>
        <v>0</v>
      </c>
      <c r="V31" s="1540"/>
      <c r="W31" s="1540"/>
      <c r="X31" s="1540"/>
      <c r="Y31" s="1540"/>
      <c r="Z31" s="1540"/>
      <c r="AA31" s="1540"/>
      <c r="AB31" s="1540"/>
      <c r="AC31" s="1541"/>
      <c r="AD31" s="1603">
        <f>AD30-AD34</f>
        <v>0</v>
      </c>
      <c r="AE31" s="1540"/>
      <c r="AF31" s="1540"/>
      <c r="AG31" s="1540"/>
      <c r="AH31" s="1540"/>
      <c r="AI31" s="1540"/>
      <c r="AJ31" s="1540"/>
      <c r="AK31" s="1541"/>
    </row>
    <row r="32" spans="3:37" s="13" customFormat="1" ht="22.5" customHeight="1" thickBot="1">
      <c r="C32" s="250"/>
      <c r="F32" s="1569"/>
      <c r="G32" s="1569"/>
      <c r="H32" s="1611" t="s">
        <v>1416</v>
      </c>
      <c r="I32" s="1612"/>
      <c r="J32" s="1612"/>
      <c r="K32" s="1612"/>
      <c r="L32" s="1612"/>
      <c r="M32" s="1517"/>
      <c r="N32" s="1518"/>
      <c r="O32" s="1518"/>
      <c r="P32" s="1518"/>
      <c r="Q32" s="1518"/>
      <c r="R32" s="1518"/>
      <c r="S32" s="1518"/>
      <c r="T32" s="1519"/>
      <c r="U32" s="1542"/>
      <c r="V32" s="1543"/>
      <c r="W32" s="1543"/>
      <c r="X32" s="1543"/>
      <c r="Y32" s="1543"/>
      <c r="Z32" s="1543"/>
      <c r="AA32" s="1543"/>
      <c r="AB32" s="1543"/>
      <c r="AC32" s="1544"/>
      <c r="AD32" s="1517"/>
      <c r="AE32" s="1518"/>
      <c r="AF32" s="1518"/>
      <c r="AG32" s="1518"/>
      <c r="AH32" s="1518"/>
      <c r="AI32" s="1518"/>
      <c r="AJ32" s="1518"/>
      <c r="AK32" s="1519"/>
    </row>
    <row r="33" spans="3:37" s="13" customFormat="1" ht="22.5" customHeight="1" thickBot="1">
      <c r="C33" s="250"/>
      <c r="F33" s="1569"/>
      <c r="G33" s="1277"/>
      <c r="H33" s="1613" t="s">
        <v>1417</v>
      </c>
      <c r="I33" s="1614"/>
      <c r="J33" s="1614"/>
      <c r="K33" s="1614"/>
      <c r="L33" s="1614"/>
      <c r="M33" s="1520">
        <f>M31+M32-M35</f>
        <v>0</v>
      </c>
      <c r="N33" s="1521"/>
      <c r="O33" s="1521"/>
      <c r="P33" s="1521"/>
      <c r="Q33" s="1521"/>
      <c r="R33" s="1521"/>
      <c r="S33" s="1521"/>
      <c r="T33" s="1526"/>
      <c r="U33" s="1527">
        <f>U31+U32-U35</f>
        <v>0</v>
      </c>
      <c r="V33" s="1528"/>
      <c r="W33" s="1528"/>
      <c r="X33" s="1528"/>
      <c r="Y33" s="1528"/>
      <c r="Z33" s="1528"/>
      <c r="AA33" s="1528"/>
      <c r="AB33" s="1528"/>
      <c r="AC33" s="1529"/>
      <c r="AD33" s="1520">
        <f>AD31+AD32-AD35</f>
        <v>0</v>
      </c>
      <c r="AE33" s="1521"/>
      <c r="AF33" s="1521"/>
      <c r="AG33" s="1521"/>
      <c r="AH33" s="1521"/>
      <c r="AI33" s="1521"/>
      <c r="AJ33" s="1521"/>
      <c r="AK33" s="1522"/>
    </row>
    <row r="34" spans="3:37" s="13" customFormat="1" ht="22.5" customHeight="1">
      <c r="C34" s="250"/>
      <c r="F34" s="1596" t="s">
        <v>1421</v>
      </c>
      <c r="G34" s="1597"/>
      <c r="H34" s="1594" t="s">
        <v>1419</v>
      </c>
      <c r="I34" s="1595"/>
      <c r="J34" s="1595"/>
      <c r="K34" s="1595"/>
      <c r="L34" s="1595"/>
      <c r="M34" s="1523"/>
      <c r="N34" s="1524"/>
      <c r="O34" s="1524"/>
      <c r="P34" s="1524"/>
      <c r="Q34" s="1524"/>
      <c r="R34" s="1524"/>
      <c r="S34" s="1524"/>
      <c r="T34" s="1525"/>
      <c r="U34" s="1514"/>
      <c r="V34" s="1515"/>
      <c r="W34" s="1515"/>
      <c r="X34" s="1515"/>
      <c r="Y34" s="1515"/>
      <c r="Z34" s="1515"/>
      <c r="AA34" s="1515"/>
      <c r="AB34" s="1515"/>
      <c r="AC34" s="1516"/>
      <c r="AD34" s="1523"/>
      <c r="AE34" s="1524"/>
      <c r="AF34" s="1524"/>
      <c r="AG34" s="1524"/>
      <c r="AH34" s="1524"/>
      <c r="AI34" s="1524"/>
      <c r="AJ34" s="1524"/>
      <c r="AK34" s="1525"/>
    </row>
    <row r="35" spans="6:37" s="13" customFormat="1" ht="22.5" customHeight="1">
      <c r="F35" s="1598"/>
      <c r="G35" s="1599"/>
      <c r="H35" s="1607" t="s">
        <v>1420</v>
      </c>
      <c r="I35" s="1608"/>
      <c r="J35" s="1608"/>
      <c r="K35" s="1608"/>
      <c r="L35" s="1608"/>
      <c r="M35" s="1604"/>
      <c r="N35" s="1605"/>
      <c r="O35" s="1605"/>
      <c r="P35" s="1605"/>
      <c r="Q35" s="1605"/>
      <c r="R35" s="1605"/>
      <c r="S35" s="1605"/>
      <c r="T35" s="1606"/>
      <c r="U35" s="1558"/>
      <c r="V35" s="1559"/>
      <c r="W35" s="1559"/>
      <c r="X35" s="1559"/>
      <c r="Y35" s="1559"/>
      <c r="Z35" s="1559"/>
      <c r="AA35" s="1559"/>
      <c r="AB35" s="1559"/>
      <c r="AC35" s="1560"/>
      <c r="AD35" s="1604"/>
      <c r="AE35" s="1605"/>
      <c r="AF35" s="1605"/>
      <c r="AG35" s="1605"/>
      <c r="AH35" s="1605"/>
      <c r="AI35" s="1605"/>
      <c r="AJ35" s="1605"/>
      <c r="AK35" s="1606"/>
    </row>
    <row r="36" spans="6:37" s="13" customFormat="1" ht="22.5" customHeight="1">
      <c r="F36" s="1581" t="s">
        <v>1422</v>
      </c>
      <c r="G36" s="1582"/>
      <c r="H36" s="1582"/>
      <c r="I36" s="1582"/>
      <c r="J36" s="1582"/>
      <c r="K36" s="1582"/>
      <c r="L36" s="1583"/>
      <c r="M36" s="1587" t="s">
        <v>1423</v>
      </c>
      <c r="N36" s="1588"/>
      <c r="O36" s="1588"/>
      <c r="P36" s="1588"/>
      <c r="Q36" s="1588"/>
      <c r="R36" s="1588"/>
      <c r="S36" s="1588"/>
      <c r="T36" s="1588"/>
      <c r="U36" s="1588"/>
      <c r="V36" s="1588"/>
      <c r="W36" s="1588"/>
      <c r="X36" s="1588"/>
      <c r="Y36" s="1588"/>
      <c r="Z36" s="1588"/>
      <c r="AA36" s="1588"/>
      <c r="AB36" s="1588"/>
      <c r="AC36" s="1588"/>
      <c r="AD36" s="1588"/>
      <c r="AE36" s="1588"/>
      <c r="AF36" s="1588"/>
      <c r="AG36" s="1588"/>
      <c r="AH36" s="1588"/>
      <c r="AI36" s="1588"/>
      <c r="AJ36" s="1588"/>
      <c r="AK36" s="1589"/>
    </row>
    <row r="37" spans="6:37" s="13" customFormat="1" ht="22.5" customHeight="1">
      <c r="F37" s="1584"/>
      <c r="G37" s="1585"/>
      <c r="H37" s="1585"/>
      <c r="I37" s="1585"/>
      <c r="J37" s="1585"/>
      <c r="K37" s="1585"/>
      <c r="L37" s="1586"/>
      <c r="M37" s="1590"/>
      <c r="N37" s="1591"/>
      <c r="O37" s="1591"/>
      <c r="P37" s="1591"/>
      <c r="Q37" s="1591"/>
      <c r="R37" s="1591"/>
      <c r="S37" s="1591"/>
      <c r="T37" s="1591"/>
      <c r="U37" s="1591"/>
      <c r="V37" s="1591"/>
      <c r="W37" s="1591"/>
      <c r="X37" s="1591"/>
      <c r="Y37" s="1591"/>
      <c r="Z37" s="1591"/>
      <c r="AA37" s="1591"/>
      <c r="AB37" s="1591"/>
      <c r="AC37" s="1591"/>
      <c r="AD37" s="1591"/>
      <c r="AE37" s="1591"/>
      <c r="AF37" s="1591"/>
      <c r="AG37" s="1591"/>
      <c r="AH37" s="1591"/>
      <c r="AI37" s="1591"/>
      <c r="AJ37" s="1591"/>
      <c r="AK37" s="1592"/>
    </row>
    <row r="38" spans="6:37" s="13" customFormat="1" ht="22.5" customHeight="1">
      <c r="F38" s="657" t="s">
        <v>1426</v>
      </c>
      <c r="G38" s="19"/>
      <c r="H38" s="19"/>
      <c r="I38" s="19"/>
      <c r="J38" s="19"/>
      <c r="K38" s="19"/>
      <c r="L38" s="20"/>
      <c r="M38" s="1530" t="s">
        <v>1115</v>
      </c>
      <c r="N38" s="1531"/>
      <c r="O38" s="1531"/>
      <c r="P38" s="1531"/>
      <c r="Q38" s="1531"/>
      <c r="R38" s="1531"/>
      <c r="S38" s="1531"/>
      <c r="T38" s="1531"/>
      <c r="U38" s="1531"/>
      <c r="V38" s="1531"/>
      <c r="W38" s="1531"/>
      <c r="X38" s="1531"/>
      <c r="Y38" s="1531"/>
      <c r="Z38" s="1531"/>
      <c r="AA38" s="1531"/>
      <c r="AB38" s="1531"/>
      <c r="AC38" s="1531"/>
      <c r="AD38" s="1531"/>
      <c r="AE38" s="1531"/>
      <c r="AF38" s="1531"/>
      <c r="AG38" s="1531"/>
      <c r="AH38" s="1531"/>
      <c r="AI38" s="1531"/>
      <c r="AJ38" s="1531"/>
      <c r="AK38" s="1532"/>
    </row>
    <row r="39" spans="6:37" ht="22.5" customHeight="1">
      <c r="F39" s="21"/>
      <c r="G39" s="13"/>
      <c r="H39" s="13"/>
      <c r="I39" s="13"/>
      <c r="J39" s="13"/>
      <c r="K39" s="13"/>
      <c r="L39" s="22"/>
      <c r="M39" s="1533"/>
      <c r="N39" s="1534"/>
      <c r="O39" s="1534"/>
      <c r="P39" s="1534"/>
      <c r="Q39" s="1534"/>
      <c r="R39" s="1534"/>
      <c r="S39" s="1534"/>
      <c r="T39" s="1534"/>
      <c r="U39" s="1534"/>
      <c r="V39" s="1534"/>
      <c r="W39" s="1534"/>
      <c r="X39" s="1534"/>
      <c r="Y39" s="1534"/>
      <c r="Z39" s="1534"/>
      <c r="AA39" s="1534"/>
      <c r="AB39" s="1534"/>
      <c r="AC39" s="1534"/>
      <c r="AD39" s="1534"/>
      <c r="AE39" s="1534"/>
      <c r="AF39" s="1534"/>
      <c r="AG39" s="1534"/>
      <c r="AH39" s="1534"/>
      <c r="AI39" s="1534"/>
      <c r="AJ39" s="1534"/>
      <c r="AK39" s="1535"/>
    </row>
    <row r="40" spans="6:37" ht="22.5" customHeight="1">
      <c r="F40" s="23"/>
      <c r="G40" s="14"/>
      <c r="H40" s="14"/>
      <c r="I40" s="14"/>
      <c r="J40" s="14"/>
      <c r="K40" s="26"/>
      <c r="L40" s="27"/>
      <c r="M40" s="1536"/>
      <c r="N40" s="1537"/>
      <c r="O40" s="1537"/>
      <c r="P40" s="1537"/>
      <c r="Q40" s="1537"/>
      <c r="R40" s="1537"/>
      <c r="S40" s="1537"/>
      <c r="T40" s="1537"/>
      <c r="U40" s="1537"/>
      <c r="V40" s="1537"/>
      <c r="W40" s="1537"/>
      <c r="X40" s="1537"/>
      <c r="Y40" s="1537"/>
      <c r="Z40" s="1537"/>
      <c r="AA40" s="1537"/>
      <c r="AB40" s="1537"/>
      <c r="AC40" s="1537"/>
      <c r="AD40" s="1537"/>
      <c r="AE40" s="1537"/>
      <c r="AF40" s="1537"/>
      <c r="AG40" s="1537"/>
      <c r="AH40" s="1537"/>
      <c r="AI40" s="1537"/>
      <c r="AJ40" s="1537"/>
      <c r="AK40" s="1538"/>
    </row>
    <row r="41" spans="6:37" ht="22.5" customHeight="1">
      <c r="F41" s="21" t="s">
        <v>15</v>
      </c>
      <c r="G41" s="13"/>
      <c r="H41" s="13"/>
      <c r="I41" s="13"/>
      <c r="J41" s="13"/>
      <c r="L41" s="28"/>
      <c r="M41" s="1552" t="s">
        <v>219</v>
      </c>
      <c r="N41" s="1553"/>
      <c r="O41" s="1553"/>
      <c r="P41" s="1553"/>
      <c r="Q41" s="1553"/>
      <c r="R41" s="1553"/>
      <c r="S41" s="1553"/>
      <c r="T41" s="1553"/>
      <c r="U41" s="1553"/>
      <c r="V41" s="1553"/>
      <c r="W41" s="1553"/>
      <c r="X41" s="1553"/>
      <c r="Y41" s="1553"/>
      <c r="Z41" s="1553"/>
      <c r="AA41" s="1553"/>
      <c r="AB41" s="1553"/>
      <c r="AC41" s="1553"/>
      <c r="AD41" s="1553"/>
      <c r="AE41" s="1553"/>
      <c r="AF41" s="1553"/>
      <c r="AG41" s="1553"/>
      <c r="AH41" s="1553"/>
      <c r="AI41" s="1553"/>
      <c r="AJ41" s="1553"/>
      <c r="AK41" s="1554"/>
    </row>
    <row r="42" spans="6:37" ht="22.5" customHeight="1">
      <c r="F42" s="23"/>
      <c r="G42" s="14"/>
      <c r="H42" s="14"/>
      <c r="I42" s="14"/>
      <c r="J42" s="14"/>
      <c r="K42" s="26"/>
      <c r="L42" s="27"/>
      <c r="M42" s="1555"/>
      <c r="N42" s="1556"/>
      <c r="O42" s="1556"/>
      <c r="P42" s="1556"/>
      <c r="Q42" s="1556"/>
      <c r="R42" s="1556"/>
      <c r="S42" s="1556"/>
      <c r="T42" s="1556"/>
      <c r="U42" s="1556"/>
      <c r="V42" s="1556"/>
      <c r="W42" s="1556"/>
      <c r="X42" s="1556"/>
      <c r="Y42" s="1556"/>
      <c r="Z42" s="1556"/>
      <c r="AA42" s="1556"/>
      <c r="AB42" s="1556"/>
      <c r="AC42" s="1556"/>
      <c r="AD42" s="1556"/>
      <c r="AE42" s="1556"/>
      <c r="AF42" s="1556"/>
      <c r="AG42" s="1556"/>
      <c r="AH42" s="1556"/>
      <c r="AI42" s="1556"/>
      <c r="AJ42" s="1556"/>
      <c r="AK42" s="1557"/>
    </row>
    <row r="43" spans="6:11" ht="15" customHeight="1">
      <c r="F43" s="67"/>
      <c r="G43" s="1"/>
      <c r="H43" s="1"/>
      <c r="I43" s="1"/>
      <c r="J43" s="1"/>
      <c r="K43" s="1"/>
    </row>
  </sheetData>
  <sheetProtection/>
  <mergeCells count="76">
    <mergeCell ref="AB25:AC25"/>
    <mergeCell ref="AJ25:AK25"/>
    <mergeCell ref="U25:AA25"/>
    <mergeCell ref="AD25:AI25"/>
    <mergeCell ref="H35:L35"/>
    <mergeCell ref="M30:T30"/>
    <mergeCell ref="H30:L30"/>
    <mergeCell ref="H31:L31"/>
    <mergeCell ref="H32:L32"/>
    <mergeCell ref="H33:L33"/>
    <mergeCell ref="F36:L37"/>
    <mergeCell ref="M36:AK37"/>
    <mergeCell ref="F30:G33"/>
    <mergeCell ref="H34:L34"/>
    <mergeCell ref="F34:G35"/>
    <mergeCell ref="M31:T31"/>
    <mergeCell ref="AD30:AK30"/>
    <mergeCell ref="AD31:AK31"/>
    <mergeCell ref="AD35:AK35"/>
    <mergeCell ref="M35:T35"/>
    <mergeCell ref="S25:T25"/>
    <mergeCell ref="M27:T27"/>
    <mergeCell ref="M28:T28"/>
    <mergeCell ref="M29:T29"/>
    <mergeCell ref="F27:L27"/>
    <mergeCell ref="F28:L28"/>
    <mergeCell ref="F29:L29"/>
    <mergeCell ref="M25:R25"/>
    <mergeCell ref="Z23:AJ23"/>
    <mergeCell ref="F25:L26"/>
    <mergeCell ref="M26:T26"/>
    <mergeCell ref="AD26:AK26"/>
    <mergeCell ref="Q15:R15"/>
    <mergeCell ref="N18:X18"/>
    <mergeCell ref="Z16:AJ16"/>
    <mergeCell ref="Z17:AJ17"/>
    <mergeCell ref="Z18:AJ18"/>
    <mergeCell ref="N22:X22"/>
    <mergeCell ref="AD27:AK27"/>
    <mergeCell ref="AD28:AK28"/>
    <mergeCell ref="V13:W13"/>
    <mergeCell ref="N17:X17"/>
    <mergeCell ref="N16:X16"/>
    <mergeCell ref="N10:P10"/>
    <mergeCell ref="N15:O15"/>
    <mergeCell ref="F24:AK24"/>
    <mergeCell ref="Z22:AJ22"/>
    <mergeCell ref="N23:X23"/>
    <mergeCell ref="Z21:AJ21"/>
    <mergeCell ref="AE20:AJ20"/>
    <mergeCell ref="V11:W11"/>
    <mergeCell ref="V12:W12"/>
    <mergeCell ref="M41:AK42"/>
    <mergeCell ref="U34:AC34"/>
    <mergeCell ref="U35:AC35"/>
    <mergeCell ref="U27:AC27"/>
    <mergeCell ref="U28:AC28"/>
    <mergeCell ref="U29:AC29"/>
    <mergeCell ref="M38:AK40"/>
    <mergeCell ref="U31:AC31"/>
    <mergeCell ref="U32:AC32"/>
    <mergeCell ref="N6:AJ6"/>
    <mergeCell ref="N7:AJ7"/>
    <mergeCell ref="N8:AJ8"/>
    <mergeCell ref="N9:AJ9"/>
    <mergeCell ref="V14:W14"/>
    <mergeCell ref="N21:X21"/>
    <mergeCell ref="AD29:AK29"/>
    <mergeCell ref="U30:AC30"/>
    <mergeCell ref="AD32:AK32"/>
    <mergeCell ref="AD33:AK33"/>
    <mergeCell ref="AD34:AK34"/>
    <mergeCell ref="M32:T32"/>
    <mergeCell ref="M33:T33"/>
    <mergeCell ref="M34:T34"/>
    <mergeCell ref="U33:AC33"/>
  </mergeCells>
  <dataValidations count="1">
    <dataValidation type="list" allowBlank="1" sqref="N16:X18 Z16:AJ18 M38:AK42 N21:X23 AE20 Z21:AJ23">
      <formula1>"―"</formula1>
    </dataValidation>
  </dataValidations>
  <printOptions horizontalCentered="1"/>
  <pageMargins left="0.5905511811023623" right="0.3937007874015748" top="0.5905511811023623" bottom="0.5905511811023623" header="0.31496062992125984" footer="0.31496062992125984"/>
  <pageSetup firstPageNumber="15" useFirstPageNumber="1" horizontalDpi="600" verticalDpi="600" orientation="portrait" paperSize="9" scale="90" r:id="rId3"/>
  <headerFooter alignWithMargins="0">
    <oddFooter xml:space="preserve">&amp;C&amp;P </oddFooter>
  </headerFooter>
  <rowBreaks count="1" manualBreakCount="1">
    <brk id="43" min="1" max="39" man="1"/>
  </rowBreaks>
  <legacyDrawing r:id="rId2"/>
</worksheet>
</file>

<file path=xl/worksheets/sheet5.xml><?xml version="1.0" encoding="utf-8"?>
<worksheet xmlns="http://schemas.openxmlformats.org/spreadsheetml/2006/main" xmlns:r="http://schemas.openxmlformats.org/officeDocument/2006/relationships">
  <dimension ref="A1:BF30"/>
  <sheetViews>
    <sheetView view="pageBreakPreview" zoomScaleSheetLayoutView="100" workbookViewId="0" topLeftCell="A1">
      <selection activeCell="D20" sqref="D20"/>
    </sheetView>
  </sheetViews>
  <sheetFormatPr defaultColWidth="9.00390625" defaultRowHeight="15"/>
  <cols>
    <col min="1" max="1" width="9.00390625" style="369" customWidth="1"/>
    <col min="2" max="2" width="11.7109375" style="369" customWidth="1"/>
    <col min="3" max="11" width="3.28125" style="369" customWidth="1"/>
    <col min="12" max="12" width="6.7109375" style="369" customWidth="1"/>
    <col min="13" max="13" width="7.7109375" style="369" customWidth="1"/>
    <col min="14" max="14" width="8.7109375" style="369" customWidth="1"/>
    <col min="15" max="26" width="3.28125" style="369" customWidth="1"/>
    <col min="27" max="27" width="5.140625" style="369" customWidth="1"/>
    <col min="28" max="58" width="2.7109375" style="369" customWidth="1"/>
    <col min="59" max="16384" width="9.00390625" style="369" customWidth="1"/>
  </cols>
  <sheetData>
    <row r="1" spans="2:51" s="470" customFormat="1" ht="13.5">
      <c r="B1" s="368" t="s">
        <v>1070</v>
      </c>
      <c r="C1" s="368"/>
      <c r="AY1" s="471"/>
    </row>
    <row r="2" spans="2:51" s="472" customFormat="1" ht="7.5" customHeight="1">
      <c r="B2" s="370"/>
      <c r="C2" s="370"/>
      <c r="AY2" s="473"/>
    </row>
    <row r="3" spans="2:58" s="474" customFormat="1" ht="74.25" customHeight="1">
      <c r="B3" s="1626" t="s">
        <v>1157</v>
      </c>
      <c r="C3" s="625" t="s">
        <v>1160</v>
      </c>
      <c r="D3" s="623" t="s">
        <v>1161</v>
      </c>
      <c r="E3" s="623" t="s">
        <v>1162</v>
      </c>
      <c r="F3" s="621" t="s">
        <v>1163</v>
      </c>
      <c r="G3" s="1615" t="s">
        <v>1158</v>
      </c>
      <c r="H3" s="901"/>
      <c r="I3" s="901"/>
      <c r="J3" s="901"/>
      <c r="K3" s="902"/>
      <c r="L3" s="1615" t="s">
        <v>19</v>
      </c>
      <c r="M3" s="1616"/>
      <c r="N3" s="1617"/>
      <c r="O3" s="1615" t="s">
        <v>20</v>
      </c>
      <c r="P3" s="1616"/>
      <c r="Q3" s="1616"/>
      <c r="R3" s="1616"/>
      <c r="S3" s="1616"/>
      <c r="T3" s="1616"/>
      <c r="U3" s="1616"/>
      <c r="V3" s="1616"/>
      <c r="W3" s="1616"/>
      <c r="X3" s="1616"/>
      <c r="Y3" s="1616"/>
      <c r="Z3" s="1616"/>
      <c r="AA3" s="1617"/>
      <c r="AB3" s="1623" t="s">
        <v>1002</v>
      </c>
      <c r="AC3" s="1624"/>
      <c r="AD3" s="1624"/>
      <c r="AE3" s="1624"/>
      <c r="AF3" s="1624"/>
      <c r="AG3" s="1624"/>
      <c r="AH3" s="1624"/>
      <c r="AI3" s="1625"/>
      <c r="AJ3" s="1618" t="s">
        <v>21</v>
      </c>
      <c r="AK3" s="1618"/>
      <c r="AL3" s="1618"/>
      <c r="AM3" s="1618"/>
      <c r="AN3" s="1618"/>
      <c r="AO3" s="1618"/>
      <c r="AP3" s="1618"/>
      <c r="AQ3" s="1618"/>
      <c r="AR3" s="1618"/>
      <c r="AS3" s="1618"/>
      <c r="AT3" s="1618"/>
      <c r="AU3" s="1618"/>
      <c r="AV3" s="1618"/>
      <c r="AW3" s="1618"/>
      <c r="AX3" s="1618"/>
      <c r="AY3" s="1618"/>
      <c r="AZ3" s="1618"/>
      <c r="BA3" s="1618"/>
      <c r="BB3" s="1619"/>
      <c r="BC3" s="1619"/>
      <c r="BD3" s="1619"/>
      <c r="BE3" s="1620" t="s">
        <v>1159</v>
      </c>
      <c r="BF3" s="1621"/>
    </row>
    <row r="4" spans="1:58" s="472" customFormat="1" ht="270" customHeight="1">
      <c r="A4" s="475" t="s">
        <v>846</v>
      </c>
      <c r="B4" s="1627"/>
      <c r="C4" s="626" t="s">
        <v>1297</v>
      </c>
      <c r="D4" s="624" t="s">
        <v>1298</v>
      </c>
      <c r="E4" s="624" t="s">
        <v>1299</v>
      </c>
      <c r="F4" s="622" t="s">
        <v>1300</v>
      </c>
      <c r="G4" s="544" t="s">
        <v>1301</v>
      </c>
      <c r="H4" s="549" t="s">
        <v>1302</v>
      </c>
      <c r="I4" s="549" t="s">
        <v>1303</v>
      </c>
      <c r="J4" s="549" t="s">
        <v>1304</v>
      </c>
      <c r="K4" s="545" t="s">
        <v>1305</v>
      </c>
      <c r="L4" s="541" t="s">
        <v>1306</v>
      </c>
      <c r="M4" s="542" t="s">
        <v>1307</v>
      </c>
      <c r="N4" s="543" t="s">
        <v>1308</v>
      </c>
      <c r="O4" s="371">
        <f>IF('【基本情報】'!F20="","",IF(SUM(P4)-1=0,12,SUM(P4)-1))</f>
      </c>
      <c r="P4" s="372">
        <f>IF('【基本情報】'!F20="","",IF(SUM(Q4)-1=0,12,SUM(Q4)-1))</f>
      </c>
      <c r="Q4" s="372">
        <f>IF('【基本情報】'!F20="","",IF(SUM(R4)-1=0,12,SUM(R4)-1))</f>
      </c>
      <c r="R4" s="372">
        <f>IF('【基本情報】'!F20="","",IF(SUM(S4)-1=0,12,SUM(S4)-1))</f>
      </c>
      <c r="S4" s="372">
        <f>IF('【基本情報】'!F20="","",IF(SUM(T4)-1=0,12,SUM(T4)-1))</f>
      </c>
      <c r="T4" s="372">
        <f>IF('【基本情報】'!F20="","",IF(SUM(U4)-1=0,12,SUM(U4)-1))</f>
      </c>
      <c r="U4" s="372">
        <f>IF('【基本情報】'!F20="","",IF(SUM(V4)-1=0,12,SUM(V4)-1))</f>
      </c>
      <c r="V4" s="372">
        <f>IF('【基本情報】'!F20="","",IF(SUM(W4)-1=0,12,SUM(W4)-1))</f>
      </c>
      <c r="W4" s="372">
        <f>IF('【基本情報】'!F20="","",IF(SUM(X4)-1=0,12,SUM(X4)-1))</f>
      </c>
      <c r="X4" s="372">
        <f>IF('【基本情報】'!F20="","",IF(SUM(Y4)-1=0,12,SUM(Y4)-1))</f>
      </c>
      <c r="Y4" s="372">
        <f>IF('【基本情報】'!F20="","",IF(SUM(Z4)-1=0,12,SUM(Z4)-1))</f>
      </c>
      <c r="Z4" s="372">
        <f ca="1">IF('【基本情報】'!F20="","",MONTH(DATE(YEAR(NOW()),'【基本情報】'!F20,'【基本情報】'!I20)))</f>
      </c>
      <c r="AA4" s="373" t="s">
        <v>414</v>
      </c>
      <c r="AB4" s="550" t="s">
        <v>1309</v>
      </c>
      <c r="AC4" s="551" t="s">
        <v>1310</v>
      </c>
      <c r="AD4" s="551" t="s">
        <v>1311</v>
      </c>
      <c r="AE4" s="551" t="s">
        <v>1312</v>
      </c>
      <c r="AF4" s="551" t="s">
        <v>1313</v>
      </c>
      <c r="AG4" s="551" t="s">
        <v>1314</v>
      </c>
      <c r="AH4" s="551" t="s">
        <v>1315</v>
      </c>
      <c r="AI4" s="552" t="s">
        <v>1316</v>
      </c>
      <c r="AJ4" s="550" t="s">
        <v>1225</v>
      </c>
      <c r="AK4" s="551" t="s">
        <v>1226</v>
      </c>
      <c r="AL4" s="551" t="s">
        <v>1227</v>
      </c>
      <c r="AM4" s="551" t="s">
        <v>1228</v>
      </c>
      <c r="AN4" s="551" t="s">
        <v>1229</v>
      </c>
      <c r="AO4" s="551" t="s">
        <v>1230</v>
      </c>
      <c r="AP4" s="551" t="s">
        <v>1231</v>
      </c>
      <c r="AQ4" s="551" t="s">
        <v>1232</v>
      </c>
      <c r="AR4" s="551" t="s">
        <v>1233</v>
      </c>
      <c r="AS4" s="551" t="s">
        <v>1234</v>
      </c>
      <c r="AT4" s="551" t="s">
        <v>1235</v>
      </c>
      <c r="AU4" s="551" t="s">
        <v>1236</v>
      </c>
      <c r="AV4" s="551" t="s">
        <v>1237</v>
      </c>
      <c r="AW4" s="553" t="s">
        <v>1238</v>
      </c>
      <c r="AX4" s="553" t="s">
        <v>1239</v>
      </c>
      <c r="AY4" s="551" t="s">
        <v>1240</v>
      </c>
      <c r="AZ4" s="551" t="s">
        <v>1241</v>
      </c>
      <c r="BA4" s="551" t="s">
        <v>1242</v>
      </c>
      <c r="BB4" s="551" t="s">
        <v>1243</v>
      </c>
      <c r="BC4" s="551" t="s">
        <v>1244</v>
      </c>
      <c r="BD4" s="552" t="s">
        <v>1245</v>
      </c>
      <c r="BE4" s="550" t="s">
        <v>1246</v>
      </c>
      <c r="BF4" s="552" t="s">
        <v>1247</v>
      </c>
    </row>
    <row r="5" spans="1:58" s="374" customFormat="1" ht="15" customHeight="1">
      <c r="A5" s="362">
        <v>16664</v>
      </c>
      <c r="B5" s="518"/>
      <c r="C5" s="511"/>
      <c r="D5" s="365">
        <f ca="1">IF(A5="","",+DATEDIF(A5,TODAY(),"Y"))</f>
        <v>78</v>
      </c>
      <c r="E5" s="496"/>
      <c r="F5" s="497"/>
      <c r="G5" s="511"/>
      <c r="H5" s="496"/>
      <c r="I5" s="496"/>
      <c r="J5" s="496"/>
      <c r="K5" s="497"/>
      <c r="L5" s="498"/>
      <c r="M5" s="499"/>
      <c r="N5" s="500"/>
      <c r="O5" s="498"/>
      <c r="P5" s="499"/>
      <c r="Q5" s="499"/>
      <c r="R5" s="499"/>
      <c r="S5" s="499"/>
      <c r="T5" s="499"/>
      <c r="U5" s="499"/>
      <c r="V5" s="499"/>
      <c r="W5" s="499"/>
      <c r="X5" s="499"/>
      <c r="Y5" s="499"/>
      <c r="Z5" s="499"/>
      <c r="AA5" s="514">
        <f aca="true" t="shared" si="0" ref="AA5:AA12">IF(SUM(O5:Z5)=0,"",SUM(O5:Z5))</f>
      </c>
      <c r="AB5" s="511"/>
      <c r="AC5" s="496"/>
      <c r="AD5" s="496"/>
      <c r="AE5" s="496"/>
      <c r="AF5" s="496"/>
      <c r="AG5" s="496"/>
      <c r="AH5" s="496"/>
      <c r="AI5" s="497"/>
      <c r="AJ5" s="511"/>
      <c r="AK5" s="496"/>
      <c r="AL5" s="496"/>
      <c r="AM5" s="496"/>
      <c r="AN5" s="496"/>
      <c r="AO5" s="496"/>
      <c r="AP5" s="496"/>
      <c r="AQ5" s="496"/>
      <c r="AR5" s="496"/>
      <c r="AS5" s="496"/>
      <c r="AT5" s="496"/>
      <c r="AU5" s="496"/>
      <c r="AV5" s="496"/>
      <c r="AW5" s="496"/>
      <c r="AX5" s="496"/>
      <c r="AY5" s="496"/>
      <c r="AZ5" s="496"/>
      <c r="BA5" s="496"/>
      <c r="BB5" s="556"/>
      <c r="BC5" s="556"/>
      <c r="BD5" s="557"/>
      <c r="BE5" s="560"/>
      <c r="BF5" s="557"/>
    </row>
    <row r="6" spans="1:58" s="374" customFormat="1" ht="15" customHeight="1">
      <c r="A6" s="364"/>
      <c r="B6" s="519"/>
      <c r="C6" s="512"/>
      <c r="D6" s="365">
        <f ca="1">IF(A6="","",+DATEDIF(A6,TODAY(),"Y"))</f>
      </c>
      <c r="E6" s="501"/>
      <c r="F6" s="502"/>
      <c r="G6" s="512"/>
      <c r="H6" s="501"/>
      <c r="I6" s="501"/>
      <c r="J6" s="501"/>
      <c r="K6" s="502"/>
      <c r="L6" s="503"/>
      <c r="M6" s="504"/>
      <c r="N6" s="505"/>
      <c r="O6" s="503"/>
      <c r="P6" s="504"/>
      <c r="Q6" s="504"/>
      <c r="R6" s="504"/>
      <c r="S6" s="504"/>
      <c r="T6" s="504"/>
      <c r="U6" s="504"/>
      <c r="V6" s="504"/>
      <c r="W6" s="504"/>
      <c r="X6" s="504"/>
      <c r="Y6" s="504"/>
      <c r="Z6" s="504"/>
      <c r="AA6" s="515">
        <f t="shared" si="0"/>
      </c>
      <c r="AB6" s="512"/>
      <c r="AC6" s="501"/>
      <c r="AD6" s="501"/>
      <c r="AE6" s="501"/>
      <c r="AF6" s="501"/>
      <c r="AG6" s="501"/>
      <c r="AH6" s="501"/>
      <c r="AI6" s="502"/>
      <c r="AJ6" s="512"/>
      <c r="AK6" s="501"/>
      <c r="AL6" s="501"/>
      <c r="AM6" s="501"/>
      <c r="AN6" s="501"/>
      <c r="AO6" s="501"/>
      <c r="AP6" s="501"/>
      <c r="AQ6" s="501"/>
      <c r="AR6" s="501"/>
      <c r="AS6" s="501"/>
      <c r="AT6" s="501"/>
      <c r="AU6" s="501"/>
      <c r="AV6" s="501"/>
      <c r="AW6" s="501"/>
      <c r="AX6" s="501"/>
      <c r="AY6" s="501"/>
      <c r="AZ6" s="501"/>
      <c r="BA6" s="501"/>
      <c r="BB6" s="501"/>
      <c r="BC6" s="501"/>
      <c r="BD6" s="502"/>
      <c r="BE6" s="512"/>
      <c r="BF6" s="502"/>
    </row>
    <row r="7" spans="1:58" s="374" customFormat="1" ht="15" customHeight="1">
      <c r="A7" s="364"/>
      <c r="B7" s="519"/>
      <c r="C7" s="512"/>
      <c r="D7" s="365">
        <f ca="1">IF(A7="","",+DATEDIF(A7,TODAY(),"Y"))</f>
      </c>
      <c r="E7" s="501"/>
      <c r="F7" s="502"/>
      <c r="G7" s="512"/>
      <c r="H7" s="501"/>
      <c r="I7" s="501"/>
      <c r="J7" s="501"/>
      <c r="K7" s="502"/>
      <c r="L7" s="503"/>
      <c r="M7" s="504"/>
      <c r="N7" s="505"/>
      <c r="O7" s="503"/>
      <c r="P7" s="504"/>
      <c r="Q7" s="504"/>
      <c r="R7" s="504"/>
      <c r="S7" s="504"/>
      <c r="T7" s="504"/>
      <c r="U7" s="504"/>
      <c r="V7" s="504"/>
      <c r="W7" s="504"/>
      <c r="X7" s="504"/>
      <c r="Y7" s="504"/>
      <c r="Z7" s="504"/>
      <c r="AA7" s="515">
        <f t="shared" si="0"/>
      </c>
      <c r="AB7" s="512"/>
      <c r="AC7" s="501"/>
      <c r="AD7" s="501"/>
      <c r="AE7" s="501"/>
      <c r="AF7" s="501"/>
      <c r="AG7" s="501"/>
      <c r="AH7" s="501"/>
      <c r="AI7" s="502"/>
      <c r="AJ7" s="512"/>
      <c r="AK7" s="501"/>
      <c r="AL7" s="501"/>
      <c r="AM7" s="501"/>
      <c r="AN7" s="501"/>
      <c r="AO7" s="501"/>
      <c r="AP7" s="501"/>
      <c r="AQ7" s="501"/>
      <c r="AR7" s="501"/>
      <c r="AS7" s="501"/>
      <c r="AT7" s="501"/>
      <c r="AU7" s="501"/>
      <c r="AV7" s="501"/>
      <c r="AW7" s="501"/>
      <c r="AX7" s="501"/>
      <c r="AY7" s="501"/>
      <c r="AZ7" s="501"/>
      <c r="BA7" s="501"/>
      <c r="BB7" s="501"/>
      <c r="BC7" s="501"/>
      <c r="BD7" s="502"/>
      <c r="BE7" s="512"/>
      <c r="BF7" s="502"/>
    </row>
    <row r="8" spans="1:58" s="374" customFormat="1" ht="15" customHeight="1">
      <c r="A8" s="364"/>
      <c r="B8" s="519"/>
      <c r="C8" s="512"/>
      <c r="D8" s="365">
        <f aca="true" ca="1" t="shared" si="1" ref="D8:D19">IF(A8="","",+DATEDIF(A8,TODAY(),"Y"))</f>
      </c>
      <c r="E8" s="501"/>
      <c r="F8" s="502"/>
      <c r="G8" s="512"/>
      <c r="H8" s="501"/>
      <c r="I8" s="501"/>
      <c r="J8" s="501"/>
      <c r="K8" s="502"/>
      <c r="L8" s="503"/>
      <c r="M8" s="504"/>
      <c r="N8" s="505"/>
      <c r="O8" s="503"/>
      <c r="P8" s="504"/>
      <c r="Q8" s="504"/>
      <c r="R8" s="504"/>
      <c r="S8" s="504"/>
      <c r="T8" s="504"/>
      <c r="U8" s="504"/>
      <c r="V8" s="504"/>
      <c r="W8" s="504"/>
      <c r="X8" s="504"/>
      <c r="Y8" s="504"/>
      <c r="Z8" s="504"/>
      <c r="AA8" s="515">
        <f t="shared" si="0"/>
      </c>
      <c r="AB8" s="512"/>
      <c r="AC8" s="501"/>
      <c r="AD8" s="501"/>
      <c r="AE8" s="501"/>
      <c r="AF8" s="501"/>
      <c r="AG8" s="501"/>
      <c r="AH8" s="501"/>
      <c r="AI8" s="502"/>
      <c r="AJ8" s="512"/>
      <c r="AK8" s="501"/>
      <c r="AL8" s="501"/>
      <c r="AM8" s="501"/>
      <c r="AN8" s="501"/>
      <c r="AO8" s="501"/>
      <c r="AP8" s="501"/>
      <c r="AQ8" s="501"/>
      <c r="AR8" s="501"/>
      <c r="AS8" s="501"/>
      <c r="AT8" s="501"/>
      <c r="AU8" s="501"/>
      <c r="AV8" s="501"/>
      <c r="AW8" s="501"/>
      <c r="AX8" s="501"/>
      <c r="AY8" s="501"/>
      <c r="AZ8" s="501"/>
      <c r="BA8" s="501"/>
      <c r="BB8" s="501"/>
      <c r="BC8" s="501"/>
      <c r="BD8" s="502"/>
      <c r="BE8" s="512"/>
      <c r="BF8" s="502"/>
    </row>
    <row r="9" spans="1:58" s="374" customFormat="1" ht="15" customHeight="1">
      <c r="A9" s="364"/>
      <c r="B9" s="519"/>
      <c r="C9" s="512"/>
      <c r="D9" s="365">
        <f ca="1" t="shared" si="1"/>
      </c>
      <c r="E9" s="501"/>
      <c r="F9" s="502"/>
      <c r="G9" s="512"/>
      <c r="H9" s="501"/>
      <c r="I9" s="501"/>
      <c r="J9" s="501"/>
      <c r="K9" s="502"/>
      <c r="L9" s="503"/>
      <c r="M9" s="504"/>
      <c r="N9" s="505"/>
      <c r="O9" s="503"/>
      <c r="P9" s="504"/>
      <c r="Q9" s="504"/>
      <c r="R9" s="504"/>
      <c r="S9" s="504"/>
      <c r="T9" s="504"/>
      <c r="U9" s="504"/>
      <c r="V9" s="504"/>
      <c r="W9" s="504"/>
      <c r="X9" s="504"/>
      <c r="Y9" s="504"/>
      <c r="Z9" s="504"/>
      <c r="AA9" s="515">
        <f t="shared" si="0"/>
      </c>
      <c r="AB9" s="512"/>
      <c r="AC9" s="501"/>
      <c r="AD9" s="501"/>
      <c r="AE9" s="501"/>
      <c r="AF9" s="501"/>
      <c r="AG9" s="501"/>
      <c r="AH9" s="501"/>
      <c r="AI9" s="502"/>
      <c r="AJ9" s="512"/>
      <c r="AK9" s="501"/>
      <c r="AL9" s="501"/>
      <c r="AM9" s="501"/>
      <c r="AN9" s="501"/>
      <c r="AO9" s="501"/>
      <c r="AP9" s="501"/>
      <c r="AQ9" s="501"/>
      <c r="AR9" s="501"/>
      <c r="AS9" s="501"/>
      <c r="AT9" s="501"/>
      <c r="AU9" s="501"/>
      <c r="AV9" s="501"/>
      <c r="AW9" s="501"/>
      <c r="AX9" s="501"/>
      <c r="AY9" s="501"/>
      <c r="AZ9" s="501"/>
      <c r="BA9" s="501"/>
      <c r="BB9" s="501"/>
      <c r="BC9" s="501"/>
      <c r="BD9" s="502"/>
      <c r="BE9" s="512"/>
      <c r="BF9" s="502"/>
    </row>
    <row r="10" spans="1:58" s="374" customFormat="1" ht="15" customHeight="1">
      <c r="A10" s="364"/>
      <c r="B10" s="491"/>
      <c r="C10" s="512"/>
      <c r="D10" s="365">
        <f ca="1" t="shared" si="1"/>
      </c>
      <c r="E10" s="501"/>
      <c r="F10" s="502"/>
      <c r="G10" s="512"/>
      <c r="H10" s="501"/>
      <c r="I10" s="501"/>
      <c r="J10" s="501"/>
      <c r="K10" s="502"/>
      <c r="L10" s="503"/>
      <c r="M10" s="504"/>
      <c r="N10" s="505"/>
      <c r="O10" s="503"/>
      <c r="P10" s="504"/>
      <c r="Q10" s="504"/>
      <c r="R10" s="504"/>
      <c r="S10" s="504"/>
      <c r="T10" s="504"/>
      <c r="U10" s="504"/>
      <c r="V10" s="504"/>
      <c r="W10" s="504"/>
      <c r="X10" s="504"/>
      <c r="Y10" s="504"/>
      <c r="Z10" s="504"/>
      <c r="AA10" s="515">
        <f t="shared" si="0"/>
      </c>
      <c r="AB10" s="512"/>
      <c r="AC10" s="501"/>
      <c r="AD10" s="501"/>
      <c r="AE10" s="501"/>
      <c r="AF10" s="501"/>
      <c r="AG10" s="501"/>
      <c r="AH10" s="501"/>
      <c r="AI10" s="502"/>
      <c r="AJ10" s="512"/>
      <c r="AK10" s="501"/>
      <c r="AL10" s="501"/>
      <c r="AM10" s="501"/>
      <c r="AN10" s="501"/>
      <c r="AO10" s="501"/>
      <c r="AP10" s="501"/>
      <c r="AQ10" s="501"/>
      <c r="AR10" s="501"/>
      <c r="AS10" s="501"/>
      <c r="AT10" s="501"/>
      <c r="AU10" s="501"/>
      <c r="AV10" s="501"/>
      <c r="AW10" s="501"/>
      <c r="AX10" s="501"/>
      <c r="AY10" s="501"/>
      <c r="AZ10" s="501"/>
      <c r="BA10" s="501"/>
      <c r="BB10" s="501"/>
      <c r="BC10" s="501"/>
      <c r="BD10" s="502"/>
      <c r="BE10" s="512"/>
      <c r="BF10" s="502"/>
    </row>
    <row r="11" spans="1:58" s="374" customFormat="1" ht="15" customHeight="1">
      <c r="A11" s="364"/>
      <c r="B11" s="491"/>
      <c r="C11" s="512"/>
      <c r="D11" s="365">
        <f ca="1" t="shared" si="1"/>
      </c>
      <c r="E11" s="501"/>
      <c r="F11" s="502"/>
      <c r="G11" s="512"/>
      <c r="H11" s="501"/>
      <c r="I11" s="501"/>
      <c r="J11" s="501"/>
      <c r="K11" s="502"/>
      <c r="L11" s="503"/>
      <c r="M11" s="504"/>
      <c r="N11" s="505"/>
      <c r="O11" s="503"/>
      <c r="P11" s="504"/>
      <c r="Q11" s="504"/>
      <c r="R11" s="504"/>
      <c r="S11" s="504"/>
      <c r="T11" s="504"/>
      <c r="U11" s="504"/>
      <c r="V11" s="504"/>
      <c r="W11" s="504"/>
      <c r="X11" s="504"/>
      <c r="Y11" s="504"/>
      <c r="Z11" s="504"/>
      <c r="AA11" s="515">
        <f t="shared" si="0"/>
      </c>
      <c r="AB11" s="512"/>
      <c r="AC11" s="501"/>
      <c r="AD11" s="501"/>
      <c r="AE11" s="501"/>
      <c r="AF11" s="501"/>
      <c r="AG11" s="501"/>
      <c r="AH11" s="501"/>
      <c r="AI11" s="502"/>
      <c r="AJ11" s="512"/>
      <c r="AK11" s="501"/>
      <c r="AL11" s="501"/>
      <c r="AM11" s="501"/>
      <c r="AN11" s="501"/>
      <c r="AO11" s="501"/>
      <c r="AP11" s="501"/>
      <c r="AQ11" s="501"/>
      <c r="AR11" s="501"/>
      <c r="AS11" s="501"/>
      <c r="AT11" s="501"/>
      <c r="AU11" s="501"/>
      <c r="AV11" s="501"/>
      <c r="AW11" s="501"/>
      <c r="AX11" s="501"/>
      <c r="AY11" s="501"/>
      <c r="AZ11" s="501"/>
      <c r="BA11" s="501"/>
      <c r="BB11" s="501"/>
      <c r="BC11" s="501"/>
      <c r="BD11" s="502"/>
      <c r="BE11" s="512"/>
      <c r="BF11" s="502"/>
    </row>
    <row r="12" spans="1:58" s="374" customFormat="1" ht="15" customHeight="1">
      <c r="A12" s="364"/>
      <c r="B12" s="491"/>
      <c r="C12" s="512"/>
      <c r="D12" s="365">
        <f ca="1" t="shared" si="1"/>
      </c>
      <c r="E12" s="501"/>
      <c r="F12" s="502"/>
      <c r="G12" s="512"/>
      <c r="H12" s="501"/>
      <c r="I12" s="501"/>
      <c r="J12" s="501"/>
      <c r="K12" s="502"/>
      <c r="L12" s="503"/>
      <c r="M12" s="504"/>
      <c r="N12" s="505"/>
      <c r="O12" s="503"/>
      <c r="P12" s="504"/>
      <c r="Q12" s="504"/>
      <c r="R12" s="504"/>
      <c r="S12" s="504"/>
      <c r="T12" s="504"/>
      <c r="U12" s="504"/>
      <c r="V12" s="504"/>
      <c r="W12" s="504"/>
      <c r="X12" s="504"/>
      <c r="Y12" s="504"/>
      <c r="Z12" s="504"/>
      <c r="AA12" s="515">
        <f t="shared" si="0"/>
      </c>
      <c r="AB12" s="512"/>
      <c r="AC12" s="501"/>
      <c r="AD12" s="501"/>
      <c r="AE12" s="501"/>
      <c r="AF12" s="501"/>
      <c r="AG12" s="501"/>
      <c r="AH12" s="501"/>
      <c r="AI12" s="502"/>
      <c r="AJ12" s="512"/>
      <c r="AK12" s="501"/>
      <c r="AL12" s="501"/>
      <c r="AM12" s="501"/>
      <c r="AN12" s="501"/>
      <c r="AO12" s="501"/>
      <c r="AP12" s="501"/>
      <c r="AQ12" s="501"/>
      <c r="AR12" s="501"/>
      <c r="AS12" s="501"/>
      <c r="AT12" s="501"/>
      <c r="AU12" s="501"/>
      <c r="AV12" s="501"/>
      <c r="AW12" s="501"/>
      <c r="AX12" s="501"/>
      <c r="AY12" s="501"/>
      <c r="AZ12" s="501"/>
      <c r="BA12" s="501"/>
      <c r="BB12" s="501"/>
      <c r="BC12" s="501"/>
      <c r="BD12" s="502"/>
      <c r="BE12" s="512"/>
      <c r="BF12" s="502"/>
    </row>
    <row r="13" spans="1:58" s="374" customFormat="1" ht="15" customHeight="1">
      <c r="A13" s="364"/>
      <c r="B13" s="491"/>
      <c r="C13" s="512"/>
      <c r="D13" s="365">
        <f ca="1" t="shared" si="1"/>
      </c>
      <c r="E13" s="501"/>
      <c r="F13" s="502"/>
      <c r="G13" s="512"/>
      <c r="H13" s="501"/>
      <c r="I13" s="501"/>
      <c r="J13" s="501"/>
      <c r="K13" s="502"/>
      <c r="L13" s="503"/>
      <c r="M13" s="504"/>
      <c r="N13" s="505"/>
      <c r="O13" s="503"/>
      <c r="P13" s="504"/>
      <c r="Q13" s="504"/>
      <c r="R13" s="504"/>
      <c r="S13" s="504"/>
      <c r="T13" s="504"/>
      <c r="U13" s="504"/>
      <c r="V13" s="504"/>
      <c r="W13" s="504"/>
      <c r="X13" s="504"/>
      <c r="Y13" s="504"/>
      <c r="Z13" s="504"/>
      <c r="AA13" s="515">
        <f aca="true" t="shared" si="2" ref="AA13:AA19">IF(SUM(O13:Z13)=0,"",SUM(O13:Z13))</f>
      </c>
      <c r="AB13" s="512"/>
      <c r="AC13" s="501"/>
      <c r="AD13" s="501"/>
      <c r="AE13" s="501"/>
      <c r="AF13" s="501"/>
      <c r="AG13" s="501"/>
      <c r="AH13" s="501"/>
      <c r="AI13" s="502"/>
      <c r="AJ13" s="512"/>
      <c r="AK13" s="501"/>
      <c r="AL13" s="501"/>
      <c r="AM13" s="501"/>
      <c r="AN13" s="501"/>
      <c r="AO13" s="501"/>
      <c r="AP13" s="501"/>
      <c r="AQ13" s="501"/>
      <c r="AR13" s="501"/>
      <c r="AS13" s="501"/>
      <c r="AT13" s="501"/>
      <c r="AU13" s="501"/>
      <c r="AV13" s="501"/>
      <c r="AW13" s="501"/>
      <c r="AX13" s="501"/>
      <c r="AY13" s="501"/>
      <c r="AZ13" s="501"/>
      <c r="BA13" s="501"/>
      <c r="BB13" s="501"/>
      <c r="BC13" s="501"/>
      <c r="BD13" s="502"/>
      <c r="BE13" s="512"/>
      <c r="BF13" s="502"/>
    </row>
    <row r="14" spans="1:58" s="374" customFormat="1" ht="15" customHeight="1">
      <c r="A14" s="364"/>
      <c r="B14" s="491"/>
      <c r="C14" s="512"/>
      <c r="D14" s="365">
        <f ca="1" t="shared" si="1"/>
      </c>
      <c r="E14" s="501"/>
      <c r="F14" s="502"/>
      <c r="G14" s="512"/>
      <c r="H14" s="501"/>
      <c r="I14" s="501"/>
      <c r="J14" s="501"/>
      <c r="K14" s="502"/>
      <c r="L14" s="503"/>
      <c r="M14" s="504"/>
      <c r="N14" s="505"/>
      <c r="O14" s="503"/>
      <c r="P14" s="504"/>
      <c r="Q14" s="504"/>
      <c r="R14" s="504"/>
      <c r="S14" s="504"/>
      <c r="T14" s="504"/>
      <c r="U14" s="504"/>
      <c r="V14" s="504"/>
      <c r="W14" s="504"/>
      <c r="X14" s="504"/>
      <c r="Y14" s="504"/>
      <c r="Z14" s="504"/>
      <c r="AA14" s="515">
        <f t="shared" si="2"/>
      </c>
      <c r="AB14" s="512"/>
      <c r="AC14" s="501"/>
      <c r="AD14" s="501"/>
      <c r="AE14" s="501"/>
      <c r="AF14" s="501"/>
      <c r="AG14" s="501"/>
      <c r="AH14" s="501"/>
      <c r="AI14" s="502"/>
      <c r="AJ14" s="512"/>
      <c r="AK14" s="501"/>
      <c r="AL14" s="501"/>
      <c r="AM14" s="501"/>
      <c r="AN14" s="501"/>
      <c r="AO14" s="501"/>
      <c r="AP14" s="501"/>
      <c r="AQ14" s="501"/>
      <c r="AR14" s="501"/>
      <c r="AS14" s="501"/>
      <c r="AT14" s="501"/>
      <c r="AU14" s="501"/>
      <c r="AV14" s="501"/>
      <c r="AW14" s="501"/>
      <c r="AX14" s="501"/>
      <c r="AY14" s="501"/>
      <c r="AZ14" s="501"/>
      <c r="BA14" s="501"/>
      <c r="BB14" s="501"/>
      <c r="BC14" s="501"/>
      <c r="BD14" s="502"/>
      <c r="BE14" s="512"/>
      <c r="BF14" s="502"/>
    </row>
    <row r="15" spans="1:58" s="374" customFormat="1" ht="15" customHeight="1">
      <c r="A15" s="364"/>
      <c r="B15" s="491"/>
      <c r="C15" s="512"/>
      <c r="D15" s="365">
        <f ca="1" t="shared" si="1"/>
      </c>
      <c r="E15" s="501"/>
      <c r="F15" s="502"/>
      <c r="G15" s="512"/>
      <c r="H15" s="501"/>
      <c r="I15" s="501"/>
      <c r="J15" s="501"/>
      <c r="K15" s="502"/>
      <c r="L15" s="503"/>
      <c r="M15" s="504"/>
      <c r="N15" s="505"/>
      <c r="O15" s="503"/>
      <c r="P15" s="504"/>
      <c r="Q15" s="504"/>
      <c r="R15" s="504"/>
      <c r="S15" s="504"/>
      <c r="T15" s="504"/>
      <c r="U15" s="504"/>
      <c r="V15" s="504"/>
      <c r="W15" s="504"/>
      <c r="X15" s="504"/>
      <c r="Y15" s="504"/>
      <c r="Z15" s="504"/>
      <c r="AA15" s="515">
        <f t="shared" si="2"/>
      </c>
      <c r="AB15" s="512"/>
      <c r="AC15" s="501"/>
      <c r="AD15" s="501"/>
      <c r="AE15" s="501"/>
      <c r="AF15" s="501"/>
      <c r="AG15" s="501"/>
      <c r="AH15" s="501"/>
      <c r="AI15" s="502"/>
      <c r="AJ15" s="512"/>
      <c r="AK15" s="501"/>
      <c r="AL15" s="501"/>
      <c r="AM15" s="501"/>
      <c r="AN15" s="501"/>
      <c r="AO15" s="501"/>
      <c r="AP15" s="501"/>
      <c r="AQ15" s="501"/>
      <c r="AR15" s="501"/>
      <c r="AS15" s="501"/>
      <c r="AT15" s="501"/>
      <c r="AU15" s="501"/>
      <c r="AV15" s="501"/>
      <c r="AW15" s="501"/>
      <c r="AX15" s="501"/>
      <c r="AY15" s="501"/>
      <c r="AZ15" s="501"/>
      <c r="BA15" s="501"/>
      <c r="BB15" s="501"/>
      <c r="BC15" s="501"/>
      <c r="BD15" s="502"/>
      <c r="BE15" s="512"/>
      <c r="BF15" s="502"/>
    </row>
    <row r="16" spans="1:58" s="374" customFormat="1" ht="15" customHeight="1">
      <c r="A16" s="364"/>
      <c r="B16" s="491"/>
      <c r="C16" s="512"/>
      <c r="D16" s="365">
        <f ca="1" t="shared" si="1"/>
      </c>
      <c r="E16" s="501"/>
      <c r="F16" s="502"/>
      <c r="G16" s="512"/>
      <c r="H16" s="501"/>
      <c r="I16" s="501"/>
      <c r="J16" s="501"/>
      <c r="K16" s="502"/>
      <c r="L16" s="503"/>
      <c r="M16" s="504"/>
      <c r="N16" s="505"/>
      <c r="O16" s="503"/>
      <c r="P16" s="504"/>
      <c r="Q16" s="504"/>
      <c r="R16" s="504"/>
      <c r="S16" s="504"/>
      <c r="T16" s="504"/>
      <c r="U16" s="504"/>
      <c r="V16" s="504"/>
      <c r="W16" s="504"/>
      <c r="X16" s="504"/>
      <c r="Y16" s="504"/>
      <c r="Z16" s="504"/>
      <c r="AA16" s="515">
        <f t="shared" si="2"/>
      </c>
      <c r="AB16" s="512"/>
      <c r="AC16" s="501"/>
      <c r="AD16" s="501"/>
      <c r="AE16" s="501"/>
      <c r="AF16" s="501"/>
      <c r="AG16" s="501"/>
      <c r="AH16" s="501"/>
      <c r="AI16" s="502"/>
      <c r="AJ16" s="512"/>
      <c r="AK16" s="501"/>
      <c r="AL16" s="501"/>
      <c r="AM16" s="501"/>
      <c r="AN16" s="501"/>
      <c r="AO16" s="501"/>
      <c r="AP16" s="501"/>
      <c r="AQ16" s="501"/>
      <c r="AR16" s="501"/>
      <c r="AS16" s="501"/>
      <c r="AT16" s="501"/>
      <c r="AU16" s="501"/>
      <c r="AV16" s="501"/>
      <c r="AW16" s="501"/>
      <c r="AX16" s="501"/>
      <c r="AY16" s="501"/>
      <c r="AZ16" s="501"/>
      <c r="BA16" s="501"/>
      <c r="BB16" s="501"/>
      <c r="BC16" s="501"/>
      <c r="BD16" s="502"/>
      <c r="BE16" s="512"/>
      <c r="BF16" s="502"/>
    </row>
    <row r="17" spans="1:58" s="374" customFormat="1" ht="15" customHeight="1">
      <c r="A17" s="364"/>
      <c r="B17" s="491"/>
      <c r="C17" s="512"/>
      <c r="D17" s="365">
        <f ca="1" t="shared" si="1"/>
      </c>
      <c r="E17" s="501"/>
      <c r="F17" s="502"/>
      <c r="G17" s="512"/>
      <c r="H17" s="501"/>
      <c r="I17" s="501"/>
      <c r="J17" s="501"/>
      <c r="K17" s="502"/>
      <c r="L17" s="503"/>
      <c r="M17" s="504"/>
      <c r="N17" s="505"/>
      <c r="O17" s="503"/>
      <c r="P17" s="504"/>
      <c r="Q17" s="504"/>
      <c r="R17" s="504"/>
      <c r="S17" s="504"/>
      <c r="T17" s="504"/>
      <c r="U17" s="504"/>
      <c r="V17" s="504"/>
      <c r="W17" s="504"/>
      <c r="X17" s="504"/>
      <c r="Y17" s="504"/>
      <c r="Z17" s="504"/>
      <c r="AA17" s="515">
        <f t="shared" si="2"/>
      </c>
      <c r="AB17" s="512"/>
      <c r="AC17" s="501"/>
      <c r="AD17" s="501"/>
      <c r="AE17" s="501"/>
      <c r="AF17" s="501"/>
      <c r="AG17" s="501"/>
      <c r="AH17" s="501"/>
      <c r="AI17" s="502"/>
      <c r="AJ17" s="512"/>
      <c r="AK17" s="501"/>
      <c r="AL17" s="501"/>
      <c r="AM17" s="501"/>
      <c r="AN17" s="501"/>
      <c r="AO17" s="501"/>
      <c r="AP17" s="501"/>
      <c r="AQ17" s="501"/>
      <c r="AR17" s="501"/>
      <c r="AS17" s="501"/>
      <c r="AT17" s="501"/>
      <c r="AU17" s="501"/>
      <c r="AV17" s="501"/>
      <c r="AW17" s="501"/>
      <c r="AX17" s="501"/>
      <c r="AY17" s="501"/>
      <c r="AZ17" s="501"/>
      <c r="BA17" s="501"/>
      <c r="BB17" s="501"/>
      <c r="BC17" s="501"/>
      <c r="BD17" s="502"/>
      <c r="BE17" s="512"/>
      <c r="BF17" s="502"/>
    </row>
    <row r="18" spans="1:58" s="374" customFormat="1" ht="15" customHeight="1">
      <c r="A18" s="364"/>
      <c r="B18" s="491"/>
      <c r="C18" s="512"/>
      <c r="D18" s="365">
        <f ca="1" t="shared" si="1"/>
      </c>
      <c r="E18" s="501"/>
      <c r="F18" s="502"/>
      <c r="G18" s="512"/>
      <c r="H18" s="501"/>
      <c r="I18" s="501"/>
      <c r="J18" s="501"/>
      <c r="K18" s="502"/>
      <c r="L18" s="503"/>
      <c r="M18" s="504"/>
      <c r="N18" s="505"/>
      <c r="O18" s="503"/>
      <c r="P18" s="504"/>
      <c r="Q18" s="504"/>
      <c r="R18" s="504"/>
      <c r="S18" s="504"/>
      <c r="T18" s="504"/>
      <c r="U18" s="504"/>
      <c r="V18" s="504"/>
      <c r="W18" s="504"/>
      <c r="X18" s="504"/>
      <c r="Y18" s="504"/>
      <c r="Z18" s="504"/>
      <c r="AA18" s="515">
        <f t="shared" si="2"/>
      </c>
      <c r="AB18" s="512"/>
      <c r="AC18" s="501"/>
      <c r="AD18" s="501"/>
      <c r="AE18" s="501"/>
      <c r="AF18" s="501"/>
      <c r="AG18" s="501"/>
      <c r="AH18" s="501"/>
      <c r="AI18" s="502"/>
      <c r="AJ18" s="512"/>
      <c r="AK18" s="501"/>
      <c r="AL18" s="501"/>
      <c r="AM18" s="501"/>
      <c r="AN18" s="501"/>
      <c r="AO18" s="501"/>
      <c r="AP18" s="501"/>
      <c r="AQ18" s="501"/>
      <c r="AR18" s="501"/>
      <c r="AS18" s="501"/>
      <c r="AT18" s="501"/>
      <c r="AU18" s="501"/>
      <c r="AV18" s="501"/>
      <c r="AW18" s="501"/>
      <c r="AX18" s="501"/>
      <c r="AY18" s="501"/>
      <c r="AZ18" s="501"/>
      <c r="BA18" s="501"/>
      <c r="BB18" s="501"/>
      <c r="BC18" s="501"/>
      <c r="BD18" s="502"/>
      <c r="BE18" s="512"/>
      <c r="BF18" s="502"/>
    </row>
    <row r="19" spans="1:58" s="374" customFormat="1" ht="15" customHeight="1">
      <c r="A19" s="366"/>
      <c r="B19" s="492"/>
      <c r="C19" s="513"/>
      <c r="D19" s="367">
        <f ca="1" t="shared" si="1"/>
      </c>
      <c r="E19" s="506"/>
      <c r="F19" s="507"/>
      <c r="G19" s="513"/>
      <c r="H19" s="506"/>
      <c r="I19" s="506"/>
      <c r="J19" s="506"/>
      <c r="K19" s="507"/>
      <c r="L19" s="508"/>
      <c r="M19" s="509"/>
      <c r="N19" s="510"/>
      <c r="O19" s="508"/>
      <c r="P19" s="509"/>
      <c r="Q19" s="509"/>
      <c r="R19" s="509"/>
      <c r="S19" s="509"/>
      <c r="T19" s="509"/>
      <c r="U19" s="509"/>
      <c r="V19" s="509"/>
      <c r="W19" s="509"/>
      <c r="X19" s="509"/>
      <c r="Y19" s="509"/>
      <c r="Z19" s="509"/>
      <c r="AA19" s="516">
        <f t="shared" si="2"/>
      </c>
      <c r="AB19" s="513"/>
      <c r="AC19" s="506"/>
      <c r="AD19" s="506"/>
      <c r="AE19" s="506"/>
      <c r="AF19" s="506"/>
      <c r="AG19" s="506"/>
      <c r="AH19" s="506"/>
      <c r="AI19" s="507"/>
      <c r="AJ19" s="513"/>
      <c r="AK19" s="506"/>
      <c r="AL19" s="506"/>
      <c r="AM19" s="506"/>
      <c r="AN19" s="506"/>
      <c r="AO19" s="506"/>
      <c r="AP19" s="506"/>
      <c r="AQ19" s="506"/>
      <c r="AR19" s="506"/>
      <c r="AS19" s="506"/>
      <c r="AT19" s="506"/>
      <c r="AU19" s="506"/>
      <c r="AV19" s="506"/>
      <c r="AW19" s="506"/>
      <c r="AX19" s="506"/>
      <c r="AY19" s="506"/>
      <c r="AZ19" s="506"/>
      <c r="BA19" s="506"/>
      <c r="BB19" s="558"/>
      <c r="BC19" s="558"/>
      <c r="BD19" s="559"/>
      <c r="BE19" s="513"/>
      <c r="BF19" s="507"/>
    </row>
    <row r="20" spans="2:58" s="375" customFormat="1" ht="15" customHeight="1">
      <c r="B20" s="376" t="s">
        <v>414</v>
      </c>
      <c r="C20" s="377" t="s">
        <v>616</v>
      </c>
      <c r="D20" s="378">
        <f>IF(SUM(D5:D19)=0,"",SUM(D5:D19)/COUNTIF(D5:D19,"&gt;0"))</f>
        <v>78</v>
      </c>
      <c r="E20" s="378">
        <f>IF(SUM(E5:E19)=0,"",SUM(E5:E19)/COUNTIF(E5:E19,"&gt;0"))</f>
      </c>
      <c r="F20" s="379" t="s">
        <v>616</v>
      </c>
      <c r="G20" s="546"/>
      <c r="H20" s="547"/>
      <c r="I20" s="547"/>
      <c r="J20" s="547"/>
      <c r="K20" s="548"/>
      <c r="L20" s="380">
        <f>IF(SUM(L5:L19)=0,"",SUM(L5:L19)/COUNTIF(L5:L19,"&gt;0"))</f>
      </c>
      <c r="M20" s="378">
        <f>IF(SUM(M5:M19)=0,"",SUM(M5:M19)/COUNTIF(M5:M19,"&gt;0"))</f>
      </c>
      <c r="N20" s="381">
        <f>IF(SUM(N5:N19)=0,"",SUM(N5:N19)/COUNTIF(N5:N19,"&gt;0"))</f>
      </c>
      <c r="O20" s="380">
        <f aca="true" t="shared" si="3" ref="O20:Z20">IF(COUNTA(O5:O19)=0,"",COUNTIF(O5:O19,"&gt;0"))</f>
      </c>
      <c r="P20" s="378">
        <f t="shared" si="3"/>
      </c>
      <c r="Q20" s="378">
        <f t="shared" si="3"/>
      </c>
      <c r="R20" s="378">
        <f t="shared" si="3"/>
      </c>
      <c r="S20" s="378">
        <f t="shared" si="3"/>
      </c>
      <c r="T20" s="378">
        <f t="shared" si="3"/>
      </c>
      <c r="U20" s="378">
        <f t="shared" si="3"/>
      </c>
      <c r="V20" s="378">
        <f t="shared" si="3"/>
      </c>
      <c r="W20" s="378">
        <f t="shared" si="3"/>
      </c>
      <c r="X20" s="378">
        <f t="shared" si="3"/>
      </c>
      <c r="Y20" s="378">
        <f t="shared" si="3"/>
      </c>
      <c r="Z20" s="378">
        <f t="shared" si="3"/>
      </c>
      <c r="AA20" s="382">
        <f>IF(SUM(AA5:AA19)=0,"",SUM(AA5:AA19)/COUNTIF(AA5:AA19,"&gt;0"))</f>
      </c>
      <c r="AB20" s="380">
        <f aca="true" t="shared" si="4" ref="AB20:BA20">IF(COUNTA(AB5:AB19)=0,"",COUNTA(AB5:AB19))</f>
      </c>
      <c r="AC20" s="378">
        <f t="shared" si="4"/>
      </c>
      <c r="AD20" s="378">
        <f t="shared" si="4"/>
      </c>
      <c r="AE20" s="378">
        <f t="shared" si="4"/>
      </c>
      <c r="AF20" s="378">
        <f t="shared" si="4"/>
      </c>
      <c r="AG20" s="378">
        <f t="shared" si="4"/>
      </c>
      <c r="AH20" s="378">
        <f t="shared" si="4"/>
      </c>
      <c r="AI20" s="381">
        <f t="shared" si="4"/>
      </c>
      <c r="AJ20" s="378">
        <f t="shared" si="4"/>
      </c>
      <c r="AK20" s="378">
        <f t="shared" si="4"/>
      </c>
      <c r="AL20" s="378">
        <f t="shared" si="4"/>
      </c>
      <c r="AM20" s="378">
        <f t="shared" si="4"/>
      </c>
      <c r="AN20" s="378">
        <f t="shared" si="4"/>
      </c>
      <c r="AO20" s="378">
        <f t="shared" si="4"/>
      </c>
      <c r="AP20" s="378">
        <f t="shared" si="4"/>
      </c>
      <c r="AQ20" s="378">
        <f t="shared" si="4"/>
      </c>
      <c r="AR20" s="378">
        <f t="shared" si="4"/>
      </c>
      <c r="AS20" s="378">
        <f t="shared" si="4"/>
      </c>
      <c r="AT20" s="378">
        <f t="shared" si="4"/>
      </c>
      <c r="AU20" s="378">
        <f t="shared" si="4"/>
      </c>
      <c r="AV20" s="378">
        <f t="shared" si="4"/>
      </c>
      <c r="AW20" s="378">
        <f t="shared" si="4"/>
      </c>
      <c r="AX20" s="378"/>
      <c r="AY20" s="378">
        <f t="shared" si="4"/>
      </c>
      <c r="AZ20" s="378">
        <f t="shared" si="4"/>
      </c>
      <c r="BA20" s="378">
        <f t="shared" si="4"/>
      </c>
      <c r="BB20" s="554"/>
      <c r="BC20" s="554"/>
      <c r="BD20" s="555"/>
      <c r="BE20" s="561"/>
      <c r="BF20" s="555"/>
    </row>
    <row r="21" spans="2:58" ht="12.75">
      <c r="B21" s="67" t="s">
        <v>947</v>
      </c>
      <c r="C21" s="67"/>
      <c r="D21" s="1"/>
      <c r="E21" s="1"/>
      <c r="F21" s="1"/>
      <c r="G21" s="1"/>
      <c r="H21" s="1"/>
      <c r="I21" s="1"/>
      <c r="J21" s="1"/>
      <c r="K21" s="1"/>
      <c r="L21" s="1"/>
      <c r="M21" s="1"/>
      <c r="N21" s="1"/>
      <c r="O21" s="1"/>
      <c r="P21" s="383"/>
      <c r="Q21" s="383"/>
      <c r="R21" s="383"/>
      <c r="S21" s="383"/>
      <c r="T21" s="383"/>
      <c r="U21" s="383"/>
      <c r="V21" s="383"/>
      <c r="W21" s="383"/>
      <c r="X21" s="383"/>
      <c r="Y21" s="383"/>
      <c r="Z21" s="383"/>
      <c r="AA21" s="383"/>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473"/>
      <c r="BC21" s="473"/>
      <c r="BD21" s="473"/>
      <c r="BE21" s="473"/>
      <c r="BF21" s="473"/>
    </row>
    <row r="22" spans="2:58" ht="13.5" customHeight="1">
      <c r="B22" s="1622" t="s">
        <v>1248</v>
      </c>
      <c r="C22" s="1622"/>
      <c r="D22" s="1622"/>
      <c r="E22" s="1622"/>
      <c r="F22" s="1622"/>
      <c r="G22" s="1622"/>
      <c r="H22" s="1622"/>
      <c r="I22" s="1622"/>
      <c r="J22" s="1622"/>
      <c r="K22" s="1622"/>
      <c r="L22" s="1622"/>
      <c r="M22" s="1622"/>
      <c r="N22" s="1622"/>
      <c r="O22" s="1622"/>
      <c r="P22" s="1622"/>
      <c r="Q22" s="1622"/>
      <c r="R22" s="1622"/>
      <c r="S22" s="1622"/>
      <c r="T22" s="1622"/>
      <c r="U22" s="1622"/>
      <c r="V22" s="1622"/>
      <c r="W22" s="1622"/>
      <c r="X22" s="1622"/>
      <c r="Y22" s="1622"/>
      <c r="Z22" s="1622"/>
      <c r="AA22" s="1622"/>
      <c r="AB22" s="1622"/>
      <c r="AC22" s="1622"/>
      <c r="AD22" s="1622"/>
      <c r="AE22" s="1622"/>
      <c r="AF22" s="1622"/>
      <c r="AG22" s="1622"/>
      <c r="AH22" s="1622"/>
      <c r="AI22" s="1622"/>
      <c r="AJ22" s="1622"/>
      <c r="AK22" s="1622"/>
      <c r="AL22" s="1622"/>
      <c r="AM22" s="1622"/>
      <c r="AN22" s="1622"/>
      <c r="AO22" s="1622"/>
      <c r="AP22" s="1622"/>
      <c r="AQ22" s="1622"/>
      <c r="AR22" s="1622"/>
      <c r="AS22" s="1622"/>
      <c r="AT22" s="1622"/>
      <c r="AU22" s="1622"/>
      <c r="AV22" s="1622"/>
      <c r="AW22" s="1622"/>
      <c r="AX22" s="1622"/>
      <c r="AY22" s="1622"/>
      <c r="AZ22" s="1622"/>
      <c r="BA22" s="1622"/>
      <c r="BB22" s="385"/>
      <c r="BC22" s="385"/>
      <c r="BD22" s="385"/>
      <c r="BE22" s="385"/>
      <c r="BF22" s="385"/>
    </row>
    <row r="23" spans="2:58" ht="13.5" customHeight="1">
      <c r="B23" s="1622"/>
      <c r="C23" s="1622"/>
      <c r="D23" s="1622"/>
      <c r="E23" s="1622"/>
      <c r="F23" s="1622"/>
      <c r="G23" s="1622"/>
      <c r="H23" s="1622"/>
      <c r="I23" s="1622"/>
      <c r="J23" s="1622"/>
      <c r="K23" s="1622"/>
      <c r="L23" s="1622"/>
      <c r="M23" s="1622"/>
      <c r="N23" s="1622"/>
      <c r="O23" s="1622"/>
      <c r="P23" s="1622"/>
      <c r="Q23" s="1622"/>
      <c r="R23" s="1622"/>
      <c r="S23" s="1622"/>
      <c r="T23" s="1622"/>
      <c r="U23" s="1622"/>
      <c r="V23" s="1622"/>
      <c r="W23" s="1622"/>
      <c r="X23" s="1622"/>
      <c r="Y23" s="1622"/>
      <c r="Z23" s="1622"/>
      <c r="AA23" s="1622"/>
      <c r="AB23" s="1622"/>
      <c r="AC23" s="1622"/>
      <c r="AD23" s="1622"/>
      <c r="AE23" s="1622"/>
      <c r="AF23" s="1622"/>
      <c r="AG23" s="1622"/>
      <c r="AH23" s="1622"/>
      <c r="AI23" s="1622"/>
      <c r="AJ23" s="1622"/>
      <c r="AK23" s="1622"/>
      <c r="AL23" s="1622"/>
      <c r="AM23" s="1622"/>
      <c r="AN23" s="1622"/>
      <c r="AO23" s="1622"/>
      <c r="AP23" s="1622"/>
      <c r="AQ23" s="1622"/>
      <c r="AR23" s="1622"/>
      <c r="AS23" s="1622"/>
      <c r="AT23" s="1622"/>
      <c r="AU23" s="1622"/>
      <c r="AV23" s="1622"/>
      <c r="AW23" s="1622"/>
      <c r="AX23" s="1622"/>
      <c r="AY23" s="1622"/>
      <c r="AZ23" s="1622"/>
      <c r="BA23" s="1622"/>
      <c r="BB23" s="385"/>
      <c r="BC23" s="385"/>
      <c r="BD23" s="385"/>
      <c r="BE23" s="385"/>
      <c r="BF23" s="385"/>
    </row>
    <row r="24" spans="2:58" ht="13.5" customHeight="1">
      <c r="B24" s="1622"/>
      <c r="C24" s="1622"/>
      <c r="D24" s="1622"/>
      <c r="E24" s="1622"/>
      <c r="F24" s="1622"/>
      <c r="G24" s="1622"/>
      <c r="H24" s="1622"/>
      <c r="I24" s="1622"/>
      <c r="J24" s="1622"/>
      <c r="K24" s="1622"/>
      <c r="L24" s="1622"/>
      <c r="M24" s="1622"/>
      <c r="N24" s="1622"/>
      <c r="O24" s="1622"/>
      <c r="P24" s="1622"/>
      <c r="Q24" s="1622"/>
      <c r="R24" s="1622"/>
      <c r="S24" s="1622"/>
      <c r="T24" s="1622"/>
      <c r="U24" s="1622"/>
      <c r="V24" s="1622"/>
      <c r="W24" s="1622"/>
      <c r="X24" s="1622"/>
      <c r="Y24" s="1622"/>
      <c r="Z24" s="1622"/>
      <c r="AA24" s="1622"/>
      <c r="AB24" s="1622"/>
      <c r="AC24" s="1622"/>
      <c r="AD24" s="1622"/>
      <c r="AE24" s="1622"/>
      <c r="AF24" s="1622"/>
      <c r="AG24" s="1622"/>
      <c r="AH24" s="1622"/>
      <c r="AI24" s="1622"/>
      <c r="AJ24" s="1622"/>
      <c r="AK24" s="1622"/>
      <c r="AL24" s="1622"/>
      <c r="AM24" s="1622"/>
      <c r="AN24" s="1622"/>
      <c r="AO24" s="1622"/>
      <c r="AP24" s="1622"/>
      <c r="AQ24" s="1622"/>
      <c r="AR24" s="1622"/>
      <c r="AS24" s="1622"/>
      <c r="AT24" s="1622"/>
      <c r="AU24" s="1622"/>
      <c r="AV24" s="1622"/>
      <c r="AW24" s="1622"/>
      <c r="AX24" s="1622"/>
      <c r="AY24" s="1622"/>
      <c r="AZ24" s="1622"/>
      <c r="BA24" s="1622"/>
      <c r="BB24" s="385"/>
      <c r="BC24" s="385"/>
      <c r="BD24" s="385"/>
      <c r="BE24" s="385"/>
      <c r="BF24" s="385"/>
    </row>
    <row r="25" spans="2:58" ht="13.5" customHeight="1">
      <c r="B25" s="1622"/>
      <c r="C25" s="1622"/>
      <c r="D25" s="1622"/>
      <c r="E25" s="1622"/>
      <c r="F25" s="1622"/>
      <c r="G25" s="1622"/>
      <c r="H25" s="1622"/>
      <c r="I25" s="1622"/>
      <c r="J25" s="1622"/>
      <c r="K25" s="1622"/>
      <c r="L25" s="1622"/>
      <c r="M25" s="1622"/>
      <c r="N25" s="1622"/>
      <c r="O25" s="1622"/>
      <c r="P25" s="1622"/>
      <c r="Q25" s="1622"/>
      <c r="R25" s="1622"/>
      <c r="S25" s="1622"/>
      <c r="T25" s="1622"/>
      <c r="U25" s="1622"/>
      <c r="V25" s="1622"/>
      <c r="W25" s="1622"/>
      <c r="X25" s="1622"/>
      <c r="Y25" s="1622"/>
      <c r="Z25" s="1622"/>
      <c r="AA25" s="1622"/>
      <c r="AB25" s="1622"/>
      <c r="AC25" s="1622"/>
      <c r="AD25" s="1622"/>
      <c r="AE25" s="1622"/>
      <c r="AF25" s="1622"/>
      <c r="AG25" s="1622"/>
      <c r="AH25" s="1622"/>
      <c r="AI25" s="1622"/>
      <c r="AJ25" s="1622"/>
      <c r="AK25" s="1622"/>
      <c r="AL25" s="1622"/>
      <c r="AM25" s="1622"/>
      <c r="AN25" s="1622"/>
      <c r="AO25" s="1622"/>
      <c r="AP25" s="1622"/>
      <c r="AQ25" s="1622"/>
      <c r="AR25" s="1622"/>
      <c r="AS25" s="1622"/>
      <c r="AT25" s="1622"/>
      <c r="AU25" s="1622"/>
      <c r="AV25" s="1622"/>
      <c r="AW25" s="1622"/>
      <c r="AX25" s="1622"/>
      <c r="AY25" s="1622"/>
      <c r="AZ25" s="1622"/>
      <c r="BA25" s="1622"/>
      <c r="BB25" s="385"/>
      <c r="BC25" s="385"/>
      <c r="BD25" s="385"/>
      <c r="BE25" s="385"/>
      <c r="BF25" s="385"/>
    </row>
    <row r="26" spans="2:58" ht="69.75" customHeight="1">
      <c r="B26" s="1622"/>
      <c r="C26" s="1622"/>
      <c r="D26" s="1622"/>
      <c r="E26" s="1622"/>
      <c r="F26" s="1622"/>
      <c r="G26" s="1622"/>
      <c r="H26" s="1622"/>
      <c r="I26" s="1622"/>
      <c r="J26" s="1622"/>
      <c r="K26" s="1622"/>
      <c r="L26" s="1622"/>
      <c r="M26" s="1622"/>
      <c r="N26" s="1622"/>
      <c r="O26" s="1622"/>
      <c r="P26" s="1622"/>
      <c r="Q26" s="1622"/>
      <c r="R26" s="1622"/>
      <c r="S26" s="1622"/>
      <c r="T26" s="1622"/>
      <c r="U26" s="1622"/>
      <c r="V26" s="1622"/>
      <c r="W26" s="1622"/>
      <c r="X26" s="1622"/>
      <c r="Y26" s="1622"/>
      <c r="Z26" s="1622"/>
      <c r="AA26" s="1622"/>
      <c r="AB26" s="1622"/>
      <c r="AC26" s="1622"/>
      <c r="AD26" s="1622"/>
      <c r="AE26" s="1622"/>
      <c r="AF26" s="1622"/>
      <c r="AG26" s="1622"/>
      <c r="AH26" s="1622"/>
      <c r="AI26" s="1622"/>
      <c r="AJ26" s="1622"/>
      <c r="AK26" s="1622"/>
      <c r="AL26" s="1622"/>
      <c r="AM26" s="1622"/>
      <c r="AN26" s="1622"/>
      <c r="AO26" s="1622"/>
      <c r="AP26" s="1622"/>
      <c r="AQ26" s="1622"/>
      <c r="AR26" s="1622"/>
      <c r="AS26" s="1622"/>
      <c r="AT26" s="1622"/>
      <c r="AU26" s="1622"/>
      <c r="AV26" s="1622"/>
      <c r="AW26" s="1622"/>
      <c r="AX26" s="1622"/>
      <c r="AY26" s="1622"/>
      <c r="AZ26" s="1622"/>
      <c r="BA26" s="1622"/>
      <c r="BB26" s="385"/>
      <c r="BC26" s="385"/>
      <c r="BD26" s="385"/>
      <c r="BE26" s="385"/>
      <c r="BF26" s="385"/>
    </row>
    <row r="30" ht="12.75">
      <c r="N30" s="458"/>
    </row>
  </sheetData>
  <sheetProtection sheet="1"/>
  <mergeCells count="8">
    <mergeCell ref="L3:N3"/>
    <mergeCell ref="O3:AA3"/>
    <mergeCell ref="G3:K3"/>
    <mergeCell ref="AJ3:BD3"/>
    <mergeCell ref="BE3:BF3"/>
    <mergeCell ref="B22:BA26"/>
    <mergeCell ref="AB3:AI3"/>
    <mergeCell ref="B3:B4"/>
  </mergeCells>
  <dataValidations count="1">
    <dataValidation type="list" allowBlank="1" showInputMessage="1" showErrorMessage="1" sqref="AB5:BF19">
      <formula1>"○,"</formula1>
    </dataValidation>
  </dataValidations>
  <printOptions horizontalCentered="1"/>
  <pageMargins left="0.1968503937007874" right="0.1968503937007874" top="0.7874015748031497" bottom="0.5905511811023623" header="0.5118110236220472" footer="0.5118110236220472"/>
  <pageSetup firstPageNumber="16" useFirstPageNumber="1" fitToHeight="4" horizontalDpi="600" verticalDpi="600" orientation="landscape" paperSize="9" scale="71" r:id="rId4"/>
  <headerFooter alignWithMargins="0">
    <oddFooter xml:space="preserve">&amp;C&amp;P </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H49"/>
  <sheetViews>
    <sheetView view="pageBreakPreview" zoomScale="130" zoomScaleSheetLayoutView="130" workbookViewId="0" topLeftCell="A1">
      <selection activeCell="G14" sqref="G14"/>
    </sheetView>
  </sheetViews>
  <sheetFormatPr defaultColWidth="9.00390625" defaultRowHeight="15"/>
  <cols>
    <col min="1" max="1" width="2.28125" style="25" customWidth="1"/>
    <col min="2" max="4" width="10.7109375" style="387" customWidth="1"/>
    <col min="5" max="5" width="28.7109375" style="387" customWidth="1"/>
    <col min="6" max="6" width="8.7109375" style="387" customWidth="1"/>
    <col min="7" max="7" width="10.7109375" style="387" customWidth="1"/>
    <col min="8" max="8" width="12.7109375" style="387" customWidth="1"/>
    <col min="9" max="16384" width="9.00390625" style="387" customWidth="1"/>
  </cols>
  <sheetData>
    <row r="1" ht="7.5" customHeight="1">
      <c r="A1" s="29"/>
    </row>
    <row r="2" spans="1:2" ht="14.25">
      <c r="A2" s="72"/>
      <c r="B2" s="368" t="s">
        <v>107</v>
      </c>
    </row>
    <row r="3" ht="7.5" customHeight="1">
      <c r="A3" s="29"/>
    </row>
    <row r="4" spans="1:8" ht="19.5" customHeight="1">
      <c r="A4" s="72"/>
      <c r="B4" s="388" t="s">
        <v>981</v>
      </c>
      <c r="C4" s="1631" t="s">
        <v>982</v>
      </c>
      <c r="D4" s="1631"/>
      <c r="E4" s="388" t="s">
        <v>976</v>
      </c>
      <c r="F4" s="389" t="s">
        <v>26</v>
      </c>
      <c r="G4" s="390" t="s">
        <v>109</v>
      </c>
      <c r="H4" s="389" t="s">
        <v>18</v>
      </c>
    </row>
    <row r="5" spans="1:8" ht="25.5" customHeight="1">
      <c r="A5" s="29"/>
      <c r="B5" s="391" t="s">
        <v>27</v>
      </c>
      <c r="C5" s="1628" t="s">
        <v>979</v>
      </c>
      <c r="D5" s="1629"/>
      <c r="E5" s="392"/>
      <c r="F5" s="390" t="s">
        <v>28</v>
      </c>
      <c r="G5" s="488"/>
      <c r="H5" s="393" t="s">
        <v>977</v>
      </c>
    </row>
    <row r="6" spans="1:8" ht="25.5" customHeight="1">
      <c r="A6" s="13"/>
      <c r="B6" s="391" t="s">
        <v>29</v>
      </c>
      <c r="C6" s="1628" t="s">
        <v>980</v>
      </c>
      <c r="D6" s="1629"/>
      <c r="E6" s="392"/>
      <c r="F6" s="390" t="s">
        <v>28</v>
      </c>
      <c r="G6" s="488"/>
      <c r="H6" s="393" t="s">
        <v>978</v>
      </c>
    </row>
    <row r="7" spans="1:8" ht="25.5" customHeight="1">
      <c r="A7" s="13"/>
      <c r="B7" s="391" t="s">
        <v>30</v>
      </c>
      <c r="C7" s="1628" t="s">
        <v>985</v>
      </c>
      <c r="D7" s="1629"/>
      <c r="E7" s="392" t="s">
        <v>31</v>
      </c>
      <c r="F7" s="390" t="s">
        <v>818</v>
      </c>
      <c r="G7" s="488"/>
      <c r="H7" s="393" t="s">
        <v>983</v>
      </c>
    </row>
    <row r="8" spans="1:8" ht="25.5" customHeight="1">
      <c r="A8" s="13"/>
      <c r="B8" s="391" t="s">
        <v>1028</v>
      </c>
      <c r="C8" s="1628" t="s">
        <v>986</v>
      </c>
      <c r="D8" s="1629"/>
      <c r="E8" s="392" t="s">
        <v>32</v>
      </c>
      <c r="F8" s="390" t="s">
        <v>818</v>
      </c>
      <c r="G8" s="488"/>
      <c r="H8" s="393" t="s">
        <v>984</v>
      </c>
    </row>
    <row r="9" spans="1:8" ht="25.5" customHeight="1">
      <c r="A9" s="13"/>
      <c r="B9" s="391" t="s">
        <v>1023</v>
      </c>
      <c r="C9" s="1630" t="s">
        <v>33</v>
      </c>
      <c r="D9" s="1630"/>
      <c r="E9" s="392" t="s">
        <v>34</v>
      </c>
      <c r="F9" s="390" t="s">
        <v>818</v>
      </c>
      <c r="G9" s="488"/>
      <c r="H9" s="394"/>
    </row>
    <row r="10" spans="1:8" ht="25.5" customHeight="1">
      <c r="A10" s="13"/>
      <c r="B10" s="391" t="s">
        <v>35</v>
      </c>
      <c r="C10" s="1630" t="s">
        <v>36</v>
      </c>
      <c r="D10" s="1630"/>
      <c r="E10" s="392" t="s">
        <v>37</v>
      </c>
      <c r="F10" s="390" t="s">
        <v>818</v>
      </c>
      <c r="G10" s="488"/>
      <c r="H10" s="394"/>
    </row>
    <row r="11" spans="1:8" ht="25.5" customHeight="1">
      <c r="A11" s="13"/>
      <c r="B11" s="391" t="s">
        <v>38</v>
      </c>
      <c r="C11" s="1630" t="s">
        <v>39</v>
      </c>
      <c r="D11" s="1630"/>
      <c r="E11" s="392"/>
      <c r="F11" s="390" t="s">
        <v>818</v>
      </c>
      <c r="G11" s="488"/>
      <c r="H11" s="394"/>
    </row>
    <row r="12" spans="1:8" ht="25.5" customHeight="1">
      <c r="A12" s="13"/>
      <c r="B12" s="391" t="s">
        <v>40</v>
      </c>
      <c r="C12" s="1630" t="s">
        <v>41</v>
      </c>
      <c r="D12" s="1630"/>
      <c r="E12" s="392" t="s">
        <v>42</v>
      </c>
      <c r="F12" s="390" t="s">
        <v>818</v>
      </c>
      <c r="G12" s="488"/>
      <c r="H12" s="394"/>
    </row>
    <row r="13" spans="1:8" ht="25.5" customHeight="1">
      <c r="A13" s="13"/>
      <c r="B13" s="391" t="s">
        <v>43</v>
      </c>
      <c r="C13" s="1628" t="s">
        <v>988</v>
      </c>
      <c r="D13" s="1629"/>
      <c r="E13" s="392" t="s">
        <v>987</v>
      </c>
      <c r="F13" s="390" t="s">
        <v>818</v>
      </c>
      <c r="G13" s="488"/>
      <c r="H13" s="394"/>
    </row>
    <row r="14" spans="1:8" ht="25.5" customHeight="1">
      <c r="A14" s="13"/>
      <c r="B14" s="391" t="s">
        <v>44</v>
      </c>
      <c r="C14" s="1628" t="s">
        <v>989</v>
      </c>
      <c r="D14" s="1629"/>
      <c r="E14" s="392" t="s">
        <v>990</v>
      </c>
      <c r="F14" s="390" t="s">
        <v>818</v>
      </c>
      <c r="G14" s="488"/>
      <c r="H14" s="394"/>
    </row>
    <row r="15" spans="1:8" ht="25.5" customHeight="1">
      <c r="A15" s="13"/>
      <c r="B15" s="391" t="s">
        <v>45</v>
      </c>
      <c r="C15" s="1630" t="s">
        <v>991</v>
      </c>
      <c r="D15" s="1630"/>
      <c r="E15" s="392" t="s">
        <v>993</v>
      </c>
      <c r="F15" s="390" t="s">
        <v>818</v>
      </c>
      <c r="G15" s="488"/>
      <c r="H15" s="394"/>
    </row>
    <row r="16" spans="1:8" ht="25.5" customHeight="1">
      <c r="A16" s="13"/>
      <c r="B16" s="391" t="s">
        <v>46</v>
      </c>
      <c r="C16" s="1630" t="s">
        <v>992</v>
      </c>
      <c r="D16" s="1630"/>
      <c r="E16" s="392" t="s">
        <v>47</v>
      </c>
      <c r="F16" s="390" t="s">
        <v>818</v>
      </c>
      <c r="G16" s="488"/>
      <c r="H16" s="394"/>
    </row>
    <row r="17" spans="1:8" ht="25.5" customHeight="1">
      <c r="A17" s="13"/>
      <c r="B17" s="391" t="s">
        <v>48</v>
      </c>
      <c r="C17" s="1630" t="s">
        <v>994</v>
      </c>
      <c r="D17" s="1630"/>
      <c r="E17" s="392" t="s">
        <v>49</v>
      </c>
      <c r="F17" s="390" t="s">
        <v>818</v>
      </c>
      <c r="G17" s="488"/>
      <c r="H17" s="394"/>
    </row>
    <row r="18" spans="1:8" ht="25.5" customHeight="1">
      <c r="A18" s="13"/>
      <c r="B18" s="391" t="s">
        <v>50</v>
      </c>
      <c r="C18" s="1630" t="s">
        <v>51</v>
      </c>
      <c r="D18" s="1630"/>
      <c r="E18" s="392"/>
      <c r="F18" s="390" t="s">
        <v>818</v>
      </c>
      <c r="G18" s="488"/>
      <c r="H18" s="394"/>
    </row>
    <row r="19" spans="1:8" ht="25.5" customHeight="1">
      <c r="A19" s="13"/>
      <c r="B19" s="391" t="s">
        <v>52</v>
      </c>
      <c r="C19" s="1630" t="s">
        <v>53</v>
      </c>
      <c r="D19" s="1630"/>
      <c r="E19" s="392"/>
      <c r="F19" s="390" t="s">
        <v>818</v>
      </c>
      <c r="G19" s="488"/>
      <c r="H19" s="394"/>
    </row>
    <row r="20" spans="1:8" ht="25.5" customHeight="1">
      <c r="A20" s="13"/>
      <c r="B20" s="391" t="s">
        <v>54</v>
      </c>
      <c r="C20" s="1632" t="s">
        <v>997</v>
      </c>
      <c r="D20" s="1633"/>
      <c r="E20" s="395" t="s">
        <v>56</v>
      </c>
      <c r="F20" s="390" t="s">
        <v>818</v>
      </c>
      <c r="G20" s="488"/>
      <c r="H20" s="393" t="s">
        <v>55</v>
      </c>
    </row>
    <row r="21" spans="1:8" ht="25.5" customHeight="1">
      <c r="A21" s="13"/>
      <c r="B21" s="391" t="s">
        <v>57</v>
      </c>
      <c r="C21" s="1632" t="s">
        <v>998</v>
      </c>
      <c r="D21" s="1633"/>
      <c r="E21" s="395" t="s">
        <v>62</v>
      </c>
      <c r="F21" s="390" t="s">
        <v>818</v>
      </c>
      <c r="G21" s="489">
        <f>IF(+'○様式2'!M214="","",+'○様式2'!M214)</f>
      </c>
      <c r="H21" s="393" t="s">
        <v>61</v>
      </c>
    </row>
    <row r="22" spans="1:8" ht="25.5" customHeight="1">
      <c r="A22" s="13"/>
      <c r="B22" s="391" t="s">
        <v>60</v>
      </c>
      <c r="C22" s="1632" t="s">
        <v>1003</v>
      </c>
      <c r="D22" s="1633"/>
      <c r="E22" s="395" t="s">
        <v>59</v>
      </c>
      <c r="F22" s="390" t="s">
        <v>818</v>
      </c>
      <c r="G22" s="488"/>
      <c r="H22" s="393" t="s">
        <v>58</v>
      </c>
    </row>
    <row r="23" spans="1:8" ht="25.5" customHeight="1">
      <c r="A23" s="13"/>
      <c r="B23" s="391" t="s">
        <v>63</v>
      </c>
      <c r="C23" s="1632" t="s">
        <v>1004</v>
      </c>
      <c r="D23" s="1633"/>
      <c r="E23" s="395" t="s">
        <v>64</v>
      </c>
      <c r="F23" s="390" t="s">
        <v>818</v>
      </c>
      <c r="G23" s="488"/>
      <c r="H23" s="393" t="s">
        <v>58</v>
      </c>
    </row>
    <row r="24" spans="1:8" ht="25.5" customHeight="1">
      <c r="A24" s="189"/>
      <c r="B24" s="396" t="s">
        <v>65</v>
      </c>
      <c r="C24" s="1634" t="s">
        <v>1050</v>
      </c>
      <c r="D24" s="1635"/>
      <c r="E24" s="397" t="s">
        <v>66</v>
      </c>
      <c r="F24" s="390" t="s">
        <v>818</v>
      </c>
      <c r="G24" s="488"/>
      <c r="H24" s="394" t="s">
        <v>1249</v>
      </c>
    </row>
    <row r="25" spans="1:8" ht="25.5" customHeight="1">
      <c r="A25" s="189"/>
      <c r="B25" s="396" t="s">
        <v>67</v>
      </c>
      <c r="C25" s="1634" t="s">
        <v>999</v>
      </c>
      <c r="D25" s="1635"/>
      <c r="E25" s="397" t="s">
        <v>66</v>
      </c>
      <c r="F25" s="390" t="s">
        <v>818</v>
      </c>
      <c r="G25" s="488"/>
      <c r="H25" s="394" t="s">
        <v>68</v>
      </c>
    </row>
    <row r="26" spans="1:8" ht="25.5" customHeight="1">
      <c r="A26" s="189"/>
      <c r="B26" s="396" t="s">
        <v>1030</v>
      </c>
      <c r="C26" s="1637" t="s">
        <v>69</v>
      </c>
      <c r="D26" s="1637"/>
      <c r="E26" s="397"/>
      <c r="F26" s="390" t="s">
        <v>818</v>
      </c>
      <c r="G26" s="488"/>
      <c r="H26" s="394"/>
    </row>
    <row r="27" spans="1:8" ht="25.5" customHeight="1">
      <c r="A27" s="189"/>
      <c r="B27" s="396" t="s">
        <v>1024</v>
      </c>
      <c r="C27" s="1634" t="s">
        <v>996</v>
      </c>
      <c r="D27" s="1635"/>
      <c r="E27" s="397" t="s">
        <v>70</v>
      </c>
      <c r="F27" s="390" t="s">
        <v>818</v>
      </c>
      <c r="G27" s="488"/>
      <c r="H27" s="394"/>
    </row>
    <row r="28" spans="1:8" ht="25.5" customHeight="1">
      <c r="A28" s="189"/>
      <c r="B28" s="396" t="s">
        <v>1029</v>
      </c>
      <c r="C28" s="1637" t="s">
        <v>71</v>
      </c>
      <c r="D28" s="1637"/>
      <c r="E28" s="397" t="s">
        <v>72</v>
      </c>
      <c r="F28" s="390" t="s">
        <v>818</v>
      </c>
      <c r="G28" s="488"/>
      <c r="H28" s="394"/>
    </row>
    <row r="29" spans="1:8" ht="25.5" customHeight="1">
      <c r="A29" s="189"/>
      <c r="B29" s="396" t="s">
        <v>1025</v>
      </c>
      <c r="C29" s="1637" t="s">
        <v>73</v>
      </c>
      <c r="D29" s="1637"/>
      <c r="E29" s="397"/>
      <c r="F29" s="390" t="s">
        <v>818</v>
      </c>
      <c r="G29" s="488"/>
      <c r="H29" s="394"/>
    </row>
    <row r="30" spans="1:8" ht="25.5" customHeight="1">
      <c r="A30" s="189"/>
      <c r="B30" s="396" t="s">
        <v>1026</v>
      </c>
      <c r="C30" s="398" t="s">
        <v>1000</v>
      </c>
      <c r="D30" s="398"/>
      <c r="E30" s="397" t="s">
        <v>74</v>
      </c>
      <c r="F30" s="390" t="s">
        <v>818</v>
      </c>
      <c r="G30" s="488"/>
      <c r="H30" s="393" t="s">
        <v>978</v>
      </c>
    </row>
    <row r="31" spans="1:8" ht="25.5" customHeight="1">
      <c r="A31" s="189"/>
      <c r="B31" s="396" t="s">
        <v>1027</v>
      </c>
      <c r="C31" s="398" t="s">
        <v>1001</v>
      </c>
      <c r="D31" s="398"/>
      <c r="E31" s="397" t="s">
        <v>75</v>
      </c>
      <c r="F31" s="390" t="s">
        <v>818</v>
      </c>
      <c r="G31" s="488"/>
      <c r="H31" s="393" t="s">
        <v>978</v>
      </c>
    </row>
    <row r="32" spans="1:8" ht="25.5" customHeight="1">
      <c r="A32" s="189"/>
      <c r="B32" s="396" t="s">
        <v>1031</v>
      </c>
      <c r="C32" s="1637" t="s">
        <v>995</v>
      </c>
      <c r="D32" s="1637"/>
      <c r="E32" s="397"/>
      <c r="F32" s="390" t="s">
        <v>818</v>
      </c>
      <c r="G32" s="488"/>
      <c r="H32" s="394"/>
    </row>
    <row r="33" spans="1:8" ht="25.5" customHeight="1">
      <c r="A33" s="189"/>
      <c r="B33" s="396" t="s">
        <v>76</v>
      </c>
      <c r="C33" s="1637" t="s">
        <v>77</v>
      </c>
      <c r="D33" s="1637"/>
      <c r="E33" s="399" t="s">
        <v>78</v>
      </c>
      <c r="F33" s="390" t="s">
        <v>818</v>
      </c>
      <c r="G33" s="488"/>
      <c r="H33" s="394"/>
    </row>
    <row r="34" spans="1:34" ht="25.5" customHeight="1">
      <c r="A34" s="178"/>
      <c r="B34" s="469" t="s">
        <v>947</v>
      </c>
      <c r="C34" s="1638" t="s">
        <v>1051</v>
      </c>
      <c r="D34" s="1638"/>
      <c r="E34" s="1638"/>
      <c r="F34" s="1638"/>
      <c r="G34" s="1638"/>
      <c r="H34" s="163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2:34" ht="3" customHeight="1">
      <c r="B35" s="462"/>
      <c r="C35" s="90"/>
      <c r="D35" s="90"/>
      <c r="E35" s="90"/>
      <c r="F35" s="90"/>
      <c r="G35" s="90"/>
      <c r="H35" s="188"/>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row>
    <row r="36" spans="1:8" s="405" customFormat="1" ht="3" customHeight="1">
      <c r="A36" s="321"/>
      <c r="B36" s="400" t="s">
        <v>79</v>
      </c>
      <c r="C36" s="1636" t="s">
        <v>116</v>
      </c>
      <c r="D36" s="1636"/>
      <c r="E36" s="401" t="s">
        <v>81</v>
      </c>
      <c r="F36" s="402" t="s">
        <v>818</v>
      </c>
      <c r="G36" s="403"/>
      <c r="H36" s="404"/>
    </row>
    <row r="37" spans="1:8" s="405" customFormat="1" ht="3" customHeight="1">
      <c r="A37" s="322"/>
      <c r="B37" s="400" t="s">
        <v>82</v>
      </c>
      <c r="C37" s="1636" t="s">
        <v>117</v>
      </c>
      <c r="D37" s="1636"/>
      <c r="E37" s="404" t="s">
        <v>84</v>
      </c>
      <c r="F37" s="402" t="s">
        <v>818</v>
      </c>
      <c r="G37" s="403"/>
      <c r="H37" s="404"/>
    </row>
    <row r="38" spans="1:8" s="405" customFormat="1" ht="3" customHeight="1">
      <c r="A38" s="322"/>
      <c r="B38" s="400" t="s">
        <v>85</v>
      </c>
      <c r="C38" s="1636" t="s">
        <v>118</v>
      </c>
      <c r="D38" s="1636"/>
      <c r="E38" s="401" t="s">
        <v>87</v>
      </c>
      <c r="F38" s="402" t="s">
        <v>818</v>
      </c>
      <c r="G38" s="403"/>
      <c r="H38" s="404"/>
    </row>
    <row r="39" spans="1:8" s="405" customFormat="1" ht="3" customHeight="1">
      <c r="A39" s="322"/>
      <c r="B39" s="400" t="s">
        <v>88</v>
      </c>
      <c r="C39" s="1636" t="s">
        <v>119</v>
      </c>
      <c r="D39" s="1636"/>
      <c r="E39" s="406" t="s">
        <v>90</v>
      </c>
      <c r="F39" s="402" t="s">
        <v>818</v>
      </c>
      <c r="G39" s="403"/>
      <c r="H39" s="404"/>
    </row>
    <row r="40" spans="1:8" s="405" customFormat="1" ht="3" customHeight="1">
      <c r="A40" s="322"/>
      <c r="B40" s="400" t="s">
        <v>91</v>
      </c>
      <c r="C40" s="1636" t="s">
        <v>120</v>
      </c>
      <c r="D40" s="1636"/>
      <c r="E40" s="404" t="s">
        <v>93</v>
      </c>
      <c r="F40" s="402" t="s">
        <v>818</v>
      </c>
      <c r="G40" s="403"/>
      <c r="H40" s="404" t="s">
        <v>108</v>
      </c>
    </row>
    <row r="41" spans="1:8" s="405" customFormat="1" ht="3" customHeight="1">
      <c r="A41" s="322"/>
      <c r="B41" s="400" t="s">
        <v>94</v>
      </c>
      <c r="C41" s="1636" t="s">
        <v>121</v>
      </c>
      <c r="D41" s="1636"/>
      <c r="E41" s="404" t="s">
        <v>96</v>
      </c>
      <c r="F41" s="402" t="s">
        <v>818</v>
      </c>
      <c r="G41" s="403"/>
      <c r="H41" s="404"/>
    </row>
    <row r="42" spans="1:8" s="405" customFormat="1" ht="3" customHeight="1">
      <c r="A42" s="322"/>
      <c r="B42" s="400" t="s">
        <v>97</v>
      </c>
      <c r="C42" s="1636" t="s">
        <v>98</v>
      </c>
      <c r="D42" s="1636"/>
      <c r="E42" s="404" t="s">
        <v>99</v>
      </c>
      <c r="F42" s="402" t="s">
        <v>818</v>
      </c>
      <c r="G42" s="403"/>
      <c r="H42" s="404"/>
    </row>
    <row r="43" spans="1:8" s="407" customFormat="1" ht="3" customHeight="1">
      <c r="A43" s="322"/>
      <c r="B43" s="400" t="s">
        <v>100</v>
      </c>
      <c r="C43" s="1639" t="s">
        <v>101</v>
      </c>
      <c r="D43" s="1640"/>
      <c r="E43" s="404" t="s">
        <v>102</v>
      </c>
      <c r="F43" s="402" t="s">
        <v>818</v>
      </c>
      <c r="G43" s="403"/>
      <c r="H43" s="404" t="s">
        <v>122</v>
      </c>
    </row>
    <row r="44" spans="1:8" s="405" customFormat="1" ht="3" customHeight="1">
      <c r="A44" s="322"/>
      <c r="B44" s="400" t="s">
        <v>104</v>
      </c>
      <c r="C44" s="1636" t="s">
        <v>123</v>
      </c>
      <c r="D44" s="1636"/>
      <c r="E44" s="404" t="s">
        <v>106</v>
      </c>
      <c r="F44" s="402" t="s">
        <v>818</v>
      </c>
      <c r="G44" s="403"/>
      <c r="H44" s="404"/>
    </row>
    <row r="45" spans="2:7" ht="22.5" customHeight="1">
      <c r="B45" s="408"/>
      <c r="C45" s="409"/>
      <c r="D45" s="409"/>
      <c r="E45" s="409"/>
      <c r="F45" s="409"/>
      <c r="G45" s="409"/>
    </row>
    <row r="46" spans="2:7" ht="22.5" customHeight="1">
      <c r="B46" s="408"/>
      <c r="C46" s="409"/>
      <c r="D46" s="409"/>
      <c r="E46" s="409"/>
      <c r="F46" s="409"/>
      <c r="G46" s="409"/>
    </row>
    <row r="47" spans="2:7" ht="22.5" customHeight="1">
      <c r="B47" s="408"/>
      <c r="C47" s="409"/>
      <c r="D47" s="409"/>
      <c r="E47" s="409"/>
      <c r="F47" s="409"/>
      <c r="G47" s="409"/>
    </row>
    <row r="48" spans="2:7" ht="22.5" customHeight="1">
      <c r="B48" s="408"/>
      <c r="C48" s="409"/>
      <c r="D48" s="409"/>
      <c r="E48" s="409"/>
      <c r="F48" s="409"/>
      <c r="G48" s="409"/>
    </row>
    <row r="49" spans="2:3" ht="22.5" customHeight="1">
      <c r="B49" s="410"/>
      <c r="C49" s="409"/>
    </row>
    <row r="59" ht="14.25"/>
    <row r="60" ht="14.25"/>
    <row r="61" ht="14.25"/>
    <row r="62" ht="14.25"/>
  </sheetData>
  <sheetProtection sheet="1"/>
  <mergeCells count="38">
    <mergeCell ref="C43:D43"/>
    <mergeCell ref="C23:D23"/>
    <mergeCell ref="C44:D44"/>
    <mergeCell ref="C32:D32"/>
    <mergeCell ref="C33:D33"/>
    <mergeCell ref="C36:D36"/>
    <mergeCell ref="C37:D37"/>
    <mergeCell ref="C38:D38"/>
    <mergeCell ref="C40:D40"/>
    <mergeCell ref="C41:D41"/>
    <mergeCell ref="C42:D42"/>
    <mergeCell ref="C39:D39"/>
    <mergeCell ref="C25:D25"/>
    <mergeCell ref="C26:D26"/>
    <mergeCell ref="C27:D27"/>
    <mergeCell ref="C28:D28"/>
    <mergeCell ref="C29:D29"/>
    <mergeCell ref="C34:H34"/>
    <mergeCell ref="C14:D14"/>
    <mergeCell ref="C20:D20"/>
    <mergeCell ref="C19:D19"/>
    <mergeCell ref="C24:D24"/>
    <mergeCell ref="C15:D15"/>
    <mergeCell ref="C16:D16"/>
    <mergeCell ref="C17:D17"/>
    <mergeCell ref="C18:D18"/>
    <mergeCell ref="C22:D22"/>
    <mergeCell ref="C21:D21"/>
    <mergeCell ref="C13:D13"/>
    <mergeCell ref="C10:D10"/>
    <mergeCell ref="C11:D11"/>
    <mergeCell ref="C12:D12"/>
    <mergeCell ref="C9:D9"/>
    <mergeCell ref="C4:D4"/>
    <mergeCell ref="C5:D5"/>
    <mergeCell ref="C6:D6"/>
    <mergeCell ref="C7:D7"/>
    <mergeCell ref="C8:D8"/>
  </mergeCells>
  <printOptions horizontalCentered="1"/>
  <pageMargins left="0.5905511811023623" right="0.3937007874015748" top="0.5905511811023623" bottom="0.5905511811023623" header="0.31496062992125984" footer="0.31496062992125984"/>
  <pageSetup firstPageNumber="17" useFirstPageNumber="1" horizontalDpi="600" verticalDpi="600" orientation="portrait" paperSize="9" scale="98" r:id="rId3"/>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AQ205"/>
  <sheetViews>
    <sheetView view="pageBreakPreview" zoomScaleSheetLayoutView="100" workbookViewId="0" topLeftCell="A186">
      <selection activeCell="AU210" sqref="AU210"/>
    </sheetView>
  </sheetViews>
  <sheetFormatPr defaultColWidth="2.28125" defaultRowHeight="15" customHeight="1"/>
  <cols>
    <col min="1" max="16384" width="2.28125" style="187" customWidth="1"/>
  </cols>
  <sheetData>
    <row r="1" spans="2:4" s="171" customFormat="1" ht="15" customHeight="1">
      <c r="B1" s="171" t="s">
        <v>587</v>
      </c>
      <c r="D1" s="75" t="s">
        <v>1077</v>
      </c>
    </row>
    <row r="2" ht="7.5" customHeight="1"/>
    <row r="3" spans="3:10" s="171" customFormat="1" ht="15" customHeight="1">
      <c r="C3" s="171" t="s">
        <v>588</v>
      </c>
      <c r="E3" s="75" t="s">
        <v>168</v>
      </c>
      <c r="F3" s="75"/>
      <c r="G3" s="75"/>
      <c r="H3" s="75"/>
      <c r="I3" s="75"/>
      <c r="J3" s="75"/>
    </row>
    <row r="4" spans="5:28" s="12" customFormat="1" ht="7.5" customHeight="1">
      <c r="E4" s="123"/>
      <c r="N4" s="220"/>
      <c r="O4" s="220"/>
      <c r="P4" s="220"/>
      <c r="Z4" s="220"/>
      <c r="AA4" s="220"/>
      <c r="AB4" s="220"/>
    </row>
    <row r="5" spans="6:31" ht="15" customHeight="1">
      <c r="F5" s="1858" t="s">
        <v>6</v>
      </c>
      <c r="G5" s="1859"/>
      <c r="H5" s="1859"/>
      <c r="I5" s="1859"/>
      <c r="J5" s="1859"/>
      <c r="K5" s="1859"/>
      <c r="L5" s="1859"/>
      <c r="M5" s="1859"/>
      <c r="N5" s="1859"/>
      <c r="O5" s="1859"/>
      <c r="P5" s="1849" t="s">
        <v>166</v>
      </c>
      <c r="Q5" s="1850"/>
      <c r="R5" s="1850"/>
      <c r="S5" s="1851"/>
      <c r="T5" s="1849" t="s">
        <v>166</v>
      </c>
      <c r="U5" s="1850"/>
      <c r="V5" s="1850"/>
      <c r="W5" s="1851"/>
      <c r="X5" s="1846" t="s">
        <v>167</v>
      </c>
      <c r="Y5" s="1847"/>
      <c r="Z5" s="1847"/>
      <c r="AA5" s="1848"/>
      <c r="AB5" s="1846" t="s">
        <v>167</v>
      </c>
      <c r="AC5" s="1847"/>
      <c r="AD5" s="1847"/>
      <c r="AE5" s="1848"/>
    </row>
    <row r="6" spans="6:31" ht="15" customHeight="1">
      <c r="F6" s="1860"/>
      <c r="G6" s="1861"/>
      <c r="H6" s="1861"/>
      <c r="I6" s="1861"/>
      <c r="J6" s="1861"/>
      <c r="K6" s="1861"/>
      <c r="L6" s="1861"/>
      <c r="M6" s="1861"/>
      <c r="N6" s="1861"/>
      <c r="O6" s="1861"/>
      <c r="P6" s="1825" t="s">
        <v>949</v>
      </c>
      <c r="Q6" s="1826"/>
      <c r="R6" s="1826"/>
      <c r="S6" s="1827"/>
      <c r="T6" s="1825" t="s">
        <v>193</v>
      </c>
      <c r="U6" s="1826"/>
      <c r="V6" s="1826"/>
      <c r="W6" s="1827"/>
      <c r="X6" s="1830" t="s">
        <v>949</v>
      </c>
      <c r="Y6" s="1831"/>
      <c r="Z6" s="1831"/>
      <c r="AA6" s="1832"/>
      <c r="AB6" s="1830" t="s">
        <v>193</v>
      </c>
      <c r="AC6" s="1831"/>
      <c r="AD6" s="1831"/>
      <c r="AE6" s="1832"/>
    </row>
    <row r="7" spans="6:31" ht="15" customHeight="1">
      <c r="F7" s="1862"/>
      <c r="G7" s="1863"/>
      <c r="H7" s="1863"/>
      <c r="I7" s="1863"/>
      <c r="J7" s="1863"/>
      <c r="K7" s="1863"/>
      <c r="L7" s="1863"/>
      <c r="M7" s="1863"/>
      <c r="N7" s="1863"/>
      <c r="O7" s="1863"/>
      <c r="P7" s="222" t="s">
        <v>589</v>
      </c>
      <c r="Q7" s="1852"/>
      <c r="R7" s="1852"/>
      <c r="S7" s="223" t="s">
        <v>1056</v>
      </c>
      <c r="T7" s="222" t="s">
        <v>1058</v>
      </c>
      <c r="U7" s="1852"/>
      <c r="V7" s="1852"/>
      <c r="W7" s="223" t="s">
        <v>590</v>
      </c>
      <c r="X7" s="224" t="s">
        <v>589</v>
      </c>
      <c r="Y7" s="1837">
        <f>+'○様式2'!N337</f>
      </c>
      <c r="Z7" s="1837"/>
      <c r="AA7" s="225" t="s">
        <v>590</v>
      </c>
      <c r="AB7" s="224" t="s">
        <v>589</v>
      </c>
      <c r="AC7" s="1837">
        <f>+'○様式2'!AL337</f>
      </c>
      <c r="AD7" s="1837"/>
      <c r="AE7" s="225" t="s">
        <v>590</v>
      </c>
    </row>
    <row r="8" spans="6:31" ht="15" customHeight="1">
      <c r="F8" s="1849" t="s">
        <v>1250</v>
      </c>
      <c r="G8" s="1851"/>
      <c r="H8" s="1864" t="s">
        <v>951</v>
      </c>
      <c r="I8" s="1865"/>
      <c r="J8" s="1865"/>
      <c r="K8" s="1865"/>
      <c r="L8" s="1865"/>
      <c r="M8" s="1865"/>
      <c r="N8" s="1865"/>
      <c r="O8" s="1865"/>
      <c r="P8" s="1838">
        <f>IF(SUM(P9,P10)=0,"",SUM(P9,P10))</f>
      </c>
      <c r="Q8" s="1839"/>
      <c r="R8" s="221" t="s">
        <v>485</v>
      </c>
      <c r="S8" s="226"/>
      <c r="T8" s="1838">
        <f>IF(SUM(T9,T10)=0,"",SUM(T9,T10))</f>
      </c>
      <c r="U8" s="1839"/>
      <c r="V8" s="221" t="s">
        <v>485</v>
      </c>
      <c r="W8" s="226"/>
      <c r="X8" s="1838">
        <f>IF(SUM(X9,X10)=0,"",SUM(X9,X10))</f>
      </c>
      <c r="Y8" s="1839"/>
      <c r="Z8" s="227" t="s">
        <v>485</v>
      </c>
      <c r="AA8" s="228"/>
      <c r="AB8" s="1838">
        <f>IF(SUM(AB9,AB10)=0,"",SUM(AB9,AB10))</f>
      </c>
      <c r="AC8" s="1839"/>
      <c r="AD8" s="227" t="s">
        <v>485</v>
      </c>
      <c r="AE8" s="228"/>
    </row>
    <row r="9" spans="6:31" ht="15" customHeight="1">
      <c r="F9" s="1825"/>
      <c r="G9" s="1827"/>
      <c r="H9" s="1815" t="s">
        <v>954</v>
      </c>
      <c r="I9" s="1816"/>
      <c r="J9" s="1816"/>
      <c r="K9" s="1816"/>
      <c r="L9" s="1816"/>
      <c r="M9" s="1816"/>
      <c r="N9" s="1816"/>
      <c r="O9" s="1816"/>
      <c r="P9" s="1819"/>
      <c r="Q9" s="1820"/>
      <c r="R9" s="229" t="s">
        <v>485</v>
      </c>
      <c r="S9" s="230" t="s">
        <v>813</v>
      </c>
      <c r="T9" s="1819"/>
      <c r="U9" s="1820"/>
      <c r="V9" s="229" t="s">
        <v>485</v>
      </c>
      <c r="W9" s="230" t="s">
        <v>813</v>
      </c>
      <c r="X9" s="1833">
        <f>IF('○様式2'!M339="","",'○様式2'!M339)</f>
      </c>
      <c r="Y9" s="1834"/>
      <c r="Z9" s="229" t="s">
        <v>485</v>
      </c>
      <c r="AA9" s="230" t="s">
        <v>813</v>
      </c>
      <c r="AB9" s="1833">
        <f>IF('○様式2'!AK339="","",'○様式2'!AK339)</f>
      </c>
      <c r="AC9" s="1834"/>
      <c r="AD9" s="229" t="s">
        <v>485</v>
      </c>
      <c r="AE9" s="230" t="s">
        <v>813</v>
      </c>
    </row>
    <row r="10" spans="6:31" ht="15" customHeight="1">
      <c r="F10" s="1825"/>
      <c r="G10" s="1827"/>
      <c r="H10" s="1817" t="s">
        <v>1164</v>
      </c>
      <c r="I10" s="1818"/>
      <c r="J10" s="1818"/>
      <c r="K10" s="1818"/>
      <c r="L10" s="1818"/>
      <c r="M10" s="1818"/>
      <c r="N10" s="1818"/>
      <c r="O10" s="1818"/>
      <c r="P10" s="1813"/>
      <c r="Q10" s="1814"/>
      <c r="R10" s="231" t="s">
        <v>485</v>
      </c>
      <c r="S10" s="232" t="s">
        <v>813</v>
      </c>
      <c r="T10" s="1813"/>
      <c r="U10" s="1814"/>
      <c r="V10" s="231" t="s">
        <v>485</v>
      </c>
      <c r="W10" s="232" t="s">
        <v>813</v>
      </c>
      <c r="X10" s="1835">
        <f>IF('○様式2'!M340="","",'○様式2'!M340)</f>
      </c>
      <c r="Y10" s="1836"/>
      <c r="Z10" s="231" t="s">
        <v>485</v>
      </c>
      <c r="AA10" s="232" t="s">
        <v>813</v>
      </c>
      <c r="AB10" s="1835">
        <f>IF('○様式2'!AK340="","",'○様式2'!AK340)</f>
      </c>
      <c r="AC10" s="1836"/>
      <c r="AD10" s="231" t="s">
        <v>485</v>
      </c>
      <c r="AE10" s="232" t="s">
        <v>813</v>
      </c>
    </row>
    <row r="11" spans="6:31" ht="15" customHeight="1">
      <c r="F11" s="1825"/>
      <c r="G11" s="1827"/>
      <c r="H11" s="1828" t="s">
        <v>952</v>
      </c>
      <c r="I11" s="1829"/>
      <c r="J11" s="1829"/>
      <c r="K11" s="1829"/>
      <c r="L11" s="1829"/>
      <c r="M11" s="1829"/>
      <c r="N11" s="1829"/>
      <c r="O11" s="1829"/>
      <c r="P11" s="1838">
        <f>IF(SUM(P12,P13)=0,"",SUM(P12,P13))</f>
      </c>
      <c r="Q11" s="1839"/>
      <c r="R11" s="221" t="s">
        <v>485</v>
      </c>
      <c r="S11" s="226"/>
      <c r="T11" s="1838">
        <f>IF(SUM(T12,T13)=0,"",SUM(T12,T13))</f>
      </c>
      <c r="U11" s="1839"/>
      <c r="V11" s="221" t="s">
        <v>485</v>
      </c>
      <c r="W11" s="226"/>
      <c r="X11" s="1838">
        <f>IF(SUM(X12,X13)=0,"",SUM(X12,X13))</f>
      </c>
      <c r="Y11" s="1839"/>
      <c r="Z11" s="227" t="s">
        <v>485</v>
      </c>
      <c r="AA11" s="228"/>
      <c r="AB11" s="1838">
        <f>IF(SUM(AB12,AB13)=0,"",SUM(AB12,AB13))</f>
      </c>
      <c r="AC11" s="1839"/>
      <c r="AD11" s="227" t="s">
        <v>485</v>
      </c>
      <c r="AE11" s="228"/>
    </row>
    <row r="12" spans="6:31" ht="15" customHeight="1">
      <c r="F12" s="1825"/>
      <c r="G12" s="1827"/>
      <c r="H12" s="1815" t="s">
        <v>1165</v>
      </c>
      <c r="I12" s="1816"/>
      <c r="J12" s="1816"/>
      <c r="K12" s="1816"/>
      <c r="L12" s="1816"/>
      <c r="M12" s="1816"/>
      <c r="N12" s="1816"/>
      <c r="O12" s="1816"/>
      <c r="P12" s="1819"/>
      <c r="Q12" s="1820"/>
      <c r="R12" s="229" t="s">
        <v>485</v>
      </c>
      <c r="S12" s="230"/>
      <c r="T12" s="1819"/>
      <c r="U12" s="1820"/>
      <c r="V12" s="229" t="s">
        <v>485</v>
      </c>
      <c r="W12" s="230"/>
      <c r="X12" s="1833">
        <f>IF('○様式2'!M342="","",'○様式2'!M342)</f>
      </c>
      <c r="Y12" s="1834"/>
      <c r="Z12" s="229" t="s">
        <v>485</v>
      </c>
      <c r="AA12" s="230" t="s">
        <v>813</v>
      </c>
      <c r="AB12" s="1833">
        <f>IF('○様式2'!AK342="","",'○様式2'!AK342)</f>
      </c>
      <c r="AC12" s="1834"/>
      <c r="AD12" s="229" t="s">
        <v>485</v>
      </c>
      <c r="AE12" s="230" t="s">
        <v>813</v>
      </c>
    </row>
    <row r="13" spans="6:31" ht="15" customHeight="1">
      <c r="F13" s="1825"/>
      <c r="G13" s="1827"/>
      <c r="H13" s="1817" t="s">
        <v>359</v>
      </c>
      <c r="I13" s="1818"/>
      <c r="J13" s="1818"/>
      <c r="K13" s="1818"/>
      <c r="L13" s="1818"/>
      <c r="M13" s="1818"/>
      <c r="N13" s="1818"/>
      <c r="O13" s="1818"/>
      <c r="P13" s="1813"/>
      <c r="Q13" s="1814"/>
      <c r="R13" s="231" t="s">
        <v>485</v>
      </c>
      <c r="S13" s="232"/>
      <c r="T13" s="1813"/>
      <c r="U13" s="1814"/>
      <c r="V13" s="231" t="s">
        <v>485</v>
      </c>
      <c r="W13" s="232"/>
      <c r="X13" s="1835">
        <f>IF('○様式2'!M343="","",'○様式2'!M343)</f>
      </c>
      <c r="Y13" s="1836"/>
      <c r="Z13" s="231" t="s">
        <v>485</v>
      </c>
      <c r="AA13" s="232" t="s">
        <v>813</v>
      </c>
      <c r="AB13" s="1835">
        <f>IF('○様式2'!AK343="","",'○様式2'!AK343)</f>
      </c>
      <c r="AC13" s="1836"/>
      <c r="AD13" s="231" t="s">
        <v>485</v>
      </c>
      <c r="AE13" s="232" t="s">
        <v>813</v>
      </c>
    </row>
    <row r="14" spans="6:31" ht="15" customHeight="1">
      <c r="F14" s="1853"/>
      <c r="G14" s="1854"/>
      <c r="H14" s="1823" t="s">
        <v>953</v>
      </c>
      <c r="I14" s="1824"/>
      <c r="J14" s="1824"/>
      <c r="K14" s="1824"/>
      <c r="L14" s="1824"/>
      <c r="M14" s="1824"/>
      <c r="N14" s="1824"/>
      <c r="O14" s="1824"/>
      <c r="P14" s="1840"/>
      <c r="Q14" s="1841"/>
      <c r="R14" s="233" t="s">
        <v>485</v>
      </c>
      <c r="S14" s="234"/>
      <c r="T14" s="1840"/>
      <c r="U14" s="1841"/>
      <c r="V14" s="233" t="s">
        <v>485</v>
      </c>
      <c r="W14" s="234"/>
      <c r="X14" s="1835">
        <f>IF('○様式2'!M344="","",'○様式2'!M344)</f>
      </c>
      <c r="Y14" s="1836"/>
      <c r="Z14" s="235" t="s">
        <v>485</v>
      </c>
      <c r="AA14" s="236"/>
      <c r="AB14" s="1821">
        <f>IF('○様式2'!AK344="","",'○様式2'!AK344)</f>
      </c>
      <c r="AC14" s="1822"/>
      <c r="AD14" s="235" t="s">
        <v>485</v>
      </c>
      <c r="AE14" s="236"/>
    </row>
    <row r="15" spans="6:31" ht="15" customHeight="1">
      <c r="F15" s="1888" t="s">
        <v>902</v>
      </c>
      <c r="G15" s="1889"/>
      <c r="H15" s="1889"/>
      <c r="I15" s="1889"/>
      <c r="J15" s="1889"/>
      <c r="K15" s="1889"/>
      <c r="L15" s="1889"/>
      <c r="M15" s="1889"/>
      <c r="N15" s="1889"/>
      <c r="O15" s="1890"/>
      <c r="P15" s="1821">
        <f>+IF(SUM(P8,P11,P14)=0,"",SUM(P8,P11,P14))</f>
      </c>
      <c r="Q15" s="1822"/>
      <c r="R15" s="235" t="s">
        <v>485</v>
      </c>
      <c r="S15" s="236"/>
      <c r="T15" s="1821">
        <f>+IF(SUM(T8,T11,T14)=0,"",SUM(T8,T11,T14))</f>
      </c>
      <c r="U15" s="1822"/>
      <c r="V15" s="235" t="s">
        <v>485</v>
      </c>
      <c r="W15" s="236"/>
      <c r="X15" s="1821">
        <f>+IF(SUM(X8,X11,X14)=0,"",SUM(X8,X11,X14))</f>
      </c>
      <c r="Y15" s="1822"/>
      <c r="Z15" s="235" t="s">
        <v>485</v>
      </c>
      <c r="AA15" s="236"/>
      <c r="AB15" s="1821">
        <f>+IF(SUM(AB8,AB11,AB14)=0,"",SUM(AB8,AB11,AB14))</f>
      </c>
      <c r="AC15" s="1822"/>
      <c r="AD15" s="235" t="s">
        <v>485</v>
      </c>
      <c r="AE15" s="236"/>
    </row>
    <row r="16" ht="15" customHeight="1">
      <c r="F16" s="186" t="s">
        <v>947</v>
      </c>
    </row>
    <row r="17" spans="7:38" ht="15" customHeight="1">
      <c r="G17" s="1785" t="s">
        <v>591</v>
      </c>
      <c r="H17" s="1785"/>
      <c r="I17" s="1785"/>
      <c r="J17" s="1785"/>
      <c r="K17" s="1785"/>
      <c r="L17" s="1785"/>
      <c r="M17" s="1785"/>
      <c r="N17" s="1785"/>
      <c r="O17" s="1785"/>
      <c r="P17" s="1785"/>
      <c r="Q17" s="1785"/>
      <c r="R17" s="1785"/>
      <c r="S17" s="1785"/>
      <c r="T17" s="1785"/>
      <c r="U17" s="1785"/>
      <c r="V17" s="1785"/>
      <c r="W17" s="1785"/>
      <c r="X17" s="1785"/>
      <c r="Y17" s="1785"/>
      <c r="Z17" s="1785"/>
      <c r="AA17" s="1785"/>
      <c r="AB17" s="1785"/>
      <c r="AC17" s="1785"/>
      <c r="AD17" s="1785"/>
      <c r="AE17" s="1785"/>
      <c r="AF17" s="1785"/>
      <c r="AG17" s="1785"/>
      <c r="AH17" s="1785"/>
      <c r="AI17" s="1785"/>
      <c r="AJ17" s="1785"/>
      <c r="AK17" s="1785"/>
      <c r="AL17" s="1785"/>
    </row>
    <row r="18" spans="7:38" ht="15" customHeight="1">
      <c r="G18" s="1785"/>
      <c r="H18" s="1785"/>
      <c r="I18" s="1785"/>
      <c r="J18" s="1785"/>
      <c r="K18" s="1785"/>
      <c r="L18" s="1785"/>
      <c r="M18" s="1785"/>
      <c r="N18" s="1785"/>
      <c r="O18" s="1785"/>
      <c r="P18" s="1785"/>
      <c r="Q18" s="1785"/>
      <c r="R18" s="1785"/>
      <c r="S18" s="1785"/>
      <c r="T18" s="1785"/>
      <c r="U18" s="1785"/>
      <c r="V18" s="1785"/>
      <c r="W18" s="1785"/>
      <c r="X18" s="1785"/>
      <c r="Y18" s="1785"/>
      <c r="Z18" s="1785"/>
      <c r="AA18" s="1785"/>
      <c r="AB18" s="1785"/>
      <c r="AC18" s="1785"/>
      <c r="AD18" s="1785"/>
      <c r="AE18" s="1785"/>
      <c r="AF18" s="1785"/>
      <c r="AG18" s="1785"/>
      <c r="AH18" s="1785"/>
      <c r="AI18" s="1785"/>
      <c r="AJ18" s="1785"/>
      <c r="AK18" s="1785"/>
      <c r="AL18" s="1785"/>
    </row>
    <row r="19" spans="7:38" ht="15" customHeight="1">
      <c r="G19" s="1785"/>
      <c r="H19" s="1785"/>
      <c r="I19" s="1785"/>
      <c r="J19" s="1785"/>
      <c r="K19" s="1785"/>
      <c r="L19" s="1785"/>
      <c r="M19" s="1785"/>
      <c r="N19" s="1785"/>
      <c r="O19" s="1785"/>
      <c r="P19" s="1785"/>
      <c r="Q19" s="1785"/>
      <c r="R19" s="1785"/>
      <c r="S19" s="1785"/>
      <c r="T19" s="1785"/>
      <c r="U19" s="1785"/>
      <c r="V19" s="1785"/>
      <c r="W19" s="1785"/>
      <c r="X19" s="1785"/>
      <c r="Y19" s="1785"/>
      <c r="Z19" s="1785"/>
      <c r="AA19" s="1785"/>
      <c r="AB19" s="1785"/>
      <c r="AC19" s="1785"/>
      <c r="AD19" s="1785"/>
      <c r="AE19" s="1785"/>
      <c r="AF19" s="1785"/>
      <c r="AG19" s="1785"/>
      <c r="AH19" s="1785"/>
      <c r="AI19" s="1785"/>
      <c r="AJ19" s="1785"/>
      <c r="AK19" s="1785"/>
      <c r="AL19" s="1785"/>
    </row>
    <row r="20" spans="5:28" s="7" customFormat="1" ht="6" customHeight="1">
      <c r="E20" s="8"/>
      <c r="N20" s="9"/>
      <c r="O20" s="9"/>
      <c r="P20" s="9"/>
      <c r="Z20" s="9"/>
      <c r="AA20" s="9"/>
      <c r="AB20" s="9"/>
    </row>
    <row r="21" spans="3:5" s="75" customFormat="1" ht="15" customHeight="1">
      <c r="C21" s="171" t="s">
        <v>592</v>
      </c>
      <c r="E21" s="75" t="s">
        <v>8</v>
      </c>
    </row>
    <row r="22" spans="5:43" s="7" customFormat="1" ht="6" customHeight="1">
      <c r="E22" s="8"/>
      <c r="N22" s="9"/>
      <c r="O22" s="9"/>
      <c r="P22" s="9"/>
      <c r="Z22" s="9"/>
      <c r="AA22" s="9"/>
      <c r="AB22" s="9"/>
      <c r="AL22" s="75"/>
      <c r="AM22" s="75"/>
      <c r="AN22" s="75"/>
      <c r="AO22" s="75"/>
      <c r="AP22" s="75"/>
      <c r="AQ22" s="75"/>
    </row>
    <row r="23" spans="6:43" s="10" customFormat="1" ht="13.5" customHeight="1">
      <c r="F23" s="1696" t="s">
        <v>169</v>
      </c>
      <c r="G23" s="1697"/>
      <c r="H23" s="1697"/>
      <c r="I23" s="1697"/>
      <c r="J23" s="1697"/>
      <c r="K23" s="1697"/>
      <c r="L23" s="1698"/>
      <c r="M23" s="1643" t="s">
        <v>1447</v>
      </c>
      <c r="N23" s="1644"/>
      <c r="O23" s="1644"/>
      <c r="P23" s="1645"/>
      <c r="Q23" s="1790" t="s">
        <v>174</v>
      </c>
      <c r="R23" s="1705"/>
      <c r="S23" s="1705"/>
      <c r="T23" s="1705"/>
      <c r="U23" s="1661"/>
      <c r="V23" s="1661"/>
      <c r="W23" s="1661"/>
      <c r="X23" s="1661"/>
      <c r="Y23" s="1661"/>
      <c r="Z23" s="1661"/>
      <c r="AA23" s="1661"/>
      <c r="AB23" s="1661"/>
      <c r="AC23" s="1661"/>
      <c r="AD23" s="1661"/>
      <c r="AE23" s="1661"/>
      <c r="AF23" s="1661"/>
      <c r="AG23" s="1661"/>
      <c r="AH23" s="1661"/>
      <c r="AI23" s="1661"/>
      <c r="AJ23" s="1661"/>
      <c r="AK23" s="1661"/>
      <c r="AL23" s="1662"/>
      <c r="AM23" s="75"/>
      <c r="AN23" s="75"/>
      <c r="AO23" s="75"/>
      <c r="AP23" s="75"/>
      <c r="AQ23" s="75"/>
    </row>
    <row r="24" spans="6:43" s="10" customFormat="1" ht="13.5" customHeight="1">
      <c r="F24" s="1699"/>
      <c r="G24" s="1700"/>
      <c r="H24" s="1700"/>
      <c r="I24" s="1700"/>
      <c r="J24" s="1700"/>
      <c r="K24" s="1700"/>
      <c r="L24" s="1701"/>
      <c r="M24" s="1646"/>
      <c r="N24" s="1647"/>
      <c r="O24" s="1647"/>
      <c r="P24" s="1648"/>
      <c r="Q24" s="426"/>
      <c r="R24" s="412"/>
      <c r="S24" s="412"/>
      <c r="T24" s="413" t="s">
        <v>593</v>
      </c>
      <c r="U24" s="1663"/>
      <c r="V24" s="1663"/>
      <c r="W24" s="1663"/>
      <c r="X24" s="1663"/>
      <c r="Y24" s="1663"/>
      <c r="Z24" s="1663"/>
      <c r="AA24" s="1663"/>
      <c r="AB24" s="1663"/>
      <c r="AC24" s="1663"/>
      <c r="AD24" s="1663"/>
      <c r="AE24" s="1663"/>
      <c r="AF24" s="1663"/>
      <c r="AG24" s="1663"/>
      <c r="AH24" s="1663"/>
      <c r="AI24" s="1663"/>
      <c r="AJ24" s="1663"/>
      <c r="AK24" s="1663"/>
      <c r="AL24" s="675" t="s">
        <v>1056</v>
      </c>
      <c r="AM24" s="75"/>
      <c r="AN24" s="75"/>
      <c r="AO24" s="75"/>
      <c r="AP24" s="75"/>
      <c r="AQ24" s="75"/>
    </row>
    <row r="25" spans="6:42" s="10" customFormat="1" ht="13.5" customHeight="1">
      <c r="F25" s="1699"/>
      <c r="G25" s="1700"/>
      <c r="H25" s="1700"/>
      <c r="I25" s="1700"/>
      <c r="J25" s="1700"/>
      <c r="K25" s="1700"/>
      <c r="L25" s="1701"/>
      <c r="M25" s="1646"/>
      <c r="N25" s="1647"/>
      <c r="O25" s="1647"/>
      <c r="P25" s="1648"/>
      <c r="Q25" s="1706" t="s">
        <v>170</v>
      </c>
      <c r="R25" s="1706"/>
      <c r="S25" s="1706"/>
      <c r="T25" s="1706"/>
      <c r="U25" s="1664"/>
      <c r="V25" s="1664"/>
      <c r="W25" s="1664"/>
      <c r="X25" s="1664"/>
      <c r="Y25" s="1664"/>
      <c r="Z25" s="1664"/>
      <c r="AA25" s="1664"/>
      <c r="AB25" s="1664"/>
      <c r="AC25" s="1664"/>
      <c r="AD25" s="1664"/>
      <c r="AE25" s="1664"/>
      <c r="AF25" s="1664"/>
      <c r="AG25" s="1664"/>
      <c r="AH25" s="1664"/>
      <c r="AI25" s="1664"/>
      <c r="AJ25" s="1664"/>
      <c r="AK25" s="1664"/>
      <c r="AL25" s="1665"/>
      <c r="AM25" s="75"/>
      <c r="AN25" s="75"/>
      <c r="AO25" s="75"/>
      <c r="AP25" s="75"/>
    </row>
    <row r="26" spans="6:42" s="10" customFormat="1" ht="13.5" customHeight="1">
      <c r="F26" s="1699"/>
      <c r="G26" s="1700"/>
      <c r="H26" s="1700"/>
      <c r="I26" s="1700"/>
      <c r="J26" s="1700"/>
      <c r="K26" s="1700"/>
      <c r="L26" s="1701"/>
      <c r="M26" s="1646"/>
      <c r="N26" s="1647"/>
      <c r="O26" s="1647"/>
      <c r="P26" s="1648"/>
      <c r="Q26" s="416"/>
      <c r="R26" s="416"/>
      <c r="S26" s="416"/>
      <c r="T26" s="417"/>
      <c r="U26" s="1664"/>
      <c r="V26" s="1664"/>
      <c r="W26" s="1664"/>
      <c r="X26" s="1664"/>
      <c r="Y26" s="1664"/>
      <c r="Z26" s="1664"/>
      <c r="AA26" s="1664"/>
      <c r="AB26" s="1664"/>
      <c r="AC26" s="1664"/>
      <c r="AD26" s="1664"/>
      <c r="AE26" s="1664"/>
      <c r="AF26" s="1664"/>
      <c r="AG26" s="1664"/>
      <c r="AH26" s="1664"/>
      <c r="AI26" s="1664"/>
      <c r="AJ26" s="1664"/>
      <c r="AK26" s="1664"/>
      <c r="AL26" s="1665"/>
      <c r="AM26" s="75"/>
      <c r="AN26" s="75"/>
      <c r="AO26" s="75"/>
      <c r="AP26" s="75"/>
    </row>
    <row r="27" spans="6:42" s="10" customFormat="1" ht="13.5" customHeight="1">
      <c r="F27" s="1699"/>
      <c r="G27" s="1700"/>
      <c r="H27" s="1700"/>
      <c r="I27" s="1700"/>
      <c r="J27" s="1700"/>
      <c r="K27" s="1700"/>
      <c r="L27" s="1701"/>
      <c r="M27" s="1646"/>
      <c r="N27" s="1647"/>
      <c r="O27" s="1647"/>
      <c r="P27" s="1648"/>
      <c r="Q27" s="1707" t="s">
        <v>175</v>
      </c>
      <c r="R27" s="1707"/>
      <c r="S27" s="1707"/>
      <c r="T27" s="1707"/>
      <c r="U27" s="1666">
        <f>IF('○様式2'!J368="","",'○様式2'!J368)</f>
      </c>
      <c r="V27" s="1666"/>
      <c r="W27" s="1666"/>
      <c r="X27" s="1666"/>
      <c r="Y27" s="1666"/>
      <c r="Z27" s="1666"/>
      <c r="AA27" s="1666"/>
      <c r="AB27" s="1666"/>
      <c r="AC27" s="1666"/>
      <c r="AD27" s="1666"/>
      <c r="AE27" s="1666"/>
      <c r="AF27" s="1666"/>
      <c r="AG27" s="1666"/>
      <c r="AH27" s="1666"/>
      <c r="AI27" s="1666"/>
      <c r="AJ27" s="1666"/>
      <c r="AK27" s="1666"/>
      <c r="AL27" s="1667"/>
      <c r="AM27" s="75"/>
      <c r="AN27" s="75"/>
      <c r="AO27" s="75"/>
      <c r="AP27" s="75"/>
    </row>
    <row r="28" spans="6:42" s="10" customFormat="1" ht="13.5" customHeight="1">
      <c r="F28" s="1702"/>
      <c r="G28" s="1703"/>
      <c r="H28" s="1703"/>
      <c r="I28" s="1703"/>
      <c r="J28" s="1703"/>
      <c r="K28" s="1703"/>
      <c r="L28" s="1704"/>
      <c r="M28" s="1649"/>
      <c r="N28" s="1650"/>
      <c r="O28" s="1650"/>
      <c r="P28" s="1651"/>
      <c r="Q28" s="430"/>
      <c r="R28" s="418"/>
      <c r="S28" s="418"/>
      <c r="T28" s="353" t="s">
        <v>593</v>
      </c>
      <c r="U28" s="1641"/>
      <c r="V28" s="1641"/>
      <c r="W28" s="1641"/>
      <c r="X28" s="1641"/>
      <c r="Y28" s="1641"/>
      <c r="Z28" s="1641"/>
      <c r="AA28" s="1641"/>
      <c r="AB28" s="1641"/>
      <c r="AC28" s="1641"/>
      <c r="AD28" s="1641"/>
      <c r="AE28" s="1641"/>
      <c r="AF28" s="1641"/>
      <c r="AG28" s="1641"/>
      <c r="AH28" s="1641"/>
      <c r="AI28" s="1641"/>
      <c r="AJ28" s="1641"/>
      <c r="AK28" s="1641"/>
      <c r="AL28" s="676" t="s">
        <v>594</v>
      </c>
      <c r="AM28" s="75"/>
      <c r="AN28" s="75"/>
      <c r="AO28" s="75"/>
      <c r="AP28" s="75"/>
    </row>
    <row r="29" spans="6:41" s="10" customFormat="1" ht="13.5" customHeight="1">
      <c r="F29" s="1696" t="s">
        <v>171</v>
      </c>
      <c r="G29" s="1697"/>
      <c r="H29" s="1697"/>
      <c r="I29" s="1697"/>
      <c r="J29" s="1697"/>
      <c r="K29" s="1697"/>
      <c r="L29" s="1698"/>
      <c r="M29" s="1643" t="s">
        <v>1447</v>
      </c>
      <c r="N29" s="1644"/>
      <c r="O29" s="1644"/>
      <c r="P29" s="1645"/>
      <c r="Q29" s="1707" t="s">
        <v>174</v>
      </c>
      <c r="R29" s="1707"/>
      <c r="S29" s="1707"/>
      <c r="T29" s="1707"/>
      <c r="U29" s="1661"/>
      <c r="V29" s="1661"/>
      <c r="W29" s="1661"/>
      <c r="X29" s="1661"/>
      <c r="Y29" s="1661"/>
      <c r="Z29" s="1661"/>
      <c r="AA29" s="1661"/>
      <c r="AB29" s="1661"/>
      <c r="AC29" s="1661"/>
      <c r="AD29" s="1661"/>
      <c r="AE29" s="1661"/>
      <c r="AF29" s="1661"/>
      <c r="AG29" s="1661"/>
      <c r="AH29" s="1661"/>
      <c r="AI29" s="1661"/>
      <c r="AJ29" s="1661"/>
      <c r="AK29" s="1661"/>
      <c r="AL29" s="1662"/>
      <c r="AM29" s="75"/>
      <c r="AN29" s="75"/>
      <c r="AO29" s="75"/>
    </row>
    <row r="30" spans="6:41" s="10" customFormat="1" ht="13.5" customHeight="1">
      <c r="F30" s="1699"/>
      <c r="G30" s="1700"/>
      <c r="H30" s="1700"/>
      <c r="I30" s="1700"/>
      <c r="J30" s="1700"/>
      <c r="K30" s="1700"/>
      <c r="L30" s="1701"/>
      <c r="M30" s="1646"/>
      <c r="N30" s="1647"/>
      <c r="O30" s="1647"/>
      <c r="P30" s="1648"/>
      <c r="Q30" s="412"/>
      <c r="R30" s="412"/>
      <c r="S30" s="412"/>
      <c r="T30" s="413" t="s">
        <v>593</v>
      </c>
      <c r="U30" s="1663"/>
      <c r="V30" s="1663"/>
      <c r="W30" s="1663"/>
      <c r="X30" s="1663"/>
      <c r="Y30" s="1663"/>
      <c r="Z30" s="1663"/>
      <c r="AA30" s="1663"/>
      <c r="AB30" s="1663"/>
      <c r="AC30" s="1663"/>
      <c r="AD30" s="1663"/>
      <c r="AE30" s="1663"/>
      <c r="AF30" s="1663"/>
      <c r="AG30" s="1663"/>
      <c r="AH30" s="1663"/>
      <c r="AI30" s="1663"/>
      <c r="AJ30" s="1663"/>
      <c r="AK30" s="1663"/>
      <c r="AL30" s="675" t="s">
        <v>1056</v>
      </c>
      <c r="AM30" s="75"/>
      <c r="AN30" s="75"/>
      <c r="AO30" s="75"/>
    </row>
    <row r="31" spans="5:41" s="10" customFormat="1" ht="13.5" customHeight="1">
      <c r="E31" s="11"/>
      <c r="F31" s="1699"/>
      <c r="G31" s="1700"/>
      <c r="H31" s="1700"/>
      <c r="I31" s="1700"/>
      <c r="J31" s="1700"/>
      <c r="K31" s="1700"/>
      <c r="L31" s="1701"/>
      <c r="M31" s="1646"/>
      <c r="N31" s="1647"/>
      <c r="O31" s="1647"/>
      <c r="P31" s="1648"/>
      <c r="Q31" s="1706" t="s">
        <v>170</v>
      </c>
      <c r="R31" s="1706"/>
      <c r="S31" s="1706"/>
      <c r="T31" s="1706"/>
      <c r="U31" s="1664"/>
      <c r="V31" s="1664"/>
      <c r="W31" s="1664"/>
      <c r="X31" s="1664"/>
      <c r="Y31" s="1664"/>
      <c r="Z31" s="1664"/>
      <c r="AA31" s="1664"/>
      <c r="AB31" s="1664"/>
      <c r="AC31" s="1664"/>
      <c r="AD31" s="1664"/>
      <c r="AE31" s="1664"/>
      <c r="AF31" s="1664"/>
      <c r="AG31" s="1664"/>
      <c r="AH31" s="1664"/>
      <c r="AI31" s="1664"/>
      <c r="AJ31" s="1664"/>
      <c r="AK31" s="1664"/>
      <c r="AL31" s="1665"/>
      <c r="AM31" s="75"/>
      <c r="AN31" s="75"/>
      <c r="AO31" s="75"/>
    </row>
    <row r="32" spans="5:41" s="10" customFormat="1" ht="13.5" customHeight="1">
      <c r="E32" s="11"/>
      <c r="F32" s="1699"/>
      <c r="G32" s="1700"/>
      <c r="H32" s="1700"/>
      <c r="I32" s="1700"/>
      <c r="J32" s="1700"/>
      <c r="K32" s="1700"/>
      <c r="L32" s="1701"/>
      <c r="M32" s="1646"/>
      <c r="N32" s="1647"/>
      <c r="O32" s="1647"/>
      <c r="P32" s="1648"/>
      <c r="Q32" s="416"/>
      <c r="R32" s="416"/>
      <c r="S32" s="416"/>
      <c r="T32" s="417"/>
      <c r="U32" s="1809"/>
      <c r="V32" s="1809"/>
      <c r="W32" s="1809"/>
      <c r="X32" s="1809"/>
      <c r="Y32" s="1809"/>
      <c r="Z32" s="1809"/>
      <c r="AA32" s="1809"/>
      <c r="AB32" s="1809"/>
      <c r="AC32" s="1809"/>
      <c r="AD32" s="1809"/>
      <c r="AE32" s="1809"/>
      <c r="AF32" s="1809"/>
      <c r="AG32" s="1809"/>
      <c r="AH32" s="1809"/>
      <c r="AI32" s="1809"/>
      <c r="AJ32" s="1809"/>
      <c r="AK32" s="1809"/>
      <c r="AL32" s="1810"/>
      <c r="AM32" s="75"/>
      <c r="AN32" s="75"/>
      <c r="AO32" s="75"/>
    </row>
    <row r="33" spans="6:41" s="10" customFormat="1" ht="13.5" customHeight="1">
      <c r="F33" s="1699"/>
      <c r="G33" s="1700"/>
      <c r="H33" s="1700"/>
      <c r="I33" s="1700"/>
      <c r="J33" s="1700"/>
      <c r="K33" s="1700"/>
      <c r="L33" s="1701"/>
      <c r="M33" s="1646"/>
      <c r="N33" s="1647"/>
      <c r="O33" s="1647"/>
      <c r="P33" s="1648"/>
      <c r="Q33" s="1707" t="s">
        <v>175</v>
      </c>
      <c r="R33" s="1707"/>
      <c r="S33" s="1707"/>
      <c r="T33" s="1707"/>
      <c r="U33" s="1659">
        <f>IF('○様式2'!J380="","",'○様式2'!J380)</f>
      </c>
      <c r="V33" s="1659"/>
      <c r="W33" s="1659"/>
      <c r="X33" s="1659"/>
      <c r="Y33" s="1659"/>
      <c r="Z33" s="1659"/>
      <c r="AA33" s="1659"/>
      <c r="AB33" s="1659"/>
      <c r="AC33" s="1659"/>
      <c r="AD33" s="1659"/>
      <c r="AE33" s="1659"/>
      <c r="AF33" s="1659"/>
      <c r="AG33" s="1659"/>
      <c r="AH33" s="1659"/>
      <c r="AI33" s="1659"/>
      <c r="AJ33" s="1659"/>
      <c r="AK33" s="1659"/>
      <c r="AL33" s="1660"/>
      <c r="AM33" s="75"/>
      <c r="AN33" s="75"/>
      <c r="AO33" s="75"/>
    </row>
    <row r="34" spans="6:41" s="10" customFormat="1" ht="13.5" customHeight="1">
      <c r="F34" s="1702"/>
      <c r="G34" s="1703"/>
      <c r="H34" s="1703"/>
      <c r="I34" s="1703"/>
      <c r="J34" s="1703"/>
      <c r="K34" s="1703"/>
      <c r="L34" s="1704"/>
      <c r="M34" s="1649"/>
      <c r="N34" s="1650"/>
      <c r="O34" s="1650"/>
      <c r="P34" s="1651"/>
      <c r="Q34" s="418"/>
      <c r="R34" s="418"/>
      <c r="S34" s="418"/>
      <c r="T34" s="413" t="s">
        <v>593</v>
      </c>
      <c r="U34" s="1641"/>
      <c r="V34" s="1641"/>
      <c r="W34" s="1641"/>
      <c r="X34" s="1641"/>
      <c r="Y34" s="1641"/>
      <c r="Z34" s="1641"/>
      <c r="AA34" s="1641"/>
      <c r="AB34" s="1641"/>
      <c r="AC34" s="1641"/>
      <c r="AD34" s="1641"/>
      <c r="AE34" s="1641"/>
      <c r="AF34" s="1641"/>
      <c r="AG34" s="1641"/>
      <c r="AH34" s="1641"/>
      <c r="AI34" s="1641"/>
      <c r="AJ34" s="1641"/>
      <c r="AK34" s="1641"/>
      <c r="AL34" s="676" t="s">
        <v>164</v>
      </c>
      <c r="AM34" s="75"/>
      <c r="AN34" s="75"/>
      <c r="AO34" s="75"/>
    </row>
    <row r="35" spans="6:41" s="10" customFormat="1" ht="13.5" customHeight="1">
      <c r="F35" s="1696" t="s">
        <v>1438</v>
      </c>
      <c r="G35" s="1697"/>
      <c r="H35" s="1697"/>
      <c r="I35" s="1697"/>
      <c r="J35" s="1697"/>
      <c r="K35" s="1697"/>
      <c r="L35" s="1698"/>
      <c r="M35" s="1643" t="s">
        <v>1447</v>
      </c>
      <c r="N35" s="1644"/>
      <c r="O35" s="1644"/>
      <c r="P35" s="1645"/>
      <c r="Q35" s="1705" t="s">
        <v>174</v>
      </c>
      <c r="R35" s="1705"/>
      <c r="S35" s="1705"/>
      <c r="T35" s="1705"/>
      <c r="U35" s="1661"/>
      <c r="V35" s="1661"/>
      <c r="W35" s="1661"/>
      <c r="X35" s="1661"/>
      <c r="Y35" s="1661"/>
      <c r="Z35" s="1661"/>
      <c r="AA35" s="1661"/>
      <c r="AB35" s="1661"/>
      <c r="AC35" s="1661"/>
      <c r="AD35" s="1661"/>
      <c r="AE35" s="1661"/>
      <c r="AF35" s="1661"/>
      <c r="AG35" s="1661"/>
      <c r="AH35" s="1661"/>
      <c r="AI35" s="1661"/>
      <c r="AJ35" s="1661"/>
      <c r="AK35" s="1661"/>
      <c r="AL35" s="1662"/>
      <c r="AM35" s="75"/>
      <c r="AN35" s="75"/>
      <c r="AO35" s="75"/>
    </row>
    <row r="36" spans="6:41" s="10" customFormat="1" ht="13.5" customHeight="1">
      <c r="F36" s="1699"/>
      <c r="G36" s="1700"/>
      <c r="H36" s="1700"/>
      <c r="I36" s="1700"/>
      <c r="J36" s="1700"/>
      <c r="K36" s="1700"/>
      <c r="L36" s="1701"/>
      <c r="M36" s="1646"/>
      <c r="N36" s="1647"/>
      <c r="O36" s="1647"/>
      <c r="P36" s="1648"/>
      <c r="Q36" s="412"/>
      <c r="R36" s="412"/>
      <c r="S36" s="412"/>
      <c r="T36" s="413" t="s">
        <v>156</v>
      </c>
      <c r="U36" s="1663"/>
      <c r="V36" s="1663"/>
      <c r="W36" s="1663"/>
      <c r="X36" s="1663"/>
      <c r="Y36" s="1663"/>
      <c r="Z36" s="1663"/>
      <c r="AA36" s="1663"/>
      <c r="AB36" s="1663"/>
      <c r="AC36" s="1663"/>
      <c r="AD36" s="1663"/>
      <c r="AE36" s="1663"/>
      <c r="AF36" s="1663"/>
      <c r="AG36" s="1663"/>
      <c r="AH36" s="1663"/>
      <c r="AI36" s="1663"/>
      <c r="AJ36" s="1663"/>
      <c r="AK36" s="1663"/>
      <c r="AL36" s="675" t="s">
        <v>164</v>
      </c>
      <c r="AM36" s="75"/>
      <c r="AN36" s="75"/>
      <c r="AO36" s="75"/>
    </row>
    <row r="37" spans="6:41" s="10" customFormat="1" ht="13.5" customHeight="1">
      <c r="F37" s="1699"/>
      <c r="G37" s="1700"/>
      <c r="H37" s="1700"/>
      <c r="I37" s="1700"/>
      <c r="J37" s="1700"/>
      <c r="K37" s="1700"/>
      <c r="L37" s="1701"/>
      <c r="M37" s="1646"/>
      <c r="N37" s="1647"/>
      <c r="O37" s="1647"/>
      <c r="P37" s="1648"/>
      <c r="Q37" s="1706" t="s">
        <v>170</v>
      </c>
      <c r="R37" s="1706"/>
      <c r="S37" s="1706"/>
      <c r="T37" s="1706"/>
      <c r="U37" s="1664"/>
      <c r="V37" s="1664"/>
      <c r="W37" s="1664"/>
      <c r="X37" s="1664"/>
      <c r="Y37" s="1664"/>
      <c r="Z37" s="1664"/>
      <c r="AA37" s="1664"/>
      <c r="AB37" s="1664"/>
      <c r="AC37" s="1664"/>
      <c r="AD37" s="1664"/>
      <c r="AE37" s="1664"/>
      <c r="AF37" s="1664"/>
      <c r="AG37" s="1664"/>
      <c r="AH37" s="1664"/>
      <c r="AI37" s="1664"/>
      <c r="AJ37" s="1664"/>
      <c r="AK37" s="1664"/>
      <c r="AL37" s="1665"/>
      <c r="AM37" s="75"/>
      <c r="AN37" s="75"/>
      <c r="AO37" s="75"/>
    </row>
    <row r="38" spans="6:41" s="10" customFormat="1" ht="13.5" customHeight="1">
      <c r="F38" s="1699"/>
      <c r="G38" s="1700"/>
      <c r="H38" s="1700"/>
      <c r="I38" s="1700"/>
      <c r="J38" s="1700"/>
      <c r="K38" s="1700"/>
      <c r="L38" s="1701"/>
      <c r="M38" s="1646"/>
      <c r="N38" s="1647"/>
      <c r="O38" s="1647"/>
      <c r="P38" s="1648"/>
      <c r="Q38" s="416"/>
      <c r="R38" s="416"/>
      <c r="S38" s="416"/>
      <c r="T38" s="417"/>
      <c r="U38" s="1664"/>
      <c r="V38" s="1664"/>
      <c r="W38" s="1664"/>
      <c r="X38" s="1664"/>
      <c r="Y38" s="1664"/>
      <c r="Z38" s="1664"/>
      <c r="AA38" s="1664"/>
      <c r="AB38" s="1664"/>
      <c r="AC38" s="1664"/>
      <c r="AD38" s="1664"/>
      <c r="AE38" s="1664"/>
      <c r="AF38" s="1664"/>
      <c r="AG38" s="1664"/>
      <c r="AH38" s="1664"/>
      <c r="AI38" s="1664"/>
      <c r="AJ38" s="1664"/>
      <c r="AK38" s="1664"/>
      <c r="AL38" s="1665"/>
      <c r="AM38" s="75"/>
      <c r="AN38" s="75"/>
      <c r="AO38" s="75"/>
    </row>
    <row r="39" spans="6:41" s="10" customFormat="1" ht="13.5" customHeight="1">
      <c r="F39" s="1699"/>
      <c r="G39" s="1700"/>
      <c r="H39" s="1700"/>
      <c r="I39" s="1700"/>
      <c r="J39" s="1700"/>
      <c r="K39" s="1700"/>
      <c r="L39" s="1701"/>
      <c r="M39" s="1646"/>
      <c r="N39" s="1647"/>
      <c r="O39" s="1647"/>
      <c r="P39" s="1648"/>
      <c r="Q39" s="1707" t="s">
        <v>175</v>
      </c>
      <c r="R39" s="1707"/>
      <c r="S39" s="1707"/>
      <c r="T39" s="1707"/>
      <c r="U39" s="1666">
        <f>IF('○様式2'!J386="","",'○様式2'!J386)</f>
      </c>
      <c r="V39" s="1666"/>
      <c r="W39" s="1666"/>
      <c r="X39" s="1666"/>
      <c r="Y39" s="1666"/>
      <c r="Z39" s="1666"/>
      <c r="AA39" s="1666"/>
      <c r="AB39" s="1666"/>
      <c r="AC39" s="1666"/>
      <c r="AD39" s="1666"/>
      <c r="AE39" s="1666"/>
      <c r="AF39" s="1666"/>
      <c r="AG39" s="1666"/>
      <c r="AH39" s="1666"/>
      <c r="AI39" s="1666"/>
      <c r="AJ39" s="1666"/>
      <c r="AK39" s="1666"/>
      <c r="AL39" s="1667"/>
      <c r="AM39" s="75"/>
      <c r="AN39" s="75"/>
      <c r="AO39" s="75"/>
    </row>
    <row r="40" spans="6:41" s="10" customFormat="1" ht="13.5" customHeight="1">
      <c r="F40" s="1702"/>
      <c r="G40" s="1703"/>
      <c r="H40" s="1703"/>
      <c r="I40" s="1703"/>
      <c r="J40" s="1703"/>
      <c r="K40" s="1703"/>
      <c r="L40" s="1704"/>
      <c r="M40" s="1649"/>
      <c r="N40" s="1650"/>
      <c r="O40" s="1650"/>
      <c r="P40" s="1651"/>
      <c r="Q40" s="418"/>
      <c r="R40" s="418"/>
      <c r="S40" s="418"/>
      <c r="T40" s="413" t="s">
        <v>156</v>
      </c>
      <c r="U40" s="1641"/>
      <c r="V40" s="1641"/>
      <c r="W40" s="1641"/>
      <c r="X40" s="1641"/>
      <c r="Y40" s="1641"/>
      <c r="Z40" s="1641"/>
      <c r="AA40" s="1641"/>
      <c r="AB40" s="1641"/>
      <c r="AC40" s="1641"/>
      <c r="AD40" s="1641"/>
      <c r="AE40" s="1641"/>
      <c r="AF40" s="1641"/>
      <c r="AG40" s="1641"/>
      <c r="AH40" s="1641"/>
      <c r="AI40" s="1641"/>
      <c r="AJ40" s="1641"/>
      <c r="AK40" s="1641"/>
      <c r="AL40" s="676" t="s">
        <v>164</v>
      </c>
      <c r="AM40" s="75"/>
      <c r="AN40" s="75"/>
      <c r="AO40" s="75"/>
    </row>
    <row r="41" spans="6:41" s="10" customFormat="1" ht="13.5" customHeight="1">
      <c r="F41" s="1696" t="s">
        <v>172</v>
      </c>
      <c r="G41" s="1697"/>
      <c r="H41" s="1697"/>
      <c r="I41" s="1697"/>
      <c r="J41" s="1697"/>
      <c r="K41" s="1697"/>
      <c r="L41" s="1698"/>
      <c r="M41" s="1643" t="s">
        <v>1447</v>
      </c>
      <c r="N41" s="1644"/>
      <c r="O41" s="1644"/>
      <c r="P41" s="1645"/>
      <c r="Q41" s="1705" t="s">
        <v>174</v>
      </c>
      <c r="R41" s="1705"/>
      <c r="S41" s="1705"/>
      <c r="T41" s="1705"/>
      <c r="U41" s="1661"/>
      <c r="V41" s="1661"/>
      <c r="W41" s="1661"/>
      <c r="X41" s="1661"/>
      <c r="Y41" s="1661"/>
      <c r="Z41" s="1661"/>
      <c r="AA41" s="1661"/>
      <c r="AB41" s="1661"/>
      <c r="AC41" s="1661"/>
      <c r="AD41" s="1661"/>
      <c r="AE41" s="1661"/>
      <c r="AF41" s="1661"/>
      <c r="AG41" s="1661"/>
      <c r="AH41" s="1661"/>
      <c r="AI41" s="1661"/>
      <c r="AJ41" s="1661"/>
      <c r="AK41" s="1661"/>
      <c r="AL41" s="1662"/>
      <c r="AM41" s="75"/>
      <c r="AN41" s="75"/>
      <c r="AO41" s="75"/>
    </row>
    <row r="42" spans="6:41" s="10" customFormat="1" ht="13.5" customHeight="1">
      <c r="F42" s="1699"/>
      <c r="G42" s="1700"/>
      <c r="H42" s="1700"/>
      <c r="I42" s="1700"/>
      <c r="J42" s="1700"/>
      <c r="K42" s="1700"/>
      <c r="L42" s="1701"/>
      <c r="M42" s="1646"/>
      <c r="N42" s="1647"/>
      <c r="O42" s="1647"/>
      <c r="P42" s="1648"/>
      <c r="Q42" s="412"/>
      <c r="R42" s="412"/>
      <c r="S42" s="412"/>
      <c r="T42" s="413" t="s">
        <v>595</v>
      </c>
      <c r="U42" s="1663"/>
      <c r="V42" s="1663"/>
      <c r="W42" s="1663"/>
      <c r="X42" s="1663"/>
      <c r="Y42" s="1663"/>
      <c r="Z42" s="1663"/>
      <c r="AA42" s="1663"/>
      <c r="AB42" s="1663"/>
      <c r="AC42" s="1663"/>
      <c r="AD42" s="1663"/>
      <c r="AE42" s="1663"/>
      <c r="AF42" s="1663"/>
      <c r="AG42" s="1663"/>
      <c r="AH42" s="1663"/>
      <c r="AI42" s="1663"/>
      <c r="AJ42" s="1663"/>
      <c r="AK42" s="1663"/>
      <c r="AL42" s="675" t="s">
        <v>164</v>
      </c>
      <c r="AM42" s="75"/>
      <c r="AN42" s="75"/>
      <c r="AO42" s="75"/>
    </row>
    <row r="43" spans="6:41" s="10" customFormat="1" ht="13.5" customHeight="1">
      <c r="F43" s="1699"/>
      <c r="G43" s="1700"/>
      <c r="H43" s="1700"/>
      <c r="I43" s="1700"/>
      <c r="J43" s="1700"/>
      <c r="K43" s="1700"/>
      <c r="L43" s="1701"/>
      <c r="M43" s="1646"/>
      <c r="N43" s="1647"/>
      <c r="O43" s="1647"/>
      <c r="P43" s="1648"/>
      <c r="Q43" s="1706" t="s">
        <v>170</v>
      </c>
      <c r="R43" s="1706"/>
      <c r="S43" s="1706"/>
      <c r="T43" s="1706"/>
      <c r="U43" s="1664"/>
      <c r="V43" s="1664"/>
      <c r="W43" s="1664"/>
      <c r="X43" s="1664"/>
      <c r="Y43" s="1664"/>
      <c r="Z43" s="1664"/>
      <c r="AA43" s="1664"/>
      <c r="AB43" s="1664"/>
      <c r="AC43" s="1664"/>
      <c r="AD43" s="1664"/>
      <c r="AE43" s="1664"/>
      <c r="AF43" s="1664"/>
      <c r="AG43" s="1664"/>
      <c r="AH43" s="1664"/>
      <c r="AI43" s="1664"/>
      <c r="AJ43" s="1664"/>
      <c r="AK43" s="1664"/>
      <c r="AL43" s="1665"/>
      <c r="AM43" s="75"/>
      <c r="AN43" s="75"/>
      <c r="AO43" s="75"/>
    </row>
    <row r="44" spans="6:41" s="10" customFormat="1" ht="13.5" customHeight="1">
      <c r="F44" s="1699"/>
      <c r="G44" s="1700"/>
      <c r="H44" s="1700"/>
      <c r="I44" s="1700"/>
      <c r="J44" s="1700"/>
      <c r="K44" s="1700"/>
      <c r="L44" s="1701"/>
      <c r="M44" s="1646"/>
      <c r="N44" s="1647"/>
      <c r="O44" s="1647"/>
      <c r="P44" s="1648"/>
      <c r="Q44" s="416"/>
      <c r="R44" s="416"/>
      <c r="S44" s="416"/>
      <c r="T44" s="417"/>
      <c r="U44" s="1664"/>
      <c r="V44" s="1664"/>
      <c r="W44" s="1664"/>
      <c r="X44" s="1664"/>
      <c r="Y44" s="1664"/>
      <c r="Z44" s="1664"/>
      <c r="AA44" s="1664"/>
      <c r="AB44" s="1664"/>
      <c r="AC44" s="1664"/>
      <c r="AD44" s="1664"/>
      <c r="AE44" s="1664"/>
      <c r="AF44" s="1664"/>
      <c r="AG44" s="1664"/>
      <c r="AH44" s="1664"/>
      <c r="AI44" s="1664"/>
      <c r="AJ44" s="1664"/>
      <c r="AK44" s="1664"/>
      <c r="AL44" s="1665"/>
      <c r="AM44" s="75"/>
      <c r="AN44" s="75"/>
      <c r="AO44" s="75"/>
    </row>
    <row r="45" spans="6:41" s="10" customFormat="1" ht="13.5" customHeight="1">
      <c r="F45" s="1699"/>
      <c r="G45" s="1700"/>
      <c r="H45" s="1700"/>
      <c r="I45" s="1700"/>
      <c r="J45" s="1700"/>
      <c r="K45" s="1700"/>
      <c r="L45" s="1701"/>
      <c r="M45" s="1646"/>
      <c r="N45" s="1647"/>
      <c r="O45" s="1647"/>
      <c r="P45" s="1648"/>
      <c r="Q45" s="1707" t="s">
        <v>175</v>
      </c>
      <c r="R45" s="1707"/>
      <c r="S45" s="1707"/>
      <c r="T45" s="1707"/>
      <c r="U45" s="1708">
        <f>IF('○様式2'!J404="","",'○様式2'!J404)</f>
      </c>
      <c r="V45" s="1708"/>
      <c r="W45" s="1708"/>
      <c r="X45" s="1708"/>
      <c r="Y45" s="1708"/>
      <c r="Z45" s="1708"/>
      <c r="AA45" s="1708"/>
      <c r="AB45" s="1708"/>
      <c r="AC45" s="1708"/>
      <c r="AD45" s="1708"/>
      <c r="AE45" s="1708"/>
      <c r="AF45" s="1708"/>
      <c r="AG45" s="1708"/>
      <c r="AH45" s="1708"/>
      <c r="AI45" s="1708"/>
      <c r="AJ45" s="1708"/>
      <c r="AK45" s="1708"/>
      <c r="AL45" s="1709"/>
      <c r="AM45" s="75"/>
      <c r="AN45" s="75"/>
      <c r="AO45" s="75"/>
    </row>
    <row r="46" spans="6:41" s="10" customFormat="1" ht="13.5" customHeight="1">
      <c r="F46" s="1702"/>
      <c r="G46" s="1703"/>
      <c r="H46" s="1703"/>
      <c r="I46" s="1703"/>
      <c r="J46" s="1703"/>
      <c r="K46" s="1703"/>
      <c r="L46" s="1704"/>
      <c r="M46" s="1649"/>
      <c r="N46" s="1650"/>
      <c r="O46" s="1650"/>
      <c r="P46" s="1651"/>
      <c r="Q46" s="418"/>
      <c r="R46" s="418"/>
      <c r="S46" s="418"/>
      <c r="T46" s="413" t="s">
        <v>593</v>
      </c>
      <c r="U46" s="1641"/>
      <c r="V46" s="1641"/>
      <c r="W46" s="1641"/>
      <c r="X46" s="1641"/>
      <c r="Y46" s="1641"/>
      <c r="Z46" s="1641"/>
      <c r="AA46" s="1641"/>
      <c r="AB46" s="1641"/>
      <c r="AC46" s="1641"/>
      <c r="AD46" s="1641"/>
      <c r="AE46" s="1641"/>
      <c r="AF46" s="1641"/>
      <c r="AG46" s="1641"/>
      <c r="AH46" s="1641"/>
      <c r="AI46" s="1641"/>
      <c r="AJ46" s="1641"/>
      <c r="AK46" s="1641"/>
      <c r="AL46" s="676" t="s">
        <v>164</v>
      </c>
      <c r="AM46" s="75"/>
      <c r="AN46" s="75"/>
      <c r="AO46" s="75"/>
    </row>
    <row r="47" spans="6:41" s="10" customFormat="1" ht="13.5" customHeight="1">
      <c r="F47" s="1696" t="s">
        <v>173</v>
      </c>
      <c r="G47" s="1697"/>
      <c r="H47" s="1697"/>
      <c r="I47" s="1697"/>
      <c r="J47" s="1697"/>
      <c r="K47" s="1697"/>
      <c r="L47" s="1698"/>
      <c r="M47" s="1643" t="s">
        <v>1447</v>
      </c>
      <c r="N47" s="1644"/>
      <c r="O47" s="1644"/>
      <c r="P47" s="1645"/>
      <c r="Q47" s="1705" t="s">
        <v>174</v>
      </c>
      <c r="R47" s="1705"/>
      <c r="S47" s="1705"/>
      <c r="T47" s="1705"/>
      <c r="U47" s="1661"/>
      <c r="V47" s="1661"/>
      <c r="W47" s="1661"/>
      <c r="X47" s="1661"/>
      <c r="Y47" s="1661"/>
      <c r="Z47" s="1661"/>
      <c r="AA47" s="1661"/>
      <c r="AB47" s="1661"/>
      <c r="AC47" s="1661"/>
      <c r="AD47" s="1661"/>
      <c r="AE47" s="1661"/>
      <c r="AF47" s="1661"/>
      <c r="AG47" s="1661"/>
      <c r="AH47" s="1661"/>
      <c r="AI47" s="1661"/>
      <c r="AJ47" s="1661"/>
      <c r="AK47" s="1661"/>
      <c r="AL47" s="1662"/>
      <c r="AM47" s="75"/>
      <c r="AN47" s="75"/>
      <c r="AO47" s="75"/>
    </row>
    <row r="48" spans="6:41" s="10" customFormat="1" ht="13.5" customHeight="1">
      <c r="F48" s="1699"/>
      <c r="G48" s="1700"/>
      <c r="H48" s="1700"/>
      <c r="I48" s="1700"/>
      <c r="J48" s="1700"/>
      <c r="K48" s="1700"/>
      <c r="L48" s="1701"/>
      <c r="M48" s="1646"/>
      <c r="N48" s="1647"/>
      <c r="O48" s="1647"/>
      <c r="P48" s="1648"/>
      <c r="Q48" s="412"/>
      <c r="R48" s="412"/>
      <c r="S48" s="412"/>
      <c r="T48" s="413" t="s">
        <v>593</v>
      </c>
      <c r="U48" s="1663"/>
      <c r="V48" s="1663"/>
      <c r="W48" s="1663"/>
      <c r="X48" s="1663"/>
      <c r="Y48" s="1663"/>
      <c r="Z48" s="1663"/>
      <c r="AA48" s="1663"/>
      <c r="AB48" s="1663"/>
      <c r="AC48" s="1663"/>
      <c r="AD48" s="1663"/>
      <c r="AE48" s="1663"/>
      <c r="AF48" s="1663"/>
      <c r="AG48" s="1663"/>
      <c r="AH48" s="1663"/>
      <c r="AI48" s="1663"/>
      <c r="AJ48" s="1663"/>
      <c r="AK48" s="1663"/>
      <c r="AL48" s="675" t="s">
        <v>164</v>
      </c>
      <c r="AM48" s="75"/>
      <c r="AN48" s="75"/>
      <c r="AO48" s="75"/>
    </row>
    <row r="49" spans="6:41" s="10" customFormat="1" ht="13.5" customHeight="1">
      <c r="F49" s="1699"/>
      <c r="G49" s="1700"/>
      <c r="H49" s="1700"/>
      <c r="I49" s="1700"/>
      <c r="J49" s="1700"/>
      <c r="K49" s="1700"/>
      <c r="L49" s="1701"/>
      <c r="M49" s="1646"/>
      <c r="N49" s="1647"/>
      <c r="O49" s="1647"/>
      <c r="P49" s="1648"/>
      <c r="Q49" s="1706" t="s">
        <v>170</v>
      </c>
      <c r="R49" s="1706"/>
      <c r="S49" s="1706"/>
      <c r="T49" s="1706"/>
      <c r="U49" s="1664"/>
      <c r="V49" s="1664"/>
      <c r="W49" s="1664"/>
      <c r="X49" s="1664"/>
      <c r="Y49" s="1664"/>
      <c r="Z49" s="1664"/>
      <c r="AA49" s="1664"/>
      <c r="AB49" s="1664"/>
      <c r="AC49" s="1664"/>
      <c r="AD49" s="1664"/>
      <c r="AE49" s="1664"/>
      <c r="AF49" s="1664"/>
      <c r="AG49" s="1664"/>
      <c r="AH49" s="1664"/>
      <c r="AI49" s="1664"/>
      <c r="AJ49" s="1664"/>
      <c r="AK49" s="1664"/>
      <c r="AL49" s="1665"/>
      <c r="AM49" s="75"/>
      <c r="AN49" s="75"/>
      <c r="AO49" s="75"/>
    </row>
    <row r="50" spans="6:41" s="10" customFormat="1" ht="13.5" customHeight="1">
      <c r="F50" s="1699"/>
      <c r="G50" s="1700"/>
      <c r="H50" s="1700"/>
      <c r="I50" s="1700"/>
      <c r="J50" s="1700"/>
      <c r="K50" s="1700"/>
      <c r="L50" s="1701"/>
      <c r="M50" s="1646"/>
      <c r="N50" s="1647"/>
      <c r="O50" s="1647"/>
      <c r="P50" s="1648"/>
      <c r="Q50" s="416"/>
      <c r="R50" s="416"/>
      <c r="S50" s="416"/>
      <c r="T50" s="417"/>
      <c r="U50" s="1809"/>
      <c r="V50" s="1809"/>
      <c r="W50" s="1809"/>
      <c r="X50" s="1809"/>
      <c r="Y50" s="1809"/>
      <c r="Z50" s="1809"/>
      <c r="AA50" s="1809"/>
      <c r="AB50" s="1809"/>
      <c r="AC50" s="1809"/>
      <c r="AD50" s="1809"/>
      <c r="AE50" s="1809"/>
      <c r="AF50" s="1809"/>
      <c r="AG50" s="1809"/>
      <c r="AH50" s="1809"/>
      <c r="AI50" s="1809"/>
      <c r="AJ50" s="1809"/>
      <c r="AK50" s="1809"/>
      <c r="AL50" s="1810"/>
      <c r="AM50" s="75"/>
      <c r="AN50" s="75"/>
      <c r="AO50" s="75"/>
    </row>
    <row r="51" spans="6:41" s="10" customFormat="1" ht="13.5" customHeight="1">
      <c r="F51" s="1699"/>
      <c r="G51" s="1700"/>
      <c r="H51" s="1700"/>
      <c r="I51" s="1700"/>
      <c r="J51" s="1700"/>
      <c r="K51" s="1700"/>
      <c r="L51" s="1701"/>
      <c r="M51" s="1646"/>
      <c r="N51" s="1647"/>
      <c r="O51" s="1647"/>
      <c r="P51" s="1648"/>
      <c r="Q51" s="1707" t="s">
        <v>175</v>
      </c>
      <c r="R51" s="1707"/>
      <c r="S51" s="1707"/>
      <c r="T51" s="1707"/>
      <c r="U51" s="1659">
        <f>IF('○様式2'!J416="","",'○様式2'!J416)</f>
      </c>
      <c r="V51" s="1659"/>
      <c r="W51" s="1659"/>
      <c r="X51" s="1659"/>
      <c r="Y51" s="1659"/>
      <c r="Z51" s="1659"/>
      <c r="AA51" s="1659"/>
      <c r="AB51" s="1659"/>
      <c r="AC51" s="1659"/>
      <c r="AD51" s="1659"/>
      <c r="AE51" s="1659"/>
      <c r="AF51" s="1659"/>
      <c r="AG51" s="1659"/>
      <c r="AH51" s="1659"/>
      <c r="AI51" s="1659"/>
      <c r="AJ51" s="1659"/>
      <c r="AK51" s="1659"/>
      <c r="AL51" s="1660"/>
      <c r="AM51" s="75"/>
      <c r="AN51" s="75"/>
      <c r="AO51" s="75"/>
    </row>
    <row r="52" spans="6:41" s="10" customFormat="1" ht="13.5" customHeight="1">
      <c r="F52" s="1702"/>
      <c r="G52" s="1703"/>
      <c r="H52" s="1703"/>
      <c r="I52" s="1703"/>
      <c r="J52" s="1703"/>
      <c r="K52" s="1703"/>
      <c r="L52" s="1704"/>
      <c r="M52" s="1649"/>
      <c r="N52" s="1650"/>
      <c r="O52" s="1650"/>
      <c r="P52" s="1651"/>
      <c r="Q52" s="418"/>
      <c r="R52" s="418"/>
      <c r="S52" s="418"/>
      <c r="T52" s="413" t="s">
        <v>593</v>
      </c>
      <c r="U52" s="1641"/>
      <c r="V52" s="1641"/>
      <c r="W52" s="1641"/>
      <c r="X52" s="1641"/>
      <c r="Y52" s="1641"/>
      <c r="Z52" s="1641"/>
      <c r="AA52" s="1641"/>
      <c r="AB52" s="1641"/>
      <c r="AC52" s="1641"/>
      <c r="AD52" s="1641"/>
      <c r="AE52" s="1641"/>
      <c r="AF52" s="1641"/>
      <c r="AG52" s="1641"/>
      <c r="AH52" s="1641"/>
      <c r="AI52" s="1641"/>
      <c r="AJ52" s="1641"/>
      <c r="AK52" s="1641"/>
      <c r="AL52" s="676" t="s">
        <v>164</v>
      </c>
      <c r="AM52" s="75"/>
      <c r="AN52" s="75"/>
      <c r="AO52" s="75"/>
    </row>
    <row r="53" spans="6:41" s="10" customFormat="1" ht="13.5" customHeight="1">
      <c r="F53" s="1696" t="s">
        <v>1439</v>
      </c>
      <c r="G53" s="1697"/>
      <c r="H53" s="1697"/>
      <c r="I53" s="1697"/>
      <c r="J53" s="1697"/>
      <c r="K53" s="1697"/>
      <c r="L53" s="1698"/>
      <c r="M53" s="1643" t="s">
        <v>1447</v>
      </c>
      <c r="N53" s="1644"/>
      <c r="O53" s="1644"/>
      <c r="P53" s="1645"/>
      <c r="Q53" s="1705" t="s">
        <v>174</v>
      </c>
      <c r="R53" s="1705"/>
      <c r="S53" s="1705"/>
      <c r="T53" s="1705"/>
      <c r="U53" s="1661"/>
      <c r="V53" s="1661"/>
      <c r="W53" s="1661"/>
      <c r="X53" s="1661"/>
      <c r="Y53" s="1661"/>
      <c r="Z53" s="1661"/>
      <c r="AA53" s="1661"/>
      <c r="AB53" s="1661"/>
      <c r="AC53" s="1661"/>
      <c r="AD53" s="1661"/>
      <c r="AE53" s="1661"/>
      <c r="AF53" s="1661"/>
      <c r="AG53" s="1661"/>
      <c r="AH53" s="1661"/>
      <c r="AI53" s="1661"/>
      <c r="AJ53" s="1661"/>
      <c r="AK53" s="1661"/>
      <c r="AL53" s="1662"/>
      <c r="AM53" s="75"/>
      <c r="AN53" s="75"/>
      <c r="AO53" s="75"/>
    </row>
    <row r="54" spans="6:41" s="10" customFormat="1" ht="13.5" customHeight="1">
      <c r="F54" s="1699"/>
      <c r="G54" s="1700"/>
      <c r="H54" s="1700"/>
      <c r="I54" s="1700"/>
      <c r="J54" s="1700"/>
      <c r="K54" s="1700"/>
      <c r="L54" s="1701"/>
      <c r="M54" s="1646"/>
      <c r="N54" s="1647"/>
      <c r="O54" s="1647"/>
      <c r="P54" s="1648"/>
      <c r="Q54" s="412"/>
      <c r="R54" s="412"/>
      <c r="S54" s="412"/>
      <c r="T54" s="413" t="s">
        <v>593</v>
      </c>
      <c r="U54" s="1663"/>
      <c r="V54" s="1663"/>
      <c r="W54" s="1663"/>
      <c r="X54" s="1663"/>
      <c r="Y54" s="1663"/>
      <c r="Z54" s="1663"/>
      <c r="AA54" s="1663"/>
      <c r="AB54" s="1663"/>
      <c r="AC54" s="1663"/>
      <c r="AD54" s="1663"/>
      <c r="AE54" s="1663"/>
      <c r="AF54" s="1663"/>
      <c r="AG54" s="1663"/>
      <c r="AH54" s="1663"/>
      <c r="AI54" s="1663"/>
      <c r="AJ54" s="1663"/>
      <c r="AK54" s="1663"/>
      <c r="AL54" s="675" t="s">
        <v>164</v>
      </c>
      <c r="AM54" s="75"/>
      <c r="AN54" s="75"/>
      <c r="AO54" s="75"/>
    </row>
    <row r="55" spans="6:41" s="10" customFormat="1" ht="13.5" customHeight="1">
      <c r="F55" s="1699"/>
      <c r="G55" s="1700"/>
      <c r="H55" s="1700"/>
      <c r="I55" s="1700"/>
      <c r="J55" s="1700"/>
      <c r="K55" s="1700"/>
      <c r="L55" s="1701"/>
      <c r="M55" s="1646"/>
      <c r="N55" s="1647"/>
      <c r="O55" s="1647"/>
      <c r="P55" s="1648"/>
      <c r="Q55" s="1706" t="s">
        <v>170</v>
      </c>
      <c r="R55" s="1706"/>
      <c r="S55" s="1706"/>
      <c r="T55" s="1706"/>
      <c r="U55" s="1811"/>
      <c r="V55" s="1811"/>
      <c r="W55" s="1811"/>
      <c r="X55" s="1811"/>
      <c r="Y55" s="1811"/>
      <c r="Z55" s="1811"/>
      <c r="AA55" s="1811"/>
      <c r="AB55" s="1811"/>
      <c r="AC55" s="1811"/>
      <c r="AD55" s="1811"/>
      <c r="AE55" s="1811"/>
      <c r="AF55" s="1811"/>
      <c r="AG55" s="1811"/>
      <c r="AH55" s="1811"/>
      <c r="AI55" s="1811"/>
      <c r="AJ55" s="1811"/>
      <c r="AK55" s="1811"/>
      <c r="AL55" s="1812"/>
      <c r="AM55" s="75"/>
      <c r="AN55" s="75"/>
      <c r="AO55" s="75"/>
    </row>
    <row r="56" spans="6:41" s="10" customFormat="1" ht="13.5" customHeight="1">
      <c r="F56" s="1699"/>
      <c r="G56" s="1700"/>
      <c r="H56" s="1700"/>
      <c r="I56" s="1700"/>
      <c r="J56" s="1700"/>
      <c r="K56" s="1700"/>
      <c r="L56" s="1701"/>
      <c r="M56" s="1646"/>
      <c r="N56" s="1647"/>
      <c r="O56" s="1647"/>
      <c r="P56" s="1648"/>
      <c r="Q56" s="416"/>
      <c r="R56" s="416"/>
      <c r="S56" s="416"/>
      <c r="T56" s="417"/>
      <c r="U56" s="1811"/>
      <c r="V56" s="1811"/>
      <c r="W56" s="1811"/>
      <c r="X56" s="1811"/>
      <c r="Y56" s="1811"/>
      <c r="Z56" s="1811"/>
      <c r="AA56" s="1811"/>
      <c r="AB56" s="1811"/>
      <c r="AC56" s="1811"/>
      <c r="AD56" s="1811"/>
      <c r="AE56" s="1811"/>
      <c r="AF56" s="1811"/>
      <c r="AG56" s="1811"/>
      <c r="AH56" s="1811"/>
      <c r="AI56" s="1811"/>
      <c r="AJ56" s="1811"/>
      <c r="AK56" s="1811"/>
      <c r="AL56" s="1812"/>
      <c r="AM56" s="75"/>
      <c r="AN56" s="75"/>
      <c r="AO56" s="75"/>
    </row>
    <row r="57" spans="6:41" s="10" customFormat="1" ht="13.5" customHeight="1">
      <c r="F57" s="1699"/>
      <c r="G57" s="1700"/>
      <c r="H57" s="1700"/>
      <c r="I57" s="1700"/>
      <c r="J57" s="1700"/>
      <c r="K57" s="1700"/>
      <c r="L57" s="1701"/>
      <c r="M57" s="1646"/>
      <c r="N57" s="1647"/>
      <c r="O57" s="1647"/>
      <c r="P57" s="1648"/>
      <c r="Q57" s="1707" t="s">
        <v>175</v>
      </c>
      <c r="R57" s="1707"/>
      <c r="S57" s="1707"/>
      <c r="T57" s="1707"/>
      <c r="U57" s="1666">
        <f>IF('○様式2'!J428="","",'○様式2'!J428)</f>
      </c>
      <c r="V57" s="1666"/>
      <c r="W57" s="1666"/>
      <c r="X57" s="1666"/>
      <c r="Y57" s="1666"/>
      <c r="Z57" s="1666"/>
      <c r="AA57" s="1666"/>
      <c r="AB57" s="1666"/>
      <c r="AC57" s="1666"/>
      <c r="AD57" s="1666"/>
      <c r="AE57" s="1666"/>
      <c r="AF57" s="1666"/>
      <c r="AG57" s="1666"/>
      <c r="AH57" s="1666"/>
      <c r="AI57" s="1666"/>
      <c r="AJ57" s="1666"/>
      <c r="AK57" s="1666"/>
      <c r="AL57" s="1667"/>
      <c r="AM57" s="75"/>
      <c r="AN57" s="75"/>
      <c r="AO57" s="75"/>
    </row>
    <row r="58" spans="6:41" s="10" customFormat="1" ht="13.5" customHeight="1">
      <c r="F58" s="1702"/>
      <c r="G58" s="1703"/>
      <c r="H58" s="1703"/>
      <c r="I58" s="1703"/>
      <c r="J58" s="1703"/>
      <c r="K58" s="1703"/>
      <c r="L58" s="1704"/>
      <c r="M58" s="1649"/>
      <c r="N58" s="1650"/>
      <c r="O58" s="1650"/>
      <c r="P58" s="1651"/>
      <c r="Q58" s="418"/>
      <c r="R58" s="418"/>
      <c r="S58" s="418"/>
      <c r="T58" s="413" t="s">
        <v>593</v>
      </c>
      <c r="U58" s="1641"/>
      <c r="V58" s="1641"/>
      <c r="W58" s="1641"/>
      <c r="X58" s="1641"/>
      <c r="Y58" s="1641"/>
      <c r="Z58" s="1641"/>
      <c r="AA58" s="1641"/>
      <c r="AB58" s="1641"/>
      <c r="AC58" s="1641"/>
      <c r="AD58" s="1641"/>
      <c r="AE58" s="1641"/>
      <c r="AF58" s="1641"/>
      <c r="AG58" s="1641"/>
      <c r="AH58" s="1641"/>
      <c r="AI58" s="1641"/>
      <c r="AJ58" s="1641"/>
      <c r="AK58" s="1641"/>
      <c r="AL58" s="676" t="s">
        <v>164</v>
      </c>
      <c r="AM58" s="75"/>
      <c r="AN58" s="75"/>
      <c r="AO58" s="75"/>
    </row>
    <row r="59" spans="6:41" s="10" customFormat="1" ht="13.5" customHeight="1">
      <c r="F59" s="1763" t="s">
        <v>132</v>
      </c>
      <c r="G59" s="1764"/>
      <c r="H59" s="1764"/>
      <c r="I59" s="1764"/>
      <c r="J59" s="1764"/>
      <c r="K59" s="1764"/>
      <c r="L59" s="1765"/>
      <c r="M59" s="1643" t="s">
        <v>1447</v>
      </c>
      <c r="N59" s="1644"/>
      <c r="O59" s="1644"/>
      <c r="P59" s="1645"/>
      <c r="Q59" s="1705" t="s">
        <v>174</v>
      </c>
      <c r="R59" s="1705"/>
      <c r="S59" s="1705"/>
      <c r="T59" s="1705"/>
      <c r="U59" s="1661"/>
      <c r="V59" s="1661"/>
      <c r="W59" s="1661"/>
      <c r="X59" s="1661"/>
      <c r="Y59" s="1661"/>
      <c r="Z59" s="1661"/>
      <c r="AA59" s="1661"/>
      <c r="AB59" s="1661"/>
      <c r="AC59" s="1661"/>
      <c r="AD59" s="1661"/>
      <c r="AE59" s="1661"/>
      <c r="AF59" s="1661"/>
      <c r="AG59" s="1661"/>
      <c r="AH59" s="1661"/>
      <c r="AI59" s="1661"/>
      <c r="AJ59" s="1661"/>
      <c r="AK59" s="1661"/>
      <c r="AL59" s="1662"/>
      <c r="AM59" s="75"/>
      <c r="AN59" s="75"/>
      <c r="AO59" s="75"/>
    </row>
    <row r="60" spans="6:41" s="10" customFormat="1" ht="13.5" customHeight="1">
      <c r="F60" s="1766"/>
      <c r="G60" s="1767"/>
      <c r="H60" s="1767"/>
      <c r="I60" s="1767"/>
      <c r="J60" s="1767"/>
      <c r="K60" s="1767"/>
      <c r="L60" s="1768"/>
      <c r="M60" s="1646"/>
      <c r="N60" s="1647"/>
      <c r="O60" s="1647"/>
      <c r="P60" s="1648"/>
      <c r="Q60" s="412"/>
      <c r="R60" s="412"/>
      <c r="S60" s="412"/>
      <c r="T60" s="413" t="s">
        <v>593</v>
      </c>
      <c r="U60" s="1663"/>
      <c r="V60" s="1663"/>
      <c r="W60" s="1663"/>
      <c r="X60" s="1663"/>
      <c r="Y60" s="1663"/>
      <c r="Z60" s="1663"/>
      <c r="AA60" s="1663"/>
      <c r="AB60" s="1663"/>
      <c r="AC60" s="1663"/>
      <c r="AD60" s="1663"/>
      <c r="AE60" s="1663"/>
      <c r="AF60" s="1663"/>
      <c r="AG60" s="1663"/>
      <c r="AH60" s="1663"/>
      <c r="AI60" s="1663"/>
      <c r="AJ60" s="1663"/>
      <c r="AK60" s="1663"/>
      <c r="AL60" s="675" t="s">
        <v>164</v>
      </c>
      <c r="AM60" s="75"/>
      <c r="AN60" s="75"/>
      <c r="AO60" s="75"/>
    </row>
    <row r="61" spans="6:41" s="10" customFormat="1" ht="13.5" customHeight="1">
      <c r="F61" s="1766"/>
      <c r="G61" s="1767"/>
      <c r="H61" s="1767"/>
      <c r="I61" s="1767"/>
      <c r="J61" s="1767"/>
      <c r="K61" s="1767"/>
      <c r="L61" s="1768"/>
      <c r="M61" s="1646"/>
      <c r="N61" s="1647"/>
      <c r="O61" s="1647"/>
      <c r="P61" s="1648"/>
      <c r="Q61" s="1706" t="s">
        <v>170</v>
      </c>
      <c r="R61" s="1706"/>
      <c r="S61" s="1706"/>
      <c r="T61" s="1706"/>
      <c r="U61" s="1811"/>
      <c r="V61" s="1811"/>
      <c r="W61" s="1811"/>
      <c r="X61" s="1811"/>
      <c r="Y61" s="1811"/>
      <c r="Z61" s="1811"/>
      <c r="AA61" s="1811"/>
      <c r="AB61" s="1811"/>
      <c r="AC61" s="1811"/>
      <c r="AD61" s="1811"/>
      <c r="AE61" s="1811"/>
      <c r="AF61" s="1811"/>
      <c r="AG61" s="1811"/>
      <c r="AH61" s="1811"/>
      <c r="AI61" s="1811"/>
      <c r="AJ61" s="1811"/>
      <c r="AK61" s="1811"/>
      <c r="AL61" s="1812"/>
      <c r="AM61" s="75"/>
      <c r="AN61" s="75"/>
      <c r="AO61" s="75"/>
    </row>
    <row r="62" spans="6:41" s="10" customFormat="1" ht="13.5" customHeight="1">
      <c r="F62" s="1766"/>
      <c r="G62" s="1767"/>
      <c r="H62" s="1767"/>
      <c r="I62" s="1767"/>
      <c r="J62" s="1767"/>
      <c r="K62" s="1767"/>
      <c r="L62" s="1768"/>
      <c r="M62" s="1646"/>
      <c r="N62" s="1647"/>
      <c r="O62" s="1647"/>
      <c r="P62" s="1648"/>
      <c r="Q62" s="416"/>
      <c r="R62" s="416"/>
      <c r="S62" s="416"/>
      <c r="T62" s="417"/>
      <c r="U62" s="1811"/>
      <c r="V62" s="1811"/>
      <c r="W62" s="1811"/>
      <c r="X62" s="1811"/>
      <c r="Y62" s="1811"/>
      <c r="Z62" s="1811"/>
      <c r="AA62" s="1811"/>
      <c r="AB62" s="1811"/>
      <c r="AC62" s="1811"/>
      <c r="AD62" s="1811"/>
      <c r="AE62" s="1811"/>
      <c r="AF62" s="1811"/>
      <c r="AG62" s="1811"/>
      <c r="AH62" s="1811"/>
      <c r="AI62" s="1811"/>
      <c r="AJ62" s="1811"/>
      <c r="AK62" s="1811"/>
      <c r="AL62" s="1812"/>
      <c r="AM62" s="75"/>
      <c r="AN62" s="75"/>
      <c r="AO62" s="75"/>
    </row>
    <row r="63" spans="5:41" s="10" customFormat="1" ht="13.5" customHeight="1">
      <c r="E63" s="11"/>
      <c r="F63" s="1766"/>
      <c r="G63" s="1767"/>
      <c r="H63" s="1767"/>
      <c r="I63" s="1767"/>
      <c r="J63" s="1767"/>
      <c r="K63" s="1767"/>
      <c r="L63" s="1768"/>
      <c r="M63" s="1646"/>
      <c r="N63" s="1647"/>
      <c r="O63" s="1647"/>
      <c r="P63" s="1648"/>
      <c r="Q63" s="1707" t="s">
        <v>175</v>
      </c>
      <c r="R63" s="1707"/>
      <c r="S63" s="1707"/>
      <c r="T63" s="1707"/>
      <c r="U63" s="1666">
        <f>IF('○様式2'!J442="","",'○様式2'!J442)</f>
      </c>
      <c r="V63" s="1666"/>
      <c r="W63" s="1666"/>
      <c r="X63" s="1666"/>
      <c r="Y63" s="1666"/>
      <c r="Z63" s="1666"/>
      <c r="AA63" s="1666"/>
      <c r="AB63" s="1666"/>
      <c r="AC63" s="1666"/>
      <c r="AD63" s="1666"/>
      <c r="AE63" s="1666"/>
      <c r="AF63" s="1666"/>
      <c r="AG63" s="1666"/>
      <c r="AH63" s="1666"/>
      <c r="AI63" s="1666"/>
      <c r="AJ63" s="1666"/>
      <c r="AK63" s="1666"/>
      <c r="AL63" s="1667"/>
      <c r="AM63" s="75"/>
      <c r="AN63" s="75"/>
      <c r="AO63" s="75"/>
    </row>
    <row r="64" spans="5:41" s="10" customFormat="1" ht="13.5" customHeight="1">
      <c r="E64" s="11"/>
      <c r="F64" s="1769"/>
      <c r="G64" s="1770"/>
      <c r="H64" s="1770"/>
      <c r="I64" s="1770"/>
      <c r="J64" s="1770"/>
      <c r="K64" s="1770"/>
      <c r="L64" s="1771"/>
      <c r="M64" s="1649"/>
      <c r="N64" s="1650"/>
      <c r="O64" s="1650"/>
      <c r="P64" s="1651"/>
      <c r="Q64" s="418"/>
      <c r="R64" s="418"/>
      <c r="S64" s="418"/>
      <c r="T64" s="353" t="s">
        <v>593</v>
      </c>
      <c r="U64" s="1641"/>
      <c r="V64" s="1641"/>
      <c r="W64" s="1641"/>
      <c r="X64" s="1641"/>
      <c r="Y64" s="1641"/>
      <c r="Z64" s="1641"/>
      <c r="AA64" s="1641"/>
      <c r="AB64" s="1641"/>
      <c r="AC64" s="1641"/>
      <c r="AD64" s="1641"/>
      <c r="AE64" s="1641"/>
      <c r="AF64" s="1641"/>
      <c r="AG64" s="1641"/>
      <c r="AH64" s="1641"/>
      <c r="AI64" s="1641"/>
      <c r="AJ64" s="1641"/>
      <c r="AK64" s="1641"/>
      <c r="AL64" s="676" t="s">
        <v>164</v>
      </c>
      <c r="AM64" s="75"/>
      <c r="AN64" s="75"/>
      <c r="AO64" s="75"/>
    </row>
    <row r="65" spans="5:37" s="7" customFormat="1" ht="15" customHeight="1">
      <c r="E65" s="8"/>
      <c r="F65" s="186" t="s">
        <v>851</v>
      </c>
      <c r="G65" s="187"/>
      <c r="H65" s="187"/>
      <c r="I65" s="187"/>
      <c r="J65" s="187"/>
      <c r="K65" s="187"/>
      <c r="L65" s="411"/>
      <c r="M65" s="411"/>
      <c r="N65" s="411"/>
      <c r="O65" s="411"/>
      <c r="P65" s="411"/>
      <c r="Q65" s="411"/>
      <c r="R65" s="411"/>
      <c r="S65" s="412"/>
      <c r="T65" s="412"/>
      <c r="U65" s="412"/>
      <c r="V65" s="412"/>
      <c r="W65" s="412"/>
      <c r="X65" s="419"/>
      <c r="Y65" s="419"/>
      <c r="Z65" s="419"/>
      <c r="AA65" s="419"/>
      <c r="AB65" s="419"/>
      <c r="AC65" s="419"/>
      <c r="AD65" s="419"/>
      <c r="AE65" s="419"/>
      <c r="AF65" s="419"/>
      <c r="AG65" s="419"/>
      <c r="AH65" s="419"/>
      <c r="AI65" s="419"/>
      <c r="AJ65" s="419"/>
      <c r="AK65" s="419"/>
    </row>
    <row r="66" spans="2:37" s="76" customFormat="1" ht="15" customHeight="1">
      <c r="B66" s="420" t="s">
        <v>176</v>
      </c>
      <c r="F66" s="421"/>
      <c r="G66" s="421"/>
      <c r="H66" s="421"/>
      <c r="I66" s="421"/>
      <c r="J66" s="421"/>
      <c r="K66" s="421"/>
      <c r="L66" s="421"/>
      <c r="M66" s="421"/>
      <c r="N66" s="421"/>
      <c r="O66" s="421"/>
      <c r="P66" s="421"/>
      <c r="Q66" s="421"/>
      <c r="R66" s="421"/>
      <c r="S66" s="422"/>
      <c r="T66" s="422"/>
      <c r="U66" s="422"/>
      <c r="V66" s="422"/>
      <c r="W66" s="422"/>
      <c r="X66" s="423"/>
      <c r="Y66" s="423"/>
      <c r="Z66" s="423"/>
      <c r="AA66" s="423"/>
      <c r="AB66" s="423"/>
      <c r="AC66" s="423"/>
      <c r="AD66" s="423"/>
      <c r="AE66" s="423"/>
      <c r="AF66" s="423"/>
      <c r="AG66" s="423"/>
      <c r="AH66" s="423"/>
      <c r="AI66" s="423"/>
      <c r="AJ66" s="423"/>
      <c r="AK66" s="423"/>
    </row>
    <row r="67" spans="2:37" s="76" customFormat="1" ht="7.5" customHeight="1">
      <c r="B67" s="420"/>
      <c r="F67" s="421"/>
      <c r="G67" s="421"/>
      <c r="H67" s="421"/>
      <c r="I67" s="421"/>
      <c r="J67" s="421"/>
      <c r="K67" s="421"/>
      <c r="L67" s="421"/>
      <c r="M67" s="421"/>
      <c r="N67" s="421"/>
      <c r="O67" s="421"/>
      <c r="P67" s="421"/>
      <c r="Q67" s="421"/>
      <c r="R67" s="421"/>
      <c r="S67" s="422"/>
      <c r="T67" s="422"/>
      <c r="U67" s="422"/>
      <c r="V67" s="422"/>
      <c r="W67" s="422"/>
      <c r="X67" s="423"/>
      <c r="Y67" s="423"/>
      <c r="Z67" s="423"/>
      <c r="AA67" s="423"/>
      <c r="AB67" s="423"/>
      <c r="AC67" s="423"/>
      <c r="AD67" s="423"/>
      <c r="AE67" s="423"/>
      <c r="AF67" s="423"/>
      <c r="AG67" s="423"/>
      <c r="AH67" s="423"/>
      <c r="AI67" s="423"/>
      <c r="AJ67" s="423"/>
      <c r="AK67" s="423"/>
    </row>
    <row r="68" spans="2:37" s="76" customFormat="1" ht="15" customHeight="1">
      <c r="B68" s="420" t="s">
        <v>177</v>
      </c>
      <c r="E68" s="80"/>
      <c r="F68" s="421"/>
      <c r="G68" s="421"/>
      <c r="H68" s="421"/>
      <c r="I68" s="421"/>
      <c r="J68" s="421"/>
      <c r="K68" s="421"/>
      <c r="L68" s="421"/>
      <c r="M68" s="421"/>
      <c r="N68" s="421"/>
      <c r="O68" s="421"/>
      <c r="P68" s="421"/>
      <c r="Q68" s="421"/>
      <c r="R68" s="421"/>
      <c r="S68" s="422"/>
      <c r="T68" s="422"/>
      <c r="U68" s="422"/>
      <c r="V68" s="422"/>
      <c r="W68" s="422"/>
      <c r="X68" s="423"/>
      <c r="Y68" s="423"/>
      <c r="Z68" s="423"/>
      <c r="AA68" s="423"/>
      <c r="AB68" s="423"/>
      <c r="AC68" s="423"/>
      <c r="AD68" s="423"/>
      <c r="AE68" s="423"/>
      <c r="AF68" s="423"/>
      <c r="AG68" s="423"/>
      <c r="AH68" s="423"/>
      <c r="AI68" s="423"/>
      <c r="AJ68" s="423"/>
      <c r="AK68" s="423"/>
    </row>
    <row r="69" spans="5:37" s="7" customFormat="1" ht="7.5" customHeight="1">
      <c r="E69" s="8"/>
      <c r="F69" s="411"/>
      <c r="G69" s="411"/>
      <c r="H69" s="411"/>
      <c r="I69" s="411"/>
      <c r="J69" s="411"/>
      <c r="K69" s="411"/>
      <c r="L69" s="411"/>
      <c r="M69" s="411"/>
      <c r="N69" s="411"/>
      <c r="O69" s="411"/>
      <c r="P69" s="411"/>
      <c r="Q69" s="411"/>
      <c r="R69" s="411"/>
      <c r="S69" s="412"/>
      <c r="T69" s="412"/>
      <c r="U69" s="412"/>
      <c r="V69" s="412"/>
      <c r="W69" s="412"/>
      <c r="X69" s="419"/>
      <c r="Y69" s="419"/>
      <c r="Z69" s="419"/>
      <c r="AA69" s="419"/>
      <c r="AB69" s="419"/>
      <c r="AC69" s="419"/>
      <c r="AD69" s="419"/>
      <c r="AE69" s="419"/>
      <c r="AF69" s="419"/>
      <c r="AG69" s="419"/>
      <c r="AH69" s="419"/>
      <c r="AI69" s="419"/>
      <c r="AJ69" s="419"/>
      <c r="AK69" s="419"/>
    </row>
    <row r="70" spans="6:37" s="7" customFormat="1" ht="30" customHeight="1">
      <c r="F70" s="1754" t="s">
        <v>178</v>
      </c>
      <c r="G70" s="1755"/>
      <c r="H70" s="1755"/>
      <c r="I70" s="1755"/>
      <c r="J70" s="1756"/>
      <c r="K70" s="1772" t="s">
        <v>960</v>
      </c>
      <c r="L70" s="1773"/>
      <c r="M70" s="1773"/>
      <c r="N70" s="1774"/>
      <c r="O70" s="1773" t="s">
        <v>596</v>
      </c>
      <c r="P70" s="1773"/>
      <c r="Q70" s="1773"/>
      <c r="R70" s="1773"/>
      <c r="S70" s="1773"/>
      <c r="T70" s="1773"/>
      <c r="U70" s="1773"/>
      <c r="V70" s="1773"/>
      <c r="W70" s="1773"/>
      <c r="X70" s="1773"/>
      <c r="Y70" s="1773"/>
      <c r="Z70" s="1773"/>
      <c r="AA70" s="1774"/>
      <c r="AB70" s="1772" t="s">
        <v>179</v>
      </c>
      <c r="AC70" s="1773"/>
      <c r="AD70" s="1773"/>
      <c r="AE70" s="1773"/>
      <c r="AF70" s="1773"/>
      <c r="AG70" s="1774"/>
      <c r="AH70" s="1772" t="s">
        <v>180</v>
      </c>
      <c r="AI70" s="1773"/>
      <c r="AJ70" s="1773"/>
      <c r="AK70" s="1774"/>
    </row>
    <row r="71" spans="6:37" s="7" customFormat="1" ht="15" customHeight="1">
      <c r="F71" s="1757"/>
      <c r="G71" s="1758"/>
      <c r="H71" s="1758"/>
      <c r="I71" s="1758"/>
      <c r="J71" s="1759"/>
      <c r="K71" s="1710" t="s">
        <v>1448</v>
      </c>
      <c r="L71" s="1711"/>
      <c r="M71" s="1711"/>
      <c r="N71" s="1712"/>
      <c r="O71" s="424" t="s">
        <v>597</v>
      </c>
      <c r="P71" s="425"/>
      <c r="Q71" s="425"/>
      <c r="R71" s="425"/>
      <c r="S71" s="1726"/>
      <c r="T71" s="1726"/>
      <c r="U71" s="1726"/>
      <c r="V71" s="1726"/>
      <c r="W71" s="1726"/>
      <c r="X71" s="1726"/>
      <c r="Y71" s="1726"/>
      <c r="Z71" s="1726"/>
      <c r="AA71" s="1727"/>
      <c r="AB71" s="1748"/>
      <c r="AC71" s="1749"/>
      <c r="AD71" s="1749"/>
      <c r="AE71" s="1749"/>
      <c r="AF71" s="1749"/>
      <c r="AG71" s="1750"/>
      <c r="AH71" s="1725"/>
      <c r="AI71" s="1726"/>
      <c r="AJ71" s="1726"/>
      <c r="AK71" s="1727"/>
    </row>
    <row r="72" spans="6:37" s="7" customFormat="1" ht="15" customHeight="1">
      <c r="F72" s="1757"/>
      <c r="G72" s="1758"/>
      <c r="H72" s="1758"/>
      <c r="I72" s="1758"/>
      <c r="J72" s="1759"/>
      <c r="K72" s="1713"/>
      <c r="L72" s="1714"/>
      <c r="M72" s="1714"/>
      <c r="N72" s="1715"/>
      <c r="O72" s="426"/>
      <c r="P72" s="427"/>
      <c r="Q72" s="427"/>
      <c r="R72" s="427"/>
      <c r="S72" s="1729"/>
      <c r="T72" s="1729"/>
      <c r="U72" s="1729"/>
      <c r="V72" s="1729"/>
      <c r="W72" s="1729"/>
      <c r="X72" s="1729"/>
      <c r="Y72" s="1729"/>
      <c r="Z72" s="1729"/>
      <c r="AA72" s="1730"/>
      <c r="AB72" s="1751"/>
      <c r="AC72" s="1752"/>
      <c r="AD72" s="1752"/>
      <c r="AE72" s="1752"/>
      <c r="AF72" s="1752"/>
      <c r="AG72" s="1753"/>
      <c r="AH72" s="1728"/>
      <c r="AI72" s="1729"/>
      <c r="AJ72" s="1729"/>
      <c r="AK72" s="1730"/>
    </row>
    <row r="73" spans="6:37" s="7" customFormat="1" ht="15" customHeight="1">
      <c r="F73" s="1757"/>
      <c r="G73" s="1758"/>
      <c r="H73" s="1758"/>
      <c r="I73" s="1758"/>
      <c r="J73" s="1759"/>
      <c r="K73" s="1713"/>
      <c r="L73" s="1714"/>
      <c r="M73" s="1714"/>
      <c r="N73" s="1715"/>
      <c r="O73" s="414" t="s">
        <v>170</v>
      </c>
      <c r="P73" s="428"/>
      <c r="Q73" s="428"/>
      <c r="R73" s="428"/>
      <c r="S73" s="1732"/>
      <c r="T73" s="1732"/>
      <c r="U73" s="1732"/>
      <c r="V73" s="1732"/>
      <c r="W73" s="1732"/>
      <c r="X73" s="1732"/>
      <c r="Y73" s="1732"/>
      <c r="Z73" s="1732"/>
      <c r="AA73" s="1733"/>
      <c r="AB73" s="1742"/>
      <c r="AC73" s="1743"/>
      <c r="AD73" s="1743"/>
      <c r="AE73" s="1743"/>
      <c r="AF73" s="1743"/>
      <c r="AG73" s="1744"/>
      <c r="AH73" s="1731"/>
      <c r="AI73" s="1732"/>
      <c r="AJ73" s="1732"/>
      <c r="AK73" s="1733"/>
    </row>
    <row r="74" spans="6:37" s="7" customFormat="1" ht="15" customHeight="1">
      <c r="F74" s="1757"/>
      <c r="G74" s="1758"/>
      <c r="H74" s="1758"/>
      <c r="I74" s="1758"/>
      <c r="J74" s="1759"/>
      <c r="K74" s="1713"/>
      <c r="L74" s="1714"/>
      <c r="M74" s="1714"/>
      <c r="N74" s="1715"/>
      <c r="O74" s="415"/>
      <c r="P74" s="429"/>
      <c r="Q74" s="429"/>
      <c r="R74" s="429"/>
      <c r="S74" s="1735"/>
      <c r="T74" s="1735"/>
      <c r="U74" s="1735"/>
      <c r="V74" s="1735"/>
      <c r="W74" s="1735"/>
      <c r="X74" s="1735"/>
      <c r="Y74" s="1735"/>
      <c r="Z74" s="1735"/>
      <c r="AA74" s="1736"/>
      <c r="AB74" s="1745"/>
      <c r="AC74" s="1746"/>
      <c r="AD74" s="1746"/>
      <c r="AE74" s="1746"/>
      <c r="AF74" s="1746"/>
      <c r="AG74" s="1747"/>
      <c r="AH74" s="1734"/>
      <c r="AI74" s="1735"/>
      <c r="AJ74" s="1735"/>
      <c r="AK74" s="1736"/>
    </row>
    <row r="75" spans="6:37" s="7" customFormat="1" ht="15" customHeight="1">
      <c r="F75" s="1757"/>
      <c r="G75" s="1758"/>
      <c r="H75" s="1758"/>
      <c r="I75" s="1758"/>
      <c r="J75" s="1759"/>
      <c r="K75" s="1713"/>
      <c r="L75" s="1714"/>
      <c r="M75" s="1714"/>
      <c r="N75" s="1715"/>
      <c r="O75" s="426" t="s">
        <v>175</v>
      </c>
      <c r="P75" s="427"/>
      <c r="Q75" s="427"/>
      <c r="R75" s="427"/>
      <c r="S75" s="1720">
        <f>IF('○様式2'!M466="","",'○様式2'!M466)</f>
      </c>
      <c r="T75" s="1720"/>
      <c r="U75" s="1720"/>
      <c r="V75" s="1720"/>
      <c r="W75" s="1720"/>
      <c r="X75" s="1720"/>
      <c r="Y75" s="1720"/>
      <c r="Z75" s="1720"/>
      <c r="AA75" s="1721"/>
      <c r="AB75" s="1719">
        <f>IF('○様式2'!W466="","",'○様式2'!W466)</f>
      </c>
      <c r="AC75" s="1720"/>
      <c r="AD75" s="1720"/>
      <c r="AE75" s="1720"/>
      <c r="AF75" s="1720"/>
      <c r="AG75" s="1721"/>
      <c r="AH75" s="1719">
        <f>IF('○様式2'!AE466="","",'○様式2'!AE466)</f>
      </c>
      <c r="AI75" s="1720"/>
      <c r="AJ75" s="1720"/>
      <c r="AK75" s="1721"/>
    </row>
    <row r="76" spans="6:37" s="7" customFormat="1" ht="15" customHeight="1">
      <c r="F76" s="1757"/>
      <c r="G76" s="1758"/>
      <c r="H76" s="1758"/>
      <c r="I76" s="1758"/>
      <c r="J76" s="1759"/>
      <c r="K76" s="1716"/>
      <c r="L76" s="1717"/>
      <c r="M76" s="1717"/>
      <c r="N76" s="1718"/>
      <c r="O76" s="430"/>
      <c r="P76" s="431"/>
      <c r="Q76" s="431"/>
      <c r="R76" s="431"/>
      <c r="S76" s="1775"/>
      <c r="T76" s="1775"/>
      <c r="U76" s="1775"/>
      <c r="V76" s="1775"/>
      <c r="W76" s="1775"/>
      <c r="X76" s="1775"/>
      <c r="Y76" s="1775"/>
      <c r="Z76" s="1775"/>
      <c r="AA76" s="1776"/>
      <c r="AB76" s="1719"/>
      <c r="AC76" s="1720"/>
      <c r="AD76" s="1720"/>
      <c r="AE76" s="1720"/>
      <c r="AF76" s="1720"/>
      <c r="AG76" s="1721"/>
      <c r="AH76" s="1719"/>
      <c r="AI76" s="1720"/>
      <c r="AJ76" s="1720"/>
      <c r="AK76" s="1721"/>
    </row>
    <row r="77" spans="6:37" s="7" customFormat="1" ht="15" customHeight="1">
      <c r="F77" s="1757"/>
      <c r="G77" s="1758"/>
      <c r="H77" s="1758"/>
      <c r="I77" s="1758"/>
      <c r="J77" s="1759"/>
      <c r="K77" s="1710" t="s">
        <v>1450</v>
      </c>
      <c r="L77" s="1711"/>
      <c r="M77" s="1711"/>
      <c r="N77" s="1712"/>
      <c r="O77" s="424" t="s">
        <v>598</v>
      </c>
      <c r="P77" s="425"/>
      <c r="Q77" s="425"/>
      <c r="R77" s="425"/>
      <c r="S77" s="1726"/>
      <c r="T77" s="1726"/>
      <c r="U77" s="1726"/>
      <c r="V77" s="1726"/>
      <c r="W77" s="1726"/>
      <c r="X77" s="1726"/>
      <c r="Y77" s="1726"/>
      <c r="Z77" s="1726"/>
      <c r="AA77" s="1727"/>
      <c r="AB77" s="1748"/>
      <c r="AC77" s="1749"/>
      <c r="AD77" s="1749"/>
      <c r="AE77" s="1749"/>
      <c r="AF77" s="1749"/>
      <c r="AG77" s="1750"/>
      <c r="AH77" s="1725"/>
      <c r="AI77" s="1726"/>
      <c r="AJ77" s="1726"/>
      <c r="AK77" s="1727"/>
    </row>
    <row r="78" spans="6:37" s="7" customFormat="1" ht="15" customHeight="1">
      <c r="F78" s="1757"/>
      <c r="G78" s="1758"/>
      <c r="H78" s="1758"/>
      <c r="I78" s="1758"/>
      <c r="J78" s="1759"/>
      <c r="K78" s="1713"/>
      <c r="L78" s="1714"/>
      <c r="M78" s="1714"/>
      <c r="N78" s="1715"/>
      <c r="O78" s="426"/>
      <c r="P78" s="427"/>
      <c r="Q78" s="427"/>
      <c r="R78" s="427"/>
      <c r="S78" s="1729"/>
      <c r="T78" s="1729"/>
      <c r="U78" s="1729"/>
      <c r="V78" s="1729"/>
      <c r="W78" s="1729"/>
      <c r="X78" s="1729"/>
      <c r="Y78" s="1729"/>
      <c r="Z78" s="1729"/>
      <c r="AA78" s="1730"/>
      <c r="AB78" s="1751"/>
      <c r="AC78" s="1752"/>
      <c r="AD78" s="1752"/>
      <c r="AE78" s="1752"/>
      <c r="AF78" s="1752"/>
      <c r="AG78" s="1753"/>
      <c r="AH78" s="1728"/>
      <c r="AI78" s="1729"/>
      <c r="AJ78" s="1729"/>
      <c r="AK78" s="1730"/>
    </row>
    <row r="79" spans="6:37" s="7" customFormat="1" ht="15" customHeight="1">
      <c r="F79" s="1757"/>
      <c r="G79" s="1758"/>
      <c r="H79" s="1758"/>
      <c r="I79" s="1758"/>
      <c r="J79" s="1759"/>
      <c r="K79" s="1713"/>
      <c r="L79" s="1714"/>
      <c r="M79" s="1714"/>
      <c r="N79" s="1715"/>
      <c r="O79" s="414" t="s">
        <v>170</v>
      </c>
      <c r="P79" s="428"/>
      <c r="Q79" s="428"/>
      <c r="R79" s="428"/>
      <c r="S79" s="1732"/>
      <c r="T79" s="1732"/>
      <c r="U79" s="1732"/>
      <c r="V79" s="1732"/>
      <c r="W79" s="1732"/>
      <c r="X79" s="1732"/>
      <c r="Y79" s="1732"/>
      <c r="Z79" s="1732"/>
      <c r="AA79" s="1733"/>
      <c r="AB79" s="1742"/>
      <c r="AC79" s="1743"/>
      <c r="AD79" s="1743"/>
      <c r="AE79" s="1743"/>
      <c r="AF79" s="1743"/>
      <c r="AG79" s="1744"/>
      <c r="AH79" s="1731"/>
      <c r="AI79" s="1732"/>
      <c r="AJ79" s="1732"/>
      <c r="AK79" s="1733"/>
    </row>
    <row r="80" spans="6:37" s="7" customFormat="1" ht="15" customHeight="1">
      <c r="F80" s="1757"/>
      <c r="G80" s="1758"/>
      <c r="H80" s="1758"/>
      <c r="I80" s="1758"/>
      <c r="J80" s="1759"/>
      <c r="K80" s="1713"/>
      <c r="L80" s="1714"/>
      <c r="M80" s="1714"/>
      <c r="N80" s="1715"/>
      <c r="O80" s="415"/>
      <c r="P80" s="429"/>
      <c r="Q80" s="429"/>
      <c r="R80" s="429"/>
      <c r="S80" s="1735"/>
      <c r="T80" s="1735"/>
      <c r="U80" s="1735"/>
      <c r="V80" s="1735"/>
      <c r="W80" s="1735"/>
      <c r="X80" s="1735"/>
      <c r="Y80" s="1735"/>
      <c r="Z80" s="1735"/>
      <c r="AA80" s="1736"/>
      <c r="AB80" s="1745"/>
      <c r="AC80" s="1746"/>
      <c r="AD80" s="1746"/>
      <c r="AE80" s="1746"/>
      <c r="AF80" s="1746"/>
      <c r="AG80" s="1747"/>
      <c r="AH80" s="1734"/>
      <c r="AI80" s="1735"/>
      <c r="AJ80" s="1735"/>
      <c r="AK80" s="1736"/>
    </row>
    <row r="81" spans="6:37" s="7" customFormat="1" ht="15" customHeight="1">
      <c r="F81" s="1757"/>
      <c r="G81" s="1758"/>
      <c r="H81" s="1758"/>
      <c r="I81" s="1758"/>
      <c r="J81" s="1759"/>
      <c r="K81" s="1713"/>
      <c r="L81" s="1714"/>
      <c r="M81" s="1714"/>
      <c r="N81" s="1715"/>
      <c r="O81" s="426" t="s">
        <v>175</v>
      </c>
      <c r="P81" s="427"/>
      <c r="Q81" s="427"/>
      <c r="R81" s="427"/>
      <c r="S81" s="1720">
        <f>IF('○様式2'!M467="","",'○様式2'!M467)</f>
      </c>
      <c r="T81" s="1720"/>
      <c r="U81" s="1720"/>
      <c r="V81" s="1720"/>
      <c r="W81" s="1720"/>
      <c r="X81" s="1720"/>
      <c r="Y81" s="1720"/>
      <c r="Z81" s="1720"/>
      <c r="AA81" s="1721"/>
      <c r="AB81" s="1719">
        <f>IF('○様式2'!W467="","",'○様式2'!W467)</f>
      </c>
      <c r="AC81" s="1720"/>
      <c r="AD81" s="1720"/>
      <c r="AE81" s="1720"/>
      <c r="AF81" s="1720"/>
      <c r="AG81" s="1721"/>
      <c r="AH81" s="1719">
        <f>IF('○様式2'!AE467="","",'○様式2'!AE467)</f>
      </c>
      <c r="AI81" s="1720"/>
      <c r="AJ81" s="1720"/>
      <c r="AK81" s="1721"/>
    </row>
    <row r="82" spans="6:37" s="7" customFormat="1" ht="15" customHeight="1">
      <c r="F82" s="1757"/>
      <c r="G82" s="1758"/>
      <c r="H82" s="1758"/>
      <c r="I82" s="1758"/>
      <c r="J82" s="1759"/>
      <c r="K82" s="1716"/>
      <c r="L82" s="1717"/>
      <c r="M82" s="1717"/>
      <c r="N82" s="1718"/>
      <c r="O82" s="430"/>
      <c r="P82" s="431"/>
      <c r="Q82" s="431"/>
      <c r="R82" s="431"/>
      <c r="S82" s="1775"/>
      <c r="T82" s="1775"/>
      <c r="U82" s="1775"/>
      <c r="V82" s="1775"/>
      <c r="W82" s="1775"/>
      <c r="X82" s="1775"/>
      <c r="Y82" s="1775"/>
      <c r="Z82" s="1775"/>
      <c r="AA82" s="1776"/>
      <c r="AB82" s="1719"/>
      <c r="AC82" s="1720"/>
      <c r="AD82" s="1720"/>
      <c r="AE82" s="1720"/>
      <c r="AF82" s="1720"/>
      <c r="AG82" s="1721"/>
      <c r="AH82" s="1719"/>
      <c r="AI82" s="1720"/>
      <c r="AJ82" s="1720"/>
      <c r="AK82" s="1721"/>
    </row>
    <row r="83" spans="6:37" s="7" customFormat="1" ht="15" customHeight="1">
      <c r="F83" s="1757"/>
      <c r="G83" s="1758"/>
      <c r="H83" s="1758"/>
      <c r="I83" s="1758"/>
      <c r="J83" s="1759"/>
      <c r="K83" s="1710" t="s">
        <v>1451</v>
      </c>
      <c r="L83" s="1711"/>
      <c r="M83" s="1711"/>
      <c r="N83" s="1712"/>
      <c r="O83" s="424" t="s">
        <v>598</v>
      </c>
      <c r="P83" s="425"/>
      <c r="Q83" s="425"/>
      <c r="R83" s="425"/>
      <c r="S83" s="1726"/>
      <c r="T83" s="1726"/>
      <c r="U83" s="1726"/>
      <c r="V83" s="1726"/>
      <c r="W83" s="1726"/>
      <c r="X83" s="1726"/>
      <c r="Y83" s="1726"/>
      <c r="Z83" s="1726"/>
      <c r="AA83" s="1727"/>
      <c r="AB83" s="1748"/>
      <c r="AC83" s="1749"/>
      <c r="AD83" s="1749"/>
      <c r="AE83" s="1749"/>
      <c r="AF83" s="1749"/>
      <c r="AG83" s="1750"/>
      <c r="AH83" s="1725"/>
      <c r="AI83" s="1726"/>
      <c r="AJ83" s="1726"/>
      <c r="AK83" s="1727"/>
    </row>
    <row r="84" spans="6:37" s="7" customFormat="1" ht="15" customHeight="1">
      <c r="F84" s="1757"/>
      <c r="G84" s="1758"/>
      <c r="H84" s="1758"/>
      <c r="I84" s="1758"/>
      <c r="J84" s="1759"/>
      <c r="K84" s="1713"/>
      <c r="L84" s="1714"/>
      <c r="M84" s="1714"/>
      <c r="N84" s="1715"/>
      <c r="O84" s="426"/>
      <c r="P84" s="427"/>
      <c r="Q84" s="427"/>
      <c r="R84" s="427"/>
      <c r="S84" s="1729"/>
      <c r="T84" s="1729"/>
      <c r="U84" s="1729"/>
      <c r="V84" s="1729"/>
      <c r="W84" s="1729"/>
      <c r="X84" s="1729"/>
      <c r="Y84" s="1729"/>
      <c r="Z84" s="1729"/>
      <c r="AA84" s="1730"/>
      <c r="AB84" s="1751"/>
      <c r="AC84" s="1752"/>
      <c r="AD84" s="1752"/>
      <c r="AE84" s="1752"/>
      <c r="AF84" s="1752"/>
      <c r="AG84" s="1753"/>
      <c r="AH84" s="1728"/>
      <c r="AI84" s="1729"/>
      <c r="AJ84" s="1729"/>
      <c r="AK84" s="1730"/>
    </row>
    <row r="85" spans="6:37" s="7" customFormat="1" ht="15" customHeight="1">
      <c r="F85" s="1757"/>
      <c r="G85" s="1758"/>
      <c r="H85" s="1758"/>
      <c r="I85" s="1758"/>
      <c r="J85" s="1759"/>
      <c r="K85" s="1713"/>
      <c r="L85" s="1714"/>
      <c r="M85" s="1714"/>
      <c r="N85" s="1715"/>
      <c r="O85" s="414" t="s">
        <v>170</v>
      </c>
      <c r="P85" s="428"/>
      <c r="Q85" s="428"/>
      <c r="R85" s="428"/>
      <c r="S85" s="1732"/>
      <c r="T85" s="1732"/>
      <c r="U85" s="1732"/>
      <c r="V85" s="1732"/>
      <c r="W85" s="1732"/>
      <c r="X85" s="1732"/>
      <c r="Y85" s="1732"/>
      <c r="Z85" s="1732"/>
      <c r="AA85" s="1733"/>
      <c r="AB85" s="1742"/>
      <c r="AC85" s="1743"/>
      <c r="AD85" s="1743"/>
      <c r="AE85" s="1743"/>
      <c r="AF85" s="1743"/>
      <c r="AG85" s="1744"/>
      <c r="AH85" s="1731"/>
      <c r="AI85" s="1732"/>
      <c r="AJ85" s="1732"/>
      <c r="AK85" s="1733"/>
    </row>
    <row r="86" spans="6:37" s="7" customFormat="1" ht="15" customHeight="1">
      <c r="F86" s="1757"/>
      <c r="G86" s="1758"/>
      <c r="H86" s="1758"/>
      <c r="I86" s="1758"/>
      <c r="J86" s="1759"/>
      <c r="K86" s="1713"/>
      <c r="L86" s="1714"/>
      <c r="M86" s="1714"/>
      <c r="N86" s="1715"/>
      <c r="O86" s="415"/>
      <c r="P86" s="429"/>
      <c r="Q86" s="429"/>
      <c r="R86" s="429"/>
      <c r="S86" s="1735"/>
      <c r="T86" s="1735"/>
      <c r="U86" s="1735"/>
      <c r="V86" s="1735"/>
      <c r="W86" s="1735"/>
      <c r="X86" s="1735"/>
      <c r="Y86" s="1735"/>
      <c r="Z86" s="1735"/>
      <c r="AA86" s="1736"/>
      <c r="AB86" s="1745"/>
      <c r="AC86" s="1746"/>
      <c r="AD86" s="1746"/>
      <c r="AE86" s="1746"/>
      <c r="AF86" s="1746"/>
      <c r="AG86" s="1747"/>
      <c r="AH86" s="1734"/>
      <c r="AI86" s="1735"/>
      <c r="AJ86" s="1735"/>
      <c r="AK86" s="1736"/>
    </row>
    <row r="87" spans="6:37" s="7" customFormat="1" ht="15" customHeight="1">
      <c r="F87" s="1757"/>
      <c r="G87" s="1758"/>
      <c r="H87" s="1758"/>
      <c r="I87" s="1758"/>
      <c r="J87" s="1759"/>
      <c r="K87" s="1713"/>
      <c r="L87" s="1714"/>
      <c r="M87" s="1714"/>
      <c r="N87" s="1715"/>
      <c r="O87" s="426" t="s">
        <v>175</v>
      </c>
      <c r="P87" s="427"/>
      <c r="Q87" s="427"/>
      <c r="R87" s="427"/>
      <c r="S87" s="1720">
        <f>IF('○様式2'!M468="","",'○様式2'!M468)</f>
      </c>
      <c r="T87" s="1720"/>
      <c r="U87" s="1720"/>
      <c r="V87" s="1720"/>
      <c r="W87" s="1720"/>
      <c r="X87" s="1720"/>
      <c r="Y87" s="1720"/>
      <c r="Z87" s="1720"/>
      <c r="AA87" s="1721"/>
      <c r="AB87" s="1719">
        <f>IF('○様式2'!W468="","",'○様式2'!W468)</f>
      </c>
      <c r="AC87" s="1720"/>
      <c r="AD87" s="1720"/>
      <c r="AE87" s="1720"/>
      <c r="AF87" s="1720"/>
      <c r="AG87" s="1721"/>
      <c r="AH87" s="1719">
        <f>IF('○様式2'!AE468="","",'○様式2'!AE468)</f>
      </c>
      <c r="AI87" s="1720"/>
      <c r="AJ87" s="1720"/>
      <c r="AK87" s="1721"/>
    </row>
    <row r="88" spans="6:37" s="7" customFormat="1" ht="15" customHeight="1">
      <c r="F88" s="1760"/>
      <c r="G88" s="1761"/>
      <c r="H88" s="1761"/>
      <c r="I88" s="1761"/>
      <c r="J88" s="1762"/>
      <c r="K88" s="1716"/>
      <c r="L88" s="1717"/>
      <c r="M88" s="1717"/>
      <c r="N88" s="1718"/>
      <c r="O88" s="430"/>
      <c r="P88" s="431"/>
      <c r="Q88" s="431"/>
      <c r="R88" s="431"/>
      <c r="S88" s="1775"/>
      <c r="T88" s="1775"/>
      <c r="U88" s="1775"/>
      <c r="V88" s="1775"/>
      <c r="W88" s="1775"/>
      <c r="X88" s="1775"/>
      <c r="Y88" s="1775"/>
      <c r="Z88" s="1775"/>
      <c r="AA88" s="1776"/>
      <c r="AB88" s="1719"/>
      <c r="AC88" s="1720"/>
      <c r="AD88" s="1720"/>
      <c r="AE88" s="1720"/>
      <c r="AF88" s="1720"/>
      <c r="AG88" s="1721"/>
      <c r="AH88" s="1719"/>
      <c r="AI88" s="1720"/>
      <c r="AJ88" s="1720"/>
      <c r="AK88" s="1721"/>
    </row>
    <row r="89" spans="6:37" s="7" customFormat="1" ht="15" customHeight="1">
      <c r="F89" s="1754" t="s">
        <v>181</v>
      </c>
      <c r="G89" s="1755"/>
      <c r="H89" s="1755"/>
      <c r="I89" s="1755"/>
      <c r="J89" s="1755"/>
      <c r="K89" s="1777" t="s">
        <v>960</v>
      </c>
      <c r="L89" s="1778"/>
      <c r="M89" s="1778"/>
      <c r="N89" s="1778"/>
      <c r="O89" s="1778"/>
      <c r="P89" s="1778"/>
      <c r="Q89" s="1778"/>
      <c r="R89" s="1778"/>
      <c r="S89" s="1778"/>
      <c r="T89" s="1778"/>
      <c r="U89" s="1779"/>
      <c r="V89" s="1724" t="s">
        <v>958</v>
      </c>
      <c r="W89" s="1724"/>
      <c r="X89" s="1724"/>
      <c r="Y89" s="1724"/>
      <c r="Z89" s="1724" t="s">
        <v>958</v>
      </c>
      <c r="AA89" s="1724"/>
      <c r="AB89" s="1724"/>
      <c r="AC89" s="1724"/>
      <c r="AD89" s="1724" t="s">
        <v>959</v>
      </c>
      <c r="AE89" s="1724"/>
      <c r="AF89" s="1724"/>
      <c r="AG89" s="1724"/>
      <c r="AH89" s="1724" t="s">
        <v>959</v>
      </c>
      <c r="AI89" s="1724"/>
      <c r="AJ89" s="1724"/>
      <c r="AK89" s="1724"/>
    </row>
    <row r="90" spans="6:37" s="7" customFormat="1" ht="15" customHeight="1">
      <c r="F90" s="1757"/>
      <c r="G90" s="1758"/>
      <c r="H90" s="1758"/>
      <c r="I90" s="1758"/>
      <c r="J90" s="1758"/>
      <c r="K90" s="1780"/>
      <c r="L90" s="1781"/>
      <c r="M90" s="1781"/>
      <c r="N90" s="1781"/>
      <c r="O90" s="1781"/>
      <c r="P90" s="1781"/>
      <c r="Q90" s="1781"/>
      <c r="R90" s="1781"/>
      <c r="S90" s="1781"/>
      <c r="T90" s="1781"/>
      <c r="U90" s="1782"/>
      <c r="V90" s="1792" t="s">
        <v>182</v>
      </c>
      <c r="W90" s="1792"/>
      <c r="X90" s="1792"/>
      <c r="Y90" s="1792"/>
      <c r="Z90" s="1792" t="s">
        <v>188</v>
      </c>
      <c r="AA90" s="1792"/>
      <c r="AB90" s="1792"/>
      <c r="AC90" s="1792"/>
      <c r="AD90" s="1792" t="s">
        <v>182</v>
      </c>
      <c r="AE90" s="1792"/>
      <c r="AF90" s="1792"/>
      <c r="AG90" s="1792"/>
      <c r="AH90" s="1792" t="s">
        <v>188</v>
      </c>
      <c r="AI90" s="1792"/>
      <c r="AJ90" s="1792"/>
      <c r="AK90" s="1792"/>
    </row>
    <row r="91" spans="6:37" s="7" customFormat="1" ht="15" customHeight="1">
      <c r="F91" s="1757"/>
      <c r="G91" s="1758"/>
      <c r="H91" s="1758"/>
      <c r="I91" s="1758"/>
      <c r="J91" s="1758"/>
      <c r="K91" s="1842"/>
      <c r="L91" s="1843"/>
      <c r="M91" s="1843"/>
      <c r="N91" s="1843"/>
      <c r="O91" s="1843"/>
      <c r="P91" s="1843"/>
      <c r="Q91" s="1843"/>
      <c r="R91" s="1843"/>
      <c r="S91" s="1843"/>
      <c r="T91" s="1843"/>
      <c r="U91" s="1844"/>
      <c r="V91" s="1793" t="str">
        <f>"（"&amp;+Q7&amp;"）"</f>
        <v>（）</v>
      </c>
      <c r="W91" s="1794"/>
      <c r="X91" s="1794"/>
      <c r="Y91" s="1795"/>
      <c r="Z91" s="1793" t="str">
        <f>"（"&amp;+U7&amp;"）"</f>
        <v>（）</v>
      </c>
      <c r="AA91" s="1794"/>
      <c r="AB91" s="1794"/>
      <c r="AC91" s="1795"/>
      <c r="AD91" s="1793" t="str">
        <f>"（R"&amp;+Y7&amp;"）"</f>
        <v>（R）</v>
      </c>
      <c r="AE91" s="1794"/>
      <c r="AF91" s="1794"/>
      <c r="AG91" s="1795"/>
      <c r="AH91" s="1793" t="str">
        <f>"（R"&amp;+AC7&amp;"）"</f>
        <v>（R）</v>
      </c>
      <c r="AI91" s="1794"/>
      <c r="AJ91" s="1794"/>
      <c r="AK91" s="1795"/>
    </row>
    <row r="92" spans="6:37" s="7" customFormat="1" ht="15" customHeight="1">
      <c r="F92" s="1757"/>
      <c r="G92" s="1758"/>
      <c r="H92" s="1758"/>
      <c r="I92" s="1758"/>
      <c r="J92" s="1758"/>
      <c r="K92" s="1763" t="s">
        <v>1452</v>
      </c>
      <c r="L92" s="1764"/>
      <c r="M92" s="1764"/>
      <c r="N92" s="1765"/>
      <c r="O92" s="1783" t="s">
        <v>183</v>
      </c>
      <c r="P92" s="1784"/>
      <c r="Q92" s="1784"/>
      <c r="R92" s="1784"/>
      <c r="S92" s="1784"/>
      <c r="T92" s="434"/>
      <c r="U92" s="435"/>
      <c r="V92" s="1845"/>
      <c r="W92" s="1845"/>
      <c r="X92" s="1845"/>
      <c r="Y92" s="1845"/>
      <c r="Z92" s="1845"/>
      <c r="AA92" s="1845"/>
      <c r="AB92" s="1845"/>
      <c r="AC92" s="1845"/>
      <c r="AD92" s="1741">
        <f>IF('○様式2'!M476="","",'○様式2'!M476)</f>
      </c>
      <c r="AE92" s="1741"/>
      <c r="AF92" s="1741"/>
      <c r="AG92" s="1741"/>
      <c r="AH92" s="1741">
        <f>IF('○様式2'!AG476="","",'○様式2'!AG476)</f>
      </c>
      <c r="AI92" s="1741"/>
      <c r="AJ92" s="1741"/>
      <c r="AK92" s="1741"/>
    </row>
    <row r="93" spans="6:37" s="7" customFormat="1" ht="15" customHeight="1">
      <c r="F93" s="1757"/>
      <c r="G93" s="1758"/>
      <c r="H93" s="1758"/>
      <c r="I93" s="1758"/>
      <c r="J93" s="1758"/>
      <c r="K93" s="1766"/>
      <c r="L93" s="1767"/>
      <c r="M93" s="1767"/>
      <c r="N93" s="1768"/>
      <c r="O93" s="1783" t="s">
        <v>184</v>
      </c>
      <c r="P93" s="1784"/>
      <c r="Q93" s="1784"/>
      <c r="R93" s="1784"/>
      <c r="S93" s="1784"/>
      <c r="T93" s="434"/>
      <c r="U93" s="435"/>
      <c r="V93" s="1845"/>
      <c r="W93" s="1845"/>
      <c r="X93" s="1845"/>
      <c r="Y93" s="1845"/>
      <c r="Z93" s="1845"/>
      <c r="AA93" s="1845"/>
      <c r="AB93" s="1845"/>
      <c r="AC93" s="1845"/>
      <c r="AD93" s="1741">
        <f>IF('○様式2'!M477="","",'○様式2'!M477)</f>
      </c>
      <c r="AE93" s="1741"/>
      <c r="AF93" s="1741"/>
      <c r="AG93" s="1741"/>
      <c r="AH93" s="1741">
        <f>IF('○様式2'!AG477="","",'○様式2'!AG477)</f>
      </c>
      <c r="AI93" s="1741"/>
      <c r="AJ93" s="1741"/>
      <c r="AK93" s="1741"/>
    </row>
    <row r="94" spans="6:37" s="7" customFormat="1" ht="15" customHeight="1">
      <c r="F94" s="1757"/>
      <c r="G94" s="1758"/>
      <c r="H94" s="1758"/>
      <c r="I94" s="1758"/>
      <c r="J94" s="1758"/>
      <c r="K94" s="1769"/>
      <c r="L94" s="1770"/>
      <c r="M94" s="1770"/>
      <c r="N94" s="1771"/>
      <c r="O94" s="1615" t="s">
        <v>16</v>
      </c>
      <c r="P94" s="1616"/>
      <c r="Q94" s="1616"/>
      <c r="R94" s="1616"/>
      <c r="S94" s="1616"/>
      <c r="T94" s="434"/>
      <c r="U94" s="435"/>
      <c r="V94" s="1796">
        <f>IF(SUM(V92,V93)=0,"",SUM(V92,V93))</f>
      </c>
      <c r="W94" s="1797"/>
      <c r="X94" s="1797"/>
      <c r="Y94" s="1798"/>
      <c r="Z94" s="1796">
        <f>IF(SUM(Z92,Z93)=0,"",SUM(Z92,Z93))</f>
      </c>
      <c r="AA94" s="1797"/>
      <c r="AB94" s="1797"/>
      <c r="AC94" s="1798"/>
      <c r="AD94" s="1796">
        <f>IF(SUM(AD92,AD93)=0,"",SUM(AD92,AD93))</f>
      </c>
      <c r="AE94" s="1797"/>
      <c r="AF94" s="1797"/>
      <c r="AG94" s="1798"/>
      <c r="AH94" s="1796">
        <f>IF(SUM(AH92,AH93)=0,"",SUM(AH92,AH93))</f>
      </c>
      <c r="AI94" s="1797"/>
      <c r="AJ94" s="1797"/>
      <c r="AK94" s="1798"/>
    </row>
    <row r="95" spans="6:37" s="7" customFormat="1" ht="15" customHeight="1">
      <c r="F95" s="1757"/>
      <c r="G95" s="1758"/>
      <c r="H95" s="1758"/>
      <c r="I95" s="1758"/>
      <c r="J95" s="1758"/>
      <c r="K95" s="1699" t="s">
        <v>1449</v>
      </c>
      <c r="L95" s="1700"/>
      <c r="M95" s="1700"/>
      <c r="N95" s="1701"/>
      <c r="O95" s="1783" t="s">
        <v>186</v>
      </c>
      <c r="P95" s="1784"/>
      <c r="Q95" s="1784"/>
      <c r="R95" s="1784"/>
      <c r="S95" s="1784"/>
      <c r="T95" s="434"/>
      <c r="U95" s="435"/>
      <c r="V95" s="1791"/>
      <c r="W95" s="1791"/>
      <c r="X95" s="1791"/>
      <c r="Y95" s="1791"/>
      <c r="Z95" s="1791"/>
      <c r="AA95" s="1791"/>
      <c r="AB95" s="1791"/>
      <c r="AC95" s="1791"/>
      <c r="AD95" s="1722">
        <f>IF('○様式2'!M479="","",'○様式2'!M479)</f>
      </c>
      <c r="AE95" s="1722"/>
      <c r="AF95" s="1722"/>
      <c r="AG95" s="1722"/>
      <c r="AH95" s="1722">
        <f>IF('○様式2'!AG479="","",'○様式2'!AG479)</f>
      </c>
      <c r="AI95" s="1722"/>
      <c r="AJ95" s="1722"/>
      <c r="AK95" s="1722"/>
    </row>
    <row r="96" spans="6:37" s="7" customFormat="1" ht="15" customHeight="1">
      <c r="F96" s="1757"/>
      <c r="G96" s="1758"/>
      <c r="H96" s="1758"/>
      <c r="I96" s="1758"/>
      <c r="J96" s="1758"/>
      <c r="K96" s="1699" t="s">
        <v>185</v>
      </c>
      <c r="L96" s="1700"/>
      <c r="M96" s="1700"/>
      <c r="N96" s="1701"/>
      <c r="O96" s="1783" t="s">
        <v>189</v>
      </c>
      <c r="P96" s="1784"/>
      <c r="Q96" s="1784"/>
      <c r="R96" s="1784"/>
      <c r="S96" s="1784"/>
      <c r="T96" s="434"/>
      <c r="U96" s="435"/>
      <c r="V96" s="1791"/>
      <c r="W96" s="1791"/>
      <c r="X96" s="1791"/>
      <c r="Y96" s="1791"/>
      <c r="Z96" s="1791"/>
      <c r="AA96" s="1791"/>
      <c r="AB96" s="1791"/>
      <c r="AC96" s="1791"/>
      <c r="AD96" s="1722">
        <f>IF('○様式2'!M480="","",'○様式2'!M480)</f>
      </c>
      <c r="AE96" s="1722"/>
      <c r="AF96" s="1722"/>
      <c r="AG96" s="1722"/>
      <c r="AH96" s="1722">
        <f>IF('○様式2'!AG480="","",'○様式2'!AG480)</f>
      </c>
      <c r="AI96" s="1722"/>
      <c r="AJ96" s="1722"/>
      <c r="AK96" s="1722"/>
    </row>
    <row r="97" spans="6:37" s="7" customFormat="1" ht="15" customHeight="1">
      <c r="F97" s="1757"/>
      <c r="G97" s="1758"/>
      <c r="H97" s="1758"/>
      <c r="I97" s="1758"/>
      <c r="J97" s="1758"/>
      <c r="K97" s="1786"/>
      <c r="L97" s="1787"/>
      <c r="M97" s="1787"/>
      <c r="N97" s="1788"/>
      <c r="O97" s="1879" t="s">
        <v>360</v>
      </c>
      <c r="P97" s="1880"/>
      <c r="Q97" s="1145" t="str">
        <f>+'○様式2'!H481</f>
        <v>(地拵え)</v>
      </c>
      <c r="R97" s="1146"/>
      <c r="S97" s="1146"/>
      <c r="T97" s="1146"/>
      <c r="U97" s="1147"/>
      <c r="V97" s="1791"/>
      <c r="W97" s="1791"/>
      <c r="X97" s="1791"/>
      <c r="Y97" s="1791"/>
      <c r="Z97" s="1791"/>
      <c r="AA97" s="1791"/>
      <c r="AB97" s="1791"/>
      <c r="AC97" s="1791"/>
      <c r="AD97" s="1722">
        <f>IF('○様式2'!M481="","",'○様式2'!M481)</f>
      </c>
      <c r="AE97" s="1722"/>
      <c r="AF97" s="1722"/>
      <c r="AG97" s="1722"/>
      <c r="AH97" s="1722">
        <f>IF('○様式2'!AG481="","",'○様式2'!AG481)</f>
      </c>
      <c r="AI97" s="1722"/>
      <c r="AJ97" s="1722"/>
      <c r="AK97" s="1722"/>
    </row>
    <row r="98" spans="6:37" s="7" customFormat="1" ht="15" customHeight="1">
      <c r="F98" s="1757"/>
      <c r="G98" s="1758"/>
      <c r="H98" s="1758"/>
      <c r="I98" s="1758"/>
      <c r="J98" s="1758"/>
      <c r="K98" s="1786"/>
      <c r="L98" s="1787"/>
      <c r="M98" s="1787"/>
      <c r="N98" s="1788"/>
      <c r="O98" s="1881"/>
      <c r="P98" s="1882"/>
      <c r="Q98" s="1145" t="str">
        <f>+'○様式2'!H482</f>
        <v>(除間伐)</v>
      </c>
      <c r="R98" s="1146"/>
      <c r="S98" s="1146"/>
      <c r="T98" s="1146"/>
      <c r="U98" s="1147"/>
      <c r="V98" s="1791"/>
      <c r="W98" s="1791"/>
      <c r="X98" s="1791"/>
      <c r="Y98" s="1791"/>
      <c r="Z98" s="1791"/>
      <c r="AA98" s="1791"/>
      <c r="AB98" s="1791"/>
      <c r="AC98" s="1791"/>
      <c r="AD98" s="1722">
        <f>IF('○様式2'!M482="","",'○様式2'!M482)</f>
      </c>
      <c r="AE98" s="1722"/>
      <c r="AF98" s="1722"/>
      <c r="AG98" s="1722"/>
      <c r="AH98" s="1722">
        <f>IF('○様式2'!AG482="","",'○様式2'!AG482)</f>
      </c>
      <c r="AI98" s="1722"/>
      <c r="AJ98" s="1722"/>
      <c r="AK98" s="1722"/>
    </row>
    <row r="99" spans="1:37" s="12" customFormat="1" ht="15" customHeight="1">
      <c r="A99" s="7"/>
      <c r="B99" s="7"/>
      <c r="C99" s="7"/>
      <c r="D99" s="7"/>
      <c r="E99" s="7"/>
      <c r="F99" s="1757"/>
      <c r="G99" s="1758"/>
      <c r="H99" s="1758"/>
      <c r="I99" s="1758"/>
      <c r="J99" s="1758"/>
      <c r="K99" s="1786"/>
      <c r="L99" s="1787"/>
      <c r="M99" s="1787"/>
      <c r="N99" s="1788"/>
      <c r="O99" s="1881"/>
      <c r="P99" s="1882"/>
      <c r="Q99" s="1145" t="str">
        <f>+'○様式2'!H483</f>
        <v>(枝打ち)</v>
      </c>
      <c r="R99" s="1146"/>
      <c r="S99" s="1146"/>
      <c r="T99" s="1146"/>
      <c r="U99" s="1147"/>
      <c r="V99" s="1791" t="s">
        <v>1069</v>
      </c>
      <c r="W99" s="1791"/>
      <c r="X99" s="1791"/>
      <c r="Y99" s="1791"/>
      <c r="Z99" s="1791"/>
      <c r="AA99" s="1791"/>
      <c r="AB99" s="1791"/>
      <c r="AC99" s="1791"/>
      <c r="AD99" s="1722">
        <f>IF('○様式2'!M483="","",'○様式2'!M483)</f>
      </c>
      <c r="AE99" s="1722"/>
      <c r="AF99" s="1722"/>
      <c r="AG99" s="1722"/>
      <c r="AH99" s="1722">
        <f>IF('○様式2'!AG483="","",'○様式2'!AG483)</f>
      </c>
      <c r="AI99" s="1722"/>
      <c r="AJ99" s="1722"/>
      <c r="AK99" s="1722"/>
    </row>
    <row r="100" spans="1:37" s="12" customFormat="1" ht="15" customHeight="1">
      <c r="A100" s="7"/>
      <c r="B100" s="7"/>
      <c r="C100" s="7"/>
      <c r="D100" s="7"/>
      <c r="E100" s="7"/>
      <c r="F100" s="1757"/>
      <c r="G100" s="1758"/>
      <c r="H100" s="1758"/>
      <c r="I100" s="1758"/>
      <c r="J100" s="1758"/>
      <c r="K100" s="1786"/>
      <c r="L100" s="1787"/>
      <c r="M100" s="1787"/>
      <c r="N100" s="1788"/>
      <c r="O100" s="1883"/>
      <c r="P100" s="1884"/>
      <c r="Q100" s="1145">
        <f>+'○様式2'!H484</f>
      </c>
      <c r="R100" s="1146"/>
      <c r="S100" s="1146"/>
      <c r="T100" s="1146"/>
      <c r="U100" s="1147"/>
      <c r="V100" s="1791" t="s">
        <v>1069</v>
      </c>
      <c r="W100" s="1791"/>
      <c r="X100" s="1791"/>
      <c r="Y100" s="1791"/>
      <c r="Z100" s="1791"/>
      <c r="AA100" s="1791"/>
      <c r="AB100" s="1791"/>
      <c r="AC100" s="1791"/>
      <c r="AD100" s="1722">
        <f>IF('○様式2'!M484="","",'○様式2'!M484)</f>
      </c>
      <c r="AE100" s="1722"/>
      <c r="AF100" s="1722"/>
      <c r="AG100" s="1722"/>
      <c r="AH100" s="1722">
        <f>IF('○様式2'!AG484="","",'○様式2'!AG484)</f>
      </c>
      <c r="AI100" s="1722"/>
      <c r="AJ100" s="1722"/>
      <c r="AK100" s="1722"/>
    </row>
    <row r="101" spans="1:37" s="12" customFormat="1" ht="15" customHeight="1">
      <c r="A101" s="7"/>
      <c r="B101" s="7"/>
      <c r="C101" s="7"/>
      <c r="D101" s="7"/>
      <c r="E101" s="7"/>
      <c r="F101" s="1757"/>
      <c r="G101" s="1758"/>
      <c r="H101" s="1758"/>
      <c r="I101" s="1758"/>
      <c r="J101" s="1758"/>
      <c r="K101" s="1786"/>
      <c r="L101" s="1787"/>
      <c r="M101" s="1787"/>
      <c r="N101" s="1788"/>
      <c r="O101" s="1615" t="s">
        <v>16</v>
      </c>
      <c r="P101" s="1616"/>
      <c r="Q101" s="1616"/>
      <c r="R101" s="1616"/>
      <c r="S101" s="1616"/>
      <c r="T101" s="434"/>
      <c r="U101" s="435"/>
      <c r="V101" s="1722">
        <f>IF(SUM(V95,V96,V97,V98,V99,V100)=0,"",SUM(V95,V96,V97,V98,V99,V100))</f>
      </c>
      <c r="W101" s="1722"/>
      <c r="X101" s="1722"/>
      <c r="Y101" s="1722"/>
      <c r="Z101" s="1722">
        <f>IF(SUM(Z95,Z96,Z97,Z98,Z99,Z100)=0,"",SUM(Z95,Z96,Z97,Z98,Z99,Z100))</f>
      </c>
      <c r="AA101" s="1722"/>
      <c r="AB101" s="1722"/>
      <c r="AC101" s="1722"/>
      <c r="AD101" s="1722">
        <f>IF(SUM(AD95,AD96,AD97,AD98,AD99,AD100)=0,"",SUM(AD95,AD96,AD97,AD98,AD99,AD100))</f>
      </c>
      <c r="AE101" s="1722"/>
      <c r="AF101" s="1722"/>
      <c r="AG101" s="1722"/>
      <c r="AH101" s="1722">
        <f>IF(SUM(AH95,AH96,AH97,AH98,AH99,AH100)=0,"",SUM(AH95,AH96,AH97,AH98,AH99,AH100))</f>
      </c>
      <c r="AI101" s="1722"/>
      <c r="AJ101" s="1722"/>
      <c r="AK101" s="1722"/>
    </row>
    <row r="102" spans="1:37" s="12" customFormat="1" ht="15" customHeight="1">
      <c r="A102" s="7"/>
      <c r="B102" s="7"/>
      <c r="C102" s="7"/>
      <c r="D102" s="7"/>
      <c r="E102" s="7"/>
      <c r="F102" s="1760"/>
      <c r="G102" s="1761"/>
      <c r="H102" s="1761"/>
      <c r="I102" s="1761"/>
      <c r="J102" s="1761"/>
      <c r="K102" s="43" t="s">
        <v>1368</v>
      </c>
      <c r="L102" s="94"/>
      <c r="M102" s="94"/>
      <c r="N102" s="94"/>
      <c r="O102" s="94" t="s">
        <v>130</v>
      </c>
      <c r="P102" s="1642" t="str">
        <f>IF(OR('○様式2'!O161="",'○様式2'!O161=0),"",'○様式2'!O161)</f>
        <v>作業路開設</v>
      </c>
      <c r="Q102" s="1642"/>
      <c r="R102" s="1642"/>
      <c r="S102" s="1642"/>
      <c r="T102" s="1642"/>
      <c r="U102" s="46" t="s">
        <v>131</v>
      </c>
      <c r="V102" s="1723"/>
      <c r="W102" s="1723"/>
      <c r="X102" s="1723"/>
      <c r="Y102" s="1723"/>
      <c r="Z102" s="1723"/>
      <c r="AA102" s="1723"/>
      <c r="AB102" s="1723"/>
      <c r="AC102" s="1723"/>
      <c r="AD102" s="1799">
        <f>IF('○様式2'!M486="","",'○様式2'!M486)</f>
      </c>
      <c r="AE102" s="1799"/>
      <c r="AF102" s="1799"/>
      <c r="AG102" s="1799"/>
      <c r="AH102" s="1741">
        <f>IF('○様式2'!AG486="","",'○様式2'!AG486)</f>
      </c>
      <c r="AI102" s="1741"/>
      <c r="AJ102" s="1741"/>
      <c r="AK102" s="1741"/>
    </row>
    <row r="103" spans="1:37" s="12" customFormat="1" ht="15" customHeight="1">
      <c r="A103" s="7"/>
      <c r="B103" s="7"/>
      <c r="C103" s="7"/>
      <c r="D103" s="7"/>
      <c r="E103" s="7"/>
      <c r="F103" s="1754" t="s">
        <v>187</v>
      </c>
      <c r="G103" s="1755"/>
      <c r="H103" s="1755"/>
      <c r="I103" s="1755"/>
      <c r="J103" s="1755"/>
      <c r="K103" s="1777" t="s">
        <v>599</v>
      </c>
      <c r="L103" s="1778"/>
      <c r="M103" s="1778"/>
      <c r="N103" s="1778"/>
      <c r="O103" s="1778"/>
      <c r="P103" s="1778"/>
      <c r="Q103" s="1778"/>
      <c r="R103" s="1778"/>
      <c r="S103" s="1778"/>
      <c r="T103" s="1778"/>
      <c r="U103" s="1779"/>
      <c r="V103" s="1724" t="s">
        <v>958</v>
      </c>
      <c r="W103" s="1724"/>
      <c r="X103" s="1724"/>
      <c r="Y103" s="1724"/>
      <c r="Z103" s="1724" t="s">
        <v>958</v>
      </c>
      <c r="AA103" s="1724"/>
      <c r="AB103" s="1724"/>
      <c r="AC103" s="1724"/>
      <c r="AD103" s="1724" t="s">
        <v>959</v>
      </c>
      <c r="AE103" s="1724"/>
      <c r="AF103" s="1724"/>
      <c r="AG103" s="1724"/>
      <c r="AH103" s="1724" t="s">
        <v>959</v>
      </c>
      <c r="AI103" s="1724"/>
      <c r="AJ103" s="1724"/>
      <c r="AK103" s="1724"/>
    </row>
    <row r="104" spans="1:37" s="12" customFormat="1" ht="15" customHeight="1">
      <c r="A104" s="7"/>
      <c r="B104" s="7"/>
      <c r="C104" s="7"/>
      <c r="D104" s="7"/>
      <c r="E104" s="7"/>
      <c r="F104" s="1757"/>
      <c r="G104" s="1758"/>
      <c r="H104" s="1758"/>
      <c r="I104" s="1758"/>
      <c r="J104" s="1758"/>
      <c r="K104" s="1780"/>
      <c r="L104" s="1781"/>
      <c r="M104" s="1781"/>
      <c r="N104" s="1781"/>
      <c r="O104" s="1781"/>
      <c r="P104" s="1781"/>
      <c r="Q104" s="1781"/>
      <c r="R104" s="1781"/>
      <c r="S104" s="1781"/>
      <c r="T104" s="1781"/>
      <c r="U104" s="1782"/>
      <c r="V104" s="1792" t="s">
        <v>182</v>
      </c>
      <c r="W104" s="1792"/>
      <c r="X104" s="1792"/>
      <c r="Y104" s="1792"/>
      <c r="Z104" s="1792" t="s">
        <v>188</v>
      </c>
      <c r="AA104" s="1792"/>
      <c r="AB104" s="1792"/>
      <c r="AC104" s="1792"/>
      <c r="AD104" s="1792" t="s">
        <v>182</v>
      </c>
      <c r="AE104" s="1792"/>
      <c r="AF104" s="1792"/>
      <c r="AG104" s="1792"/>
      <c r="AH104" s="1792" t="s">
        <v>188</v>
      </c>
      <c r="AI104" s="1792"/>
      <c r="AJ104" s="1792"/>
      <c r="AK104" s="1792"/>
    </row>
    <row r="105" spans="1:37" s="12" customFormat="1" ht="15" customHeight="1">
      <c r="A105" s="7"/>
      <c r="B105" s="7"/>
      <c r="C105" s="7"/>
      <c r="D105" s="7"/>
      <c r="E105" s="7"/>
      <c r="F105" s="1757"/>
      <c r="G105" s="1758"/>
      <c r="H105" s="1758"/>
      <c r="I105" s="1758"/>
      <c r="J105" s="1758"/>
      <c r="K105" s="1842"/>
      <c r="L105" s="1843"/>
      <c r="M105" s="1843"/>
      <c r="N105" s="1843"/>
      <c r="O105" s="1843"/>
      <c r="P105" s="1843"/>
      <c r="Q105" s="1843"/>
      <c r="R105" s="1843"/>
      <c r="S105" s="1843"/>
      <c r="T105" s="1843"/>
      <c r="U105" s="1844"/>
      <c r="V105" s="1695" t="str">
        <f>+V91</f>
        <v>（）</v>
      </c>
      <c r="W105" s="1695"/>
      <c r="X105" s="1695"/>
      <c r="Y105" s="1695"/>
      <c r="Z105" s="1695" t="str">
        <f>+Z91</f>
        <v>（）</v>
      </c>
      <c r="AA105" s="1695"/>
      <c r="AB105" s="1695"/>
      <c r="AC105" s="1695"/>
      <c r="AD105" s="1695" t="str">
        <f>+AD91</f>
        <v>（R）</v>
      </c>
      <c r="AE105" s="1695"/>
      <c r="AF105" s="1695"/>
      <c r="AG105" s="1695"/>
      <c r="AH105" s="1695" t="str">
        <f>+AH91</f>
        <v>（R）</v>
      </c>
      <c r="AI105" s="1695"/>
      <c r="AJ105" s="1695"/>
      <c r="AK105" s="1695"/>
    </row>
    <row r="106" spans="1:37" s="12" customFormat="1" ht="15" customHeight="1">
      <c r="A106" s="7"/>
      <c r="B106" s="7"/>
      <c r="C106" s="7"/>
      <c r="D106" s="7"/>
      <c r="E106" s="7"/>
      <c r="F106" s="1757"/>
      <c r="G106" s="1758"/>
      <c r="H106" s="1758"/>
      <c r="I106" s="1758"/>
      <c r="J106" s="1758"/>
      <c r="K106" s="1763" t="s">
        <v>1453</v>
      </c>
      <c r="L106" s="1764"/>
      <c r="M106" s="1764"/>
      <c r="N106" s="1765"/>
      <c r="O106" s="1783" t="s">
        <v>183</v>
      </c>
      <c r="P106" s="1784"/>
      <c r="Q106" s="1784"/>
      <c r="R106" s="1784"/>
      <c r="S106" s="1784"/>
      <c r="T106" s="434"/>
      <c r="U106" s="435"/>
      <c r="V106" s="1671"/>
      <c r="W106" s="1671"/>
      <c r="X106" s="1671"/>
      <c r="Y106" s="1671"/>
      <c r="Z106" s="1671"/>
      <c r="AA106" s="1671"/>
      <c r="AB106" s="1671"/>
      <c r="AC106" s="1671"/>
      <c r="AD106" s="1740">
        <f>IF('○様式2'!M495="","",'○様式2'!M495)</f>
      </c>
      <c r="AE106" s="1740"/>
      <c r="AF106" s="1740"/>
      <c r="AG106" s="1740"/>
      <c r="AH106" s="1740">
        <f>IF('○様式2'!AG495="","",'○様式2'!AG495)</f>
      </c>
      <c r="AI106" s="1740"/>
      <c r="AJ106" s="1740"/>
      <c r="AK106" s="1740"/>
    </row>
    <row r="107" spans="1:37" s="12" customFormat="1" ht="15" customHeight="1">
      <c r="A107" s="7"/>
      <c r="B107" s="7"/>
      <c r="C107" s="7"/>
      <c r="D107" s="7"/>
      <c r="E107" s="7"/>
      <c r="F107" s="1757"/>
      <c r="G107" s="1758"/>
      <c r="H107" s="1758"/>
      <c r="I107" s="1758"/>
      <c r="J107" s="1758"/>
      <c r="K107" s="1766"/>
      <c r="L107" s="1767"/>
      <c r="M107" s="1767"/>
      <c r="N107" s="1768"/>
      <c r="O107" s="1783" t="s">
        <v>184</v>
      </c>
      <c r="P107" s="1784"/>
      <c r="Q107" s="1784"/>
      <c r="R107" s="1784"/>
      <c r="S107" s="1784"/>
      <c r="T107" s="434"/>
      <c r="U107" s="435"/>
      <c r="V107" s="1671"/>
      <c r="W107" s="1671"/>
      <c r="X107" s="1671"/>
      <c r="Y107" s="1671"/>
      <c r="Z107" s="1671"/>
      <c r="AA107" s="1671"/>
      <c r="AB107" s="1671"/>
      <c r="AC107" s="1671"/>
      <c r="AD107" s="1740">
        <f>IF('○様式2'!M496="","",'○様式2'!M496)</f>
      </c>
      <c r="AE107" s="1740"/>
      <c r="AF107" s="1740"/>
      <c r="AG107" s="1740"/>
      <c r="AH107" s="1740">
        <f>IF('○様式2'!AG496="","",'○様式2'!AG496)</f>
      </c>
      <c r="AI107" s="1740"/>
      <c r="AJ107" s="1740"/>
      <c r="AK107" s="1740"/>
    </row>
    <row r="108" spans="1:37" s="12" customFormat="1" ht="15" customHeight="1">
      <c r="A108" s="7"/>
      <c r="B108" s="7"/>
      <c r="C108" s="7"/>
      <c r="D108" s="7"/>
      <c r="E108" s="7"/>
      <c r="F108" s="1757"/>
      <c r="G108" s="1758"/>
      <c r="H108" s="1758"/>
      <c r="I108" s="1758"/>
      <c r="J108" s="1758"/>
      <c r="K108" s="1769"/>
      <c r="L108" s="1770"/>
      <c r="M108" s="1770"/>
      <c r="N108" s="1771"/>
      <c r="O108" s="1615" t="s">
        <v>16</v>
      </c>
      <c r="P108" s="1616"/>
      <c r="Q108" s="1616"/>
      <c r="R108" s="1616"/>
      <c r="S108" s="1616"/>
      <c r="T108" s="434"/>
      <c r="U108" s="435"/>
      <c r="V108" s="1672">
        <f>IF(SUM(V106,V107)=0,"",SUM(V106,V107))</f>
      </c>
      <c r="W108" s="1673"/>
      <c r="X108" s="1673"/>
      <c r="Y108" s="1674"/>
      <c r="Z108" s="1672">
        <f>IF(SUM(Z106,Z107)=0,"",SUM(Z106,Z107))</f>
      </c>
      <c r="AA108" s="1673"/>
      <c r="AB108" s="1673"/>
      <c r="AC108" s="1674"/>
      <c r="AD108" s="1672">
        <f>IF(SUM(AD106,AD107)=0,"",SUM(AD106,AD107))</f>
      </c>
      <c r="AE108" s="1673"/>
      <c r="AF108" s="1673"/>
      <c r="AG108" s="1674"/>
      <c r="AH108" s="1672">
        <f>IF(SUM(AH106,AH107)=0,"",SUM(AH106,AH107))</f>
      </c>
      <c r="AI108" s="1673"/>
      <c r="AJ108" s="1673"/>
      <c r="AK108" s="1674"/>
    </row>
    <row r="109" spans="1:37" s="12" customFormat="1" ht="15" customHeight="1">
      <c r="A109" s="7"/>
      <c r="B109" s="7"/>
      <c r="C109" s="7"/>
      <c r="D109" s="7"/>
      <c r="E109" s="7"/>
      <c r="F109" s="1757"/>
      <c r="G109" s="1758"/>
      <c r="H109" s="1758"/>
      <c r="I109" s="1758"/>
      <c r="J109" s="1758"/>
      <c r="K109" s="1766" t="s">
        <v>1449</v>
      </c>
      <c r="L109" s="1767"/>
      <c r="M109" s="1767"/>
      <c r="N109" s="1768"/>
      <c r="O109" s="1783" t="s">
        <v>186</v>
      </c>
      <c r="P109" s="1784"/>
      <c r="Q109" s="1784"/>
      <c r="R109" s="1784"/>
      <c r="S109" s="1784"/>
      <c r="T109" s="434"/>
      <c r="U109" s="435"/>
      <c r="V109" s="1671"/>
      <c r="W109" s="1671"/>
      <c r="X109" s="1671"/>
      <c r="Y109" s="1671"/>
      <c r="Z109" s="1671"/>
      <c r="AA109" s="1671"/>
      <c r="AB109" s="1671"/>
      <c r="AC109" s="1671"/>
      <c r="AD109" s="1740">
        <f>IF('○様式2'!M498="","",'○様式2'!M498)</f>
      </c>
      <c r="AE109" s="1740"/>
      <c r="AF109" s="1740"/>
      <c r="AG109" s="1740"/>
      <c r="AH109" s="1740">
        <f>IF('○様式2'!AG498="","",'○様式2'!AG498)</f>
      </c>
      <c r="AI109" s="1740"/>
      <c r="AJ109" s="1740"/>
      <c r="AK109" s="1740"/>
    </row>
    <row r="110" spans="1:37" s="12" customFormat="1" ht="15" customHeight="1">
      <c r="A110" s="7"/>
      <c r="B110" s="7"/>
      <c r="C110" s="7"/>
      <c r="D110" s="7"/>
      <c r="E110" s="7"/>
      <c r="F110" s="1757"/>
      <c r="G110" s="1758"/>
      <c r="H110" s="1758"/>
      <c r="I110" s="1758"/>
      <c r="J110" s="1758"/>
      <c r="K110" s="1766" t="s">
        <v>397</v>
      </c>
      <c r="L110" s="1767"/>
      <c r="M110" s="1767"/>
      <c r="N110" s="1768"/>
      <c r="O110" s="1783" t="s">
        <v>189</v>
      </c>
      <c r="P110" s="1784"/>
      <c r="Q110" s="1784"/>
      <c r="R110" s="1784"/>
      <c r="S110" s="1784"/>
      <c r="T110" s="434"/>
      <c r="U110" s="435"/>
      <c r="V110" s="1671"/>
      <c r="W110" s="1671"/>
      <c r="X110" s="1671"/>
      <c r="Y110" s="1671"/>
      <c r="Z110" s="1671"/>
      <c r="AA110" s="1671"/>
      <c r="AB110" s="1671"/>
      <c r="AC110" s="1671"/>
      <c r="AD110" s="1740">
        <f>IF('○様式2'!M499="","",'○様式2'!M499)</f>
      </c>
      <c r="AE110" s="1740"/>
      <c r="AF110" s="1740"/>
      <c r="AG110" s="1740"/>
      <c r="AH110" s="1740">
        <f>IF('○様式2'!AG499="","",'○様式2'!AG499)</f>
      </c>
      <c r="AI110" s="1740"/>
      <c r="AJ110" s="1740"/>
      <c r="AK110" s="1740"/>
    </row>
    <row r="111" spans="1:37" s="12" customFormat="1" ht="15" customHeight="1">
      <c r="A111" s="7"/>
      <c r="B111" s="7"/>
      <c r="C111" s="7"/>
      <c r="D111" s="7"/>
      <c r="E111" s="7"/>
      <c r="F111" s="1757"/>
      <c r="G111" s="1758"/>
      <c r="H111" s="1758"/>
      <c r="I111" s="1758"/>
      <c r="J111" s="1758"/>
      <c r="K111" s="1766"/>
      <c r="L111" s="1767"/>
      <c r="M111" s="1767"/>
      <c r="N111" s="1768"/>
      <c r="O111" s="1885" t="s">
        <v>360</v>
      </c>
      <c r="P111" s="1886"/>
      <c r="Q111" s="1145" t="str">
        <f>+Q97</f>
        <v>(地拵え)</v>
      </c>
      <c r="R111" s="1146"/>
      <c r="S111" s="1146"/>
      <c r="T111" s="1146"/>
      <c r="U111" s="1147"/>
      <c r="V111" s="1671"/>
      <c r="W111" s="1671"/>
      <c r="X111" s="1671"/>
      <c r="Y111" s="1671"/>
      <c r="Z111" s="1671"/>
      <c r="AA111" s="1671"/>
      <c r="AB111" s="1671"/>
      <c r="AC111" s="1671"/>
      <c r="AD111" s="1740">
        <f>IF('○様式2'!M500="","",'○様式2'!M500)</f>
      </c>
      <c r="AE111" s="1740"/>
      <c r="AF111" s="1740"/>
      <c r="AG111" s="1740"/>
      <c r="AH111" s="1740">
        <f>IF('○様式2'!AG500="","",'○様式2'!AG500)</f>
      </c>
      <c r="AI111" s="1740"/>
      <c r="AJ111" s="1740"/>
      <c r="AK111" s="1740"/>
    </row>
    <row r="112" spans="1:37" s="12" customFormat="1" ht="15" customHeight="1">
      <c r="A112" s="7"/>
      <c r="B112" s="7"/>
      <c r="C112" s="7"/>
      <c r="D112" s="7"/>
      <c r="E112" s="7"/>
      <c r="F112" s="1757"/>
      <c r="G112" s="1758"/>
      <c r="H112" s="1758"/>
      <c r="I112" s="1758"/>
      <c r="J112" s="1758"/>
      <c r="K112" s="1766"/>
      <c r="L112" s="1767"/>
      <c r="M112" s="1767"/>
      <c r="N112" s="1768"/>
      <c r="O112" s="1885"/>
      <c r="P112" s="1886"/>
      <c r="Q112" s="1145" t="str">
        <f>+Q98</f>
        <v>(除間伐)</v>
      </c>
      <c r="R112" s="1146"/>
      <c r="S112" s="1146"/>
      <c r="T112" s="1146"/>
      <c r="U112" s="1147"/>
      <c r="V112" s="1671"/>
      <c r="W112" s="1671"/>
      <c r="X112" s="1671"/>
      <c r="Y112" s="1671"/>
      <c r="Z112" s="1671"/>
      <c r="AA112" s="1671"/>
      <c r="AB112" s="1671"/>
      <c r="AC112" s="1671"/>
      <c r="AD112" s="1740">
        <f>IF('○様式2'!M501="","",'○様式2'!M501)</f>
      </c>
      <c r="AE112" s="1740"/>
      <c r="AF112" s="1740"/>
      <c r="AG112" s="1740"/>
      <c r="AH112" s="1740">
        <f>IF('○様式2'!AG501="","",'○様式2'!AG501)</f>
      </c>
      <c r="AI112" s="1740"/>
      <c r="AJ112" s="1740"/>
      <c r="AK112" s="1740"/>
    </row>
    <row r="113" spans="1:37" s="12" customFormat="1" ht="15" customHeight="1">
      <c r="A113" s="7"/>
      <c r="B113" s="7"/>
      <c r="C113" s="7"/>
      <c r="D113" s="7"/>
      <c r="E113" s="7"/>
      <c r="F113" s="1757"/>
      <c r="G113" s="1758"/>
      <c r="H113" s="1758"/>
      <c r="I113" s="1758"/>
      <c r="J113" s="1758"/>
      <c r="K113" s="1766"/>
      <c r="L113" s="1767"/>
      <c r="M113" s="1767"/>
      <c r="N113" s="1768"/>
      <c r="O113" s="1885"/>
      <c r="P113" s="1886"/>
      <c r="Q113" s="1145" t="str">
        <f>+Q99</f>
        <v>(枝打ち)</v>
      </c>
      <c r="R113" s="1146"/>
      <c r="S113" s="1146"/>
      <c r="T113" s="1146"/>
      <c r="U113" s="1147"/>
      <c r="V113" s="1671"/>
      <c r="W113" s="1671"/>
      <c r="X113" s="1671"/>
      <c r="Y113" s="1671"/>
      <c r="Z113" s="1671"/>
      <c r="AA113" s="1671"/>
      <c r="AB113" s="1671"/>
      <c r="AC113" s="1671"/>
      <c r="AD113" s="1740">
        <f>IF('○様式2'!M502="","",'○様式2'!M502)</f>
      </c>
      <c r="AE113" s="1740"/>
      <c r="AF113" s="1740"/>
      <c r="AG113" s="1740"/>
      <c r="AH113" s="1740">
        <f>IF('○様式2'!AG502="","",'○様式2'!AG502)</f>
      </c>
      <c r="AI113" s="1740"/>
      <c r="AJ113" s="1740"/>
      <c r="AK113" s="1740"/>
    </row>
    <row r="114" spans="1:37" s="12" customFormat="1" ht="15" customHeight="1">
      <c r="A114" s="7"/>
      <c r="B114" s="7"/>
      <c r="C114" s="7"/>
      <c r="D114" s="7"/>
      <c r="E114" s="7"/>
      <c r="F114" s="1757"/>
      <c r="G114" s="1758"/>
      <c r="H114" s="1758"/>
      <c r="I114" s="1758"/>
      <c r="J114" s="1758"/>
      <c r="K114" s="1766"/>
      <c r="L114" s="1767"/>
      <c r="M114" s="1767"/>
      <c r="N114" s="1768"/>
      <c r="O114" s="1885"/>
      <c r="P114" s="1886"/>
      <c r="Q114" s="1145">
        <f>+Q100</f>
      </c>
      <c r="R114" s="1146"/>
      <c r="S114" s="1146"/>
      <c r="T114" s="1146"/>
      <c r="U114" s="1147"/>
      <c r="V114" s="1671"/>
      <c r="W114" s="1671"/>
      <c r="X114" s="1671"/>
      <c r="Y114" s="1671"/>
      <c r="Z114" s="1671"/>
      <c r="AA114" s="1671"/>
      <c r="AB114" s="1671"/>
      <c r="AC114" s="1671"/>
      <c r="AD114" s="1740">
        <f>IF('○様式2'!M503="","",'○様式2'!M503)</f>
      </c>
      <c r="AE114" s="1740"/>
      <c r="AF114" s="1740"/>
      <c r="AG114" s="1740"/>
      <c r="AH114" s="1740">
        <f>IF('○様式2'!AG503="","",'○様式2'!AG503)</f>
      </c>
      <c r="AI114" s="1740"/>
      <c r="AJ114" s="1740"/>
      <c r="AK114" s="1740"/>
    </row>
    <row r="115" spans="1:37" s="12" customFormat="1" ht="15" customHeight="1">
      <c r="A115" s="7"/>
      <c r="B115" s="7"/>
      <c r="C115" s="7"/>
      <c r="D115" s="7"/>
      <c r="E115" s="7"/>
      <c r="F115" s="1757"/>
      <c r="G115" s="1758"/>
      <c r="H115" s="1758"/>
      <c r="I115" s="1758"/>
      <c r="J115" s="1758"/>
      <c r="K115" s="1766"/>
      <c r="L115" s="1767"/>
      <c r="M115" s="1767"/>
      <c r="N115" s="1768"/>
      <c r="O115" s="1615" t="s">
        <v>16</v>
      </c>
      <c r="P115" s="1616"/>
      <c r="Q115" s="1616"/>
      <c r="R115" s="1616"/>
      <c r="S115" s="1616"/>
      <c r="T115" s="434"/>
      <c r="U115" s="435"/>
      <c r="V115" s="1740">
        <f>IF(SUM(V109,V110,V111,V112,V113,V114)=0,"",SUM(V109,V110,V111,V112,V113,V114))</f>
      </c>
      <c r="W115" s="1740"/>
      <c r="X115" s="1740"/>
      <c r="Y115" s="1740"/>
      <c r="Z115" s="1740">
        <f>IF(SUM(Z109,Z110,Z111,Z112,Z113,Z114)=0,"",SUM(Z109,Z110,Z111,Z112,Z113,Z114))</f>
      </c>
      <c r="AA115" s="1740"/>
      <c r="AB115" s="1740"/>
      <c r="AC115" s="1740"/>
      <c r="AD115" s="1740">
        <f>IF(SUM(AD109,AD110,AD111,AD112,AD113,AD114)=0,"",SUM(AD109,AD110,AD111,AD112,AD113,AD114))</f>
      </c>
      <c r="AE115" s="1740"/>
      <c r="AF115" s="1740"/>
      <c r="AG115" s="1740"/>
      <c r="AH115" s="1740">
        <f>IF(SUM(AH109,AH110,AH111,AH112,AH113,AH114)=0,"",SUM(AH109,AH110,AH111,AH112,AH113,AH114))</f>
      </c>
      <c r="AI115" s="1740"/>
      <c r="AJ115" s="1740"/>
      <c r="AK115" s="1740"/>
    </row>
    <row r="116" spans="1:37" s="12" customFormat="1" ht="15" customHeight="1">
      <c r="A116" s="7"/>
      <c r="B116" s="7"/>
      <c r="C116" s="7"/>
      <c r="D116" s="7"/>
      <c r="E116" s="7"/>
      <c r="F116" s="1760"/>
      <c r="G116" s="1761"/>
      <c r="H116" s="1761"/>
      <c r="I116" s="1761"/>
      <c r="J116" s="1761"/>
      <c r="K116" s="43" t="s">
        <v>1368</v>
      </c>
      <c r="L116" s="94"/>
      <c r="M116" s="94"/>
      <c r="N116" s="94"/>
      <c r="O116" s="94" t="s">
        <v>130</v>
      </c>
      <c r="P116" s="1642" t="str">
        <f>IF(OR('○様式2'!O161="",'○様式2'!O161=0),"",'○様式2'!O161)</f>
        <v>作業路開設</v>
      </c>
      <c r="Q116" s="1642"/>
      <c r="R116" s="1642"/>
      <c r="S116" s="1642"/>
      <c r="T116" s="1642"/>
      <c r="U116" s="46" t="s">
        <v>131</v>
      </c>
      <c r="V116" s="1887"/>
      <c r="W116" s="1887"/>
      <c r="X116" s="1887"/>
      <c r="Y116" s="1887"/>
      <c r="Z116" s="1887"/>
      <c r="AA116" s="1887"/>
      <c r="AB116" s="1887"/>
      <c r="AC116" s="1887"/>
      <c r="AD116" s="1740">
        <f>IF('○様式2'!M505="","",'○様式2'!M505)</f>
      </c>
      <c r="AE116" s="1740"/>
      <c r="AF116" s="1740"/>
      <c r="AG116" s="1740"/>
      <c r="AH116" s="1740">
        <f>IF('○様式2'!AG505="","",'○様式2'!AG505)</f>
      </c>
      <c r="AI116" s="1740"/>
      <c r="AJ116" s="1740"/>
      <c r="AK116" s="1740"/>
    </row>
    <row r="117" spans="1:35" s="12" customFormat="1" ht="15" customHeight="1">
      <c r="A117" s="7"/>
      <c r="B117" s="7"/>
      <c r="C117" s="7"/>
      <c r="D117" s="7"/>
      <c r="E117" s="8"/>
      <c r="F117" s="186" t="s">
        <v>947</v>
      </c>
      <c r="G117" s="187"/>
      <c r="H117" s="187"/>
      <c r="I117" s="187"/>
      <c r="J117" s="187"/>
      <c r="K117" s="187"/>
      <c r="L117" s="411"/>
      <c r="M117" s="411"/>
      <c r="N117" s="411"/>
      <c r="O117" s="411"/>
      <c r="P117" s="411"/>
      <c r="Q117" s="411"/>
      <c r="R117" s="411"/>
      <c r="S117" s="412"/>
      <c r="T117" s="412"/>
      <c r="U117" s="412"/>
      <c r="V117" s="412"/>
      <c r="W117" s="412"/>
      <c r="X117" s="419"/>
      <c r="Y117" s="419"/>
      <c r="Z117" s="419"/>
      <c r="AA117" s="419"/>
      <c r="AB117" s="419"/>
      <c r="AC117" s="419"/>
      <c r="AD117" s="419"/>
      <c r="AE117" s="419"/>
      <c r="AF117" s="419"/>
      <c r="AG117" s="419"/>
      <c r="AH117" s="419"/>
      <c r="AI117" s="419"/>
    </row>
    <row r="118" spans="1:38" s="12" customFormat="1" ht="15" customHeight="1">
      <c r="A118" s="7"/>
      <c r="B118" s="7"/>
      <c r="C118" s="7"/>
      <c r="D118" s="7"/>
      <c r="E118" s="8"/>
      <c r="F118" s="186"/>
      <c r="G118" s="1785" t="s">
        <v>600</v>
      </c>
      <c r="H118" s="1785"/>
      <c r="I118" s="1785"/>
      <c r="J118" s="1785"/>
      <c r="K118" s="1785"/>
      <c r="L118" s="1785"/>
      <c r="M118" s="1785"/>
      <c r="N118" s="1785"/>
      <c r="O118" s="1785"/>
      <c r="P118" s="1785"/>
      <c r="Q118" s="1785"/>
      <c r="R118" s="1785"/>
      <c r="S118" s="1785"/>
      <c r="T118" s="1785"/>
      <c r="U118" s="1785"/>
      <c r="V118" s="1785"/>
      <c r="W118" s="1785"/>
      <c r="X118" s="1785"/>
      <c r="Y118" s="1785"/>
      <c r="Z118" s="1785"/>
      <c r="AA118" s="1785"/>
      <c r="AB118" s="1785"/>
      <c r="AC118" s="1785"/>
      <c r="AD118" s="1785"/>
      <c r="AE118" s="1785"/>
      <c r="AF118" s="1785"/>
      <c r="AG118" s="1785"/>
      <c r="AH118" s="1785"/>
      <c r="AI118" s="1785"/>
      <c r="AJ118" s="1785"/>
      <c r="AK118" s="1785"/>
      <c r="AL118" s="1785"/>
    </row>
    <row r="119" spans="1:38" s="12" customFormat="1" ht="15" customHeight="1">
      <c r="A119" s="7"/>
      <c r="B119" s="7"/>
      <c r="C119" s="7"/>
      <c r="D119" s="7"/>
      <c r="E119" s="8"/>
      <c r="F119" s="186"/>
      <c r="G119" s="1785"/>
      <c r="H119" s="1785"/>
      <c r="I119" s="1785"/>
      <c r="J119" s="1785"/>
      <c r="K119" s="1785"/>
      <c r="L119" s="1785"/>
      <c r="M119" s="1785"/>
      <c r="N119" s="1785"/>
      <c r="O119" s="1785"/>
      <c r="P119" s="1785"/>
      <c r="Q119" s="1785"/>
      <c r="R119" s="1785"/>
      <c r="S119" s="1785"/>
      <c r="T119" s="1785"/>
      <c r="U119" s="1785"/>
      <c r="V119" s="1785"/>
      <c r="W119" s="1785"/>
      <c r="X119" s="1785"/>
      <c r="Y119" s="1785"/>
      <c r="Z119" s="1785"/>
      <c r="AA119" s="1785"/>
      <c r="AB119" s="1785"/>
      <c r="AC119" s="1785"/>
      <c r="AD119" s="1785"/>
      <c r="AE119" s="1785"/>
      <c r="AF119" s="1785"/>
      <c r="AG119" s="1785"/>
      <c r="AH119" s="1785"/>
      <c r="AI119" s="1785"/>
      <c r="AJ119" s="1785"/>
      <c r="AK119" s="1785"/>
      <c r="AL119" s="1785"/>
    </row>
    <row r="120" spans="1:38" s="12" customFormat="1" ht="15" customHeight="1">
      <c r="A120" s="7"/>
      <c r="B120" s="7"/>
      <c r="C120" s="7"/>
      <c r="D120" s="7"/>
      <c r="E120" s="8"/>
      <c r="F120" s="186"/>
      <c r="G120" s="1785"/>
      <c r="H120" s="1785"/>
      <c r="I120" s="1785"/>
      <c r="J120" s="1785"/>
      <c r="K120" s="1785"/>
      <c r="L120" s="1785"/>
      <c r="M120" s="1785"/>
      <c r="N120" s="1785"/>
      <c r="O120" s="1785"/>
      <c r="P120" s="1785"/>
      <c r="Q120" s="1785"/>
      <c r="R120" s="1785"/>
      <c r="S120" s="1785"/>
      <c r="T120" s="1785"/>
      <c r="U120" s="1785"/>
      <c r="V120" s="1785"/>
      <c r="W120" s="1785"/>
      <c r="X120" s="1785"/>
      <c r="Y120" s="1785"/>
      <c r="Z120" s="1785"/>
      <c r="AA120" s="1785"/>
      <c r="AB120" s="1785"/>
      <c r="AC120" s="1785"/>
      <c r="AD120" s="1785"/>
      <c r="AE120" s="1785"/>
      <c r="AF120" s="1785"/>
      <c r="AG120" s="1785"/>
      <c r="AH120" s="1785"/>
      <c r="AI120" s="1785"/>
      <c r="AJ120" s="1785"/>
      <c r="AK120" s="1785"/>
      <c r="AL120" s="1785"/>
    </row>
    <row r="121" spans="1:38" s="12" customFormat="1" ht="7.5" customHeight="1">
      <c r="A121" s="7"/>
      <c r="B121" s="7"/>
      <c r="C121" s="7"/>
      <c r="D121" s="7"/>
      <c r="E121" s="8"/>
      <c r="F121" s="186"/>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row>
    <row r="122" spans="2:37" s="76" customFormat="1" ht="15" customHeight="1">
      <c r="B122" s="368" t="s">
        <v>190</v>
      </c>
      <c r="E122" s="80"/>
      <c r="F122" s="421"/>
      <c r="G122" s="421"/>
      <c r="H122" s="421"/>
      <c r="I122" s="421"/>
      <c r="J122" s="421"/>
      <c r="K122" s="421"/>
      <c r="L122" s="421"/>
      <c r="M122" s="421"/>
      <c r="N122" s="421"/>
      <c r="O122" s="421"/>
      <c r="P122" s="421"/>
      <c r="Q122" s="421"/>
      <c r="R122" s="421"/>
      <c r="S122" s="422"/>
      <c r="T122" s="422"/>
      <c r="U122" s="422"/>
      <c r="V122" s="422"/>
      <c r="W122" s="422"/>
      <c r="X122" s="423"/>
      <c r="Y122" s="423"/>
      <c r="Z122" s="423"/>
      <c r="AA122" s="423"/>
      <c r="AB122" s="423"/>
      <c r="AC122" s="423"/>
      <c r="AD122" s="423"/>
      <c r="AE122" s="423"/>
      <c r="AF122" s="423"/>
      <c r="AG122" s="423"/>
      <c r="AH122" s="423"/>
      <c r="AI122" s="423"/>
      <c r="AJ122" s="423"/>
      <c r="AK122" s="423"/>
    </row>
    <row r="123" spans="5:37" s="7" customFormat="1" ht="7.5" customHeight="1">
      <c r="E123" s="8"/>
      <c r="F123" s="411"/>
      <c r="G123" s="411"/>
      <c r="H123" s="411"/>
      <c r="I123" s="411"/>
      <c r="J123" s="411"/>
      <c r="K123" s="411"/>
      <c r="L123" s="411"/>
      <c r="M123" s="411"/>
      <c r="N123" s="411"/>
      <c r="O123" s="411"/>
      <c r="P123" s="411"/>
      <c r="Q123" s="411"/>
      <c r="R123" s="411"/>
      <c r="S123" s="412"/>
      <c r="T123" s="412"/>
      <c r="U123" s="412"/>
      <c r="V123" s="412"/>
      <c r="W123" s="412"/>
      <c r="X123" s="419"/>
      <c r="Y123" s="419"/>
      <c r="Z123" s="419"/>
      <c r="AA123" s="419"/>
      <c r="AB123" s="419"/>
      <c r="AC123" s="419"/>
      <c r="AD123" s="419"/>
      <c r="AE123" s="419"/>
      <c r="AF123" s="419"/>
      <c r="AG123" s="419"/>
      <c r="AH123" s="419"/>
      <c r="AI123" s="419"/>
      <c r="AJ123" s="419"/>
      <c r="AK123" s="419"/>
    </row>
    <row r="124" spans="6:37" s="7" customFormat="1" ht="15" customHeight="1">
      <c r="F124" s="1754" t="s">
        <v>7</v>
      </c>
      <c r="G124" s="1755"/>
      <c r="H124" s="1755"/>
      <c r="I124" s="1755"/>
      <c r="J124" s="1756"/>
      <c r="K124" s="1777" t="s">
        <v>960</v>
      </c>
      <c r="L124" s="1778"/>
      <c r="M124" s="1778"/>
      <c r="N124" s="1778"/>
      <c r="O124" s="1778"/>
      <c r="P124" s="1778"/>
      <c r="Q124" s="1778"/>
      <c r="R124" s="1778"/>
      <c r="S124" s="1778"/>
      <c r="T124" s="1778"/>
      <c r="U124" s="1779"/>
      <c r="V124" s="1724" t="s">
        <v>958</v>
      </c>
      <c r="W124" s="1724"/>
      <c r="X124" s="1724"/>
      <c r="Y124" s="1724"/>
      <c r="Z124" s="1724" t="s">
        <v>958</v>
      </c>
      <c r="AA124" s="1724"/>
      <c r="AB124" s="1724"/>
      <c r="AC124" s="1724"/>
      <c r="AD124" s="1724" t="s">
        <v>959</v>
      </c>
      <c r="AE124" s="1724"/>
      <c r="AF124" s="1724"/>
      <c r="AG124" s="1724"/>
      <c r="AH124" s="1724" t="s">
        <v>959</v>
      </c>
      <c r="AI124" s="1724"/>
      <c r="AJ124" s="1724"/>
      <c r="AK124" s="1724"/>
    </row>
    <row r="125" spans="6:37" s="7" customFormat="1" ht="15" customHeight="1">
      <c r="F125" s="1757"/>
      <c r="G125" s="1758"/>
      <c r="H125" s="1758"/>
      <c r="I125" s="1758"/>
      <c r="J125" s="1759"/>
      <c r="K125" s="1780"/>
      <c r="L125" s="1781"/>
      <c r="M125" s="1781"/>
      <c r="N125" s="1781"/>
      <c r="O125" s="1781"/>
      <c r="P125" s="1781"/>
      <c r="Q125" s="1781"/>
      <c r="R125" s="1781"/>
      <c r="S125" s="1781"/>
      <c r="T125" s="1781"/>
      <c r="U125" s="1782"/>
      <c r="V125" s="1792" t="s">
        <v>182</v>
      </c>
      <c r="W125" s="1792"/>
      <c r="X125" s="1792"/>
      <c r="Y125" s="1792"/>
      <c r="Z125" s="1792" t="s">
        <v>188</v>
      </c>
      <c r="AA125" s="1792"/>
      <c r="AB125" s="1792"/>
      <c r="AC125" s="1792"/>
      <c r="AD125" s="1792" t="s">
        <v>182</v>
      </c>
      <c r="AE125" s="1792"/>
      <c r="AF125" s="1792"/>
      <c r="AG125" s="1792"/>
      <c r="AH125" s="1792" t="s">
        <v>188</v>
      </c>
      <c r="AI125" s="1792"/>
      <c r="AJ125" s="1792"/>
      <c r="AK125" s="1792"/>
    </row>
    <row r="126" spans="6:37" s="7" customFormat="1" ht="15" customHeight="1">
      <c r="F126" s="1757"/>
      <c r="G126" s="1758"/>
      <c r="H126" s="1758"/>
      <c r="I126" s="1758"/>
      <c r="J126" s="1759"/>
      <c r="K126" s="1842"/>
      <c r="L126" s="1843"/>
      <c r="M126" s="1843"/>
      <c r="N126" s="1843"/>
      <c r="O126" s="1843"/>
      <c r="P126" s="1843"/>
      <c r="Q126" s="1843"/>
      <c r="R126" s="1843"/>
      <c r="S126" s="1843"/>
      <c r="T126" s="1843"/>
      <c r="U126" s="1844"/>
      <c r="V126" s="1627" t="str">
        <f>+V105</f>
        <v>（）</v>
      </c>
      <c r="W126" s="1627"/>
      <c r="X126" s="1627"/>
      <c r="Y126" s="1627"/>
      <c r="Z126" s="1627" t="str">
        <f>+Z105</f>
        <v>（）</v>
      </c>
      <c r="AA126" s="1627"/>
      <c r="AB126" s="1627"/>
      <c r="AC126" s="1627"/>
      <c r="AD126" s="1627" t="str">
        <f>+AD105</f>
        <v>（R）</v>
      </c>
      <c r="AE126" s="1627"/>
      <c r="AF126" s="1627"/>
      <c r="AG126" s="1627"/>
      <c r="AH126" s="1627" t="str">
        <f>+AH105</f>
        <v>（R）</v>
      </c>
      <c r="AI126" s="1627"/>
      <c r="AJ126" s="1627"/>
      <c r="AK126" s="1627"/>
    </row>
    <row r="127" spans="6:37" s="7" customFormat="1" ht="15" customHeight="1">
      <c r="F127" s="1757"/>
      <c r="G127" s="1758"/>
      <c r="H127" s="1758"/>
      <c r="I127" s="1758"/>
      <c r="J127" s="1759"/>
      <c r="K127" s="1696" t="s">
        <v>1454</v>
      </c>
      <c r="L127" s="1697"/>
      <c r="M127" s="1697"/>
      <c r="N127" s="1698"/>
      <c r="O127" s="1783" t="s">
        <v>183</v>
      </c>
      <c r="P127" s="1784"/>
      <c r="Q127" s="1784"/>
      <c r="R127" s="1784"/>
      <c r="S127" s="1784"/>
      <c r="T127" s="434"/>
      <c r="U127" s="435"/>
      <c r="V127" s="1737">
        <f>+IF(OR(V92=0,V92=""),"",V92/V106)</f>
      </c>
      <c r="W127" s="1738"/>
      <c r="X127" s="1738"/>
      <c r="Y127" s="1739"/>
      <c r="Z127" s="1737">
        <f>+IF(OR(Z92=0,Z92=""),"",Z92/Z106)</f>
      </c>
      <c r="AA127" s="1738"/>
      <c r="AB127" s="1738"/>
      <c r="AC127" s="1739"/>
      <c r="AD127" s="1737">
        <f>+IF(OR(AD92=0,AD92=""),"",AD92/AD106)</f>
      </c>
      <c r="AE127" s="1738"/>
      <c r="AF127" s="1738"/>
      <c r="AG127" s="1739"/>
      <c r="AH127" s="1737">
        <f>+IF(OR(AH92=0,AH92=""),"",AH92/AH106)</f>
      </c>
      <c r="AI127" s="1738"/>
      <c r="AJ127" s="1738"/>
      <c r="AK127" s="1739"/>
    </row>
    <row r="128" spans="6:37" s="7" customFormat="1" ht="15" customHeight="1">
      <c r="F128" s="1757"/>
      <c r="G128" s="1758"/>
      <c r="H128" s="1758"/>
      <c r="I128" s="1758"/>
      <c r="J128" s="1759"/>
      <c r="K128" s="1702"/>
      <c r="L128" s="1703"/>
      <c r="M128" s="1703"/>
      <c r="N128" s="1704"/>
      <c r="O128" s="1783" t="s">
        <v>184</v>
      </c>
      <c r="P128" s="1784"/>
      <c r="Q128" s="1784"/>
      <c r="R128" s="1784"/>
      <c r="S128" s="1784"/>
      <c r="T128" s="434"/>
      <c r="U128" s="435"/>
      <c r="V128" s="1737">
        <f>+IF(OR(V93=0,V93=""),"",V93/V107)</f>
      </c>
      <c r="W128" s="1738"/>
      <c r="X128" s="1738"/>
      <c r="Y128" s="1739"/>
      <c r="Z128" s="1737">
        <f>+IF(OR(Z93=0,Z93=""),"",Z93/Z107)</f>
      </c>
      <c r="AA128" s="1738"/>
      <c r="AB128" s="1738"/>
      <c r="AC128" s="1739"/>
      <c r="AD128" s="1737">
        <f>+IF(OR(AD93=0,AD93=""),"",AD93/AD107)</f>
      </c>
      <c r="AE128" s="1738"/>
      <c r="AF128" s="1738"/>
      <c r="AG128" s="1739"/>
      <c r="AH128" s="1737">
        <f>+IF(OR(AH93=0,AH93=""),"",AH93/AH107)</f>
      </c>
      <c r="AI128" s="1738"/>
      <c r="AJ128" s="1738"/>
      <c r="AK128" s="1739"/>
    </row>
    <row r="129" spans="6:37" s="7" customFormat="1" ht="15" customHeight="1">
      <c r="F129" s="1757"/>
      <c r="G129" s="1758"/>
      <c r="H129" s="1758"/>
      <c r="I129" s="1758"/>
      <c r="J129" s="1759"/>
      <c r="K129" s="1699" t="s">
        <v>1449</v>
      </c>
      <c r="L129" s="1700"/>
      <c r="M129" s="1700"/>
      <c r="N129" s="1701"/>
      <c r="O129" s="1760" t="s">
        <v>186</v>
      </c>
      <c r="P129" s="1761"/>
      <c r="Q129" s="1761"/>
      <c r="R129" s="1761"/>
      <c r="S129" s="1761"/>
      <c r="T129" s="432"/>
      <c r="U129" s="433"/>
      <c r="V129" s="1737">
        <f aca="true" t="shared" si="0" ref="V129:V134">+IF(OR(V95=0,V95=""),"",V95/V109)</f>
      </c>
      <c r="W129" s="1738"/>
      <c r="X129" s="1738"/>
      <c r="Y129" s="1739"/>
      <c r="Z129" s="1737">
        <f aca="true" t="shared" si="1" ref="Z129:Z134">+IF(OR(Z95=0,Z95=""),"",Z95/Z109)</f>
      </c>
      <c r="AA129" s="1738"/>
      <c r="AB129" s="1738"/>
      <c r="AC129" s="1739"/>
      <c r="AD129" s="1737">
        <f aca="true" t="shared" si="2" ref="AD129:AD134">+IF(OR(AD95=0,AD95=""),"",AD95/AD109)</f>
      </c>
      <c r="AE129" s="1738"/>
      <c r="AF129" s="1738"/>
      <c r="AG129" s="1739"/>
      <c r="AH129" s="1737">
        <f aca="true" t="shared" si="3" ref="AH129:AH134">+IF(OR(AH95=0,AH95=""),"",AH95/AH109)</f>
      </c>
      <c r="AI129" s="1738"/>
      <c r="AJ129" s="1738"/>
      <c r="AK129" s="1739"/>
    </row>
    <row r="130" spans="6:37" s="7" customFormat="1" ht="15" customHeight="1">
      <c r="F130" s="1757"/>
      <c r="G130" s="1758"/>
      <c r="H130" s="1758"/>
      <c r="I130" s="1758"/>
      <c r="J130" s="1759"/>
      <c r="K130" s="1699" t="s">
        <v>601</v>
      </c>
      <c r="L130" s="1700"/>
      <c r="M130" s="1700"/>
      <c r="N130" s="1701"/>
      <c r="O130" s="1783" t="s">
        <v>189</v>
      </c>
      <c r="P130" s="1784"/>
      <c r="Q130" s="1784"/>
      <c r="R130" s="1784"/>
      <c r="S130" s="1784"/>
      <c r="T130" s="434"/>
      <c r="U130" s="435"/>
      <c r="V130" s="1737">
        <f t="shared" si="0"/>
      </c>
      <c r="W130" s="1738"/>
      <c r="X130" s="1738"/>
      <c r="Y130" s="1739"/>
      <c r="Z130" s="1737">
        <f t="shared" si="1"/>
      </c>
      <c r="AA130" s="1738"/>
      <c r="AB130" s="1738"/>
      <c r="AC130" s="1739"/>
      <c r="AD130" s="1737">
        <f t="shared" si="2"/>
      </c>
      <c r="AE130" s="1738"/>
      <c r="AF130" s="1738"/>
      <c r="AG130" s="1739"/>
      <c r="AH130" s="1737">
        <f t="shared" si="3"/>
      </c>
      <c r="AI130" s="1738"/>
      <c r="AJ130" s="1738"/>
      <c r="AK130" s="1739"/>
    </row>
    <row r="131" spans="6:37" s="7" customFormat="1" ht="15" customHeight="1">
      <c r="F131" s="1757"/>
      <c r="G131" s="1758"/>
      <c r="H131" s="1758"/>
      <c r="I131" s="1758"/>
      <c r="J131" s="1759"/>
      <c r="K131" s="1786"/>
      <c r="L131" s="1787"/>
      <c r="M131" s="1787"/>
      <c r="N131" s="1788"/>
      <c r="O131" s="1879" t="s">
        <v>360</v>
      </c>
      <c r="P131" s="1880"/>
      <c r="Q131" s="1145" t="str">
        <f>+Q111</f>
        <v>(地拵え)</v>
      </c>
      <c r="R131" s="1146"/>
      <c r="S131" s="1146"/>
      <c r="T131" s="1146"/>
      <c r="U131" s="1147"/>
      <c r="V131" s="1737">
        <f t="shared" si="0"/>
      </c>
      <c r="W131" s="1738"/>
      <c r="X131" s="1738"/>
      <c r="Y131" s="1739"/>
      <c r="Z131" s="1737">
        <f t="shared" si="1"/>
      </c>
      <c r="AA131" s="1738"/>
      <c r="AB131" s="1738"/>
      <c r="AC131" s="1739"/>
      <c r="AD131" s="1737">
        <f t="shared" si="2"/>
      </c>
      <c r="AE131" s="1738"/>
      <c r="AF131" s="1738"/>
      <c r="AG131" s="1739"/>
      <c r="AH131" s="1737">
        <f t="shared" si="3"/>
      </c>
      <c r="AI131" s="1738"/>
      <c r="AJ131" s="1738"/>
      <c r="AK131" s="1739"/>
    </row>
    <row r="132" spans="6:37" s="7" customFormat="1" ht="15" customHeight="1">
      <c r="F132" s="1757"/>
      <c r="G132" s="1758"/>
      <c r="H132" s="1758"/>
      <c r="I132" s="1758"/>
      <c r="J132" s="1759"/>
      <c r="K132" s="1786"/>
      <c r="L132" s="1787"/>
      <c r="M132" s="1787"/>
      <c r="N132" s="1788"/>
      <c r="O132" s="1881"/>
      <c r="P132" s="1882"/>
      <c r="Q132" s="1145" t="str">
        <f>+Q112</f>
        <v>(除間伐)</v>
      </c>
      <c r="R132" s="1146"/>
      <c r="S132" s="1146"/>
      <c r="T132" s="1146"/>
      <c r="U132" s="1147"/>
      <c r="V132" s="1737">
        <f t="shared" si="0"/>
      </c>
      <c r="W132" s="1738"/>
      <c r="X132" s="1738"/>
      <c r="Y132" s="1739"/>
      <c r="Z132" s="1737">
        <f t="shared" si="1"/>
      </c>
      <c r="AA132" s="1738"/>
      <c r="AB132" s="1738"/>
      <c r="AC132" s="1739"/>
      <c r="AD132" s="1737">
        <f t="shared" si="2"/>
      </c>
      <c r="AE132" s="1738"/>
      <c r="AF132" s="1738"/>
      <c r="AG132" s="1739"/>
      <c r="AH132" s="1737">
        <f t="shared" si="3"/>
      </c>
      <c r="AI132" s="1738"/>
      <c r="AJ132" s="1738"/>
      <c r="AK132" s="1739"/>
    </row>
    <row r="133" spans="1:37" s="12" customFormat="1" ht="15" customHeight="1">
      <c r="A133" s="7"/>
      <c r="B133" s="7"/>
      <c r="C133" s="7"/>
      <c r="D133" s="7"/>
      <c r="E133" s="7"/>
      <c r="F133" s="1757"/>
      <c r="G133" s="1758"/>
      <c r="H133" s="1758"/>
      <c r="I133" s="1758"/>
      <c r="J133" s="1759"/>
      <c r="K133" s="1786"/>
      <c r="L133" s="1787"/>
      <c r="M133" s="1787"/>
      <c r="N133" s="1788"/>
      <c r="O133" s="1881"/>
      <c r="P133" s="1882"/>
      <c r="Q133" s="1145" t="str">
        <f>+Q113</f>
        <v>(枝打ち)</v>
      </c>
      <c r="R133" s="1146"/>
      <c r="S133" s="1146"/>
      <c r="T133" s="1146"/>
      <c r="U133" s="1147"/>
      <c r="V133" s="1737">
        <f t="shared" si="0"/>
      </c>
      <c r="W133" s="1738"/>
      <c r="X133" s="1738"/>
      <c r="Y133" s="1739"/>
      <c r="Z133" s="1737">
        <f t="shared" si="1"/>
      </c>
      <c r="AA133" s="1738"/>
      <c r="AB133" s="1738"/>
      <c r="AC133" s="1739"/>
      <c r="AD133" s="1737">
        <f t="shared" si="2"/>
      </c>
      <c r="AE133" s="1738"/>
      <c r="AF133" s="1738"/>
      <c r="AG133" s="1739"/>
      <c r="AH133" s="1737">
        <f t="shared" si="3"/>
      </c>
      <c r="AI133" s="1738"/>
      <c r="AJ133" s="1738"/>
      <c r="AK133" s="1739"/>
    </row>
    <row r="134" spans="1:37" s="12" customFormat="1" ht="15" customHeight="1">
      <c r="A134" s="7"/>
      <c r="B134" s="7"/>
      <c r="C134" s="7"/>
      <c r="D134" s="7"/>
      <c r="E134" s="7"/>
      <c r="F134" s="1757"/>
      <c r="G134" s="1758"/>
      <c r="H134" s="1758"/>
      <c r="I134" s="1758"/>
      <c r="J134" s="1759"/>
      <c r="K134" s="1786"/>
      <c r="L134" s="1787"/>
      <c r="M134" s="1787"/>
      <c r="N134" s="1788"/>
      <c r="O134" s="1883"/>
      <c r="P134" s="1884"/>
      <c r="Q134" s="1145">
        <f>+Q114</f>
      </c>
      <c r="R134" s="1146"/>
      <c r="S134" s="1146"/>
      <c r="T134" s="1146"/>
      <c r="U134" s="1147"/>
      <c r="V134" s="1737">
        <f t="shared" si="0"/>
      </c>
      <c r="W134" s="1738"/>
      <c r="X134" s="1738"/>
      <c r="Y134" s="1739"/>
      <c r="Z134" s="1737">
        <f t="shared" si="1"/>
      </c>
      <c r="AA134" s="1738"/>
      <c r="AB134" s="1738"/>
      <c r="AC134" s="1739"/>
      <c r="AD134" s="1737">
        <f t="shared" si="2"/>
      </c>
      <c r="AE134" s="1738"/>
      <c r="AF134" s="1738"/>
      <c r="AG134" s="1739"/>
      <c r="AH134" s="1737">
        <f t="shared" si="3"/>
      </c>
      <c r="AI134" s="1738"/>
      <c r="AJ134" s="1738"/>
      <c r="AK134" s="1739"/>
    </row>
    <row r="135" spans="1:37" s="12" customFormat="1" ht="15" customHeight="1">
      <c r="A135" s="7"/>
      <c r="B135" s="7"/>
      <c r="C135" s="7"/>
      <c r="D135" s="7"/>
      <c r="E135" s="7"/>
      <c r="F135" s="1760"/>
      <c r="G135" s="1761"/>
      <c r="H135" s="1761"/>
      <c r="I135" s="1761"/>
      <c r="J135" s="1762"/>
      <c r="K135" s="43" t="s">
        <v>1368</v>
      </c>
      <c r="L135" s="94"/>
      <c r="M135" s="94"/>
      <c r="N135" s="94"/>
      <c r="O135" s="94" t="s">
        <v>130</v>
      </c>
      <c r="P135" s="1642" t="str">
        <f>IF(OR('○様式2'!O161="",'○様式2'!O161=0),"",'○様式2'!O161)</f>
        <v>作業路開設</v>
      </c>
      <c r="Q135" s="1642"/>
      <c r="R135" s="1642"/>
      <c r="S135" s="1642"/>
      <c r="T135" s="1642"/>
      <c r="U135" s="46" t="s">
        <v>131</v>
      </c>
      <c r="V135" s="1737">
        <f>+IF(OR(V102=0,V102=""),"",V102/V116)</f>
      </c>
      <c r="W135" s="1738"/>
      <c r="X135" s="1738"/>
      <c r="Y135" s="1739"/>
      <c r="Z135" s="1737">
        <f>+IF(OR(Z102=0,Z102=""),"",Z102/Z116)</f>
      </c>
      <c r="AA135" s="1738"/>
      <c r="AB135" s="1738"/>
      <c r="AC135" s="1739"/>
      <c r="AD135" s="1737">
        <f>+IF(OR(AD102=0,AD102=""),"",AD102/AD116)</f>
      </c>
      <c r="AE135" s="1738"/>
      <c r="AF135" s="1738"/>
      <c r="AG135" s="1739"/>
      <c r="AH135" s="1737">
        <f>+IF(OR(AH102=0,AH102=""),"",AH102/AH116)</f>
      </c>
      <c r="AI135" s="1738"/>
      <c r="AJ135" s="1738"/>
      <c r="AK135" s="1739"/>
    </row>
    <row r="136" spans="1:40" s="12" customFormat="1" ht="15" customHeight="1">
      <c r="A136" s="7"/>
      <c r="B136" s="7"/>
      <c r="C136" s="7"/>
      <c r="D136" s="7"/>
      <c r="E136" s="8"/>
      <c r="F136" s="1763" t="s">
        <v>602</v>
      </c>
      <c r="G136" s="1764"/>
      <c r="H136" s="1764"/>
      <c r="I136" s="1764"/>
      <c r="J136" s="1765"/>
      <c r="K136" s="1800" t="s">
        <v>191</v>
      </c>
      <c r="L136" s="1801"/>
      <c r="M136" s="1801"/>
      <c r="N136" s="1801"/>
      <c r="O136" s="1801"/>
      <c r="P136" s="1801"/>
      <c r="Q136" s="1801"/>
      <c r="R136" s="1801"/>
      <c r="S136" s="1801"/>
      <c r="T136" s="1801"/>
      <c r="U136" s="1802"/>
      <c r="V136" s="1724" t="s">
        <v>958</v>
      </c>
      <c r="W136" s="1724"/>
      <c r="X136" s="1724"/>
      <c r="Y136" s="1724"/>
      <c r="Z136" s="1724" t="s">
        <v>958</v>
      </c>
      <c r="AA136" s="1724"/>
      <c r="AB136" s="1724"/>
      <c r="AC136" s="1724"/>
      <c r="AD136" s="1724" t="s">
        <v>959</v>
      </c>
      <c r="AE136" s="1724"/>
      <c r="AF136" s="1724"/>
      <c r="AG136" s="1724"/>
      <c r="AH136" s="1724" t="s">
        <v>959</v>
      </c>
      <c r="AI136" s="1724"/>
      <c r="AJ136" s="1724"/>
      <c r="AK136" s="1724"/>
      <c r="AL136" s="7"/>
      <c r="AM136" s="7"/>
      <c r="AN136" s="7"/>
    </row>
    <row r="137" spans="1:40" s="12" customFormat="1" ht="15" customHeight="1">
      <c r="A137" s="7"/>
      <c r="B137" s="7"/>
      <c r="C137" s="7"/>
      <c r="D137" s="7"/>
      <c r="E137" s="8"/>
      <c r="F137" s="1766"/>
      <c r="G137" s="1767"/>
      <c r="H137" s="1767"/>
      <c r="I137" s="1767"/>
      <c r="J137" s="1768"/>
      <c r="K137" s="1803"/>
      <c r="L137" s="1804"/>
      <c r="M137" s="1804"/>
      <c r="N137" s="1804"/>
      <c r="O137" s="1804"/>
      <c r="P137" s="1804"/>
      <c r="Q137" s="1804"/>
      <c r="R137" s="1804"/>
      <c r="S137" s="1804"/>
      <c r="T137" s="1804"/>
      <c r="U137" s="1805"/>
      <c r="V137" s="1792" t="s">
        <v>182</v>
      </c>
      <c r="W137" s="1792"/>
      <c r="X137" s="1792"/>
      <c r="Y137" s="1792"/>
      <c r="Z137" s="1792" t="s">
        <v>188</v>
      </c>
      <c r="AA137" s="1792"/>
      <c r="AB137" s="1792"/>
      <c r="AC137" s="1792"/>
      <c r="AD137" s="1792" t="s">
        <v>182</v>
      </c>
      <c r="AE137" s="1792"/>
      <c r="AF137" s="1792"/>
      <c r="AG137" s="1792"/>
      <c r="AH137" s="1792" t="s">
        <v>188</v>
      </c>
      <c r="AI137" s="1792"/>
      <c r="AJ137" s="1792"/>
      <c r="AK137" s="1792"/>
      <c r="AL137" s="7"/>
      <c r="AM137" s="7"/>
      <c r="AN137" s="7"/>
    </row>
    <row r="138" spans="1:40" s="12" customFormat="1" ht="15" customHeight="1">
      <c r="A138" s="7"/>
      <c r="B138" s="7"/>
      <c r="C138" s="7"/>
      <c r="D138" s="7"/>
      <c r="E138" s="8"/>
      <c r="F138" s="1766"/>
      <c r="G138" s="1767"/>
      <c r="H138" s="1767"/>
      <c r="I138" s="1767"/>
      <c r="J138" s="1768"/>
      <c r="K138" s="1806"/>
      <c r="L138" s="1807"/>
      <c r="M138" s="1807"/>
      <c r="N138" s="1807"/>
      <c r="O138" s="1807"/>
      <c r="P138" s="1807"/>
      <c r="Q138" s="1807"/>
      <c r="R138" s="1807"/>
      <c r="S138" s="1807"/>
      <c r="T138" s="1807"/>
      <c r="U138" s="1808"/>
      <c r="V138" s="1695" t="str">
        <f>+V126</f>
        <v>（）</v>
      </c>
      <c r="W138" s="1695"/>
      <c r="X138" s="1695"/>
      <c r="Y138" s="1695"/>
      <c r="Z138" s="1695" t="str">
        <f>+Z126</f>
        <v>（）</v>
      </c>
      <c r="AA138" s="1695"/>
      <c r="AB138" s="1695"/>
      <c r="AC138" s="1695"/>
      <c r="AD138" s="1695" t="str">
        <f>+AD126</f>
        <v>（R）</v>
      </c>
      <c r="AE138" s="1695"/>
      <c r="AF138" s="1695"/>
      <c r="AG138" s="1695"/>
      <c r="AH138" s="1695" t="str">
        <f>+AH126</f>
        <v>（R）</v>
      </c>
      <c r="AI138" s="1695"/>
      <c r="AJ138" s="1695"/>
      <c r="AK138" s="1695"/>
      <c r="AL138" s="7"/>
      <c r="AM138" s="7"/>
      <c r="AN138" s="7"/>
    </row>
    <row r="139" spans="1:40" s="12" customFormat="1" ht="13.5" customHeight="1">
      <c r="A139" s="7"/>
      <c r="B139" s="7"/>
      <c r="C139" s="7"/>
      <c r="D139" s="7"/>
      <c r="E139" s="8"/>
      <c r="F139" s="1766"/>
      <c r="G139" s="1767"/>
      <c r="H139" s="1767"/>
      <c r="I139" s="1767"/>
      <c r="J139" s="1768"/>
      <c r="K139" s="1687" t="s">
        <v>603</v>
      </c>
      <c r="L139" s="1688"/>
      <c r="M139" s="1688"/>
      <c r="N139" s="1688"/>
      <c r="O139" s="1688"/>
      <c r="P139" s="1688"/>
      <c r="Q139" s="1688"/>
      <c r="R139" s="1688"/>
      <c r="S139" s="1688"/>
      <c r="T139" s="1688"/>
      <c r="U139" s="1689"/>
      <c r="V139" s="1681"/>
      <c r="W139" s="1682"/>
      <c r="X139" s="209" t="s">
        <v>818</v>
      </c>
      <c r="Y139" s="210"/>
      <c r="Z139" s="1681"/>
      <c r="AA139" s="1682"/>
      <c r="AB139" s="209" t="s">
        <v>808</v>
      </c>
      <c r="AC139" s="210"/>
      <c r="AD139" s="1693">
        <f>IF('○様式2'!M543="","",'○様式2'!M543)</f>
      </c>
      <c r="AE139" s="1694"/>
      <c r="AF139" s="194" t="s">
        <v>808</v>
      </c>
      <c r="AG139" s="237"/>
      <c r="AH139" s="1693">
        <f>IF('○様式2'!AK543="","",'○様式2'!AK543)</f>
      </c>
      <c r="AI139" s="1694"/>
      <c r="AJ139" s="209" t="s">
        <v>808</v>
      </c>
      <c r="AK139" s="210"/>
      <c r="AL139" s="7"/>
      <c r="AM139" s="7"/>
      <c r="AN139" s="7"/>
    </row>
    <row r="140" spans="1:40" s="12" customFormat="1" ht="13.5" customHeight="1">
      <c r="A140" s="7"/>
      <c r="B140" s="7"/>
      <c r="C140" s="7"/>
      <c r="D140" s="7"/>
      <c r="E140" s="8"/>
      <c r="F140" s="1766"/>
      <c r="G140" s="1767"/>
      <c r="H140" s="1767"/>
      <c r="I140" s="1767"/>
      <c r="J140" s="1768"/>
      <c r="K140" s="1690"/>
      <c r="L140" s="1691"/>
      <c r="M140" s="1691"/>
      <c r="N140" s="1691"/>
      <c r="O140" s="1691"/>
      <c r="P140" s="1691"/>
      <c r="Q140" s="1691"/>
      <c r="R140" s="1691"/>
      <c r="S140" s="1691"/>
      <c r="T140" s="1691"/>
      <c r="U140" s="1692"/>
      <c r="V140" s="1683"/>
      <c r="W140" s="1684"/>
      <c r="X140" s="238" t="s">
        <v>819</v>
      </c>
      <c r="Y140" s="239"/>
      <c r="Z140" s="1683"/>
      <c r="AA140" s="1684"/>
      <c r="AB140" s="238" t="s">
        <v>811</v>
      </c>
      <c r="AC140" s="239"/>
      <c r="AD140" s="1685">
        <f>IF('○様式2'!M544="","",'○様式2'!M544)</f>
      </c>
      <c r="AE140" s="1686"/>
      <c r="AF140" s="240" t="s">
        <v>811</v>
      </c>
      <c r="AG140" s="241"/>
      <c r="AH140" s="1685">
        <f>IF('○様式2'!AK544="","",'○様式2'!AK544)</f>
      </c>
      <c r="AI140" s="1686"/>
      <c r="AJ140" s="238" t="s">
        <v>811</v>
      </c>
      <c r="AK140" s="239"/>
      <c r="AL140" s="7"/>
      <c r="AM140" s="7"/>
      <c r="AN140" s="7"/>
    </row>
    <row r="141" spans="1:40" s="12" customFormat="1" ht="13.5" customHeight="1">
      <c r="A141" s="7"/>
      <c r="B141" s="7"/>
      <c r="C141" s="7"/>
      <c r="D141" s="7"/>
      <c r="E141" s="8"/>
      <c r="F141" s="1766"/>
      <c r="G141" s="1767"/>
      <c r="H141" s="1767"/>
      <c r="I141" s="1767"/>
      <c r="J141" s="1768"/>
      <c r="K141" s="1897" t="s">
        <v>604</v>
      </c>
      <c r="L141" s="1898"/>
      <c r="M141" s="1898"/>
      <c r="N141" s="1898"/>
      <c r="O141" s="1898"/>
      <c r="P141" s="1898"/>
      <c r="Q141" s="1898"/>
      <c r="R141" s="1898"/>
      <c r="S141" s="1898"/>
      <c r="T141" s="1898"/>
      <c r="U141" s="1899"/>
      <c r="V141" s="1681"/>
      <c r="W141" s="1682"/>
      <c r="X141" s="209" t="s">
        <v>818</v>
      </c>
      <c r="Y141" s="210"/>
      <c r="Z141" s="1681"/>
      <c r="AA141" s="1682"/>
      <c r="AB141" s="209" t="s">
        <v>808</v>
      </c>
      <c r="AC141" s="210"/>
      <c r="AD141" s="1693">
        <f>IF('○様式2'!M545="","",'○様式2'!M545)</f>
      </c>
      <c r="AE141" s="1694"/>
      <c r="AF141" s="194" t="s">
        <v>808</v>
      </c>
      <c r="AG141" s="237"/>
      <c r="AH141" s="1693">
        <f>IF('○様式2'!AK545="","",'○様式2'!AK545)</f>
      </c>
      <c r="AI141" s="1694"/>
      <c r="AJ141" s="209" t="s">
        <v>808</v>
      </c>
      <c r="AK141" s="210"/>
      <c r="AL141" s="7"/>
      <c r="AM141" s="7"/>
      <c r="AN141" s="7"/>
    </row>
    <row r="142" spans="1:40" s="12" customFormat="1" ht="13.5" customHeight="1">
      <c r="A142" s="7"/>
      <c r="B142" s="7"/>
      <c r="C142" s="7"/>
      <c r="D142" s="7"/>
      <c r="E142" s="8"/>
      <c r="F142" s="1766"/>
      <c r="G142" s="1767"/>
      <c r="H142" s="1767"/>
      <c r="I142" s="1767"/>
      <c r="J142" s="1768"/>
      <c r="K142" s="1900"/>
      <c r="L142" s="1901"/>
      <c r="M142" s="1901"/>
      <c r="N142" s="1901"/>
      <c r="O142" s="1901"/>
      <c r="P142" s="1901"/>
      <c r="Q142" s="1901"/>
      <c r="R142" s="1901"/>
      <c r="S142" s="1901"/>
      <c r="T142" s="1901"/>
      <c r="U142" s="1902"/>
      <c r="V142" s="1683"/>
      <c r="W142" s="1684"/>
      <c r="X142" s="238" t="s">
        <v>819</v>
      </c>
      <c r="Y142" s="239"/>
      <c r="Z142" s="1683"/>
      <c r="AA142" s="1684"/>
      <c r="AB142" s="238" t="s">
        <v>811</v>
      </c>
      <c r="AC142" s="239"/>
      <c r="AD142" s="1685">
        <f>IF('○様式2'!M546="","",'○様式2'!M546)</f>
      </c>
      <c r="AE142" s="1686"/>
      <c r="AF142" s="240" t="s">
        <v>811</v>
      </c>
      <c r="AG142" s="241"/>
      <c r="AH142" s="1685">
        <f>IF('○様式2'!AK546="","",'○様式2'!AK546)</f>
      </c>
      <c r="AI142" s="1686"/>
      <c r="AJ142" s="238" t="s">
        <v>811</v>
      </c>
      <c r="AK142" s="239"/>
      <c r="AL142" s="7"/>
      <c r="AM142" s="7"/>
      <c r="AN142" s="7"/>
    </row>
    <row r="143" spans="1:40" s="12" customFormat="1" ht="13.5" customHeight="1">
      <c r="A143" s="7"/>
      <c r="B143" s="7"/>
      <c r="C143" s="7"/>
      <c r="D143" s="7"/>
      <c r="E143" s="8"/>
      <c r="F143" s="1766"/>
      <c r="G143" s="1767"/>
      <c r="H143" s="1767"/>
      <c r="I143" s="1767"/>
      <c r="J143" s="1768"/>
      <c r="K143" s="1873" t="s">
        <v>1440</v>
      </c>
      <c r="L143" s="1874"/>
      <c r="M143" s="1874"/>
      <c r="N143" s="1874"/>
      <c r="O143" s="1874"/>
      <c r="P143" s="1874"/>
      <c r="Q143" s="1874"/>
      <c r="R143" s="1874"/>
      <c r="S143" s="1874"/>
      <c r="T143" s="1874"/>
      <c r="U143" s="1875"/>
      <c r="V143" s="1681"/>
      <c r="W143" s="1682"/>
      <c r="X143" s="209" t="s">
        <v>818</v>
      </c>
      <c r="Y143" s="210"/>
      <c r="Z143" s="1681"/>
      <c r="AA143" s="1682"/>
      <c r="AB143" s="209" t="s">
        <v>808</v>
      </c>
      <c r="AC143" s="210"/>
      <c r="AD143" s="1693">
        <f>IF('○様式2'!M551="","",'○様式2'!M551)</f>
      </c>
      <c r="AE143" s="1694"/>
      <c r="AF143" s="194" t="s">
        <v>808</v>
      </c>
      <c r="AG143" s="237"/>
      <c r="AH143" s="1693">
        <f>IF('○様式2'!AK551="","",'○様式2'!AK551)</f>
      </c>
      <c r="AI143" s="1694"/>
      <c r="AJ143" s="209" t="s">
        <v>808</v>
      </c>
      <c r="AK143" s="210"/>
      <c r="AL143" s="7"/>
      <c r="AM143" s="7"/>
      <c r="AN143" s="7"/>
    </row>
    <row r="144" spans="1:40" s="12" customFormat="1" ht="13.5" customHeight="1">
      <c r="A144" s="7"/>
      <c r="B144" s="7"/>
      <c r="C144" s="7"/>
      <c r="D144" s="7"/>
      <c r="E144" s="8"/>
      <c r="F144" s="1766"/>
      <c r="G144" s="1767"/>
      <c r="H144" s="1767"/>
      <c r="I144" s="1767"/>
      <c r="J144" s="1768"/>
      <c r="K144" s="1876"/>
      <c r="L144" s="1877"/>
      <c r="M144" s="1877"/>
      <c r="N144" s="1877"/>
      <c r="O144" s="1877"/>
      <c r="P144" s="1877"/>
      <c r="Q144" s="1877"/>
      <c r="R144" s="1877"/>
      <c r="S144" s="1877"/>
      <c r="T144" s="1877"/>
      <c r="U144" s="1878"/>
      <c r="V144" s="1683"/>
      <c r="W144" s="1684"/>
      <c r="X144" s="238" t="s">
        <v>819</v>
      </c>
      <c r="Y144" s="239"/>
      <c r="Z144" s="1683"/>
      <c r="AA144" s="1684"/>
      <c r="AB144" s="238" t="s">
        <v>811</v>
      </c>
      <c r="AC144" s="239"/>
      <c r="AD144" s="1685">
        <f>IF('○様式2'!M552="","",'○様式2'!M552)</f>
      </c>
      <c r="AE144" s="1686"/>
      <c r="AF144" s="240" t="s">
        <v>811</v>
      </c>
      <c r="AG144" s="241"/>
      <c r="AH144" s="1685">
        <f>IF('○様式2'!AK552="","",'○様式2'!AK552)</f>
      </c>
      <c r="AI144" s="1686"/>
      <c r="AJ144" s="238" t="s">
        <v>811</v>
      </c>
      <c r="AK144" s="239"/>
      <c r="AL144" s="7"/>
      <c r="AM144" s="7"/>
      <c r="AN144" s="7"/>
    </row>
    <row r="145" spans="1:40" s="12" customFormat="1" ht="13.5" customHeight="1">
      <c r="A145" s="7"/>
      <c r="B145" s="7"/>
      <c r="C145" s="7"/>
      <c r="D145" s="7"/>
      <c r="E145" s="8"/>
      <c r="F145" s="1766"/>
      <c r="G145" s="1767"/>
      <c r="H145" s="1767"/>
      <c r="I145" s="1767"/>
      <c r="J145" s="1768"/>
      <c r="K145" s="1873" t="s">
        <v>1441</v>
      </c>
      <c r="L145" s="1874"/>
      <c r="M145" s="1874"/>
      <c r="N145" s="1874"/>
      <c r="O145" s="1874"/>
      <c r="P145" s="1874"/>
      <c r="Q145" s="1874"/>
      <c r="R145" s="1874"/>
      <c r="S145" s="1874"/>
      <c r="T145" s="1874"/>
      <c r="U145" s="1875"/>
      <c r="V145" s="1681"/>
      <c r="W145" s="1682"/>
      <c r="X145" s="209" t="s">
        <v>818</v>
      </c>
      <c r="Y145" s="210"/>
      <c r="Z145" s="1681"/>
      <c r="AA145" s="1682"/>
      <c r="AB145" s="209" t="s">
        <v>808</v>
      </c>
      <c r="AC145" s="210"/>
      <c r="AD145" s="1693">
        <f>IF('○様式2'!M553="","",'○様式2'!M553)</f>
      </c>
      <c r="AE145" s="1694"/>
      <c r="AF145" s="194" t="s">
        <v>808</v>
      </c>
      <c r="AG145" s="237"/>
      <c r="AH145" s="1693">
        <f>IF('○様式2'!AK553="","",'○様式2'!AK553)</f>
      </c>
      <c r="AI145" s="1694"/>
      <c r="AJ145" s="209" t="s">
        <v>808</v>
      </c>
      <c r="AK145" s="210"/>
      <c r="AL145" s="7"/>
      <c r="AM145" s="7"/>
      <c r="AN145" s="7"/>
    </row>
    <row r="146" spans="1:40" s="12" customFormat="1" ht="13.5" customHeight="1">
      <c r="A146" s="7"/>
      <c r="B146" s="7"/>
      <c r="C146" s="7"/>
      <c r="D146" s="7"/>
      <c r="E146" s="8"/>
      <c r="F146" s="1766"/>
      <c r="G146" s="1767"/>
      <c r="H146" s="1767"/>
      <c r="I146" s="1767"/>
      <c r="J146" s="1768"/>
      <c r="K146" s="1876"/>
      <c r="L146" s="1877"/>
      <c r="M146" s="1877"/>
      <c r="N146" s="1877"/>
      <c r="O146" s="1877"/>
      <c r="P146" s="1877"/>
      <c r="Q146" s="1877"/>
      <c r="R146" s="1877"/>
      <c r="S146" s="1877"/>
      <c r="T146" s="1877"/>
      <c r="U146" s="1878"/>
      <c r="V146" s="1683"/>
      <c r="W146" s="1684"/>
      <c r="X146" s="238" t="s">
        <v>819</v>
      </c>
      <c r="Y146" s="239"/>
      <c r="Z146" s="1683"/>
      <c r="AA146" s="1684"/>
      <c r="AB146" s="238" t="s">
        <v>811</v>
      </c>
      <c r="AC146" s="239"/>
      <c r="AD146" s="1685">
        <f>IF('○様式2'!M554="","",'○様式2'!M554)</f>
      </c>
      <c r="AE146" s="1686"/>
      <c r="AF146" s="240" t="s">
        <v>811</v>
      </c>
      <c r="AG146" s="241"/>
      <c r="AH146" s="1685">
        <f>IF('○様式2'!AK554="","",'○様式2'!AK554)</f>
      </c>
      <c r="AI146" s="1686"/>
      <c r="AJ146" s="238" t="s">
        <v>811</v>
      </c>
      <c r="AK146" s="239"/>
      <c r="AL146" s="7"/>
      <c r="AM146" s="7"/>
      <c r="AN146" s="7"/>
    </row>
    <row r="147" spans="1:40" s="12" customFormat="1" ht="13.5" customHeight="1">
      <c r="A147" s="7"/>
      <c r="B147" s="7"/>
      <c r="C147" s="7"/>
      <c r="D147" s="7"/>
      <c r="E147" s="8"/>
      <c r="F147" s="1766"/>
      <c r="G147" s="1767"/>
      <c r="H147" s="1767"/>
      <c r="I147" s="1767"/>
      <c r="J147" s="1768"/>
      <c r="K147" s="1687" t="s">
        <v>266</v>
      </c>
      <c r="L147" s="1688"/>
      <c r="M147" s="1688"/>
      <c r="N147" s="1688"/>
      <c r="O147" s="1688"/>
      <c r="P147" s="1688"/>
      <c r="Q147" s="1688"/>
      <c r="R147" s="1688"/>
      <c r="S147" s="1688"/>
      <c r="T147" s="1688"/>
      <c r="U147" s="1689"/>
      <c r="V147" s="1681"/>
      <c r="W147" s="1682"/>
      <c r="X147" s="209" t="s">
        <v>818</v>
      </c>
      <c r="Y147" s="210"/>
      <c r="Z147" s="1681"/>
      <c r="AA147" s="1682"/>
      <c r="AB147" s="209" t="s">
        <v>808</v>
      </c>
      <c r="AC147" s="210"/>
      <c r="AD147" s="1693">
        <f>IF('○様式2'!M555="","",'○様式2'!M555)</f>
      </c>
      <c r="AE147" s="1694"/>
      <c r="AF147" s="194" t="s">
        <v>808</v>
      </c>
      <c r="AG147" s="237"/>
      <c r="AH147" s="1693">
        <f>IF('○様式2'!AK555="","",'○様式2'!AK555)</f>
      </c>
      <c r="AI147" s="1694"/>
      <c r="AJ147" s="209" t="s">
        <v>808</v>
      </c>
      <c r="AK147" s="210"/>
      <c r="AL147" s="7"/>
      <c r="AM147" s="7"/>
      <c r="AN147" s="7"/>
    </row>
    <row r="148" spans="1:40" s="12" customFormat="1" ht="13.5" customHeight="1">
      <c r="A148" s="7"/>
      <c r="B148" s="7"/>
      <c r="C148" s="7"/>
      <c r="D148" s="7"/>
      <c r="E148" s="8"/>
      <c r="F148" s="1766"/>
      <c r="G148" s="1767"/>
      <c r="H148" s="1767"/>
      <c r="I148" s="1767"/>
      <c r="J148" s="1768"/>
      <c r="K148" s="1690"/>
      <c r="L148" s="1691"/>
      <c r="M148" s="1691"/>
      <c r="N148" s="1691"/>
      <c r="O148" s="1691"/>
      <c r="P148" s="1691"/>
      <c r="Q148" s="1691"/>
      <c r="R148" s="1691"/>
      <c r="S148" s="1691"/>
      <c r="T148" s="1691"/>
      <c r="U148" s="1692"/>
      <c r="V148" s="1683"/>
      <c r="W148" s="1684"/>
      <c r="X148" s="238" t="s">
        <v>819</v>
      </c>
      <c r="Y148" s="239"/>
      <c r="Z148" s="1683"/>
      <c r="AA148" s="1684"/>
      <c r="AB148" s="238" t="s">
        <v>811</v>
      </c>
      <c r="AC148" s="239"/>
      <c r="AD148" s="1685">
        <f>IF('○様式2'!M556="","",'○様式2'!M556)</f>
      </c>
      <c r="AE148" s="1686"/>
      <c r="AF148" s="240" t="s">
        <v>811</v>
      </c>
      <c r="AG148" s="241"/>
      <c r="AH148" s="1685">
        <f>IF('○様式2'!AK556="","",'○様式2'!AK556)</f>
      </c>
      <c r="AI148" s="1686"/>
      <c r="AJ148" s="238" t="s">
        <v>811</v>
      </c>
      <c r="AK148" s="239"/>
      <c r="AL148" s="7"/>
      <c r="AM148" s="7"/>
      <c r="AN148" s="7"/>
    </row>
    <row r="149" spans="1:40" s="12" customFormat="1" ht="13.5" customHeight="1">
      <c r="A149" s="7"/>
      <c r="B149" s="7"/>
      <c r="C149" s="7"/>
      <c r="D149" s="7"/>
      <c r="E149" s="8"/>
      <c r="F149" s="1766"/>
      <c r="G149" s="1767"/>
      <c r="H149" s="1767"/>
      <c r="I149" s="1767"/>
      <c r="J149" s="1768"/>
      <c r="K149" s="1687" t="s">
        <v>1166</v>
      </c>
      <c r="L149" s="1688"/>
      <c r="M149" s="1688"/>
      <c r="N149" s="1688"/>
      <c r="O149" s="1688"/>
      <c r="P149" s="1688"/>
      <c r="Q149" s="1688"/>
      <c r="R149" s="1688"/>
      <c r="S149" s="1688"/>
      <c r="T149" s="1688"/>
      <c r="U149" s="1689"/>
      <c r="V149" s="1681"/>
      <c r="W149" s="1682"/>
      <c r="X149" s="209" t="s">
        <v>818</v>
      </c>
      <c r="Y149" s="210"/>
      <c r="Z149" s="1681"/>
      <c r="AA149" s="1682"/>
      <c r="AB149" s="209" t="s">
        <v>808</v>
      </c>
      <c r="AC149" s="210"/>
      <c r="AD149" s="1693">
        <f>IF('○様式2'!M557="","",'○様式2'!M557)</f>
      </c>
      <c r="AE149" s="1694"/>
      <c r="AF149" s="194" t="s">
        <v>808</v>
      </c>
      <c r="AG149" s="237"/>
      <c r="AH149" s="1693">
        <f>IF('○様式2'!AK557="","",'○様式2'!AK557)</f>
      </c>
      <c r="AI149" s="1694"/>
      <c r="AJ149" s="209" t="s">
        <v>808</v>
      </c>
      <c r="AK149" s="210"/>
      <c r="AL149" s="7"/>
      <c r="AM149" s="7"/>
      <c r="AN149" s="7"/>
    </row>
    <row r="150" spans="1:40" s="12" customFormat="1" ht="13.5" customHeight="1">
      <c r="A150" s="7"/>
      <c r="B150" s="7"/>
      <c r="C150" s="7"/>
      <c r="D150" s="7"/>
      <c r="E150" s="8"/>
      <c r="F150" s="1766"/>
      <c r="G150" s="1767"/>
      <c r="H150" s="1767"/>
      <c r="I150" s="1767"/>
      <c r="J150" s="1768"/>
      <c r="K150" s="1690"/>
      <c r="L150" s="1691"/>
      <c r="M150" s="1691"/>
      <c r="N150" s="1691"/>
      <c r="O150" s="1691"/>
      <c r="P150" s="1691"/>
      <c r="Q150" s="1691"/>
      <c r="R150" s="1691"/>
      <c r="S150" s="1691"/>
      <c r="T150" s="1691"/>
      <c r="U150" s="1692"/>
      <c r="V150" s="1683"/>
      <c r="W150" s="1684"/>
      <c r="X150" s="238" t="s">
        <v>819</v>
      </c>
      <c r="Y150" s="239"/>
      <c r="Z150" s="1683"/>
      <c r="AA150" s="1684"/>
      <c r="AB150" s="238" t="s">
        <v>811</v>
      </c>
      <c r="AC150" s="239"/>
      <c r="AD150" s="1685">
        <f>IF('○様式2'!M558="","",'○様式2'!M558)</f>
      </c>
      <c r="AE150" s="1686"/>
      <c r="AF150" s="240" t="s">
        <v>811</v>
      </c>
      <c r="AG150" s="241"/>
      <c r="AH150" s="1685">
        <f>IF('○様式2'!AK558="","",'○様式2'!AK558)</f>
      </c>
      <c r="AI150" s="1686"/>
      <c r="AJ150" s="238" t="s">
        <v>811</v>
      </c>
      <c r="AK150" s="239"/>
      <c r="AL150" s="7"/>
      <c r="AM150" s="7"/>
      <c r="AN150" s="7"/>
    </row>
    <row r="151" spans="1:40" s="12" customFormat="1" ht="13.5" customHeight="1">
      <c r="A151" s="7"/>
      <c r="B151" s="7"/>
      <c r="C151" s="7"/>
      <c r="D151" s="7"/>
      <c r="E151" s="8"/>
      <c r="F151" s="1766"/>
      <c r="G151" s="1767"/>
      <c r="H151" s="1767"/>
      <c r="I151" s="1767"/>
      <c r="J151" s="1768"/>
      <c r="K151" s="1687" t="s">
        <v>267</v>
      </c>
      <c r="L151" s="1688"/>
      <c r="M151" s="1688"/>
      <c r="N151" s="1688"/>
      <c r="O151" s="1688"/>
      <c r="P151" s="1688"/>
      <c r="Q151" s="1688"/>
      <c r="R151" s="1688"/>
      <c r="S151" s="1688"/>
      <c r="T151" s="1688"/>
      <c r="U151" s="1689"/>
      <c r="V151" s="1681"/>
      <c r="W151" s="1682"/>
      <c r="X151" s="209" t="s">
        <v>818</v>
      </c>
      <c r="Y151" s="210"/>
      <c r="Z151" s="1681"/>
      <c r="AA151" s="1682"/>
      <c r="AB151" s="209" t="s">
        <v>808</v>
      </c>
      <c r="AC151" s="210"/>
      <c r="AD151" s="1693">
        <f>IF('○様式2'!M559="","",'○様式2'!M559)</f>
      </c>
      <c r="AE151" s="1694"/>
      <c r="AF151" s="194" t="s">
        <v>808</v>
      </c>
      <c r="AG151" s="237"/>
      <c r="AH151" s="1693">
        <f>IF('○様式2'!AK559="","",'○様式2'!AK559)</f>
      </c>
      <c r="AI151" s="1694"/>
      <c r="AJ151" s="209" t="s">
        <v>808</v>
      </c>
      <c r="AK151" s="210"/>
      <c r="AL151" s="7"/>
      <c r="AM151" s="7"/>
      <c r="AN151" s="7"/>
    </row>
    <row r="152" spans="1:40" s="12" customFormat="1" ht="13.5" customHeight="1">
      <c r="A152" s="7"/>
      <c r="B152" s="7"/>
      <c r="C152" s="7"/>
      <c r="D152" s="7"/>
      <c r="E152" s="8"/>
      <c r="F152" s="1766"/>
      <c r="G152" s="1767"/>
      <c r="H152" s="1767"/>
      <c r="I152" s="1767"/>
      <c r="J152" s="1768"/>
      <c r="K152" s="1690"/>
      <c r="L152" s="1691"/>
      <c r="M152" s="1691"/>
      <c r="N152" s="1691"/>
      <c r="O152" s="1691"/>
      <c r="P152" s="1691"/>
      <c r="Q152" s="1691"/>
      <c r="R152" s="1691"/>
      <c r="S152" s="1691"/>
      <c r="T152" s="1691"/>
      <c r="U152" s="1692"/>
      <c r="V152" s="1683"/>
      <c r="W152" s="1684"/>
      <c r="X152" s="238" t="s">
        <v>819</v>
      </c>
      <c r="Y152" s="239"/>
      <c r="Z152" s="1683"/>
      <c r="AA152" s="1684"/>
      <c r="AB152" s="238" t="s">
        <v>811</v>
      </c>
      <c r="AC152" s="239"/>
      <c r="AD152" s="1685">
        <f>IF('○様式2'!M560="","",'○様式2'!M560)</f>
      </c>
      <c r="AE152" s="1686"/>
      <c r="AF152" s="240" t="s">
        <v>811</v>
      </c>
      <c r="AG152" s="241"/>
      <c r="AH152" s="1685">
        <f>IF('○様式2'!AK560="","",'○様式2'!AK560)</f>
      </c>
      <c r="AI152" s="1686"/>
      <c r="AJ152" s="238" t="s">
        <v>811</v>
      </c>
      <c r="AK152" s="239"/>
      <c r="AL152" s="7"/>
      <c r="AM152" s="7"/>
      <c r="AN152" s="7"/>
    </row>
    <row r="153" spans="1:40" s="12" customFormat="1" ht="13.5" customHeight="1">
      <c r="A153" s="7"/>
      <c r="B153" s="7"/>
      <c r="C153" s="7"/>
      <c r="D153" s="7"/>
      <c r="E153" s="8"/>
      <c r="F153" s="1766"/>
      <c r="G153" s="1767"/>
      <c r="H153" s="1767"/>
      <c r="I153" s="1767"/>
      <c r="J153" s="1768"/>
      <c r="K153" s="1687" t="s">
        <v>268</v>
      </c>
      <c r="L153" s="1688"/>
      <c r="M153" s="1688"/>
      <c r="N153" s="1688"/>
      <c r="O153" s="1688"/>
      <c r="P153" s="1688"/>
      <c r="Q153" s="1688"/>
      <c r="R153" s="1688"/>
      <c r="S153" s="1688"/>
      <c r="T153" s="1688"/>
      <c r="U153" s="1689"/>
      <c r="V153" s="1681"/>
      <c r="W153" s="1682"/>
      <c r="X153" s="209" t="s">
        <v>818</v>
      </c>
      <c r="Y153" s="210"/>
      <c r="Z153" s="1681"/>
      <c r="AA153" s="1682"/>
      <c r="AB153" s="209" t="s">
        <v>808</v>
      </c>
      <c r="AC153" s="210"/>
      <c r="AD153" s="1693">
        <f>IF('○様式2'!M561="","",'○様式2'!M561)</f>
      </c>
      <c r="AE153" s="1694"/>
      <c r="AF153" s="194" t="s">
        <v>808</v>
      </c>
      <c r="AG153" s="237"/>
      <c r="AH153" s="1693">
        <f>IF('○様式2'!AK561="","",'○様式2'!AK561)</f>
      </c>
      <c r="AI153" s="1694"/>
      <c r="AJ153" s="209" t="s">
        <v>808</v>
      </c>
      <c r="AK153" s="210"/>
      <c r="AL153" s="7"/>
      <c r="AM153" s="7"/>
      <c r="AN153" s="7"/>
    </row>
    <row r="154" spans="1:40" s="12" customFormat="1" ht="13.5" customHeight="1">
      <c r="A154" s="7"/>
      <c r="B154" s="7"/>
      <c r="C154" s="7"/>
      <c r="D154" s="7"/>
      <c r="E154" s="8"/>
      <c r="F154" s="1766"/>
      <c r="G154" s="1767"/>
      <c r="H154" s="1767"/>
      <c r="I154" s="1767"/>
      <c r="J154" s="1768"/>
      <c r="K154" s="1690"/>
      <c r="L154" s="1691"/>
      <c r="M154" s="1691"/>
      <c r="N154" s="1691"/>
      <c r="O154" s="1691"/>
      <c r="P154" s="1691"/>
      <c r="Q154" s="1691"/>
      <c r="R154" s="1691"/>
      <c r="S154" s="1691"/>
      <c r="T154" s="1691"/>
      <c r="U154" s="1692"/>
      <c r="V154" s="1683"/>
      <c r="W154" s="1684"/>
      <c r="X154" s="238" t="s">
        <v>819</v>
      </c>
      <c r="Y154" s="239"/>
      <c r="Z154" s="1683"/>
      <c r="AA154" s="1684"/>
      <c r="AB154" s="238" t="s">
        <v>811</v>
      </c>
      <c r="AC154" s="239"/>
      <c r="AD154" s="1685">
        <f>IF('○様式2'!M562="","",'○様式2'!M562)</f>
      </c>
      <c r="AE154" s="1686"/>
      <c r="AF154" s="240" t="s">
        <v>811</v>
      </c>
      <c r="AG154" s="241"/>
      <c r="AH154" s="1685">
        <f>IF('○様式2'!AK562="","",'○様式2'!AK562)</f>
      </c>
      <c r="AI154" s="1686"/>
      <c r="AJ154" s="238" t="s">
        <v>811</v>
      </c>
      <c r="AK154" s="239"/>
      <c r="AL154" s="7"/>
      <c r="AM154" s="7"/>
      <c r="AN154" s="7"/>
    </row>
    <row r="155" spans="1:40" s="12" customFormat="1" ht="13.5" customHeight="1">
      <c r="A155" s="7"/>
      <c r="B155" s="7"/>
      <c r="C155" s="7"/>
      <c r="D155" s="7"/>
      <c r="E155" s="8"/>
      <c r="F155" s="1766"/>
      <c r="G155" s="1767"/>
      <c r="H155" s="1767"/>
      <c r="I155" s="1767"/>
      <c r="J155" s="1768"/>
      <c r="K155" s="1687" t="s">
        <v>1442</v>
      </c>
      <c r="L155" s="1688"/>
      <c r="M155" s="1688"/>
      <c r="N155" s="1688"/>
      <c r="O155" s="1688"/>
      <c r="P155" s="1688"/>
      <c r="Q155" s="1688"/>
      <c r="R155" s="1688"/>
      <c r="S155" s="1688"/>
      <c r="T155" s="1688"/>
      <c r="U155" s="1689"/>
      <c r="V155" s="1681"/>
      <c r="W155" s="1682"/>
      <c r="X155" s="209" t="s">
        <v>818</v>
      </c>
      <c r="Y155" s="210"/>
      <c r="Z155" s="1681"/>
      <c r="AA155" s="1682"/>
      <c r="AB155" s="209" t="s">
        <v>808</v>
      </c>
      <c r="AC155" s="210"/>
      <c r="AD155" s="1693">
        <f>IF('○様式2'!M563="","",'○様式2'!M563)</f>
      </c>
      <c r="AE155" s="1694"/>
      <c r="AF155" s="194" t="s">
        <v>808</v>
      </c>
      <c r="AG155" s="237"/>
      <c r="AH155" s="1693">
        <f>IF('○様式2'!AK563="","",'○様式2'!AK563)</f>
      </c>
      <c r="AI155" s="1694"/>
      <c r="AJ155" s="209" t="s">
        <v>808</v>
      </c>
      <c r="AK155" s="210"/>
      <c r="AL155" s="7"/>
      <c r="AM155" s="7"/>
      <c r="AN155" s="7"/>
    </row>
    <row r="156" spans="1:40" s="12" customFormat="1" ht="13.5" customHeight="1">
      <c r="A156" s="7"/>
      <c r="B156" s="7"/>
      <c r="C156" s="7"/>
      <c r="D156" s="7"/>
      <c r="E156" s="8"/>
      <c r="F156" s="1766"/>
      <c r="G156" s="1767"/>
      <c r="H156" s="1767"/>
      <c r="I156" s="1767"/>
      <c r="J156" s="1768"/>
      <c r="K156" s="1690"/>
      <c r="L156" s="1691"/>
      <c r="M156" s="1691"/>
      <c r="N156" s="1691"/>
      <c r="O156" s="1691"/>
      <c r="P156" s="1691"/>
      <c r="Q156" s="1691"/>
      <c r="R156" s="1691"/>
      <c r="S156" s="1691"/>
      <c r="T156" s="1691"/>
      <c r="U156" s="1692"/>
      <c r="V156" s="1683"/>
      <c r="W156" s="1684"/>
      <c r="X156" s="238" t="s">
        <v>819</v>
      </c>
      <c r="Y156" s="239"/>
      <c r="Z156" s="1683"/>
      <c r="AA156" s="1684"/>
      <c r="AB156" s="238" t="s">
        <v>811</v>
      </c>
      <c r="AC156" s="239"/>
      <c r="AD156" s="1685">
        <f>IF('○様式2'!M564="","",'○様式2'!M564)</f>
      </c>
      <c r="AE156" s="1686"/>
      <c r="AF156" s="240" t="s">
        <v>811</v>
      </c>
      <c r="AG156" s="241"/>
      <c r="AH156" s="1685">
        <f>IF('○様式2'!AK564="","",'○様式2'!AK564)</f>
      </c>
      <c r="AI156" s="1686"/>
      <c r="AJ156" s="238" t="s">
        <v>811</v>
      </c>
      <c r="AK156" s="239"/>
      <c r="AL156" s="7"/>
      <c r="AM156" s="7"/>
      <c r="AN156" s="7"/>
    </row>
    <row r="157" spans="1:40" s="12" customFormat="1" ht="13.5" customHeight="1">
      <c r="A157" s="7"/>
      <c r="B157" s="7"/>
      <c r="C157" s="7"/>
      <c r="D157" s="7"/>
      <c r="E157" s="8"/>
      <c r="F157" s="1766"/>
      <c r="G157" s="1767"/>
      <c r="H157" s="1767"/>
      <c r="I157" s="1767"/>
      <c r="J157" s="1768"/>
      <c r="K157" s="1687" t="s">
        <v>1443</v>
      </c>
      <c r="L157" s="1688"/>
      <c r="M157" s="1688"/>
      <c r="N157" s="1688"/>
      <c r="O157" s="1688"/>
      <c r="P157" s="1688"/>
      <c r="Q157" s="1688"/>
      <c r="R157" s="1688"/>
      <c r="S157" s="1688"/>
      <c r="T157" s="1688"/>
      <c r="U157" s="1689"/>
      <c r="V157" s="1681"/>
      <c r="W157" s="1682"/>
      <c r="X157" s="209" t="s">
        <v>818</v>
      </c>
      <c r="Y157" s="210"/>
      <c r="Z157" s="1681"/>
      <c r="AA157" s="1682"/>
      <c r="AB157" s="209" t="s">
        <v>808</v>
      </c>
      <c r="AC157" s="210"/>
      <c r="AD157" s="1693">
        <f>IF('○様式2'!M565="","",'○様式2'!M565)</f>
      </c>
      <c r="AE157" s="1694"/>
      <c r="AF157" s="194" t="s">
        <v>808</v>
      </c>
      <c r="AG157" s="237"/>
      <c r="AH157" s="1693">
        <f>IF('○様式2'!AK565="","",'○様式2'!AK565)</f>
      </c>
      <c r="AI157" s="1694"/>
      <c r="AJ157" s="209" t="s">
        <v>808</v>
      </c>
      <c r="AK157" s="210"/>
      <c r="AL157" s="7"/>
      <c r="AM157" s="7"/>
      <c r="AN157" s="7"/>
    </row>
    <row r="158" spans="1:40" s="12" customFormat="1" ht="13.5" customHeight="1">
      <c r="A158" s="7"/>
      <c r="B158" s="7"/>
      <c r="C158" s="7"/>
      <c r="D158" s="7"/>
      <c r="E158" s="8"/>
      <c r="F158" s="1766"/>
      <c r="G158" s="1767"/>
      <c r="H158" s="1767"/>
      <c r="I158" s="1767"/>
      <c r="J158" s="1768"/>
      <c r="K158" s="1690"/>
      <c r="L158" s="1691"/>
      <c r="M158" s="1691"/>
      <c r="N158" s="1691"/>
      <c r="O158" s="1691"/>
      <c r="P158" s="1691"/>
      <c r="Q158" s="1691"/>
      <c r="R158" s="1691"/>
      <c r="S158" s="1691"/>
      <c r="T158" s="1691"/>
      <c r="U158" s="1692"/>
      <c r="V158" s="1683"/>
      <c r="W158" s="1684"/>
      <c r="X158" s="238" t="s">
        <v>819</v>
      </c>
      <c r="Y158" s="239"/>
      <c r="Z158" s="1683"/>
      <c r="AA158" s="1684"/>
      <c r="AB158" s="238" t="s">
        <v>811</v>
      </c>
      <c r="AC158" s="239"/>
      <c r="AD158" s="1685">
        <f>IF('○様式2'!M566="","",'○様式2'!M566)</f>
      </c>
      <c r="AE158" s="1686"/>
      <c r="AF158" s="240" t="s">
        <v>811</v>
      </c>
      <c r="AG158" s="241"/>
      <c r="AH158" s="1685">
        <f>IF('○様式2'!AK566="","",'○様式2'!AK566)</f>
      </c>
      <c r="AI158" s="1686"/>
      <c r="AJ158" s="238" t="s">
        <v>811</v>
      </c>
      <c r="AK158" s="239"/>
      <c r="AL158" s="7"/>
      <c r="AM158" s="7"/>
      <c r="AN158" s="7"/>
    </row>
    <row r="159" spans="1:40" s="12" customFormat="1" ht="13.5" customHeight="1">
      <c r="A159" s="7"/>
      <c r="B159" s="7"/>
      <c r="C159" s="7"/>
      <c r="D159" s="7"/>
      <c r="E159" s="8"/>
      <c r="F159" s="1766"/>
      <c r="G159" s="1767"/>
      <c r="H159" s="1767"/>
      <c r="I159" s="1767"/>
      <c r="J159" s="1768"/>
      <c r="K159" s="1687" t="s">
        <v>269</v>
      </c>
      <c r="L159" s="1688"/>
      <c r="M159" s="1688"/>
      <c r="N159" s="1688"/>
      <c r="O159" s="1688"/>
      <c r="P159" s="1688"/>
      <c r="Q159" s="1688"/>
      <c r="R159" s="1688"/>
      <c r="S159" s="1688"/>
      <c r="T159" s="1688"/>
      <c r="U159" s="1689"/>
      <c r="V159" s="1681"/>
      <c r="W159" s="1682"/>
      <c r="X159" s="209" t="s">
        <v>818</v>
      </c>
      <c r="Y159" s="210"/>
      <c r="Z159" s="1681"/>
      <c r="AA159" s="1682"/>
      <c r="AB159" s="209" t="s">
        <v>808</v>
      </c>
      <c r="AC159" s="210"/>
      <c r="AD159" s="1693">
        <f>IF('○様式2'!M567="","",'○様式2'!M567)</f>
      </c>
      <c r="AE159" s="1694"/>
      <c r="AF159" s="194" t="s">
        <v>808</v>
      </c>
      <c r="AG159" s="237"/>
      <c r="AH159" s="1693">
        <f>IF('○様式2'!AK567="","",'○様式2'!AK567)</f>
      </c>
      <c r="AI159" s="1694"/>
      <c r="AJ159" s="209" t="s">
        <v>808</v>
      </c>
      <c r="AK159" s="210"/>
      <c r="AL159" s="7"/>
      <c r="AM159" s="7"/>
      <c r="AN159" s="7"/>
    </row>
    <row r="160" spans="1:40" s="12" customFormat="1" ht="13.5" customHeight="1">
      <c r="A160" s="7"/>
      <c r="B160" s="7"/>
      <c r="C160" s="7"/>
      <c r="D160" s="7"/>
      <c r="E160" s="8"/>
      <c r="F160" s="1766"/>
      <c r="G160" s="1767"/>
      <c r="H160" s="1767"/>
      <c r="I160" s="1767"/>
      <c r="J160" s="1768"/>
      <c r="K160" s="1690"/>
      <c r="L160" s="1691"/>
      <c r="M160" s="1691"/>
      <c r="N160" s="1691"/>
      <c r="O160" s="1691"/>
      <c r="P160" s="1691"/>
      <c r="Q160" s="1691"/>
      <c r="R160" s="1691"/>
      <c r="S160" s="1691"/>
      <c r="T160" s="1691"/>
      <c r="U160" s="1692"/>
      <c r="V160" s="1683"/>
      <c r="W160" s="1684"/>
      <c r="X160" s="238" t="s">
        <v>819</v>
      </c>
      <c r="Y160" s="239"/>
      <c r="Z160" s="1683"/>
      <c r="AA160" s="1684"/>
      <c r="AB160" s="238" t="s">
        <v>811</v>
      </c>
      <c r="AC160" s="239"/>
      <c r="AD160" s="1685">
        <f>IF('○様式2'!M568="","",'○様式2'!M568)</f>
      </c>
      <c r="AE160" s="1686"/>
      <c r="AF160" s="240" t="s">
        <v>811</v>
      </c>
      <c r="AG160" s="241"/>
      <c r="AH160" s="1685">
        <f>IF('○様式2'!AK568="","",'○様式2'!AK568)</f>
      </c>
      <c r="AI160" s="1686"/>
      <c r="AJ160" s="238" t="s">
        <v>811</v>
      </c>
      <c r="AK160" s="239"/>
      <c r="AL160" s="7"/>
      <c r="AM160" s="7"/>
      <c r="AN160" s="7"/>
    </row>
    <row r="161" spans="1:40" s="12" customFormat="1" ht="13.5" customHeight="1">
      <c r="A161" s="7"/>
      <c r="B161" s="7"/>
      <c r="C161" s="7"/>
      <c r="D161" s="7"/>
      <c r="E161" s="8"/>
      <c r="F161" s="1766"/>
      <c r="G161" s="1767"/>
      <c r="H161" s="1767"/>
      <c r="I161" s="1767"/>
      <c r="J161" s="1768"/>
      <c r="K161" s="1687" t="s">
        <v>270</v>
      </c>
      <c r="L161" s="1688"/>
      <c r="M161" s="1688"/>
      <c r="N161" s="1688"/>
      <c r="O161" s="1688"/>
      <c r="P161" s="1688"/>
      <c r="Q161" s="1688"/>
      <c r="R161" s="1688"/>
      <c r="S161" s="1688"/>
      <c r="T161" s="1688"/>
      <c r="U161" s="1689"/>
      <c r="V161" s="1681"/>
      <c r="W161" s="1682"/>
      <c r="X161" s="209" t="s">
        <v>818</v>
      </c>
      <c r="Y161" s="210"/>
      <c r="Z161" s="1681"/>
      <c r="AA161" s="1682"/>
      <c r="AB161" s="209" t="s">
        <v>808</v>
      </c>
      <c r="AC161" s="210"/>
      <c r="AD161" s="1693">
        <f>IF('○様式2'!M569="","",'○様式2'!M569)</f>
      </c>
      <c r="AE161" s="1694"/>
      <c r="AF161" s="194" t="s">
        <v>808</v>
      </c>
      <c r="AG161" s="237"/>
      <c r="AH161" s="1693">
        <f>IF('○様式2'!AK569="","",'○様式2'!AK569)</f>
      </c>
      <c r="AI161" s="1694"/>
      <c r="AJ161" s="209" t="s">
        <v>808</v>
      </c>
      <c r="AK161" s="210"/>
      <c r="AL161" s="7"/>
      <c r="AM161" s="7"/>
      <c r="AN161" s="7"/>
    </row>
    <row r="162" spans="1:40" s="12" customFormat="1" ht="13.5" customHeight="1">
      <c r="A162" s="7"/>
      <c r="B162" s="7"/>
      <c r="C162" s="7"/>
      <c r="D162" s="7"/>
      <c r="E162" s="8"/>
      <c r="F162" s="1766"/>
      <c r="G162" s="1767"/>
      <c r="H162" s="1767"/>
      <c r="I162" s="1767"/>
      <c r="J162" s="1768"/>
      <c r="K162" s="1690"/>
      <c r="L162" s="1691"/>
      <c r="M162" s="1691"/>
      <c r="N162" s="1691"/>
      <c r="O162" s="1691"/>
      <c r="P162" s="1691"/>
      <c r="Q162" s="1691"/>
      <c r="R162" s="1691"/>
      <c r="S162" s="1691"/>
      <c r="T162" s="1691"/>
      <c r="U162" s="1692"/>
      <c r="V162" s="1683"/>
      <c r="W162" s="1684"/>
      <c r="X162" s="238" t="s">
        <v>819</v>
      </c>
      <c r="Y162" s="239"/>
      <c r="Z162" s="1683"/>
      <c r="AA162" s="1684"/>
      <c r="AB162" s="238" t="s">
        <v>811</v>
      </c>
      <c r="AC162" s="239"/>
      <c r="AD162" s="1685">
        <f>IF('○様式2'!M570="","",'○様式2'!M570)</f>
      </c>
      <c r="AE162" s="1686"/>
      <c r="AF162" s="240" t="s">
        <v>811</v>
      </c>
      <c r="AG162" s="241"/>
      <c r="AH162" s="1685">
        <f>IF('○様式2'!AK570="","",'○様式2'!AK570)</f>
      </c>
      <c r="AI162" s="1686"/>
      <c r="AJ162" s="238" t="s">
        <v>811</v>
      </c>
      <c r="AK162" s="239"/>
      <c r="AL162" s="7"/>
      <c r="AM162" s="7"/>
      <c r="AN162" s="7"/>
    </row>
    <row r="163" spans="1:40" s="12" customFormat="1" ht="13.5" customHeight="1">
      <c r="A163" s="7"/>
      <c r="B163" s="7"/>
      <c r="C163" s="7"/>
      <c r="D163" s="7"/>
      <c r="E163" s="8"/>
      <c r="F163" s="1766"/>
      <c r="G163" s="1767"/>
      <c r="H163" s="1767"/>
      <c r="I163" s="1767"/>
      <c r="J163" s="1768"/>
      <c r="K163" s="1675" t="s">
        <v>1444</v>
      </c>
      <c r="L163" s="1676"/>
      <c r="M163" s="1676"/>
      <c r="N163" s="1676"/>
      <c r="O163" s="1676"/>
      <c r="P163" s="1676"/>
      <c r="Q163" s="1676"/>
      <c r="R163" s="1676"/>
      <c r="S163" s="1676"/>
      <c r="T163" s="1676"/>
      <c r="U163" s="1677"/>
      <c r="V163" s="1681"/>
      <c r="W163" s="1682"/>
      <c r="X163" s="209" t="s">
        <v>818</v>
      </c>
      <c r="Y163" s="210"/>
      <c r="Z163" s="1681"/>
      <c r="AA163" s="1682"/>
      <c r="AB163" s="209" t="s">
        <v>808</v>
      </c>
      <c r="AC163" s="210"/>
      <c r="AD163" s="1218">
        <f>IF('○様式2'!M567="","",'○様式2'!M567)</f>
      </c>
      <c r="AE163" s="1219"/>
      <c r="AF163" s="194" t="s">
        <v>808</v>
      </c>
      <c r="AG163" s="237"/>
      <c r="AH163" s="1218">
        <f>IF('○様式2'!AK567="","",'○様式2'!AK567)</f>
      </c>
      <c r="AI163" s="1219"/>
      <c r="AJ163" s="209" t="s">
        <v>808</v>
      </c>
      <c r="AK163" s="210"/>
      <c r="AL163" s="7"/>
      <c r="AM163" s="7"/>
      <c r="AN163" s="7"/>
    </row>
    <row r="164" spans="1:40" s="12" customFormat="1" ht="13.5" customHeight="1">
      <c r="A164" s="7"/>
      <c r="B164" s="7"/>
      <c r="C164" s="7"/>
      <c r="D164" s="7"/>
      <c r="E164" s="8"/>
      <c r="F164" s="1766"/>
      <c r="G164" s="1767"/>
      <c r="H164" s="1767"/>
      <c r="I164" s="1767"/>
      <c r="J164" s="1768"/>
      <c r="K164" s="1678"/>
      <c r="L164" s="1679"/>
      <c r="M164" s="1679"/>
      <c r="N164" s="1679"/>
      <c r="O164" s="1679"/>
      <c r="P164" s="1679"/>
      <c r="Q164" s="1679"/>
      <c r="R164" s="1679"/>
      <c r="S164" s="1679"/>
      <c r="T164" s="1679"/>
      <c r="U164" s="1680"/>
      <c r="V164" s="1683"/>
      <c r="W164" s="1684"/>
      <c r="X164" s="238" t="s">
        <v>819</v>
      </c>
      <c r="Y164" s="239"/>
      <c r="Z164" s="1683"/>
      <c r="AA164" s="1684"/>
      <c r="AB164" s="238" t="s">
        <v>811</v>
      </c>
      <c r="AC164" s="239"/>
      <c r="AD164" s="1220">
        <f>IF('○様式2'!M568="","",'○様式2'!M568)</f>
      </c>
      <c r="AE164" s="1221"/>
      <c r="AF164" s="240" t="s">
        <v>811</v>
      </c>
      <c r="AG164" s="241"/>
      <c r="AH164" s="1685">
        <f>IF('○様式2'!AK568="","",'○様式2'!AK568)</f>
      </c>
      <c r="AI164" s="1686"/>
      <c r="AJ164" s="238" t="s">
        <v>811</v>
      </c>
      <c r="AK164" s="239"/>
      <c r="AL164" s="7"/>
      <c r="AM164" s="7"/>
      <c r="AN164" s="7"/>
    </row>
    <row r="165" spans="1:40" s="12" customFormat="1" ht="13.5" customHeight="1">
      <c r="A165" s="7"/>
      <c r="B165" s="7"/>
      <c r="C165" s="7"/>
      <c r="D165" s="7"/>
      <c r="E165" s="8"/>
      <c r="F165" s="1766"/>
      <c r="G165" s="1767"/>
      <c r="H165" s="1767"/>
      <c r="I165" s="1767"/>
      <c r="J165" s="1768"/>
      <c r="K165" s="1675" t="s">
        <v>1445</v>
      </c>
      <c r="L165" s="1676"/>
      <c r="M165" s="1676"/>
      <c r="N165" s="1676"/>
      <c r="O165" s="1676"/>
      <c r="P165" s="1676"/>
      <c r="Q165" s="1676"/>
      <c r="R165" s="1676"/>
      <c r="S165" s="1676"/>
      <c r="T165" s="1676"/>
      <c r="U165" s="1677"/>
      <c r="V165" s="1681"/>
      <c r="W165" s="1682"/>
      <c r="X165" s="209" t="s">
        <v>818</v>
      </c>
      <c r="Y165" s="210"/>
      <c r="Z165" s="1681"/>
      <c r="AA165" s="1682"/>
      <c r="AB165" s="209" t="s">
        <v>808</v>
      </c>
      <c r="AC165" s="210"/>
      <c r="AD165" s="1218">
        <f>IF('○様式2'!M569="","",'○様式2'!M569)</f>
      </c>
      <c r="AE165" s="1219"/>
      <c r="AF165" s="194" t="s">
        <v>808</v>
      </c>
      <c r="AG165" s="237"/>
      <c r="AH165" s="1218">
        <f>IF('○様式2'!AK569="","",'○様式2'!AK569)</f>
      </c>
      <c r="AI165" s="1219"/>
      <c r="AJ165" s="209" t="s">
        <v>808</v>
      </c>
      <c r="AK165" s="210"/>
      <c r="AL165" s="7"/>
      <c r="AM165" s="7"/>
      <c r="AN165" s="7"/>
    </row>
    <row r="166" spans="1:40" s="12" customFormat="1" ht="13.5" customHeight="1">
      <c r="A166" s="7"/>
      <c r="B166" s="7"/>
      <c r="C166" s="7"/>
      <c r="D166" s="7"/>
      <c r="E166" s="8"/>
      <c r="F166" s="1766"/>
      <c r="G166" s="1767"/>
      <c r="H166" s="1767"/>
      <c r="I166" s="1767"/>
      <c r="J166" s="1768"/>
      <c r="K166" s="1678"/>
      <c r="L166" s="1679"/>
      <c r="M166" s="1679"/>
      <c r="N166" s="1679"/>
      <c r="O166" s="1679"/>
      <c r="P166" s="1679"/>
      <c r="Q166" s="1679"/>
      <c r="R166" s="1679"/>
      <c r="S166" s="1679"/>
      <c r="T166" s="1679"/>
      <c r="U166" s="1680"/>
      <c r="V166" s="1683"/>
      <c r="W166" s="1684"/>
      <c r="X166" s="238" t="s">
        <v>819</v>
      </c>
      <c r="Y166" s="239"/>
      <c r="Z166" s="1683"/>
      <c r="AA166" s="1684"/>
      <c r="AB166" s="238" t="s">
        <v>811</v>
      </c>
      <c r="AC166" s="239"/>
      <c r="AD166" s="1220">
        <f>IF('○様式2'!M570="","",'○様式2'!M570)</f>
      </c>
      <c r="AE166" s="1221"/>
      <c r="AF166" s="240" t="s">
        <v>811</v>
      </c>
      <c r="AG166" s="241"/>
      <c r="AH166" s="1685">
        <f>IF('○様式2'!AK570="","",'○様式2'!AK570)</f>
      </c>
      <c r="AI166" s="1686"/>
      <c r="AJ166" s="238" t="s">
        <v>811</v>
      </c>
      <c r="AK166" s="239"/>
      <c r="AL166" s="7"/>
      <c r="AM166" s="7"/>
      <c r="AN166" s="7"/>
    </row>
    <row r="167" spans="1:40" s="12" customFormat="1" ht="13.5" customHeight="1">
      <c r="A167" s="7"/>
      <c r="B167" s="7"/>
      <c r="C167" s="7"/>
      <c r="D167" s="7"/>
      <c r="E167" s="8"/>
      <c r="F167" s="1766"/>
      <c r="G167" s="1767"/>
      <c r="H167" s="1767"/>
      <c r="I167" s="1767"/>
      <c r="J167" s="1768"/>
      <c r="K167" s="1687" t="s">
        <v>128</v>
      </c>
      <c r="L167" s="1688"/>
      <c r="M167" s="1688"/>
      <c r="N167" s="1688"/>
      <c r="O167" s="1688"/>
      <c r="P167" s="1688"/>
      <c r="Q167" s="1688"/>
      <c r="R167" s="1688"/>
      <c r="S167" s="1688"/>
      <c r="T167" s="1688"/>
      <c r="U167" s="1689"/>
      <c r="V167" s="1681"/>
      <c r="W167" s="1682"/>
      <c r="X167" s="209" t="s">
        <v>818</v>
      </c>
      <c r="Y167" s="210"/>
      <c r="Z167" s="1681"/>
      <c r="AA167" s="1682"/>
      <c r="AB167" s="209" t="s">
        <v>808</v>
      </c>
      <c r="AC167" s="210"/>
      <c r="AD167" s="1218">
        <f>IF('○様式2'!M569="","",'○様式2'!M569)</f>
      </c>
      <c r="AE167" s="1219"/>
      <c r="AF167" s="194" t="s">
        <v>808</v>
      </c>
      <c r="AG167" s="237"/>
      <c r="AH167" s="1218">
        <f>IF('○様式2'!AK569="","",'○様式2'!AK569)</f>
      </c>
      <c r="AI167" s="1219"/>
      <c r="AJ167" s="209" t="s">
        <v>808</v>
      </c>
      <c r="AK167" s="210"/>
      <c r="AL167" s="7"/>
      <c r="AM167" s="7"/>
      <c r="AN167" s="7"/>
    </row>
    <row r="168" spans="1:40" s="12" customFormat="1" ht="13.5" customHeight="1">
      <c r="A168" s="7"/>
      <c r="B168" s="7"/>
      <c r="C168" s="7"/>
      <c r="D168" s="7"/>
      <c r="E168" s="8"/>
      <c r="F168" s="1766"/>
      <c r="G168" s="1767"/>
      <c r="H168" s="1767"/>
      <c r="I168" s="1767"/>
      <c r="J168" s="1768"/>
      <c r="K168" s="1690"/>
      <c r="L168" s="1691"/>
      <c r="M168" s="1691"/>
      <c r="N168" s="1691"/>
      <c r="O168" s="1691"/>
      <c r="P168" s="1691"/>
      <c r="Q168" s="1691"/>
      <c r="R168" s="1691"/>
      <c r="S168" s="1691"/>
      <c r="T168" s="1691"/>
      <c r="U168" s="1692"/>
      <c r="V168" s="1683"/>
      <c r="W168" s="1684"/>
      <c r="X168" s="238" t="s">
        <v>819</v>
      </c>
      <c r="Y168" s="239"/>
      <c r="Z168" s="1683"/>
      <c r="AA168" s="1684"/>
      <c r="AB168" s="238" t="s">
        <v>811</v>
      </c>
      <c r="AC168" s="239"/>
      <c r="AD168" s="1220">
        <f>IF('○様式2'!M570="","",'○様式2'!M570)</f>
      </c>
      <c r="AE168" s="1221"/>
      <c r="AF168" s="240" t="s">
        <v>811</v>
      </c>
      <c r="AG168" s="241"/>
      <c r="AH168" s="1685">
        <f>IF('○様式2'!AK570="","",'○様式2'!AK570)</f>
      </c>
      <c r="AI168" s="1686"/>
      <c r="AJ168" s="238" t="s">
        <v>811</v>
      </c>
      <c r="AK168" s="239"/>
      <c r="AL168" s="7"/>
      <c r="AM168" s="7"/>
      <c r="AN168" s="7"/>
    </row>
    <row r="169" spans="1:40" s="12" customFormat="1" ht="13.5" customHeight="1">
      <c r="A169" s="7"/>
      <c r="B169" s="7"/>
      <c r="C169" s="7"/>
      <c r="D169" s="7"/>
      <c r="E169" s="8"/>
      <c r="F169" s="1766"/>
      <c r="G169" s="1767"/>
      <c r="H169" s="1767"/>
      <c r="I169" s="1767"/>
      <c r="J169" s="1768"/>
      <c r="K169" s="1891" t="s">
        <v>831</v>
      </c>
      <c r="L169" s="1892"/>
      <c r="M169" s="1892"/>
      <c r="N169" s="1892"/>
      <c r="O169" s="1892"/>
      <c r="P169" s="1892"/>
      <c r="Q169" s="1892"/>
      <c r="R169" s="1892"/>
      <c r="S169" s="1892"/>
      <c r="T169" s="1892"/>
      <c r="U169" s="1893"/>
      <c r="V169" s="1218">
        <f>+IF(SUM(V139,V143,V145,V147,V149,V151,V153,V155,V163,V141)=0,"",SUM(V139,V143,V145,V147,V149,V151,V153,V155,V163,V141))</f>
      </c>
      <c r="W169" s="1219"/>
      <c r="X169" s="194" t="s">
        <v>818</v>
      </c>
      <c r="Y169" s="237"/>
      <c r="Z169" s="1218">
        <f>+IF(SUM(Z139,Z143,Z145,Z147,Z149,Z151,Z153,Z155,Z163,Z141)=0,"",SUM(Z139,Z143,Z145,Z147,Z149,Z151,Z153,Z155,Z163,Z141))</f>
      </c>
      <c r="AA169" s="1219"/>
      <c r="AB169" s="194" t="s">
        <v>808</v>
      </c>
      <c r="AC169" s="237"/>
      <c r="AD169" s="1693">
        <f>+IF(SUM(AD139,AD143,AD145,AD147,AD149,AD151,AD153,AD155,AD163,AD141)=0,"",SUM(AD139,AD143,AD145,AD147,AD149,AD151,AD153,AD155,AD163,AD141))</f>
      </c>
      <c r="AE169" s="1694"/>
      <c r="AF169" s="194" t="s">
        <v>808</v>
      </c>
      <c r="AG169" s="237"/>
      <c r="AH169" s="1871">
        <f>+IF(SUM(AH139,AH141,AH143,AH145,AH147,AH149,AH151,AH153,AH155,AH163,AH167)=0,"",SUM(AH139,AH141,AH143,AH145,AH147,AH149,AH151,AH153,AH155,AH163,AH167))</f>
      </c>
      <c r="AI169" s="1872"/>
      <c r="AJ169" s="194" t="s">
        <v>808</v>
      </c>
      <c r="AK169" s="237"/>
      <c r="AL169" s="7"/>
      <c r="AM169" s="7"/>
      <c r="AN169" s="7"/>
    </row>
    <row r="170" spans="1:40" s="12" customFormat="1" ht="13.5" customHeight="1">
      <c r="A170" s="7"/>
      <c r="B170" s="7"/>
      <c r="C170" s="7"/>
      <c r="D170" s="7"/>
      <c r="E170" s="8"/>
      <c r="F170" s="1769"/>
      <c r="G170" s="1770"/>
      <c r="H170" s="1770"/>
      <c r="I170" s="1770"/>
      <c r="J170" s="1771"/>
      <c r="K170" s="1894"/>
      <c r="L170" s="1895"/>
      <c r="M170" s="1895"/>
      <c r="N170" s="1895"/>
      <c r="O170" s="1895"/>
      <c r="P170" s="1895"/>
      <c r="Q170" s="1895"/>
      <c r="R170" s="1895"/>
      <c r="S170" s="1895"/>
      <c r="T170" s="1895"/>
      <c r="U170" s="1896"/>
      <c r="V170" s="1220">
        <f>+IF(SUM(V140,V144,V146,V148,V150,V152,V154,V156,V164,V142)=0,"",SUM(V140,V144,V146,V148,V150,V152,V154,V156,V164,V142))</f>
      </c>
      <c r="W170" s="1221"/>
      <c r="X170" s="242" t="s">
        <v>819</v>
      </c>
      <c r="Y170" s="243"/>
      <c r="Z170" s="1220">
        <f>+IF(SUM(Z140,Z144,Z146,Z148,Z150,Z152,Z154,Z156,Z164,Z142)=0,"",SUM(Z140,Z144,Z146,Z148,Z150,Z152,Z154,Z156,Z164,Z142))</f>
      </c>
      <c r="AA170" s="1221"/>
      <c r="AB170" s="242" t="s">
        <v>811</v>
      </c>
      <c r="AC170" s="243"/>
      <c r="AD170" s="1685">
        <f>+IF(SUM(AD140,AD144,AD146,AD148,AD150,AD152,AD154,AD156,AD164,AD142)=0,"",SUM(AD140,AD144,AD146,AD148,AD150,AD152,AD154,AD156,AD164,AD142))</f>
      </c>
      <c r="AE170" s="1686"/>
      <c r="AF170" s="242" t="s">
        <v>811</v>
      </c>
      <c r="AG170" s="243"/>
      <c r="AH170" s="1685">
        <f>+IF(SUM(AH140,AH142,AH144,AH146,AH148,AH150,AH152,AH154,AH156,AH164,AH168)=0,"",SUM(AH140,AH142,AH144,AH146,AH148,AH150,AH152,AH154,AH156,AH164,AH168))</f>
      </c>
      <c r="AI170" s="1686"/>
      <c r="AJ170" s="242" t="s">
        <v>811</v>
      </c>
      <c r="AK170" s="243"/>
      <c r="AL170" s="7"/>
      <c r="AM170" s="7"/>
      <c r="AN170" s="7"/>
    </row>
    <row r="171" spans="1:40" s="12" customFormat="1" ht="15" customHeight="1">
      <c r="A171" s="7"/>
      <c r="B171" s="7"/>
      <c r="C171" s="7"/>
      <c r="D171" s="7"/>
      <c r="E171" s="8"/>
      <c r="F171" s="186" t="s">
        <v>852</v>
      </c>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7"/>
      <c r="AN171" s="7"/>
    </row>
    <row r="172" spans="1:40" s="12" customFormat="1" ht="15" customHeight="1">
      <c r="A172" s="7"/>
      <c r="B172" s="7"/>
      <c r="C172" s="7"/>
      <c r="D172" s="7"/>
      <c r="E172" s="8"/>
      <c r="F172" s="186"/>
      <c r="G172" s="187"/>
      <c r="H172" s="187"/>
      <c r="I172" s="187"/>
      <c r="J172" s="187"/>
      <c r="K172" s="187"/>
      <c r="L172" s="411"/>
      <c r="M172" s="411"/>
      <c r="N172" s="411"/>
      <c r="O172" s="411"/>
      <c r="P172" s="411"/>
      <c r="Q172" s="411"/>
      <c r="R172" s="411"/>
      <c r="S172" s="412"/>
      <c r="T172" s="412"/>
      <c r="U172" s="412"/>
      <c r="V172" s="412"/>
      <c r="W172" s="412"/>
      <c r="X172" s="419"/>
      <c r="Y172" s="419"/>
      <c r="Z172" s="419"/>
      <c r="AA172" s="419"/>
      <c r="AB172" s="419"/>
      <c r="AC172" s="419"/>
      <c r="AD172" s="419"/>
      <c r="AE172" s="419"/>
      <c r="AF172" s="419"/>
      <c r="AG172" s="419"/>
      <c r="AH172" s="419"/>
      <c r="AI172" s="419"/>
      <c r="AJ172" s="419"/>
      <c r="AK172" s="419"/>
      <c r="AL172" s="7"/>
      <c r="AM172" s="7"/>
      <c r="AN172" s="7"/>
    </row>
    <row r="173" spans="1:40" s="12" customFormat="1" ht="15" customHeight="1">
      <c r="A173" s="7"/>
      <c r="B173" s="7"/>
      <c r="C173" s="7"/>
      <c r="D173" s="7"/>
      <c r="E173" s="8"/>
      <c r="F173" s="186"/>
      <c r="G173" s="187"/>
      <c r="H173" s="187"/>
      <c r="I173" s="187"/>
      <c r="J173" s="187"/>
      <c r="K173" s="187"/>
      <c r="L173" s="411"/>
      <c r="M173" s="411"/>
      <c r="N173" s="411"/>
      <c r="O173" s="411"/>
      <c r="P173" s="411"/>
      <c r="Q173" s="411"/>
      <c r="R173" s="411"/>
      <c r="S173" s="412"/>
      <c r="T173" s="412"/>
      <c r="U173" s="412"/>
      <c r="V173" s="412"/>
      <c r="W173" s="412"/>
      <c r="X173" s="419"/>
      <c r="Y173" s="419"/>
      <c r="Z173" s="419"/>
      <c r="AA173" s="419"/>
      <c r="AB173" s="419"/>
      <c r="AC173" s="419"/>
      <c r="AD173" s="419"/>
      <c r="AE173" s="419"/>
      <c r="AF173" s="419"/>
      <c r="AG173" s="419"/>
      <c r="AH173" s="419"/>
      <c r="AI173" s="419"/>
      <c r="AJ173" s="419"/>
      <c r="AK173" s="419"/>
      <c r="AL173" s="7"/>
      <c r="AM173" s="7"/>
      <c r="AN173" s="7"/>
    </row>
    <row r="174" spans="2:37" s="76" customFormat="1" ht="15" customHeight="1">
      <c r="B174" s="368" t="s">
        <v>605</v>
      </c>
      <c r="E174" s="80"/>
      <c r="F174" s="421"/>
      <c r="G174" s="421"/>
      <c r="H174" s="421"/>
      <c r="I174" s="421"/>
      <c r="J174" s="421"/>
      <c r="K174" s="421"/>
      <c r="L174" s="421"/>
      <c r="M174" s="421"/>
      <c r="N174" s="421"/>
      <c r="O174" s="421"/>
      <c r="P174" s="421"/>
      <c r="Q174" s="421"/>
      <c r="R174" s="421"/>
      <c r="S174" s="422"/>
      <c r="T174" s="422"/>
      <c r="U174" s="422"/>
      <c r="V174" s="422"/>
      <c r="W174" s="422"/>
      <c r="X174" s="423"/>
      <c r="Y174" s="423"/>
      <c r="Z174" s="423"/>
      <c r="AA174" s="423"/>
      <c r="AB174" s="423"/>
      <c r="AC174" s="423"/>
      <c r="AD174" s="423"/>
      <c r="AE174" s="423"/>
      <c r="AF174" s="423"/>
      <c r="AG174" s="423"/>
      <c r="AH174" s="423"/>
      <c r="AI174" s="423"/>
      <c r="AJ174" s="423"/>
      <c r="AK174" s="423"/>
    </row>
    <row r="175" spans="5:37" s="7" customFormat="1" ht="7.5" customHeight="1">
      <c r="E175" s="8"/>
      <c r="F175" s="411"/>
      <c r="G175" s="411"/>
      <c r="H175" s="411"/>
      <c r="I175" s="411"/>
      <c r="J175" s="411"/>
      <c r="K175" s="411"/>
      <c r="L175" s="411"/>
      <c r="M175" s="411"/>
      <c r="N175" s="411"/>
      <c r="O175" s="411"/>
      <c r="P175" s="411"/>
      <c r="Q175" s="411"/>
      <c r="R175" s="411"/>
      <c r="S175" s="412"/>
      <c r="T175" s="412"/>
      <c r="U175" s="412"/>
      <c r="V175" s="412"/>
      <c r="W175" s="412"/>
      <c r="X175" s="419"/>
      <c r="Y175" s="419"/>
      <c r="Z175" s="419"/>
      <c r="AA175" s="419"/>
      <c r="AB175" s="419"/>
      <c r="AC175" s="419"/>
      <c r="AD175" s="419"/>
      <c r="AE175" s="419"/>
      <c r="AF175" s="419"/>
      <c r="AG175" s="419"/>
      <c r="AH175" s="419"/>
      <c r="AI175" s="419"/>
      <c r="AJ175" s="419"/>
      <c r="AK175" s="419"/>
    </row>
    <row r="176" spans="6:37" s="7" customFormat="1" ht="15" customHeight="1">
      <c r="F176" s="1777" t="s">
        <v>960</v>
      </c>
      <c r="G176" s="1778"/>
      <c r="H176" s="1778"/>
      <c r="I176" s="1778"/>
      <c r="J176" s="1778"/>
      <c r="K176" s="1778"/>
      <c r="L176" s="1778"/>
      <c r="M176" s="1778"/>
      <c r="N176" s="1778"/>
      <c r="O176" s="1778"/>
      <c r="P176" s="1778"/>
      <c r="Q176" s="1778"/>
      <c r="R176" s="1778"/>
      <c r="S176" s="1778"/>
      <c r="T176" s="1778"/>
      <c r="U176" s="1779"/>
      <c r="V176" s="1724" t="s">
        <v>958</v>
      </c>
      <c r="W176" s="1724"/>
      <c r="X176" s="1724"/>
      <c r="Y176" s="1724"/>
      <c r="Z176" s="1724" t="s">
        <v>958</v>
      </c>
      <c r="AA176" s="1724"/>
      <c r="AB176" s="1724"/>
      <c r="AC176" s="1724"/>
      <c r="AD176" s="1724" t="s">
        <v>959</v>
      </c>
      <c r="AE176" s="1724"/>
      <c r="AF176" s="1724"/>
      <c r="AG176" s="1724"/>
      <c r="AH176" s="1724" t="s">
        <v>959</v>
      </c>
      <c r="AI176" s="1724"/>
      <c r="AJ176" s="1724"/>
      <c r="AK176" s="1724"/>
    </row>
    <row r="177" spans="6:37" s="7" customFormat="1" ht="15" customHeight="1">
      <c r="F177" s="1780"/>
      <c r="G177" s="1781"/>
      <c r="H177" s="1781"/>
      <c r="I177" s="1781"/>
      <c r="J177" s="1781"/>
      <c r="K177" s="1781"/>
      <c r="L177" s="1781"/>
      <c r="M177" s="1781"/>
      <c r="N177" s="1781"/>
      <c r="O177" s="1781"/>
      <c r="P177" s="1781"/>
      <c r="Q177" s="1781"/>
      <c r="R177" s="1781"/>
      <c r="S177" s="1781"/>
      <c r="T177" s="1781"/>
      <c r="U177" s="1782"/>
      <c r="V177" s="1792" t="s">
        <v>182</v>
      </c>
      <c r="W177" s="1792"/>
      <c r="X177" s="1792"/>
      <c r="Y177" s="1792"/>
      <c r="Z177" s="1792" t="s">
        <v>188</v>
      </c>
      <c r="AA177" s="1792"/>
      <c r="AB177" s="1792"/>
      <c r="AC177" s="1792"/>
      <c r="AD177" s="1792" t="s">
        <v>182</v>
      </c>
      <c r="AE177" s="1792"/>
      <c r="AF177" s="1792"/>
      <c r="AG177" s="1792"/>
      <c r="AH177" s="1792" t="s">
        <v>188</v>
      </c>
      <c r="AI177" s="1792"/>
      <c r="AJ177" s="1792"/>
      <c r="AK177" s="1792"/>
    </row>
    <row r="178" spans="6:37" s="7" customFormat="1" ht="15" customHeight="1">
      <c r="F178" s="1780"/>
      <c r="G178" s="1781"/>
      <c r="H178" s="1781"/>
      <c r="I178" s="1781"/>
      <c r="J178" s="1781"/>
      <c r="K178" s="1781"/>
      <c r="L178" s="1781"/>
      <c r="M178" s="1781"/>
      <c r="N178" s="1781"/>
      <c r="O178" s="1781"/>
      <c r="P178" s="1781"/>
      <c r="Q178" s="1781"/>
      <c r="R178" s="1781"/>
      <c r="S178" s="1781"/>
      <c r="T178" s="1781"/>
      <c r="U178" s="1782"/>
      <c r="V178" s="1695" t="str">
        <f>+V138</f>
        <v>（）</v>
      </c>
      <c r="W178" s="1695"/>
      <c r="X178" s="1695"/>
      <c r="Y178" s="1695"/>
      <c r="Z178" s="1695" t="str">
        <f>+Z138</f>
        <v>（）</v>
      </c>
      <c r="AA178" s="1695"/>
      <c r="AB178" s="1695"/>
      <c r="AC178" s="1695"/>
      <c r="AD178" s="1695" t="str">
        <f>+AD138</f>
        <v>（R）</v>
      </c>
      <c r="AE178" s="1695"/>
      <c r="AF178" s="1695"/>
      <c r="AG178" s="1695"/>
      <c r="AH178" s="1695" t="str">
        <f>+AH138</f>
        <v>（R）</v>
      </c>
      <c r="AI178" s="1695"/>
      <c r="AJ178" s="1695"/>
      <c r="AK178" s="1695"/>
    </row>
    <row r="179" spans="6:37" s="7" customFormat="1" ht="22.5" customHeight="1">
      <c r="F179" s="1668" t="s">
        <v>606</v>
      </c>
      <c r="G179" s="1669"/>
      <c r="H179" s="1669"/>
      <c r="I179" s="1669"/>
      <c r="J179" s="1669"/>
      <c r="K179" s="1669"/>
      <c r="L179" s="1669"/>
      <c r="M179" s="1669"/>
      <c r="N179" s="1669"/>
      <c r="O179" s="1669"/>
      <c r="P179" s="1669"/>
      <c r="Q179" s="1669"/>
      <c r="R179" s="1669"/>
      <c r="S179" s="1669"/>
      <c r="T179" s="1669"/>
      <c r="U179" s="1670"/>
      <c r="V179" s="1671"/>
      <c r="W179" s="1671"/>
      <c r="X179" s="1671"/>
      <c r="Y179" s="1671"/>
      <c r="Z179" s="1671"/>
      <c r="AA179" s="1671"/>
      <c r="AB179" s="1671"/>
      <c r="AC179" s="1671"/>
      <c r="AD179" s="1672">
        <f>IF('○様式2'!M594="","",'○様式2'!M594)</f>
      </c>
      <c r="AE179" s="1673"/>
      <c r="AF179" s="1673"/>
      <c r="AG179" s="1674"/>
      <c r="AH179" s="1672">
        <f>+IF('○様式2'!AK594="","",'○様式2'!AK594)</f>
      </c>
      <c r="AI179" s="1673"/>
      <c r="AJ179" s="1673"/>
      <c r="AK179" s="1674"/>
    </row>
    <row r="180" spans="6:37" s="7" customFormat="1" ht="22.5" customHeight="1">
      <c r="F180" s="1668" t="s">
        <v>607</v>
      </c>
      <c r="G180" s="1669"/>
      <c r="H180" s="1669"/>
      <c r="I180" s="1669"/>
      <c r="J180" s="1669"/>
      <c r="K180" s="1669"/>
      <c r="L180" s="1669"/>
      <c r="M180" s="1669"/>
      <c r="N180" s="1669"/>
      <c r="O180" s="1669"/>
      <c r="P180" s="1669"/>
      <c r="Q180" s="1669"/>
      <c r="R180" s="1669"/>
      <c r="S180" s="1669"/>
      <c r="T180" s="1669"/>
      <c r="U180" s="1670"/>
      <c r="V180" s="1671"/>
      <c r="W180" s="1671"/>
      <c r="X180" s="1671"/>
      <c r="Y180" s="1671"/>
      <c r="Z180" s="1671"/>
      <c r="AA180" s="1671"/>
      <c r="AB180" s="1671"/>
      <c r="AC180" s="1671"/>
      <c r="AD180" s="1672">
        <f>IF('○様式2'!M595="","",'○様式2'!M595)</f>
      </c>
      <c r="AE180" s="1673"/>
      <c r="AF180" s="1673"/>
      <c r="AG180" s="1674"/>
      <c r="AH180" s="1672">
        <f>+IF('○様式2'!AK595="","",'○様式2'!AK595)</f>
      </c>
      <c r="AI180" s="1673"/>
      <c r="AJ180" s="1673"/>
      <c r="AK180" s="1674"/>
    </row>
    <row r="181" spans="6:37" s="7" customFormat="1" ht="22.5" customHeight="1">
      <c r="F181" s="1668" t="s">
        <v>608</v>
      </c>
      <c r="G181" s="1669"/>
      <c r="H181" s="1669"/>
      <c r="I181" s="1669"/>
      <c r="J181" s="1669"/>
      <c r="K181" s="1669"/>
      <c r="L181" s="1669"/>
      <c r="M181" s="1669"/>
      <c r="N181" s="1669"/>
      <c r="O181" s="1669"/>
      <c r="P181" s="1669"/>
      <c r="Q181" s="1669"/>
      <c r="R181" s="1669"/>
      <c r="S181" s="1669"/>
      <c r="T181" s="1669"/>
      <c r="U181" s="1670"/>
      <c r="V181" s="1671"/>
      <c r="W181" s="1671"/>
      <c r="X181" s="1671"/>
      <c r="Y181" s="1671"/>
      <c r="Z181" s="1671"/>
      <c r="AA181" s="1671"/>
      <c r="AB181" s="1671"/>
      <c r="AC181" s="1671"/>
      <c r="AD181" s="1672">
        <f>IF('○様式2'!M596="","",'○様式2'!M596)</f>
      </c>
      <c r="AE181" s="1673"/>
      <c r="AF181" s="1673"/>
      <c r="AG181" s="1674"/>
      <c r="AH181" s="1672">
        <f>+IF('○様式2'!AK596="","",'○様式2'!AK596)</f>
      </c>
      <c r="AI181" s="1673"/>
      <c r="AJ181" s="1673"/>
      <c r="AK181" s="1674"/>
    </row>
    <row r="182" spans="6:37" s="7" customFormat="1" ht="22.5" customHeight="1">
      <c r="F182" s="1668" t="s">
        <v>609</v>
      </c>
      <c r="G182" s="1669"/>
      <c r="H182" s="1669"/>
      <c r="I182" s="1669"/>
      <c r="J182" s="1669"/>
      <c r="K182" s="1669"/>
      <c r="L182" s="1669"/>
      <c r="M182" s="1669"/>
      <c r="N182" s="1669"/>
      <c r="O182" s="1669"/>
      <c r="P182" s="1669"/>
      <c r="Q182" s="1669"/>
      <c r="R182" s="1669"/>
      <c r="S182" s="1669"/>
      <c r="T182" s="1669"/>
      <c r="U182" s="1670"/>
      <c r="V182" s="1671"/>
      <c r="W182" s="1671"/>
      <c r="X182" s="1671"/>
      <c r="Y182" s="1671"/>
      <c r="Z182" s="1671"/>
      <c r="AA182" s="1671"/>
      <c r="AB182" s="1671"/>
      <c r="AC182" s="1671"/>
      <c r="AD182" s="1672">
        <f>IF('○様式2'!M597="","",'○様式2'!M597)</f>
      </c>
      <c r="AE182" s="1673"/>
      <c r="AF182" s="1673"/>
      <c r="AG182" s="1674"/>
      <c r="AH182" s="1672">
        <f>+IF('○様式2'!AK597="","",'○様式2'!AK597)</f>
      </c>
      <c r="AI182" s="1673"/>
      <c r="AJ182" s="1673"/>
      <c r="AK182" s="1674"/>
    </row>
    <row r="183" spans="6:37" s="7" customFormat="1" ht="22.5" customHeight="1">
      <c r="F183" s="1668" t="s">
        <v>1446</v>
      </c>
      <c r="G183" s="1669"/>
      <c r="H183" s="1669"/>
      <c r="I183" s="1669"/>
      <c r="J183" s="1669"/>
      <c r="K183" s="1669"/>
      <c r="L183" s="1669"/>
      <c r="M183" s="1669"/>
      <c r="N183" s="1669"/>
      <c r="O183" s="1669"/>
      <c r="P183" s="1669"/>
      <c r="Q183" s="1669"/>
      <c r="R183" s="1669"/>
      <c r="S183" s="1669"/>
      <c r="T183" s="1669"/>
      <c r="U183" s="1670"/>
      <c r="V183" s="1671"/>
      <c r="W183" s="1671"/>
      <c r="X183" s="1671"/>
      <c r="Y183" s="1671"/>
      <c r="Z183" s="1671"/>
      <c r="AA183" s="1671"/>
      <c r="AB183" s="1671"/>
      <c r="AC183" s="1671"/>
      <c r="AD183" s="1672">
        <f>IF('○様式2'!M598="","",'○様式2'!M598)</f>
      </c>
      <c r="AE183" s="1673"/>
      <c r="AF183" s="1673"/>
      <c r="AG183" s="1674"/>
      <c r="AH183" s="1672">
        <f>+IF('○様式2'!AK598="","",'○様式2'!AK598)</f>
      </c>
      <c r="AI183" s="1673"/>
      <c r="AJ183" s="1673"/>
      <c r="AK183" s="1674"/>
    </row>
    <row r="184" spans="1:37" s="12" customFormat="1" ht="22.5" customHeight="1">
      <c r="A184" s="7"/>
      <c r="B184" s="7"/>
      <c r="C184" s="7"/>
      <c r="D184" s="7"/>
      <c r="E184" s="7"/>
      <c r="F184" s="1668" t="s">
        <v>23</v>
      </c>
      <c r="G184" s="1669"/>
      <c r="H184" s="1669"/>
      <c r="I184" s="1669"/>
      <c r="J184" s="1669"/>
      <c r="K184" s="1669"/>
      <c r="L184" s="1669"/>
      <c r="M184" s="1669"/>
      <c r="N184" s="1669"/>
      <c r="O184" s="1669"/>
      <c r="P184" s="1669"/>
      <c r="Q184" s="1669"/>
      <c r="R184" s="1669"/>
      <c r="S184" s="1669"/>
      <c r="T184" s="1669"/>
      <c r="U184" s="1670"/>
      <c r="V184" s="1671"/>
      <c r="W184" s="1671"/>
      <c r="X184" s="1671"/>
      <c r="Y184" s="1671"/>
      <c r="Z184" s="1671"/>
      <c r="AA184" s="1671"/>
      <c r="AB184" s="1671"/>
      <c r="AC184" s="1671"/>
      <c r="AD184" s="1672">
        <f>IF('○様式2'!M599="","",'○様式2'!M599)</f>
      </c>
      <c r="AE184" s="1673"/>
      <c r="AF184" s="1673"/>
      <c r="AG184" s="1674"/>
      <c r="AH184" s="1672">
        <f>+IF('○様式2'!AK599="","",'○様式2'!AK599)</f>
      </c>
      <c r="AI184" s="1673"/>
      <c r="AJ184" s="1673"/>
      <c r="AK184" s="1674"/>
    </row>
    <row r="185" spans="6:37" s="7" customFormat="1" ht="22.5" customHeight="1">
      <c r="F185" s="1668" t="s">
        <v>613</v>
      </c>
      <c r="G185" s="1669"/>
      <c r="H185" s="1669"/>
      <c r="I185" s="1669"/>
      <c r="J185" s="1669"/>
      <c r="K185" s="1669"/>
      <c r="L185" s="1669"/>
      <c r="M185" s="1669"/>
      <c r="N185" s="1669"/>
      <c r="O185" s="1669"/>
      <c r="P185" s="1669"/>
      <c r="Q185" s="1669"/>
      <c r="R185" s="1669"/>
      <c r="S185" s="1669"/>
      <c r="T185" s="1669"/>
      <c r="U185" s="1670"/>
      <c r="V185" s="1671"/>
      <c r="W185" s="1671"/>
      <c r="X185" s="1671"/>
      <c r="Y185" s="1671"/>
      <c r="Z185" s="1671"/>
      <c r="AA185" s="1671"/>
      <c r="AB185" s="1671"/>
      <c r="AC185" s="1671"/>
      <c r="AD185" s="1672">
        <f>IF('○様式2'!M600="","",'○様式2'!M600)</f>
      </c>
      <c r="AE185" s="1673"/>
      <c r="AF185" s="1673"/>
      <c r="AG185" s="1674"/>
      <c r="AH185" s="1672">
        <f>+IF('○様式2'!AK600="","",'○様式2'!AK600)</f>
      </c>
      <c r="AI185" s="1673"/>
      <c r="AJ185" s="1673"/>
      <c r="AK185" s="1674"/>
    </row>
    <row r="186" spans="6:37" s="7" customFormat="1" ht="22.5" customHeight="1">
      <c r="F186" s="1668" t="s">
        <v>612</v>
      </c>
      <c r="G186" s="1669"/>
      <c r="H186" s="1669"/>
      <c r="I186" s="1669"/>
      <c r="J186" s="1669"/>
      <c r="K186" s="1669"/>
      <c r="L186" s="1669"/>
      <c r="M186" s="1669"/>
      <c r="N186" s="1669"/>
      <c r="O186" s="1669"/>
      <c r="P186" s="1669"/>
      <c r="Q186" s="1669"/>
      <c r="R186" s="1669"/>
      <c r="S186" s="1669"/>
      <c r="T186" s="1669"/>
      <c r="U186" s="1670"/>
      <c r="V186" s="1671"/>
      <c r="W186" s="1671"/>
      <c r="X186" s="1671"/>
      <c r="Y186" s="1671"/>
      <c r="Z186" s="1671"/>
      <c r="AA186" s="1671"/>
      <c r="AB186" s="1671"/>
      <c r="AC186" s="1671"/>
      <c r="AD186" s="1672">
        <f>IF('○様式2'!M601="","",'○様式2'!M601)</f>
      </c>
      <c r="AE186" s="1673"/>
      <c r="AF186" s="1673"/>
      <c r="AG186" s="1674"/>
      <c r="AH186" s="1672">
        <f>+IF('○様式2'!AK601="","",'○様式2'!AK601)</f>
      </c>
      <c r="AI186" s="1673"/>
      <c r="AJ186" s="1673"/>
      <c r="AK186" s="1674"/>
    </row>
    <row r="187" spans="6:37" s="7" customFormat="1" ht="22.5" customHeight="1">
      <c r="F187" s="1855" t="s">
        <v>611</v>
      </c>
      <c r="G187" s="1856"/>
      <c r="H187" s="1856"/>
      <c r="I187" s="1856"/>
      <c r="J187" s="1856"/>
      <c r="K187" s="1856"/>
      <c r="L187" s="1856"/>
      <c r="M187" s="1856"/>
      <c r="N187" s="1856"/>
      <c r="O187" s="1856"/>
      <c r="P187" s="1856"/>
      <c r="Q187" s="1856"/>
      <c r="R187" s="1856"/>
      <c r="S187" s="1856"/>
      <c r="T187" s="1856"/>
      <c r="U187" s="1857"/>
      <c r="V187" s="1671"/>
      <c r="W187" s="1671"/>
      <c r="X187" s="1671"/>
      <c r="Y187" s="1671"/>
      <c r="Z187" s="1671"/>
      <c r="AA187" s="1671"/>
      <c r="AB187" s="1671"/>
      <c r="AC187" s="1671"/>
      <c r="AD187" s="1672">
        <f>IF('○様式2'!M602="","",'○様式2'!M602)</f>
      </c>
      <c r="AE187" s="1673"/>
      <c r="AF187" s="1673"/>
      <c r="AG187" s="1674"/>
      <c r="AH187" s="1672">
        <f>+IF('○様式2'!AK602="","",'○様式2'!AK602)</f>
      </c>
      <c r="AI187" s="1673"/>
      <c r="AJ187" s="1673"/>
      <c r="AK187" s="1674"/>
    </row>
    <row r="188" spans="6:37" s="7" customFormat="1" ht="22.5" customHeight="1">
      <c r="F188" s="1668" t="s">
        <v>610</v>
      </c>
      <c r="G188" s="1669"/>
      <c r="H188" s="1669"/>
      <c r="I188" s="1669"/>
      <c r="J188" s="1669"/>
      <c r="K188" s="1669"/>
      <c r="L188" s="1669"/>
      <c r="M188" s="1669"/>
      <c r="N188" s="1669"/>
      <c r="O188" s="1669"/>
      <c r="P188" s="1669"/>
      <c r="Q188" s="1669"/>
      <c r="R188" s="1669"/>
      <c r="S188" s="1669"/>
      <c r="T188" s="1669"/>
      <c r="U188" s="1670"/>
      <c r="V188" s="1671"/>
      <c r="W188" s="1671"/>
      <c r="X188" s="1671"/>
      <c r="Y188" s="1671"/>
      <c r="Z188" s="1671"/>
      <c r="AA188" s="1671"/>
      <c r="AB188" s="1671"/>
      <c r="AC188" s="1671"/>
      <c r="AD188" s="1672">
        <f>IF('○様式2'!M603="","",'○様式2'!M603)</f>
      </c>
      <c r="AE188" s="1673"/>
      <c r="AF188" s="1673"/>
      <c r="AG188" s="1674"/>
      <c r="AH188" s="1672">
        <f>+IF('○様式2'!AK603="","",'○様式2'!AK603)</f>
      </c>
      <c r="AI188" s="1673"/>
      <c r="AJ188" s="1673"/>
      <c r="AK188" s="1674"/>
    </row>
    <row r="189" spans="1:37" s="12" customFormat="1" ht="22.5" customHeight="1">
      <c r="A189" s="7"/>
      <c r="B189" s="7"/>
      <c r="C189" s="7"/>
      <c r="D189" s="7"/>
      <c r="E189" s="7"/>
      <c r="F189" s="1668" t="s">
        <v>614</v>
      </c>
      <c r="G189" s="1669"/>
      <c r="H189" s="1669"/>
      <c r="I189" s="1669"/>
      <c r="J189" s="1669"/>
      <c r="K189" s="1669"/>
      <c r="L189" s="1669"/>
      <c r="M189" s="1669"/>
      <c r="N189" s="1669"/>
      <c r="O189" s="1669"/>
      <c r="P189" s="1669"/>
      <c r="Q189" s="1669"/>
      <c r="R189" s="1669"/>
      <c r="S189" s="1669"/>
      <c r="T189" s="1669"/>
      <c r="U189" s="1670"/>
      <c r="V189" s="1671"/>
      <c r="W189" s="1671"/>
      <c r="X189" s="1671"/>
      <c r="Y189" s="1671"/>
      <c r="Z189" s="1671"/>
      <c r="AA189" s="1671"/>
      <c r="AB189" s="1671"/>
      <c r="AC189" s="1671"/>
      <c r="AD189" s="1672">
        <f>IF('○様式2'!M604="","",'○様式2'!M604)</f>
      </c>
      <c r="AE189" s="1673"/>
      <c r="AF189" s="1673"/>
      <c r="AG189" s="1674"/>
      <c r="AH189" s="1672">
        <f>+IF('○様式2'!AK604="","",'○様式2'!AK604)</f>
      </c>
      <c r="AI189" s="1673"/>
      <c r="AJ189" s="1673"/>
      <c r="AK189" s="1674"/>
    </row>
    <row r="190" spans="1:40" s="12" customFormat="1" ht="22.5" customHeight="1">
      <c r="A190" s="7"/>
      <c r="B190" s="7"/>
      <c r="C190" s="7"/>
      <c r="D190" s="7"/>
      <c r="E190" s="8"/>
      <c r="F190" s="1866" t="str">
        <f>+"その他（ "&amp;+'○様式2'!J249&amp;" ）"</f>
        <v>その他（  ）</v>
      </c>
      <c r="G190" s="1867"/>
      <c r="H190" s="1867"/>
      <c r="I190" s="1867"/>
      <c r="J190" s="1867"/>
      <c r="K190" s="1867"/>
      <c r="L190" s="1867"/>
      <c r="M190" s="1867"/>
      <c r="N190" s="1867"/>
      <c r="O190" s="1867"/>
      <c r="P190" s="1867"/>
      <c r="Q190" s="1867"/>
      <c r="R190" s="1867"/>
      <c r="S190" s="1867"/>
      <c r="T190" s="1867"/>
      <c r="U190" s="1868"/>
      <c r="V190" s="1671"/>
      <c r="W190" s="1671"/>
      <c r="X190" s="1671"/>
      <c r="Y190" s="1671"/>
      <c r="Z190" s="1671"/>
      <c r="AA190" s="1671"/>
      <c r="AB190" s="1671"/>
      <c r="AC190" s="1671"/>
      <c r="AD190" s="1672">
        <f>IF('○様式2'!M605="","",'○様式2'!M605)</f>
      </c>
      <c r="AE190" s="1673"/>
      <c r="AF190" s="1673"/>
      <c r="AG190" s="1674"/>
      <c r="AH190" s="1672">
        <f>+IF('○様式2'!AK605="","",'○様式2'!AK605)</f>
      </c>
      <c r="AI190" s="1673"/>
      <c r="AJ190" s="1673"/>
      <c r="AK190" s="1674"/>
      <c r="AL190" s="7"/>
      <c r="AM190" s="7"/>
      <c r="AN190" s="7"/>
    </row>
    <row r="191" spans="1:40" s="12" customFormat="1" ht="22.5" customHeight="1">
      <c r="A191" s="7"/>
      <c r="B191" s="7"/>
      <c r="C191" s="7"/>
      <c r="D191" s="7"/>
      <c r="E191" s="8"/>
      <c r="F191" s="1623" t="s">
        <v>192</v>
      </c>
      <c r="G191" s="1624"/>
      <c r="H191" s="1624"/>
      <c r="I191" s="1624"/>
      <c r="J191" s="1624"/>
      <c r="K191" s="1624"/>
      <c r="L191" s="1624"/>
      <c r="M191" s="1624"/>
      <c r="N191" s="1624"/>
      <c r="O191" s="1624"/>
      <c r="P191" s="1624"/>
      <c r="Q191" s="1624"/>
      <c r="R191" s="1624"/>
      <c r="S191" s="1624"/>
      <c r="T191" s="1624"/>
      <c r="U191" s="1625"/>
      <c r="V191" s="1869">
        <f>IF(SUM(V180:Y190)=0,"",SUM(V180:Y190))</f>
      </c>
      <c r="W191" s="1870"/>
      <c r="X191" s="1870"/>
      <c r="Y191" s="1870"/>
      <c r="Z191" s="1869">
        <f>IF(SUM(Z180:AC190)=0,"",SUM(Z180:AC190))</f>
      </c>
      <c r="AA191" s="1870"/>
      <c r="AB191" s="1870"/>
      <c r="AC191" s="1870"/>
      <c r="AD191" s="1869">
        <f>IF(SUM(AD179:AG190)=0,"",SUM(AD179:AG190))</f>
      </c>
      <c r="AE191" s="1870"/>
      <c r="AF191" s="1870"/>
      <c r="AG191" s="1870"/>
      <c r="AH191" s="1869">
        <f>IF(SUM(AH179:AK190)=0,"",SUM(AH179:AK190))</f>
      </c>
      <c r="AI191" s="1870"/>
      <c r="AJ191" s="1870"/>
      <c r="AK191" s="1870"/>
      <c r="AL191" s="7"/>
      <c r="AM191" s="7"/>
      <c r="AN191" s="7"/>
    </row>
    <row r="192" spans="1:40" s="12" customFormat="1" ht="15" customHeight="1">
      <c r="A192" s="7"/>
      <c r="B192" s="7"/>
      <c r="C192" s="7"/>
      <c r="D192" s="7"/>
      <c r="E192" s="8"/>
      <c r="F192" s="186" t="s">
        <v>853</v>
      </c>
      <c r="G192" s="187"/>
      <c r="H192" s="187"/>
      <c r="I192" s="187"/>
      <c r="J192" s="187"/>
      <c r="K192" s="187"/>
      <c r="L192" s="411"/>
      <c r="M192" s="411"/>
      <c r="N192" s="411"/>
      <c r="O192" s="411"/>
      <c r="P192" s="411"/>
      <c r="Q192" s="411"/>
      <c r="R192" s="411"/>
      <c r="S192" s="412"/>
      <c r="T192" s="412"/>
      <c r="U192" s="412"/>
      <c r="V192" s="412"/>
      <c r="W192" s="412"/>
      <c r="X192" s="419"/>
      <c r="Y192" s="419"/>
      <c r="Z192" s="419"/>
      <c r="AA192" s="419"/>
      <c r="AB192" s="419"/>
      <c r="AC192" s="419"/>
      <c r="AD192" s="419"/>
      <c r="AE192" s="419"/>
      <c r="AF192" s="419"/>
      <c r="AG192" s="419"/>
      <c r="AH192" s="419"/>
      <c r="AI192" s="419"/>
      <c r="AJ192" s="419"/>
      <c r="AK192" s="419"/>
      <c r="AL192" s="7"/>
      <c r="AM192" s="7"/>
      <c r="AN192" s="7"/>
    </row>
    <row r="193" spans="1:40" s="12" customFormat="1" ht="15" customHeight="1">
      <c r="A193" s="7"/>
      <c r="B193" s="7"/>
      <c r="C193" s="7"/>
      <c r="D193" s="7"/>
      <c r="E193" s="8"/>
      <c r="F193" s="186"/>
      <c r="G193" s="187"/>
      <c r="H193" s="187"/>
      <c r="I193" s="187"/>
      <c r="J193" s="187"/>
      <c r="K193" s="187"/>
      <c r="L193" s="411"/>
      <c r="M193" s="411"/>
      <c r="N193" s="411"/>
      <c r="O193" s="411"/>
      <c r="P193" s="411"/>
      <c r="Q193" s="411"/>
      <c r="R193" s="411"/>
      <c r="S193" s="412"/>
      <c r="T193" s="412"/>
      <c r="U193" s="412"/>
      <c r="V193" s="412"/>
      <c r="W193" s="412"/>
      <c r="X193" s="419"/>
      <c r="Y193" s="419"/>
      <c r="Z193" s="419"/>
      <c r="AA193" s="419"/>
      <c r="AB193" s="419"/>
      <c r="AC193" s="419"/>
      <c r="AD193" s="419"/>
      <c r="AE193" s="419"/>
      <c r="AF193" s="419"/>
      <c r="AG193" s="419"/>
      <c r="AH193" s="419"/>
      <c r="AI193" s="419"/>
      <c r="AJ193" s="419"/>
      <c r="AK193" s="419"/>
      <c r="AL193" s="7"/>
      <c r="AM193" s="7"/>
      <c r="AN193" s="7"/>
    </row>
    <row r="194" spans="2:41" s="7" customFormat="1" ht="15" customHeight="1">
      <c r="B194" s="368" t="s">
        <v>615</v>
      </c>
      <c r="E194" s="8"/>
      <c r="F194" s="411"/>
      <c r="G194" s="411"/>
      <c r="H194" s="411"/>
      <c r="I194" s="411"/>
      <c r="J194" s="411"/>
      <c r="K194" s="411"/>
      <c r="L194" s="411"/>
      <c r="M194" s="411"/>
      <c r="N194" s="411"/>
      <c r="O194" s="411"/>
      <c r="P194" s="411"/>
      <c r="Q194" s="411"/>
      <c r="R194" s="411"/>
      <c r="S194" s="412"/>
      <c r="T194" s="412"/>
      <c r="U194" s="412"/>
      <c r="V194" s="412"/>
      <c r="W194" s="412"/>
      <c r="X194" s="419"/>
      <c r="Y194" s="419"/>
      <c r="Z194" s="419"/>
      <c r="AA194" s="419"/>
      <c r="AB194" s="419"/>
      <c r="AC194" s="419"/>
      <c r="AD194" s="419"/>
      <c r="AE194" s="419"/>
      <c r="AF194" s="419"/>
      <c r="AG194" s="419"/>
      <c r="AH194" s="419"/>
      <c r="AI194" s="419"/>
      <c r="AJ194" s="419"/>
      <c r="AK194" s="419"/>
      <c r="AO194" s="12"/>
    </row>
    <row r="195" spans="5:41" s="7" customFormat="1" ht="15" customHeight="1">
      <c r="E195" s="8"/>
      <c r="F195" s="411"/>
      <c r="G195" s="411"/>
      <c r="H195" s="411"/>
      <c r="I195" s="411"/>
      <c r="J195" s="411"/>
      <c r="K195" s="411"/>
      <c r="L195" s="411"/>
      <c r="M195" s="411"/>
      <c r="N195" s="411"/>
      <c r="O195" s="411"/>
      <c r="P195" s="411"/>
      <c r="Q195" s="411"/>
      <c r="R195" s="411"/>
      <c r="S195" s="412"/>
      <c r="T195" s="412"/>
      <c r="U195" s="412"/>
      <c r="V195" s="412"/>
      <c r="W195" s="412"/>
      <c r="X195" s="419"/>
      <c r="Y195" s="419"/>
      <c r="Z195" s="419"/>
      <c r="AA195" s="419"/>
      <c r="AB195" s="419"/>
      <c r="AC195" s="419"/>
      <c r="AD195" s="419"/>
      <c r="AE195" s="419"/>
      <c r="AF195" s="419"/>
      <c r="AG195" s="419"/>
      <c r="AH195" s="419"/>
      <c r="AI195" s="419"/>
      <c r="AJ195" s="419"/>
      <c r="AK195" s="419"/>
      <c r="AO195" s="12"/>
    </row>
    <row r="196" spans="6:41" s="10" customFormat="1" ht="13.5" customHeight="1">
      <c r="F196" s="1763" t="s">
        <v>133</v>
      </c>
      <c r="G196" s="1764"/>
      <c r="H196" s="1764"/>
      <c r="I196" s="1764"/>
      <c r="J196" s="1764"/>
      <c r="K196" s="1764"/>
      <c r="L196" s="1765"/>
      <c r="M196" s="1643" t="s">
        <v>1447</v>
      </c>
      <c r="N196" s="1644"/>
      <c r="O196" s="1644"/>
      <c r="P196" s="1645"/>
      <c r="Q196" s="1790" t="s">
        <v>174</v>
      </c>
      <c r="R196" s="1705"/>
      <c r="S196" s="1705"/>
      <c r="T196" s="1705"/>
      <c r="U196" s="1652"/>
      <c r="V196" s="1652"/>
      <c r="W196" s="1652"/>
      <c r="X196" s="1652"/>
      <c r="Y196" s="1652"/>
      <c r="Z196" s="1652"/>
      <c r="AA196" s="1652"/>
      <c r="AB196" s="1652"/>
      <c r="AC196" s="1652"/>
      <c r="AD196" s="1652"/>
      <c r="AE196" s="1652"/>
      <c r="AF196" s="1652"/>
      <c r="AG196" s="1652"/>
      <c r="AH196" s="1652"/>
      <c r="AI196" s="1652"/>
      <c r="AJ196" s="1652"/>
      <c r="AK196" s="1652"/>
      <c r="AL196" s="1653"/>
      <c r="AM196" s="7"/>
      <c r="AN196" s="7"/>
      <c r="AO196" s="12"/>
    </row>
    <row r="197" spans="6:41" s="10" customFormat="1" ht="13.5" customHeight="1">
      <c r="F197" s="1766"/>
      <c r="G197" s="1767"/>
      <c r="H197" s="1767"/>
      <c r="I197" s="1767"/>
      <c r="J197" s="1767"/>
      <c r="K197" s="1767"/>
      <c r="L197" s="1768"/>
      <c r="M197" s="1646"/>
      <c r="N197" s="1647"/>
      <c r="O197" s="1647"/>
      <c r="P197" s="1648"/>
      <c r="Q197" s="426"/>
      <c r="R197" s="412"/>
      <c r="S197" s="412"/>
      <c r="T197" s="413" t="s">
        <v>758</v>
      </c>
      <c r="U197" s="677"/>
      <c r="V197" s="677"/>
      <c r="W197" s="677"/>
      <c r="X197" s="677"/>
      <c r="Y197" s="677"/>
      <c r="Z197" s="677"/>
      <c r="AA197" s="677"/>
      <c r="AB197" s="677"/>
      <c r="AC197" s="677"/>
      <c r="AD197" s="677"/>
      <c r="AE197" s="677"/>
      <c r="AF197" s="677"/>
      <c r="AG197" s="677"/>
      <c r="AH197" s="677"/>
      <c r="AI197" s="677"/>
      <c r="AJ197" s="677"/>
      <c r="AK197" s="677"/>
      <c r="AL197" s="678" t="s">
        <v>164</v>
      </c>
      <c r="AM197" s="7"/>
      <c r="AN197" s="7"/>
      <c r="AO197" s="12"/>
    </row>
    <row r="198" spans="6:41" s="10" customFormat="1" ht="13.5" customHeight="1">
      <c r="F198" s="1766"/>
      <c r="G198" s="1767"/>
      <c r="H198" s="1767"/>
      <c r="I198" s="1767"/>
      <c r="J198" s="1767"/>
      <c r="K198" s="1767"/>
      <c r="L198" s="1768"/>
      <c r="M198" s="1646"/>
      <c r="N198" s="1647"/>
      <c r="O198" s="1647"/>
      <c r="P198" s="1648"/>
      <c r="Q198" s="1789" t="s">
        <v>170</v>
      </c>
      <c r="R198" s="1706"/>
      <c r="S198" s="1706"/>
      <c r="T198" s="1706"/>
      <c r="U198" s="1654"/>
      <c r="V198" s="1654"/>
      <c r="W198" s="1654"/>
      <c r="X198" s="1654"/>
      <c r="Y198" s="1654"/>
      <c r="Z198" s="1654"/>
      <c r="AA198" s="1654"/>
      <c r="AB198" s="1654"/>
      <c r="AC198" s="1654"/>
      <c r="AD198" s="1654"/>
      <c r="AE198" s="1654"/>
      <c r="AF198" s="1654"/>
      <c r="AG198" s="1654"/>
      <c r="AH198" s="1654"/>
      <c r="AI198" s="1654"/>
      <c r="AJ198" s="1654"/>
      <c r="AK198" s="1654"/>
      <c r="AL198" s="1655"/>
      <c r="AM198" s="7"/>
      <c r="AN198" s="7"/>
      <c r="AO198" s="12"/>
    </row>
    <row r="199" spans="6:41" s="10" customFormat="1" ht="13.5" customHeight="1">
      <c r="F199" s="1766"/>
      <c r="G199" s="1767"/>
      <c r="H199" s="1767"/>
      <c r="I199" s="1767"/>
      <c r="J199" s="1767"/>
      <c r="K199" s="1767"/>
      <c r="L199" s="1768"/>
      <c r="M199" s="1646"/>
      <c r="N199" s="1647"/>
      <c r="O199" s="1647"/>
      <c r="P199" s="1648"/>
      <c r="Q199" s="426"/>
      <c r="R199" s="412"/>
      <c r="S199" s="412"/>
      <c r="T199" s="413"/>
      <c r="U199" s="1654"/>
      <c r="V199" s="1654"/>
      <c r="W199" s="1654"/>
      <c r="X199" s="1654"/>
      <c r="Y199" s="1654"/>
      <c r="Z199" s="1654"/>
      <c r="AA199" s="1654"/>
      <c r="AB199" s="1654"/>
      <c r="AC199" s="1654"/>
      <c r="AD199" s="1654"/>
      <c r="AE199" s="1654"/>
      <c r="AF199" s="1654"/>
      <c r="AG199" s="1654"/>
      <c r="AH199" s="1654"/>
      <c r="AI199" s="1654"/>
      <c r="AJ199" s="1654"/>
      <c r="AK199" s="1654"/>
      <c r="AL199" s="1655"/>
      <c r="AM199" s="7"/>
      <c r="AN199" s="7"/>
      <c r="AO199" s="12"/>
    </row>
    <row r="200" spans="6:41" s="10" customFormat="1" ht="13.5" customHeight="1">
      <c r="F200" s="1766"/>
      <c r="G200" s="1767"/>
      <c r="H200" s="1767"/>
      <c r="I200" s="1767"/>
      <c r="J200" s="1767"/>
      <c r="K200" s="1767"/>
      <c r="L200" s="1768"/>
      <c r="M200" s="1646"/>
      <c r="N200" s="1647"/>
      <c r="O200" s="1647"/>
      <c r="P200" s="1648"/>
      <c r="Q200" s="1789" t="s">
        <v>175</v>
      </c>
      <c r="R200" s="1706"/>
      <c r="S200" s="1706"/>
      <c r="T200" s="1706"/>
      <c r="U200" s="1656">
        <f>IF('○様式2'!J615="","",'○様式2'!J615)</f>
      </c>
      <c r="V200" s="1656"/>
      <c r="W200" s="1656"/>
      <c r="X200" s="1656"/>
      <c r="Y200" s="1656"/>
      <c r="Z200" s="1656"/>
      <c r="AA200" s="1656"/>
      <c r="AB200" s="1656"/>
      <c r="AC200" s="1656"/>
      <c r="AD200" s="1656"/>
      <c r="AE200" s="1656"/>
      <c r="AF200" s="1656"/>
      <c r="AG200" s="1656"/>
      <c r="AH200" s="1656"/>
      <c r="AI200" s="1656"/>
      <c r="AJ200" s="1656"/>
      <c r="AK200" s="1656"/>
      <c r="AL200" s="1657"/>
      <c r="AM200" s="7"/>
      <c r="AN200" s="7"/>
      <c r="AO200" s="12"/>
    </row>
    <row r="201" spans="6:41" s="10" customFormat="1" ht="13.5" customHeight="1">
      <c r="F201" s="1769"/>
      <c r="G201" s="1770"/>
      <c r="H201" s="1770"/>
      <c r="I201" s="1770"/>
      <c r="J201" s="1770"/>
      <c r="K201" s="1770"/>
      <c r="L201" s="1771"/>
      <c r="M201" s="1649"/>
      <c r="N201" s="1650"/>
      <c r="O201" s="1650"/>
      <c r="P201" s="1651"/>
      <c r="Q201" s="430"/>
      <c r="R201" s="418"/>
      <c r="S201" s="418"/>
      <c r="T201" s="353" t="s">
        <v>758</v>
      </c>
      <c r="U201" s="1658"/>
      <c r="V201" s="1658"/>
      <c r="W201" s="1658"/>
      <c r="X201" s="1658"/>
      <c r="Y201" s="1658"/>
      <c r="Z201" s="1658"/>
      <c r="AA201" s="1658"/>
      <c r="AB201" s="1658"/>
      <c r="AC201" s="1658"/>
      <c r="AD201" s="1658"/>
      <c r="AE201" s="1658"/>
      <c r="AF201" s="1658"/>
      <c r="AG201" s="1658"/>
      <c r="AH201" s="1658"/>
      <c r="AI201" s="1658"/>
      <c r="AJ201" s="1658"/>
      <c r="AK201" s="1658"/>
      <c r="AL201" s="676" t="s">
        <v>164</v>
      </c>
      <c r="AM201" s="7"/>
      <c r="AN201" s="7"/>
      <c r="AO201" s="12"/>
    </row>
    <row r="202" spans="1:40" s="12" customFormat="1" ht="15" customHeight="1">
      <c r="A202" s="7"/>
      <c r="B202" s="7"/>
      <c r="C202" s="7"/>
      <c r="D202" s="7"/>
      <c r="E202" s="8"/>
      <c r="F202" s="186" t="s">
        <v>351</v>
      </c>
      <c r="G202" s="187"/>
      <c r="H202" s="187"/>
      <c r="I202" s="187"/>
      <c r="J202" s="187"/>
      <c r="K202" s="187"/>
      <c r="L202" s="411"/>
      <c r="M202" s="411"/>
      <c r="N202" s="411"/>
      <c r="O202" s="411"/>
      <c r="P202" s="411"/>
      <c r="Q202" s="411"/>
      <c r="R202" s="411"/>
      <c r="S202" s="412"/>
      <c r="T202" s="412"/>
      <c r="U202" s="412"/>
      <c r="V202" s="412"/>
      <c r="W202" s="412"/>
      <c r="X202" s="419"/>
      <c r="Y202" s="419"/>
      <c r="Z202" s="419"/>
      <c r="AA202" s="419"/>
      <c r="AB202" s="419"/>
      <c r="AC202" s="419"/>
      <c r="AD202" s="419"/>
      <c r="AE202" s="419"/>
      <c r="AF202" s="419"/>
      <c r="AG202" s="419"/>
      <c r="AH202" s="419"/>
      <c r="AI202" s="419"/>
      <c r="AJ202" s="419"/>
      <c r="AK202" s="419"/>
      <c r="AL202" s="7"/>
      <c r="AM202" s="7"/>
      <c r="AN202" s="7"/>
    </row>
    <row r="203" spans="38:41" ht="15" customHeight="1">
      <c r="AL203" s="7"/>
      <c r="AM203" s="7"/>
      <c r="AN203" s="7"/>
      <c r="AO203" s="12"/>
    </row>
    <row r="204" spans="38:41" ht="15" customHeight="1">
      <c r="AL204" s="7"/>
      <c r="AM204" s="7"/>
      <c r="AN204" s="7"/>
      <c r="AO204" s="12"/>
    </row>
    <row r="205" spans="38:41" ht="15" customHeight="1">
      <c r="AL205" s="7"/>
      <c r="AM205" s="7"/>
      <c r="AN205" s="7"/>
      <c r="AO205" s="12"/>
    </row>
  </sheetData>
  <sheetProtection/>
  <mergeCells count="629">
    <mergeCell ref="M53:P58"/>
    <mergeCell ref="M59:P64"/>
    <mergeCell ref="U23:AL23"/>
    <mergeCell ref="U24:AK24"/>
    <mergeCell ref="U25:AL26"/>
    <mergeCell ref="U27:AL27"/>
    <mergeCell ref="U28:AK28"/>
    <mergeCell ref="U29:AL29"/>
    <mergeCell ref="U30:AK30"/>
    <mergeCell ref="U31:AL32"/>
    <mergeCell ref="M23:P28"/>
    <mergeCell ref="M29:P34"/>
    <mergeCell ref="M35:P40"/>
    <mergeCell ref="M41:P46"/>
    <mergeCell ref="M47:P52"/>
    <mergeCell ref="AD167:AE167"/>
    <mergeCell ref="V153:W153"/>
    <mergeCell ref="Z151:AA151"/>
    <mergeCell ref="Z152:AA152"/>
    <mergeCell ref="V154:W154"/>
    <mergeCell ref="AH167:AI167"/>
    <mergeCell ref="V168:W168"/>
    <mergeCell ref="Z168:AA168"/>
    <mergeCell ref="AD168:AE168"/>
    <mergeCell ref="AH168:AI168"/>
    <mergeCell ref="K167:U168"/>
    <mergeCell ref="V167:W167"/>
    <mergeCell ref="Z167:AA167"/>
    <mergeCell ref="K169:U170"/>
    <mergeCell ref="K141:U142"/>
    <mergeCell ref="K155:U156"/>
    <mergeCell ref="Z155:AA155"/>
    <mergeCell ref="Z142:AA142"/>
    <mergeCell ref="V151:W151"/>
    <mergeCell ref="K151:U152"/>
    <mergeCell ref="Z163:AA163"/>
    <mergeCell ref="Z153:AA153"/>
    <mergeCell ref="AD148:AE148"/>
    <mergeCell ref="AD149:AE149"/>
    <mergeCell ref="AD152:AE152"/>
    <mergeCell ref="AD153:AE153"/>
    <mergeCell ref="Z157:AA157"/>
    <mergeCell ref="AD162:AE162"/>
    <mergeCell ref="V166:W166"/>
    <mergeCell ref="Z156:AA156"/>
    <mergeCell ref="Z149:AA149"/>
    <mergeCell ref="Z150:AA150"/>
    <mergeCell ref="V147:W147"/>
    <mergeCell ref="V150:W150"/>
    <mergeCell ref="Z147:AA147"/>
    <mergeCell ref="Z154:AA154"/>
    <mergeCell ref="AD151:AE151"/>
    <mergeCell ref="AH70:AK70"/>
    <mergeCell ref="AH89:AK89"/>
    <mergeCell ref="U60:AK60"/>
    <mergeCell ref="U61:AL62"/>
    <mergeCell ref="U63:AL63"/>
    <mergeCell ref="AD169:AE169"/>
    <mergeCell ref="V148:W148"/>
    <mergeCell ref="V155:W155"/>
    <mergeCell ref="V163:W163"/>
    <mergeCell ref="V164:W164"/>
    <mergeCell ref="F15:O15"/>
    <mergeCell ref="F47:L52"/>
    <mergeCell ref="V89:Y89"/>
    <mergeCell ref="Z89:AC89"/>
    <mergeCell ref="AB75:AG76"/>
    <mergeCell ref="F89:J102"/>
    <mergeCell ref="S83:AA84"/>
    <mergeCell ref="S85:AA86"/>
    <mergeCell ref="S79:AA80"/>
    <mergeCell ref="AD89:AG89"/>
    <mergeCell ref="K96:N96"/>
    <mergeCell ref="K97:N97"/>
    <mergeCell ref="K92:N94"/>
    <mergeCell ref="O92:S92"/>
    <mergeCell ref="O93:S93"/>
    <mergeCell ref="V93:Y93"/>
    <mergeCell ref="V92:Y92"/>
    <mergeCell ref="K98:N98"/>
    <mergeCell ref="Z93:AC93"/>
    <mergeCell ref="Z94:AC94"/>
    <mergeCell ref="O96:S96"/>
    <mergeCell ref="F124:J135"/>
    <mergeCell ref="K124:U126"/>
    <mergeCell ref="V124:Y124"/>
    <mergeCell ref="K127:N128"/>
    <mergeCell ref="V133:Y133"/>
    <mergeCell ref="V129:Y129"/>
    <mergeCell ref="K100:N100"/>
    <mergeCell ref="F103:J116"/>
    <mergeCell ref="K103:U105"/>
    <mergeCell ref="K106:N108"/>
    <mergeCell ref="K113:N113"/>
    <mergeCell ref="Q111:U111"/>
    <mergeCell ref="Q112:U112"/>
    <mergeCell ref="K111:N111"/>
    <mergeCell ref="K101:N101"/>
    <mergeCell ref="O101:S101"/>
    <mergeCell ref="V135:Y135"/>
    <mergeCell ref="V126:Y126"/>
    <mergeCell ref="V125:Y125"/>
    <mergeCell ref="K132:N132"/>
    <mergeCell ref="Q134:U134"/>
    <mergeCell ref="Q132:U132"/>
    <mergeCell ref="K129:N129"/>
    <mergeCell ref="V134:Y134"/>
    <mergeCell ref="Q113:U113"/>
    <mergeCell ref="Q114:U114"/>
    <mergeCell ref="Z133:AC133"/>
    <mergeCell ref="Z134:AC134"/>
    <mergeCell ref="Q133:U133"/>
    <mergeCell ref="V112:Y112"/>
    <mergeCell ref="V114:Y114"/>
    <mergeCell ref="V113:Y113"/>
    <mergeCell ref="V116:Y116"/>
    <mergeCell ref="AD131:AG131"/>
    <mergeCell ref="AD128:AG128"/>
    <mergeCell ref="Z135:AC135"/>
    <mergeCell ref="Z113:AC113"/>
    <mergeCell ref="Z124:AC124"/>
    <mergeCell ref="Z115:AC115"/>
    <mergeCell ref="Z116:AC116"/>
    <mergeCell ref="Z127:AC127"/>
    <mergeCell ref="V128:Y128"/>
    <mergeCell ref="V132:Y132"/>
    <mergeCell ref="V130:Y130"/>
    <mergeCell ref="Z129:AC129"/>
    <mergeCell ref="Z132:AC132"/>
    <mergeCell ref="Z131:AC131"/>
    <mergeCell ref="Z130:AC130"/>
    <mergeCell ref="Z126:AC126"/>
    <mergeCell ref="Z99:AC99"/>
    <mergeCell ref="AD130:AG130"/>
    <mergeCell ref="AD132:AG132"/>
    <mergeCell ref="AD124:AG124"/>
    <mergeCell ref="AD126:AG126"/>
    <mergeCell ref="AD125:AG125"/>
    <mergeCell ref="AD127:AG127"/>
    <mergeCell ref="AH124:AK124"/>
    <mergeCell ref="AH126:AK126"/>
    <mergeCell ref="AH108:AK108"/>
    <mergeCell ref="AD116:AG116"/>
    <mergeCell ref="Z112:AC112"/>
    <mergeCell ref="AH100:AK100"/>
    <mergeCell ref="AD105:AG105"/>
    <mergeCell ref="Z104:AC104"/>
    <mergeCell ref="Z102:AC102"/>
    <mergeCell ref="O111:P114"/>
    <mergeCell ref="AD110:AG110"/>
    <mergeCell ref="AH115:AK115"/>
    <mergeCell ref="AH116:AK116"/>
    <mergeCell ref="AD114:AG114"/>
    <mergeCell ref="AD106:AG106"/>
    <mergeCell ref="AD112:AG112"/>
    <mergeCell ref="AH106:AK106"/>
    <mergeCell ref="AD115:AG115"/>
    <mergeCell ref="AD113:AG113"/>
    <mergeCell ref="K133:N133"/>
    <mergeCell ref="V137:Y137"/>
    <mergeCell ref="V138:Y138"/>
    <mergeCell ref="O131:P134"/>
    <mergeCell ref="O97:P100"/>
    <mergeCell ref="O115:S115"/>
    <mergeCell ref="Q131:U131"/>
    <mergeCell ref="Q97:U97"/>
    <mergeCell ref="Q98:U98"/>
    <mergeCell ref="Q100:U100"/>
    <mergeCell ref="F136:J170"/>
    <mergeCell ref="Z138:AC138"/>
    <mergeCell ref="Z137:AC137"/>
    <mergeCell ref="Z136:AC136"/>
    <mergeCell ref="Z143:AA143"/>
    <mergeCell ref="V152:W152"/>
    <mergeCell ref="Z148:AA148"/>
    <mergeCell ref="Z162:AA162"/>
    <mergeCell ref="K153:U154"/>
    <mergeCell ref="V141:W141"/>
    <mergeCell ref="Z140:AA140"/>
    <mergeCell ref="V145:W145"/>
    <mergeCell ref="Z145:AA145"/>
    <mergeCell ref="V144:W144"/>
    <mergeCell ref="Z146:AA146"/>
    <mergeCell ref="V139:W139"/>
    <mergeCell ref="V140:W140"/>
    <mergeCell ref="V143:W143"/>
    <mergeCell ref="Z144:AA144"/>
    <mergeCell ref="K149:U150"/>
    <mergeCell ref="K163:U164"/>
    <mergeCell ref="V142:W142"/>
    <mergeCell ref="V156:W156"/>
    <mergeCell ref="K145:U146"/>
    <mergeCell ref="K147:U148"/>
    <mergeCell ref="K157:U158"/>
    <mergeCell ref="V157:W157"/>
    <mergeCell ref="AH191:AK191"/>
    <mergeCell ref="AD191:AG191"/>
    <mergeCell ref="V136:Y136"/>
    <mergeCell ref="AH143:AI143"/>
    <mergeCell ref="AH144:AI144"/>
    <mergeCell ref="AH145:AI145"/>
    <mergeCell ref="AH137:AK137"/>
    <mergeCell ref="AH138:AK138"/>
    <mergeCell ref="V170:W170"/>
    <mergeCell ref="V169:W169"/>
    <mergeCell ref="AH154:AI154"/>
    <mergeCell ref="AH155:AI155"/>
    <mergeCell ref="AH156:AI156"/>
    <mergeCell ref="AH163:AI163"/>
    <mergeCell ref="AD146:AE146"/>
    <mergeCell ref="AD155:AE155"/>
    <mergeCell ref="AD156:AE156"/>
    <mergeCell ref="AD163:AE163"/>
    <mergeCell ref="AD154:AE154"/>
    <mergeCell ref="AH150:AI150"/>
    <mergeCell ref="AH169:AI169"/>
    <mergeCell ref="AH170:AI170"/>
    <mergeCell ref="Z170:AA170"/>
    <mergeCell ref="Z169:AA169"/>
    <mergeCell ref="Z141:AA141"/>
    <mergeCell ref="AD142:AE142"/>
    <mergeCell ref="AD170:AE170"/>
    <mergeCell ref="AD145:AE145"/>
    <mergeCell ref="AH164:AI164"/>
    <mergeCell ref="AH153:AI153"/>
    <mergeCell ref="Z191:AC191"/>
    <mergeCell ref="V191:Y191"/>
    <mergeCell ref="V189:Y189"/>
    <mergeCell ref="Z189:AC189"/>
    <mergeCell ref="Z188:AC188"/>
    <mergeCell ref="Z187:AC187"/>
    <mergeCell ref="AD187:AG187"/>
    <mergeCell ref="AD184:AG184"/>
    <mergeCell ref="AH189:AK189"/>
    <mergeCell ref="AD189:AG189"/>
    <mergeCell ref="Z190:AC190"/>
    <mergeCell ref="V190:Y190"/>
    <mergeCell ref="V186:Y186"/>
    <mergeCell ref="AD177:AG177"/>
    <mergeCell ref="V110:Y110"/>
    <mergeCell ref="O129:S129"/>
    <mergeCell ref="AH99:AK99"/>
    <mergeCell ref="AH102:AK102"/>
    <mergeCell ref="AD190:AG190"/>
    <mergeCell ref="AH190:AK190"/>
    <mergeCell ref="AH184:AK184"/>
    <mergeCell ref="AD185:AG185"/>
    <mergeCell ref="AH185:AK185"/>
    <mergeCell ref="AD180:AG180"/>
    <mergeCell ref="AD101:AG101"/>
    <mergeCell ref="K115:N115"/>
    <mergeCell ref="K131:N131"/>
    <mergeCell ref="Z106:AC106"/>
    <mergeCell ref="Z107:AC107"/>
    <mergeCell ref="K130:N130"/>
    <mergeCell ref="O130:S130"/>
    <mergeCell ref="Z128:AC128"/>
    <mergeCell ref="V115:Y115"/>
    <mergeCell ref="Z100:AC100"/>
    <mergeCell ref="V100:Y100"/>
    <mergeCell ref="AD104:AG104"/>
    <mergeCell ref="Z101:AC101"/>
    <mergeCell ref="AH101:AK101"/>
    <mergeCell ref="AD107:AG107"/>
    <mergeCell ref="AH104:AK104"/>
    <mergeCell ref="AH105:AK105"/>
    <mergeCell ref="AH107:AK107"/>
    <mergeCell ref="Z109:AC109"/>
    <mergeCell ref="AD143:AE143"/>
    <mergeCell ref="AH103:AK103"/>
    <mergeCell ref="Z105:AC105"/>
    <mergeCell ref="O107:S107"/>
    <mergeCell ref="AD108:AG108"/>
    <mergeCell ref="AH141:AI141"/>
    <mergeCell ref="K139:U140"/>
    <mergeCell ref="K143:U144"/>
    <mergeCell ref="Z139:AA139"/>
    <mergeCell ref="AH146:AI146"/>
    <mergeCell ref="AD150:AE150"/>
    <mergeCell ref="AH131:AK131"/>
    <mergeCell ref="AH135:AK135"/>
    <mergeCell ref="AD147:AE147"/>
    <mergeCell ref="AH130:AK130"/>
    <mergeCell ref="AH136:AK136"/>
    <mergeCell ref="AD144:AE144"/>
    <mergeCell ref="AD134:AG134"/>
    <mergeCell ref="AD133:AG133"/>
    <mergeCell ref="AH139:AI139"/>
    <mergeCell ref="AH133:AK133"/>
    <mergeCell ref="AD139:AE139"/>
    <mergeCell ref="AD140:AE140"/>
    <mergeCell ref="AH140:AI140"/>
    <mergeCell ref="AD137:AG137"/>
    <mergeCell ref="AD138:AG138"/>
    <mergeCell ref="AH134:AK134"/>
    <mergeCell ref="AD136:AG136"/>
    <mergeCell ref="AD135:AG135"/>
    <mergeCell ref="AH132:AK132"/>
    <mergeCell ref="AH147:AI147"/>
    <mergeCell ref="AH148:AI148"/>
    <mergeCell ref="AD176:AG176"/>
    <mergeCell ref="Z178:AC178"/>
    <mergeCell ref="Z164:AA164"/>
    <mergeCell ref="AH177:AK177"/>
    <mergeCell ref="AH176:AK176"/>
    <mergeCell ref="AH149:AI149"/>
    <mergeCell ref="AH151:AI151"/>
    <mergeCell ref="AH152:AI152"/>
    <mergeCell ref="Z176:AC176"/>
    <mergeCell ref="AH142:AI142"/>
    <mergeCell ref="AD141:AE141"/>
    <mergeCell ref="AD178:AG178"/>
    <mergeCell ref="V179:Y179"/>
    <mergeCell ref="Z179:AC179"/>
    <mergeCell ref="AD179:AG179"/>
    <mergeCell ref="Z177:AC177"/>
    <mergeCell ref="V177:Y177"/>
    <mergeCell ref="Z180:AC180"/>
    <mergeCell ref="V180:Y180"/>
    <mergeCell ref="AD186:AG186"/>
    <mergeCell ref="Z186:AC186"/>
    <mergeCell ref="AH178:AK178"/>
    <mergeCell ref="AH180:AK180"/>
    <mergeCell ref="Z185:AC185"/>
    <mergeCell ref="AH181:AK181"/>
    <mergeCell ref="AD181:AG181"/>
    <mergeCell ref="Z184:AC184"/>
    <mergeCell ref="V182:Y182"/>
    <mergeCell ref="AH182:AK182"/>
    <mergeCell ref="AD182:AG182"/>
    <mergeCell ref="AH188:AK188"/>
    <mergeCell ref="AD188:AG188"/>
    <mergeCell ref="V185:Y185"/>
    <mergeCell ref="V188:Y188"/>
    <mergeCell ref="AH186:AK186"/>
    <mergeCell ref="Z182:AC182"/>
    <mergeCell ref="AH187:AK187"/>
    <mergeCell ref="K112:N112"/>
    <mergeCell ref="K114:N114"/>
    <mergeCell ref="V181:Y181"/>
    <mergeCell ref="V184:Y184"/>
    <mergeCell ref="F191:U191"/>
    <mergeCell ref="F190:U190"/>
    <mergeCell ref="F184:U184"/>
    <mergeCell ref="V187:Y187"/>
    <mergeCell ref="F186:U186"/>
    <mergeCell ref="F182:U182"/>
    <mergeCell ref="F5:O7"/>
    <mergeCell ref="H8:O8"/>
    <mergeCell ref="P8:Q8"/>
    <mergeCell ref="P5:S5"/>
    <mergeCell ref="K109:N109"/>
    <mergeCell ref="K110:N110"/>
    <mergeCell ref="O109:S109"/>
    <mergeCell ref="K99:N99"/>
    <mergeCell ref="Q99:U99"/>
    <mergeCell ref="O110:S110"/>
    <mergeCell ref="O127:S127"/>
    <mergeCell ref="O128:S128"/>
    <mergeCell ref="Q7:R7"/>
    <mergeCell ref="T10:U10"/>
    <mergeCell ref="F8:G14"/>
    <mergeCell ref="P11:Q11"/>
    <mergeCell ref="T8:U8"/>
    <mergeCell ref="T11:U11"/>
    <mergeCell ref="U7:V7"/>
    <mergeCell ref="P9:Q9"/>
    <mergeCell ref="AB5:AE5"/>
    <mergeCell ref="AB8:AC8"/>
    <mergeCell ref="T5:W5"/>
    <mergeCell ref="T14:U14"/>
    <mergeCell ref="X8:Y8"/>
    <mergeCell ref="Z97:AC97"/>
    <mergeCell ref="V96:Y96"/>
    <mergeCell ref="T13:U13"/>
    <mergeCell ref="AB85:AG86"/>
    <mergeCell ref="V94:Y94"/>
    <mergeCell ref="K95:N95"/>
    <mergeCell ref="Z90:AC90"/>
    <mergeCell ref="Z92:AC92"/>
    <mergeCell ref="V90:Y90"/>
    <mergeCell ref="X5:AA5"/>
    <mergeCell ref="Z95:AC95"/>
    <mergeCell ref="Q47:T47"/>
    <mergeCell ref="S73:AA74"/>
    <mergeCell ref="AB79:AG80"/>
    <mergeCell ref="Q63:T63"/>
    <mergeCell ref="AB6:AE6"/>
    <mergeCell ref="T6:W6"/>
    <mergeCell ref="P14:Q14"/>
    <mergeCell ref="X11:Y11"/>
    <mergeCell ref="Q57:T57"/>
    <mergeCell ref="AD95:AG95"/>
    <mergeCell ref="AD94:AG94"/>
    <mergeCell ref="AD91:AG91"/>
    <mergeCell ref="V91:Y91"/>
    <mergeCell ref="K89:U91"/>
    <mergeCell ref="Y7:Z7"/>
    <mergeCell ref="AB11:AC11"/>
    <mergeCell ref="P13:Q13"/>
    <mergeCell ref="AC7:AD7"/>
    <mergeCell ref="AD90:AG90"/>
    <mergeCell ref="Q51:T51"/>
    <mergeCell ref="Q59:T59"/>
    <mergeCell ref="P15:Q15"/>
    <mergeCell ref="Q41:T41"/>
    <mergeCell ref="O70:AA70"/>
    <mergeCell ref="V127:Y127"/>
    <mergeCell ref="V99:Y99"/>
    <mergeCell ref="V103:Y103"/>
    <mergeCell ref="X12:Y12"/>
    <mergeCell ref="AB13:AC13"/>
    <mergeCell ref="U53:AL53"/>
    <mergeCell ref="U57:AL57"/>
    <mergeCell ref="AD92:AG92"/>
    <mergeCell ref="AD93:AG93"/>
    <mergeCell ref="S71:AA72"/>
    <mergeCell ref="Q25:T25"/>
    <mergeCell ref="Q23:T23"/>
    <mergeCell ref="O94:S94"/>
    <mergeCell ref="AB12:AC12"/>
    <mergeCell ref="S81:AA82"/>
    <mergeCell ref="X14:Y14"/>
    <mergeCell ref="Z91:AC91"/>
    <mergeCell ref="S77:AA78"/>
    <mergeCell ref="AB77:AG78"/>
    <mergeCell ref="U58:AK58"/>
    <mergeCell ref="AB9:AC9"/>
    <mergeCell ref="AB10:AC10"/>
    <mergeCell ref="X10:Y10"/>
    <mergeCell ref="X9:Y9"/>
    <mergeCell ref="P12:Q12"/>
    <mergeCell ref="T15:U15"/>
    <mergeCell ref="X13:Y13"/>
    <mergeCell ref="AB14:AC14"/>
    <mergeCell ref="F29:L34"/>
    <mergeCell ref="AB71:AG72"/>
    <mergeCell ref="AH71:AK72"/>
    <mergeCell ref="U52:AK52"/>
    <mergeCell ref="P6:S6"/>
    <mergeCell ref="H12:O12"/>
    <mergeCell ref="H13:O13"/>
    <mergeCell ref="H11:O11"/>
    <mergeCell ref="X6:AA6"/>
    <mergeCell ref="AB15:AC15"/>
    <mergeCell ref="F41:L46"/>
    <mergeCell ref="AH114:AK114"/>
    <mergeCell ref="V108:Y108"/>
    <mergeCell ref="Z96:AC96"/>
    <mergeCell ref="Q61:T61"/>
    <mergeCell ref="O108:S108"/>
    <mergeCell ref="O95:S95"/>
    <mergeCell ref="AB70:AG70"/>
    <mergeCell ref="U59:AL59"/>
    <mergeCell ref="AD96:AG96"/>
    <mergeCell ref="U54:AK54"/>
    <mergeCell ref="U55:AL56"/>
    <mergeCell ref="P10:Q10"/>
    <mergeCell ref="H9:O9"/>
    <mergeCell ref="H10:O10"/>
    <mergeCell ref="T9:U9"/>
    <mergeCell ref="G17:AL19"/>
    <mergeCell ref="T12:U12"/>
    <mergeCell ref="X15:Y15"/>
    <mergeCell ref="H14:O14"/>
    <mergeCell ref="Q53:T53"/>
    <mergeCell ref="Q27:T27"/>
    <mergeCell ref="Q29:T29"/>
    <mergeCell ref="Q31:T31"/>
    <mergeCell ref="Q43:T43"/>
    <mergeCell ref="U49:AL50"/>
    <mergeCell ref="U51:AL51"/>
    <mergeCell ref="Q33:T33"/>
    <mergeCell ref="K136:U138"/>
    <mergeCell ref="V178:Y178"/>
    <mergeCell ref="V146:W146"/>
    <mergeCell ref="Q198:T198"/>
    <mergeCell ref="F181:U181"/>
    <mergeCell ref="F180:U180"/>
    <mergeCell ref="F187:U187"/>
    <mergeCell ref="F188:U188"/>
    <mergeCell ref="F185:U185"/>
    <mergeCell ref="F189:U189"/>
    <mergeCell ref="V97:Y97"/>
    <mergeCell ref="AD102:AG102"/>
    <mergeCell ref="AD100:AG100"/>
    <mergeCell ref="V98:Y98"/>
    <mergeCell ref="V104:Y104"/>
    <mergeCell ref="AH125:AK125"/>
    <mergeCell ref="Z98:AC98"/>
    <mergeCell ref="Z125:AC125"/>
    <mergeCell ref="AD97:AG97"/>
    <mergeCell ref="AD98:AG98"/>
    <mergeCell ref="K77:N82"/>
    <mergeCell ref="F196:L201"/>
    <mergeCell ref="Q196:T196"/>
    <mergeCell ref="V95:Y95"/>
    <mergeCell ref="AH90:AK90"/>
    <mergeCell ref="AH91:AK91"/>
    <mergeCell ref="AH94:AK94"/>
    <mergeCell ref="V131:Y131"/>
    <mergeCell ref="Z181:AC181"/>
    <mergeCell ref="AH128:AK128"/>
    <mergeCell ref="F176:U178"/>
    <mergeCell ref="O106:S106"/>
    <mergeCell ref="AD129:AG129"/>
    <mergeCell ref="G118:AL120"/>
    <mergeCell ref="K134:N134"/>
    <mergeCell ref="Q200:T200"/>
    <mergeCell ref="V176:Y176"/>
    <mergeCell ref="V149:W149"/>
    <mergeCell ref="AH179:AK179"/>
    <mergeCell ref="F179:U179"/>
    <mergeCell ref="F53:L58"/>
    <mergeCell ref="F70:J88"/>
    <mergeCell ref="K71:N76"/>
    <mergeCell ref="Q55:T55"/>
    <mergeCell ref="AB87:AG88"/>
    <mergeCell ref="F59:L64"/>
    <mergeCell ref="AB81:AG82"/>
    <mergeCell ref="K70:N70"/>
    <mergeCell ref="S87:AA88"/>
    <mergeCell ref="S75:AA76"/>
    <mergeCell ref="AH73:AK74"/>
    <mergeCell ref="AB73:AG74"/>
    <mergeCell ref="AH96:AK96"/>
    <mergeCell ref="AH97:AK97"/>
    <mergeCell ref="AH85:AK86"/>
    <mergeCell ref="AB83:AG84"/>
    <mergeCell ref="AH112:AK112"/>
    <mergeCell ref="AH113:AK113"/>
    <mergeCell ref="AH92:AK92"/>
    <mergeCell ref="AH93:AK93"/>
    <mergeCell ref="AH95:AK95"/>
    <mergeCell ref="AD99:AG99"/>
    <mergeCell ref="AD103:AG103"/>
    <mergeCell ref="AD109:AG109"/>
    <mergeCell ref="AH98:AK98"/>
    <mergeCell ref="U47:AL47"/>
    <mergeCell ref="U48:AK48"/>
    <mergeCell ref="AH129:AK129"/>
    <mergeCell ref="AH110:AK110"/>
    <mergeCell ref="AH127:AK127"/>
    <mergeCell ref="Z111:AC111"/>
    <mergeCell ref="Z114:AC114"/>
    <mergeCell ref="AH109:AK109"/>
    <mergeCell ref="AD111:AG111"/>
    <mergeCell ref="AH111:AK111"/>
    <mergeCell ref="V106:Y106"/>
    <mergeCell ref="V109:Y109"/>
    <mergeCell ref="F23:L28"/>
    <mergeCell ref="Q45:T45"/>
    <mergeCell ref="Q49:T49"/>
    <mergeCell ref="AH83:AK84"/>
    <mergeCell ref="AH75:AK76"/>
    <mergeCell ref="AH77:AK78"/>
    <mergeCell ref="AH79:AK80"/>
    <mergeCell ref="AH81:AK82"/>
    <mergeCell ref="U45:AL45"/>
    <mergeCell ref="U46:AK46"/>
    <mergeCell ref="K83:N88"/>
    <mergeCell ref="AH87:AK88"/>
    <mergeCell ref="V111:Y111"/>
    <mergeCell ref="Z108:AC108"/>
    <mergeCell ref="V107:Y107"/>
    <mergeCell ref="V101:Y101"/>
    <mergeCell ref="V102:Y102"/>
    <mergeCell ref="Z103:AC103"/>
    <mergeCell ref="U40:AK40"/>
    <mergeCell ref="U41:AL41"/>
    <mergeCell ref="V105:Y105"/>
    <mergeCell ref="Z110:AC110"/>
    <mergeCell ref="F35:L40"/>
    <mergeCell ref="Q35:T35"/>
    <mergeCell ref="Q37:T37"/>
    <mergeCell ref="Q39:T39"/>
    <mergeCell ref="U42:AK42"/>
    <mergeCell ref="U43:AL44"/>
    <mergeCell ref="AD157:AE157"/>
    <mergeCell ref="AH157:AI157"/>
    <mergeCell ref="V158:W158"/>
    <mergeCell ref="Z158:AA158"/>
    <mergeCell ref="AD158:AE158"/>
    <mergeCell ref="AH158:AI158"/>
    <mergeCell ref="K159:U160"/>
    <mergeCell ref="V159:W159"/>
    <mergeCell ref="Z159:AA159"/>
    <mergeCell ref="AD159:AE159"/>
    <mergeCell ref="AH159:AI159"/>
    <mergeCell ref="V160:W160"/>
    <mergeCell ref="Z160:AA160"/>
    <mergeCell ref="AD160:AE160"/>
    <mergeCell ref="AH160:AI160"/>
    <mergeCell ref="AD166:AE166"/>
    <mergeCell ref="AH166:AI166"/>
    <mergeCell ref="K161:U162"/>
    <mergeCell ref="V161:W161"/>
    <mergeCell ref="Z161:AA161"/>
    <mergeCell ref="AD161:AE161"/>
    <mergeCell ref="AH161:AI161"/>
    <mergeCell ref="V162:W162"/>
    <mergeCell ref="AH162:AI162"/>
    <mergeCell ref="AD164:AE164"/>
    <mergeCell ref="V183:Y183"/>
    <mergeCell ref="Z183:AC183"/>
    <mergeCell ref="AD183:AG183"/>
    <mergeCell ref="AH183:AK183"/>
    <mergeCell ref="K165:U166"/>
    <mergeCell ref="V165:W165"/>
    <mergeCell ref="Z165:AA165"/>
    <mergeCell ref="AD165:AE165"/>
    <mergeCell ref="AH165:AI165"/>
    <mergeCell ref="Z166:AA166"/>
    <mergeCell ref="U33:AL33"/>
    <mergeCell ref="U34:AK34"/>
    <mergeCell ref="U35:AL35"/>
    <mergeCell ref="U36:AK36"/>
    <mergeCell ref="U37:AL38"/>
    <mergeCell ref="U39:AL39"/>
    <mergeCell ref="U64:AK64"/>
    <mergeCell ref="P102:T102"/>
    <mergeCell ref="P116:T116"/>
    <mergeCell ref="P135:T135"/>
    <mergeCell ref="M196:P201"/>
    <mergeCell ref="U196:AL196"/>
    <mergeCell ref="U198:AL199"/>
    <mergeCell ref="U200:AL200"/>
    <mergeCell ref="U201:AK201"/>
    <mergeCell ref="F183:U183"/>
  </mergeCells>
  <dataValidations count="1">
    <dataValidation type="list" allowBlank="1" sqref="U58:U61 U46:U49 U40:U43 S83:AK86 U52:U55 U28:U31 S71:AK74 S77:AK80 U34:U37 U64 U196:U198 U23:U25 U201">
      <formula1>"―"</formula1>
    </dataValidation>
  </dataValidations>
  <printOptions horizontalCentered="1"/>
  <pageMargins left="0.5905511811023623" right="0.3937007874015748" top="0.5905511811023623" bottom="0.5905511811023623" header="0.31496062992125984" footer="0.31496062992125984"/>
  <pageSetup firstPageNumber="18" useFirstPageNumber="1" horizontalDpi="600" verticalDpi="600" orientation="portrait" paperSize="9" scale="89" r:id="rId3"/>
  <headerFooter alignWithMargins="0">
    <oddFooter>&amp;C&amp;P</oddFooter>
  </headerFooter>
  <rowBreaks count="3" manualBreakCount="3">
    <brk id="65" min="1" max="39" man="1"/>
    <brk id="121" min="1" max="39" man="1"/>
    <brk id="172" min="1" max="39" man="1"/>
  </rowBreaks>
  <legacyDrawing r:id="rId2"/>
</worksheet>
</file>

<file path=xl/worksheets/sheet8.xml><?xml version="1.0" encoding="utf-8"?>
<worksheet xmlns="http://schemas.openxmlformats.org/spreadsheetml/2006/main" xmlns:r="http://schemas.openxmlformats.org/officeDocument/2006/relationships">
  <dimension ref="A1:V20"/>
  <sheetViews>
    <sheetView view="pageBreakPreview" zoomScale="70" zoomScaleNormal="55" zoomScaleSheetLayoutView="70" workbookViewId="0" topLeftCell="A1">
      <selection activeCell="B6" sqref="B6"/>
    </sheetView>
  </sheetViews>
  <sheetFormatPr defaultColWidth="9.00390625" defaultRowHeight="15"/>
  <cols>
    <col min="1" max="1" width="4.00390625" style="601" customWidth="1"/>
    <col min="2" max="2" width="16.7109375" style="601" customWidth="1"/>
    <col min="3" max="3" width="5.7109375" style="601" customWidth="1"/>
    <col min="4" max="13" width="8.8515625" style="601" customWidth="1"/>
    <col min="14" max="14" width="9.28125" style="601" customWidth="1"/>
    <col min="15" max="19" width="8.8515625" style="601" customWidth="1"/>
    <col min="20" max="20" width="9.28125" style="601" customWidth="1"/>
    <col min="21" max="21" width="8.8515625" style="601" customWidth="1"/>
    <col min="22" max="22" width="10.28125" style="601" customWidth="1"/>
    <col min="23" max="16384" width="9.00390625" style="601" customWidth="1"/>
  </cols>
  <sheetData>
    <row r="1" spans="1:22" s="599" customFormat="1" ht="31.5" customHeight="1">
      <c r="A1" s="1903" t="s">
        <v>1193</v>
      </c>
      <c r="B1" s="1903"/>
      <c r="C1" s="1903"/>
      <c r="D1" s="1903"/>
      <c r="E1" s="1903"/>
      <c r="F1" s="1903"/>
      <c r="G1" s="1903"/>
      <c r="H1" s="1903"/>
      <c r="I1" s="1903"/>
      <c r="J1" s="1903"/>
      <c r="K1" s="1903"/>
      <c r="L1" s="1903"/>
      <c r="M1" s="1903"/>
      <c r="N1" s="1903"/>
      <c r="O1" s="1903"/>
      <c r="P1" s="1903"/>
      <c r="Q1" s="1903"/>
      <c r="R1" s="1903"/>
      <c r="S1" s="1903"/>
      <c r="T1" s="1903"/>
      <c r="U1" s="1903"/>
      <c r="V1" s="1903"/>
    </row>
    <row r="2" spans="1:22" ht="24.75" customHeight="1">
      <c r="A2" s="1904" t="s">
        <v>1194</v>
      </c>
      <c r="B2" s="1907" t="s">
        <v>1195</v>
      </c>
      <c r="C2" s="1907" t="s">
        <v>1196</v>
      </c>
      <c r="D2" s="600" t="s">
        <v>1197</v>
      </c>
      <c r="E2" s="1910" t="s">
        <v>1198</v>
      </c>
      <c r="F2" s="1910"/>
      <c r="G2" s="1910"/>
      <c r="H2" s="1910"/>
      <c r="I2" s="1910"/>
      <c r="J2" s="1910" t="s">
        <v>1199</v>
      </c>
      <c r="K2" s="1910"/>
      <c r="L2" s="1910"/>
      <c r="M2" s="1910"/>
      <c r="N2" s="1910"/>
      <c r="O2" s="1910"/>
      <c r="P2" s="1910" t="s">
        <v>1200</v>
      </c>
      <c r="Q2" s="1910"/>
      <c r="R2" s="1910"/>
      <c r="S2" s="1910"/>
      <c r="T2" s="1910"/>
      <c r="U2" s="1910"/>
      <c r="V2" s="1911" t="s">
        <v>1201</v>
      </c>
    </row>
    <row r="3" spans="1:22" ht="24.75" customHeight="1">
      <c r="A3" s="1905"/>
      <c r="B3" s="1908"/>
      <c r="C3" s="1908"/>
      <c r="D3" s="602" t="s">
        <v>1202</v>
      </c>
      <c r="E3" s="1914" t="s">
        <v>1202</v>
      </c>
      <c r="F3" s="1914"/>
      <c r="G3" s="1914"/>
      <c r="H3" s="1914"/>
      <c r="I3" s="1914"/>
      <c r="J3" s="1914" t="s">
        <v>1202</v>
      </c>
      <c r="K3" s="1914"/>
      <c r="L3" s="1914"/>
      <c r="M3" s="1914"/>
      <c r="N3" s="1914"/>
      <c r="O3" s="1914"/>
      <c r="P3" s="1914" t="s">
        <v>1202</v>
      </c>
      <c r="Q3" s="1914"/>
      <c r="R3" s="1914"/>
      <c r="S3" s="1914"/>
      <c r="T3" s="1914"/>
      <c r="U3" s="1914"/>
      <c r="V3" s="1912"/>
    </row>
    <row r="4" spans="1:22" s="604" customFormat="1" ht="24.75" customHeight="1">
      <c r="A4" s="1905"/>
      <c r="B4" s="1908"/>
      <c r="C4" s="1908"/>
      <c r="D4" s="1924" t="s">
        <v>1203</v>
      </c>
      <c r="E4" s="603" t="s">
        <v>1204</v>
      </c>
      <c r="F4" s="1926" t="s">
        <v>1205</v>
      </c>
      <c r="G4" s="1926"/>
      <c r="H4" s="1926"/>
      <c r="I4" s="1926"/>
      <c r="J4" s="602" t="s">
        <v>1206</v>
      </c>
      <c r="K4" s="1914" t="s">
        <v>1205</v>
      </c>
      <c r="L4" s="1914"/>
      <c r="M4" s="1914"/>
      <c r="N4" s="1914"/>
      <c r="O4" s="1914"/>
      <c r="P4" s="602" t="s">
        <v>1206</v>
      </c>
      <c r="Q4" s="1914" t="s">
        <v>1205</v>
      </c>
      <c r="R4" s="1914"/>
      <c r="S4" s="1914"/>
      <c r="T4" s="1914"/>
      <c r="U4" s="1914"/>
      <c r="V4" s="1912"/>
    </row>
    <row r="5" spans="1:22" s="608" customFormat="1" ht="175.5" customHeight="1">
      <c r="A5" s="1906"/>
      <c r="B5" s="1909"/>
      <c r="C5" s="1909"/>
      <c r="D5" s="1925"/>
      <c r="E5" s="605" t="s">
        <v>1207</v>
      </c>
      <c r="F5" s="606" t="s">
        <v>1208</v>
      </c>
      <c r="G5" s="606" t="s">
        <v>1209</v>
      </c>
      <c r="H5" s="606" t="s">
        <v>1210</v>
      </c>
      <c r="I5" s="607" t="s">
        <v>1203</v>
      </c>
      <c r="J5" s="607" t="s">
        <v>1211</v>
      </c>
      <c r="K5" s="605" t="s">
        <v>1212</v>
      </c>
      <c r="L5" s="605" t="s">
        <v>1213</v>
      </c>
      <c r="M5" s="605" t="s">
        <v>1214</v>
      </c>
      <c r="N5" s="605" t="s">
        <v>1215</v>
      </c>
      <c r="O5" s="607" t="s">
        <v>1203</v>
      </c>
      <c r="P5" s="607" t="s">
        <v>1211</v>
      </c>
      <c r="Q5" s="606" t="s">
        <v>1216</v>
      </c>
      <c r="R5" s="605" t="s">
        <v>1212</v>
      </c>
      <c r="S5" s="605" t="s">
        <v>1213</v>
      </c>
      <c r="T5" s="605" t="s">
        <v>1215</v>
      </c>
      <c r="U5" s="607" t="s">
        <v>1203</v>
      </c>
      <c r="V5" s="1913"/>
    </row>
    <row r="6" spans="1:22" s="612" customFormat="1" ht="24.75" customHeight="1">
      <c r="A6" s="609">
        <v>1</v>
      </c>
      <c r="B6" s="610"/>
      <c r="C6" s="610"/>
      <c r="D6" s="610"/>
      <c r="E6" s="610"/>
      <c r="F6" s="610"/>
      <c r="G6" s="610"/>
      <c r="H6" s="610"/>
      <c r="I6" s="610"/>
      <c r="J6" s="610"/>
      <c r="K6" s="610"/>
      <c r="L6" s="610"/>
      <c r="M6" s="610"/>
      <c r="N6" s="610"/>
      <c r="O6" s="610"/>
      <c r="P6" s="610"/>
      <c r="Q6" s="610"/>
      <c r="R6" s="610"/>
      <c r="S6" s="610"/>
      <c r="T6" s="610"/>
      <c r="U6" s="610"/>
      <c r="V6" s="611"/>
    </row>
    <row r="7" spans="1:22" s="612" customFormat="1" ht="24.75" customHeight="1">
      <c r="A7" s="613">
        <v>2</v>
      </c>
      <c r="B7" s="614"/>
      <c r="C7" s="614"/>
      <c r="D7" s="614"/>
      <c r="E7" s="614"/>
      <c r="F7" s="614"/>
      <c r="G7" s="614"/>
      <c r="H7" s="614"/>
      <c r="I7" s="614"/>
      <c r="J7" s="614"/>
      <c r="K7" s="614"/>
      <c r="L7" s="614"/>
      <c r="M7" s="614"/>
      <c r="N7" s="614"/>
      <c r="O7" s="614"/>
      <c r="P7" s="614"/>
      <c r="Q7" s="614"/>
      <c r="R7" s="614"/>
      <c r="S7" s="614"/>
      <c r="T7" s="614"/>
      <c r="U7" s="614"/>
      <c r="V7" s="615"/>
    </row>
    <row r="8" spans="1:22" s="612" customFormat="1" ht="24.75" customHeight="1">
      <c r="A8" s="613">
        <v>3</v>
      </c>
      <c r="B8" s="614"/>
      <c r="C8" s="614"/>
      <c r="D8" s="614"/>
      <c r="E8" s="614"/>
      <c r="F8" s="614"/>
      <c r="G8" s="614"/>
      <c r="H8" s="614"/>
      <c r="I8" s="614"/>
      <c r="J8" s="614"/>
      <c r="K8" s="614"/>
      <c r="L8" s="614"/>
      <c r="M8" s="614"/>
      <c r="N8" s="614"/>
      <c r="O8" s="614"/>
      <c r="P8" s="614"/>
      <c r="Q8" s="614"/>
      <c r="R8" s="614"/>
      <c r="S8" s="614"/>
      <c r="T8" s="614"/>
      <c r="U8" s="614"/>
      <c r="V8" s="615"/>
    </row>
    <row r="9" spans="1:22" s="612" customFormat="1" ht="24.75" customHeight="1">
      <c r="A9" s="613">
        <v>4</v>
      </c>
      <c r="B9" s="614"/>
      <c r="C9" s="614"/>
      <c r="D9" s="614"/>
      <c r="E9" s="614"/>
      <c r="F9" s="614"/>
      <c r="G9" s="614"/>
      <c r="H9" s="614"/>
      <c r="I9" s="614"/>
      <c r="J9" s="614"/>
      <c r="K9" s="614"/>
      <c r="L9" s="614"/>
      <c r="M9" s="614"/>
      <c r="N9" s="614"/>
      <c r="O9" s="614"/>
      <c r="P9" s="614"/>
      <c r="Q9" s="614"/>
      <c r="R9" s="614"/>
      <c r="S9" s="614"/>
      <c r="T9" s="614"/>
      <c r="U9" s="614"/>
      <c r="V9" s="615"/>
    </row>
    <row r="10" spans="1:22" s="612" customFormat="1" ht="24.75" customHeight="1">
      <c r="A10" s="613">
        <v>5</v>
      </c>
      <c r="B10" s="614"/>
      <c r="C10" s="614"/>
      <c r="D10" s="614"/>
      <c r="E10" s="614"/>
      <c r="F10" s="614"/>
      <c r="G10" s="614"/>
      <c r="H10" s="614"/>
      <c r="I10" s="614"/>
      <c r="J10" s="614"/>
      <c r="K10" s="614"/>
      <c r="L10" s="614"/>
      <c r="M10" s="614"/>
      <c r="N10" s="614"/>
      <c r="O10" s="614"/>
      <c r="P10" s="614"/>
      <c r="Q10" s="614"/>
      <c r="R10" s="614"/>
      <c r="S10" s="614"/>
      <c r="T10" s="614"/>
      <c r="U10" s="614"/>
      <c r="V10" s="615"/>
    </row>
    <row r="11" spans="1:22" s="612" customFormat="1" ht="24.75" customHeight="1">
      <c r="A11" s="613">
        <v>6</v>
      </c>
      <c r="B11" s="614"/>
      <c r="C11" s="614"/>
      <c r="D11" s="614"/>
      <c r="E11" s="614"/>
      <c r="F11" s="614"/>
      <c r="G11" s="614"/>
      <c r="H11" s="614"/>
      <c r="I11" s="614"/>
      <c r="J11" s="614"/>
      <c r="K11" s="614"/>
      <c r="L11" s="614"/>
      <c r="M11" s="614"/>
      <c r="N11" s="614"/>
      <c r="O11" s="614"/>
      <c r="P11" s="614"/>
      <c r="Q11" s="614"/>
      <c r="R11" s="614"/>
      <c r="S11" s="614"/>
      <c r="T11" s="614"/>
      <c r="U11" s="614"/>
      <c r="V11" s="615"/>
    </row>
    <row r="12" spans="1:22" s="612" customFormat="1" ht="24.75" customHeight="1">
      <c r="A12" s="613">
        <v>7</v>
      </c>
      <c r="B12" s="614"/>
      <c r="C12" s="614"/>
      <c r="D12" s="614"/>
      <c r="E12" s="614"/>
      <c r="F12" s="614"/>
      <c r="G12" s="614"/>
      <c r="H12" s="614"/>
      <c r="I12" s="614"/>
      <c r="J12" s="614"/>
      <c r="K12" s="614"/>
      <c r="L12" s="614"/>
      <c r="M12" s="614"/>
      <c r="N12" s="614"/>
      <c r="O12" s="614"/>
      <c r="P12" s="614"/>
      <c r="Q12" s="614"/>
      <c r="R12" s="614"/>
      <c r="S12" s="614"/>
      <c r="T12" s="614"/>
      <c r="U12" s="614"/>
      <c r="V12" s="615"/>
    </row>
    <row r="13" spans="1:22" s="612" customFormat="1" ht="24.75" customHeight="1">
      <c r="A13" s="613">
        <v>8</v>
      </c>
      <c r="B13" s="614"/>
      <c r="C13" s="614"/>
      <c r="D13" s="614"/>
      <c r="E13" s="614"/>
      <c r="F13" s="614"/>
      <c r="G13" s="614"/>
      <c r="H13" s="614"/>
      <c r="I13" s="614"/>
      <c r="J13" s="614"/>
      <c r="K13" s="614"/>
      <c r="L13" s="614"/>
      <c r="M13" s="614"/>
      <c r="N13" s="614"/>
      <c r="O13" s="614"/>
      <c r="P13" s="614"/>
      <c r="Q13" s="614"/>
      <c r="R13" s="614"/>
      <c r="S13" s="614"/>
      <c r="T13" s="614"/>
      <c r="U13" s="614"/>
      <c r="V13" s="615"/>
    </row>
    <row r="14" spans="1:22" s="612" customFormat="1" ht="24.75" customHeight="1">
      <c r="A14" s="613">
        <v>9</v>
      </c>
      <c r="B14" s="614"/>
      <c r="C14" s="614"/>
      <c r="D14" s="614"/>
      <c r="E14" s="614"/>
      <c r="F14" s="614"/>
      <c r="G14" s="614"/>
      <c r="H14" s="614"/>
      <c r="I14" s="614"/>
      <c r="J14" s="614"/>
      <c r="K14" s="614"/>
      <c r="L14" s="614"/>
      <c r="M14" s="614"/>
      <c r="N14" s="614"/>
      <c r="O14" s="614"/>
      <c r="P14" s="614"/>
      <c r="Q14" s="614"/>
      <c r="R14" s="614"/>
      <c r="S14" s="614"/>
      <c r="T14" s="614"/>
      <c r="U14" s="614"/>
      <c r="V14" s="615"/>
    </row>
    <row r="15" spans="1:22" s="612" customFormat="1" ht="24.75" customHeight="1">
      <c r="A15" s="616">
        <v>10</v>
      </c>
      <c r="B15" s="617"/>
      <c r="C15" s="617"/>
      <c r="D15" s="617"/>
      <c r="E15" s="617"/>
      <c r="F15" s="617"/>
      <c r="G15" s="617"/>
      <c r="H15" s="617"/>
      <c r="I15" s="617"/>
      <c r="J15" s="617"/>
      <c r="K15" s="617"/>
      <c r="L15" s="617"/>
      <c r="M15" s="617"/>
      <c r="N15" s="617"/>
      <c r="O15" s="617"/>
      <c r="P15" s="617"/>
      <c r="Q15" s="617"/>
      <c r="R15" s="617"/>
      <c r="S15" s="617"/>
      <c r="T15" s="617"/>
      <c r="U15" s="617"/>
      <c r="V15" s="618"/>
    </row>
    <row r="16" spans="1:22" ht="25.5" customHeight="1">
      <c r="A16" s="1927" t="s">
        <v>1217</v>
      </c>
      <c r="B16" s="1927"/>
      <c r="C16" s="1927"/>
      <c r="D16" s="1927"/>
      <c r="E16" s="1927"/>
      <c r="F16" s="1927"/>
      <c r="G16" s="1927"/>
      <c r="H16" s="1927"/>
      <c r="I16" s="1927"/>
      <c r="J16" s="1927"/>
      <c r="K16" s="1927"/>
      <c r="L16" s="1927"/>
      <c r="M16" s="1927"/>
      <c r="N16" s="1927"/>
      <c r="O16" s="1927"/>
      <c r="P16" s="1927"/>
      <c r="Q16" s="1927"/>
      <c r="R16" s="1927"/>
      <c r="S16" s="1927"/>
      <c r="T16" s="1927"/>
      <c r="U16" s="1927"/>
      <c r="V16" s="1927"/>
    </row>
    <row r="17" spans="1:22" ht="42.75" customHeight="1">
      <c r="A17" s="1915" t="s">
        <v>1218</v>
      </c>
      <c r="B17" s="1916"/>
      <c r="C17" s="1916"/>
      <c r="D17" s="1916"/>
      <c r="E17" s="1916"/>
      <c r="F17" s="1916"/>
      <c r="G17" s="1916"/>
      <c r="H17" s="1916"/>
      <c r="I17" s="1916"/>
      <c r="J17" s="1916"/>
      <c r="K17" s="1916"/>
      <c r="L17" s="1916"/>
      <c r="M17" s="1916"/>
      <c r="N17" s="1916"/>
      <c r="O17" s="1916"/>
      <c r="P17" s="1916"/>
      <c r="Q17" s="1916"/>
      <c r="R17" s="1916"/>
      <c r="S17" s="1916"/>
      <c r="T17" s="1916"/>
      <c r="U17" s="1916"/>
      <c r="V17" s="1917"/>
    </row>
    <row r="18" spans="1:22" ht="42.75" customHeight="1">
      <c r="A18" s="1918" t="s">
        <v>1219</v>
      </c>
      <c r="B18" s="1919"/>
      <c r="C18" s="1919"/>
      <c r="D18" s="1919"/>
      <c r="E18" s="1919"/>
      <c r="F18" s="1919"/>
      <c r="G18" s="1919"/>
      <c r="H18" s="1919"/>
      <c r="I18" s="1919"/>
      <c r="J18" s="1919"/>
      <c r="K18" s="1919"/>
      <c r="L18" s="1919"/>
      <c r="M18" s="1919"/>
      <c r="N18" s="1919"/>
      <c r="O18" s="1919"/>
      <c r="P18" s="1919"/>
      <c r="Q18" s="1919"/>
      <c r="R18" s="1919"/>
      <c r="S18" s="1919"/>
      <c r="T18" s="1919"/>
      <c r="U18" s="1919"/>
      <c r="V18" s="1920"/>
    </row>
    <row r="19" spans="1:22" ht="42.75" customHeight="1">
      <c r="A19" s="1918" t="s">
        <v>1220</v>
      </c>
      <c r="B19" s="1919"/>
      <c r="C19" s="1919"/>
      <c r="D19" s="1919"/>
      <c r="E19" s="1919"/>
      <c r="F19" s="1919"/>
      <c r="G19" s="1919"/>
      <c r="H19" s="1919"/>
      <c r="I19" s="1919"/>
      <c r="J19" s="1919"/>
      <c r="K19" s="1919"/>
      <c r="L19" s="1919"/>
      <c r="M19" s="1919"/>
      <c r="N19" s="1919"/>
      <c r="O19" s="1919"/>
      <c r="P19" s="1919"/>
      <c r="Q19" s="1919"/>
      <c r="R19" s="1919"/>
      <c r="S19" s="1919"/>
      <c r="T19" s="1919"/>
      <c r="U19" s="1919"/>
      <c r="V19" s="1920"/>
    </row>
    <row r="20" spans="1:22" ht="42.75" customHeight="1">
      <c r="A20" s="1921" t="s">
        <v>1221</v>
      </c>
      <c r="B20" s="1922"/>
      <c r="C20" s="1922"/>
      <c r="D20" s="1922"/>
      <c r="E20" s="1922"/>
      <c r="F20" s="1922"/>
      <c r="G20" s="1922"/>
      <c r="H20" s="1922"/>
      <c r="I20" s="1922"/>
      <c r="J20" s="1922"/>
      <c r="K20" s="1922"/>
      <c r="L20" s="1922"/>
      <c r="M20" s="1922"/>
      <c r="N20" s="1922"/>
      <c r="O20" s="1922"/>
      <c r="P20" s="1922"/>
      <c r="Q20" s="1922"/>
      <c r="R20" s="1922"/>
      <c r="S20" s="1922"/>
      <c r="T20" s="1922"/>
      <c r="U20" s="1922"/>
      <c r="V20" s="1923"/>
    </row>
  </sheetData>
  <sheetProtection/>
  <mergeCells count="20">
    <mergeCell ref="A17:V17"/>
    <mergeCell ref="A18:V18"/>
    <mergeCell ref="A19:V19"/>
    <mergeCell ref="A20:V20"/>
    <mergeCell ref="P3:U3"/>
    <mergeCell ref="D4:D5"/>
    <mergeCell ref="F4:I4"/>
    <mergeCell ref="K4:O4"/>
    <mergeCell ref="Q4:U4"/>
    <mergeCell ref="A16:V16"/>
    <mergeCell ref="A1:V1"/>
    <mergeCell ref="A2:A5"/>
    <mergeCell ref="B2:B5"/>
    <mergeCell ref="C2:C5"/>
    <mergeCell ref="E2:I2"/>
    <mergeCell ref="J2:O2"/>
    <mergeCell ref="P2:U2"/>
    <mergeCell ref="V2:V5"/>
    <mergeCell ref="E3:I3"/>
    <mergeCell ref="J3:O3"/>
  </mergeCells>
  <printOptions/>
  <pageMargins left="0.7086614173228347" right="0.7086614173228347" top="0.7480314960629921" bottom="0.7480314960629921" header="0.31496062992125984" footer="0.31496062992125984"/>
  <pageSetup horizontalDpi="600" verticalDpi="600" orientation="landscape" paperSize="9" scale="67" r:id="rId1"/>
  <headerFooter>
    <oddFooter>&amp;C24</oddFooter>
  </headerFooter>
</worksheet>
</file>

<file path=xl/worksheets/sheet9.xml><?xml version="1.0" encoding="utf-8"?>
<worksheet xmlns="http://schemas.openxmlformats.org/spreadsheetml/2006/main" xmlns:r="http://schemas.openxmlformats.org/officeDocument/2006/relationships">
  <dimension ref="B1:BU237"/>
  <sheetViews>
    <sheetView view="pageBreakPreview" zoomScaleSheetLayoutView="100" zoomScalePageLayoutView="0" workbookViewId="0" topLeftCell="A211">
      <selection activeCell="AS235" sqref="AS235"/>
    </sheetView>
  </sheetViews>
  <sheetFormatPr defaultColWidth="2.28125" defaultRowHeight="15" customHeight="1"/>
  <cols>
    <col min="1" max="21" width="2.28125" style="178" customWidth="1"/>
    <col min="22" max="22" width="6.00390625" style="178" bestFit="1" customWidth="1"/>
    <col min="23" max="16384" width="2.28125" style="178" customWidth="1"/>
  </cols>
  <sheetData>
    <row r="1" spans="2:4" ht="15" customHeight="1">
      <c r="B1" s="178" t="s">
        <v>398</v>
      </c>
      <c r="C1" s="178" t="s">
        <v>399</v>
      </c>
      <c r="D1" s="178" t="s">
        <v>739</v>
      </c>
    </row>
    <row r="3" spans="2:40" ht="15" customHeight="1">
      <c r="B3" s="179" t="s">
        <v>554</v>
      </c>
      <c r="C3" s="179"/>
      <c r="D3" s="179"/>
      <c r="E3" s="179"/>
      <c r="F3" s="179"/>
      <c r="G3" s="179"/>
      <c r="H3" s="180"/>
      <c r="I3" s="180"/>
      <c r="J3" s="180"/>
      <c r="K3" s="180"/>
      <c r="L3" s="180"/>
      <c r="M3" s="180"/>
      <c r="N3" s="180"/>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row>
    <row r="5" s="181" customFormat="1" ht="15" customHeight="1"/>
    <row r="6" spans="3:37" ht="15" customHeight="1">
      <c r="C6" s="1964" t="str">
        <f>'【基本情報】'!C29</f>
        <v>令和</v>
      </c>
      <c r="D6" s="1964"/>
      <c r="E6" s="2086">
        <f>+IF('【基本情報】'!F39="","",'【基本情報】'!F39)</f>
      </c>
      <c r="F6" s="2086"/>
      <c r="G6" s="178" t="s">
        <v>420</v>
      </c>
      <c r="H6" s="2086">
        <f>+IF('【基本情報】'!F39="","",'【基本情報】'!I39)</f>
      </c>
      <c r="I6" s="2086"/>
      <c r="J6" s="178" t="s">
        <v>165</v>
      </c>
      <c r="K6" s="2087">
        <f>+IF('【基本情報】'!F39="","",'【基本情報】'!L39)</f>
      </c>
      <c r="L6" s="2087"/>
      <c r="M6" s="178" t="s">
        <v>418</v>
      </c>
      <c r="N6" s="178" t="s">
        <v>637</v>
      </c>
      <c r="O6" s="178" t="s">
        <v>638</v>
      </c>
      <c r="P6" s="178" t="s">
        <v>639</v>
      </c>
      <c r="Q6" s="178" t="s">
        <v>640</v>
      </c>
      <c r="R6" s="178" t="s">
        <v>641</v>
      </c>
      <c r="S6" s="178" t="s">
        <v>740</v>
      </c>
      <c r="T6" s="178" t="s">
        <v>642</v>
      </c>
      <c r="U6" s="178" t="s">
        <v>643</v>
      </c>
      <c r="V6" s="178" t="s">
        <v>644</v>
      </c>
      <c r="W6" s="178" t="s">
        <v>645</v>
      </c>
      <c r="X6" s="178" t="s">
        <v>648</v>
      </c>
      <c r="Y6" s="178" t="s">
        <v>412</v>
      </c>
      <c r="Z6" s="178" t="s">
        <v>692</v>
      </c>
      <c r="AA6" s="178" t="s">
        <v>412</v>
      </c>
      <c r="AB6" s="178" t="s">
        <v>468</v>
      </c>
      <c r="AC6" s="178" t="s">
        <v>405</v>
      </c>
      <c r="AD6" s="178" t="s">
        <v>404</v>
      </c>
      <c r="AE6" s="178" t="s">
        <v>414</v>
      </c>
      <c r="AF6" s="178" t="s">
        <v>379</v>
      </c>
      <c r="AG6" s="178" t="s">
        <v>555</v>
      </c>
      <c r="AH6" s="178" t="s">
        <v>556</v>
      </c>
      <c r="AI6" s="178" t="s">
        <v>655</v>
      </c>
      <c r="AJ6" s="178" t="s">
        <v>557</v>
      </c>
      <c r="AK6" s="178" t="s">
        <v>558</v>
      </c>
    </row>
    <row r="7" spans="2:25" ht="15" customHeight="1">
      <c r="B7" s="178" t="s">
        <v>410</v>
      </c>
      <c r="C7" s="178" t="s">
        <v>404</v>
      </c>
      <c r="D7" s="178" t="s">
        <v>652</v>
      </c>
      <c r="E7" s="178" t="s">
        <v>771</v>
      </c>
      <c r="F7" s="178" t="s">
        <v>559</v>
      </c>
      <c r="G7" s="178" t="s">
        <v>656</v>
      </c>
      <c r="H7" s="178" t="s">
        <v>657</v>
      </c>
      <c r="I7" s="178" t="s">
        <v>470</v>
      </c>
      <c r="J7" s="178" t="s">
        <v>658</v>
      </c>
      <c r="K7" s="178" t="s">
        <v>743</v>
      </c>
      <c r="L7" s="1983" t="s">
        <v>1319</v>
      </c>
      <c r="M7" s="1983"/>
      <c r="N7" s="1983"/>
      <c r="O7" s="1983"/>
      <c r="P7" s="181" t="s">
        <v>659</v>
      </c>
      <c r="Q7" s="181" t="s">
        <v>660</v>
      </c>
      <c r="R7" s="181" t="s">
        <v>661</v>
      </c>
      <c r="S7" s="181" t="s">
        <v>662</v>
      </c>
      <c r="T7" s="181" t="s">
        <v>744</v>
      </c>
      <c r="U7" s="181" t="s">
        <v>745</v>
      </c>
      <c r="V7" s="181" t="s">
        <v>746</v>
      </c>
      <c r="W7" s="181" t="s">
        <v>747</v>
      </c>
      <c r="X7" s="181"/>
      <c r="Y7" s="181"/>
    </row>
    <row r="9" spans="27:37" ht="15" customHeight="1">
      <c r="AA9" s="1964" t="str">
        <f>C6</f>
        <v>令和</v>
      </c>
      <c r="AB9" s="1964"/>
      <c r="AC9" s="2081"/>
      <c r="AD9" s="2081"/>
      <c r="AE9" s="178" t="s">
        <v>420</v>
      </c>
      <c r="AF9" s="2081"/>
      <c r="AG9" s="2081"/>
      <c r="AH9" s="178" t="s">
        <v>419</v>
      </c>
      <c r="AI9" s="2081"/>
      <c r="AJ9" s="2081"/>
      <c r="AK9" s="178" t="s">
        <v>418</v>
      </c>
    </row>
    <row r="10" spans="29:37" ht="15" customHeight="1">
      <c r="AC10" s="181"/>
      <c r="AD10" s="181"/>
      <c r="AE10" s="181"/>
      <c r="AF10" s="181"/>
      <c r="AG10" s="181"/>
      <c r="AH10" s="181"/>
      <c r="AI10" s="181"/>
      <c r="AJ10" s="181"/>
      <c r="AK10" s="181"/>
    </row>
    <row r="11" spans="29:37" ht="15" customHeight="1">
      <c r="AC11" s="181"/>
      <c r="AD11" s="181"/>
      <c r="AE11" s="181"/>
      <c r="AF11" s="181"/>
      <c r="AG11" s="181"/>
      <c r="AH11" s="181"/>
      <c r="AI11" s="181"/>
      <c r="AJ11" s="181"/>
      <c r="AK11" s="181"/>
    </row>
    <row r="12" spans="3:14" s="98" customFormat="1" ht="15" customHeight="1">
      <c r="C12" s="730" t="s">
        <v>377</v>
      </c>
      <c r="D12" s="730"/>
      <c r="E12" s="730"/>
      <c r="F12" s="730"/>
      <c r="G12" s="730"/>
      <c r="H12" s="1995" t="s">
        <v>141</v>
      </c>
      <c r="I12" s="1995"/>
      <c r="J12" s="1995"/>
      <c r="K12" s="1995"/>
      <c r="L12" s="1995"/>
      <c r="N12" s="98" t="s">
        <v>398</v>
      </c>
    </row>
    <row r="13" spans="29:37" ht="7.5" customHeight="1">
      <c r="AC13" s="181"/>
      <c r="AD13" s="181"/>
      <c r="AE13" s="181"/>
      <c r="AF13" s="181"/>
      <c r="AG13" s="181"/>
      <c r="AH13" s="181"/>
      <c r="AI13" s="181"/>
      <c r="AJ13" s="181"/>
      <c r="AK13" s="181"/>
    </row>
    <row r="14" spans="3:21" ht="15" customHeight="1">
      <c r="C14" s="178" t="s">
        <v>156</v>
      </c>
      <c r="D14" s="1996"/>
      <c r="E14" s="1996"/>
      <c r="F14" s="1996"/>
      <c r="G14" s="1996"/>
      <c r="H14" s="1996"/>
      <c r="I14" s="1996"/>
      <c r="J14" s="1996"/>
      <c r="K14" s="98" t="s">
        <v>398</v>
      </c>
      <c r="L14" s="98" t="s">
        <v>164</v>
      </c>
      <c r="M14" s="272"/>
      <c r="N14" s="272"/>
      <c r="O14" s="272"/>
      <c r="P14" s="272"/>
      <c r="Q14" s="272"/>
      <c r="R14" s="272"/>
      <c r="S14" s="272"/>
      <c r="T14" s="181"/>
      <c r="U14" s="181"/>
    </row>
    <row r="15" spans="29:37" ht="15" customHeight="1">
      <c r="AC15" s="181"/>
      <c r="AD15" s="181"/>
      <c r="AE15" s="181"/>
      <c r="AF15" s="181"/>
      <c r="AG15" s="181"/>
      <c r="AH15" s="181"/>
      <c r="AI15" s="181"/>
      <c r="AJ15" s="181"/>
      <c r="AK15" s="181"/>
    </row>
    <row r="16" spans="3:6" ht="15" customHeight="1">
      <c r="C16" s="182"/>
      <c r="D16" s="182"/>
      <c r="E16" s="182"/>
      <c r="F16" s="182"/>
    </row>
    <row r="17" spans="3:39" ht="15" customHeight="1">
      <c r="C17" s="182"/>
      <c r="D17" s="182"/>
      <c r="E17" s="182"/>
      <c r="F17" s="182"/>
      <c r="X17" s="12" t="s">
        <v>772</v>
      </c>
      <c r="Y17" s="2061">
        <f>IF('【基本情報】'!D5="","",'【基本情報】'!D5)</f>
      </c>
      <c r="Z17" s="2061"/>
      <c r="AA17" s="2061"/>
      <c r="AB17" s="2061"/>
      <c r="AC17" s="181"/>
      <c r="AD17" s="181"/>
      <c r="AE17" s="181"/>
      <c r="AF17" s="181"/>
      <c r="AG17" s="181"/>
      <c r="AH17" s="181"/>
      <c r="AI17" s="181"/>
      <c r="AJ17" s="181"/>
      <c r="AK17" s="181"/>
      <c r="AL17" s="181"/>
      <c r="AM17" s="181"/>
    </row>
    <row r="18" spans="18:39" ht="15" customHeight="1">
      <c r="R18" s="178" t="s">
        <v>423</v>
      </c>
      <c r="T18" s="178" t="s">
        <v>424</v>
      </c>
      <c r="V18" s="178" t="s">
        <v>425</v>
      </c>
      <c r="X18" s="1963">
        <f>IF('【基本情報】'!C6="","",'【基本情報】'!C6)</f>
      </c>
      <c r="Y18" s="1963"/>
      <c r="Z18" s="1963"/>
      <c r="AA18" s="1963"/>
      <c r="AB18" s="1963"/>
      <c r="AC18" s="1963"/>
      <c r="AD18" s="1963"/>
      <c r="AE18" s="1963"/>
      <c r="AF18" s="1963"/>
      <c r="AG18" s="1963"/>
      <c r="AH18" s="1963"/>
      <c r="AI18" s="1963"/>
      <c r="AJ18" s="1963"/>
      <c r="AK18" s="1963"/>
      <c r="AL18" s="1963"/>
      <c r="AM18" s="1963"/>
    </row>
    <row r="19" spans="24:39" ht="6" customHeight="1">
      <c r="X19" s="183"/>
      <c r="Y19" s="183"/>
      <c r="Z19" s="183"/>
      <c r="AA19" s="183"/>
      <c r="AB19" s="183"/>
      <c r="AC19" s="183"/>
      <c r="AD19" s="183"/>
      <c r="AE19" s="183"/>
      <c r="AF19" s="183"/>
      <c r="AG19" s="183"/>
      <c r="AH19" s="183"/>
      <c r="AI19" s="183"/>
      <c r="AJ19" s="183"/>
      <c r="AK19" s="183"/>
      <c r="AL19" s="183"/>
      <c r="AM19" s="183"/>
    </row>
    <row r="20" spans="18:39" ht="15" customHeight="1">
      <c r="R20" s="2064" t="s">
        <v>972</v>
      </c>
      <c r="S20" s="2064"/>
      <c r="T20" s="2064"/>
      <c r="U20" s="2064"/>
      <c r="V20" s="2064"/>
      <c r="X20" s="1963">
        <f>IF('【基本情報】'!C7="","",'【基本情報】'!C7)</f>
      </c>
      <c r="Y20" s="1963"/>
      <c r="Z20" s="1963"/>
      <c r="AA20" s="1963"/>
      <c r="AB20" s="1963"/>
      <c r="AC20" s="1963"/>
      <c r="AD20" s="1963"/>
      <c r="AE20" s="1963"/>
      <c r="AF20" s="1963"/>
      <c r="AG20" s="1963"/>
      <c r="AH20" s="1963"/>
      <c r="AI20" s="1963"/>
      <c r="AJ20" s="1963"/>
      <c r="AK20" s="1963"/>
      <c r="AL20" s="1963"/>
      <c r="AM20" s="1963"/>
    </row>
    <row r="21" spans="18:39" ht="6" customHeight="1">
      <c r="R21" s="453"/>
      <c r="S21" s="453"/>
      <c r="T21" s="453"/>
      <c r="U21" s="453"/>
      <c r="V21" s="453"/>
      <c r="X21" s="182"/>
      <c r="Y21" s="182"/>
      <c r="Z21" s="182"/>
      <c r="AA21" s="182"/>
      <c r="AB21" s="182"/>
      <c r="AC21" s="182"/>
      <c r="AD21" s="182"/>
      <c r="AE21" s="182"/>
      <c r="AF21" s="182"/>
      <c r="AG21" s="182"/>
      <c r="AH21" s="182"/>
      <c r="AI21" s="182"/>
      <c r="AJ21" s="182"/>
      <c r="AK21" s="182"/>
      <c r="AL21" s="182"/>
      <c r="AM21" s="182"/>
    </row>
    <row r="22" spans="18:39" ht="15" customHeight="1">
      <c r="R22" s="2065" t="s">
        <v>1005</v>
      </c>
      <c r="S22" s="2065"/>
      <c r="T22" s="2065"/>
      <c r="U22" s="2065"/>
      <c r="V22" s="2065"/>
      <c r="X22" s="1963">
        <f>IF('【基本情報】'!C9="","",'【基本情報】'!C8&amp;"　"&amp;'【基本情報】'!C9)</f>
      </c>
      <c r="Y22" s="1963"/>
      <c r="Z22" s="1963"/>
      <c r="AA22" s="1963"/>
      <c r="AB22" s="1963"/>
      <c r="AC22" s="1963"/>
      <c r="AD22" s="1963"/>
      <c r="AE22" s="1963"/>
      <c r="AF22" s="1963"/>
      <c r="AG22" s="1963"/>
      <c r="AH22" s="1963"/>
      <c r="AI22" s="1963"/>
      <c r="AJ22" s="1963"/>
      <c r="AK22" s="273"/>
      <c r="AL22" s="184"/>
      <c r="AM22" s="185"/>
    </row>
    <row r="24" spans="2:36" s="181" customFormat="1" ht="15" customHeight="1">
      <c r="B24" s="244" t="s">
        <v>275</v>
      </c>
      <c r="C24" s="244"/>
      <c r="D24" s="244" t="s">
        <v>656</v>
      </c>
      <c r="E24" s="244" t="s">
        <v>657</v>
      </c>
      <c r="F24" s="244" t="s">
        <v>664</v>
      </c>
      <c r="G24" s="244" t="s">
        <v>665</v>
      </c>
      <c r="H24" s="244" t="s">
        <v>405</v>
      </c>
      <c r="I24" s="244" t="s">
        <v>404</v>
      </c>
      <c r="J24" s="244" t="s">
        <v>652</v>
      </c>
      <c r="K24" s="244" t="s">
        <v>653</v>
      </c>
      <c r="L24" s="244" t="s">
        <v>654</v>
      </c>
      <c r="M24" s="244" t="s">
        <v>436</v>
      </c>
      <c r="N24" s="244" t="s">
        <v>437</v>
      </c>
      <c r="O24" s="181" t="s">
        <v>560</v>
      </c>
      <c r="P24" s="181" t="s">
        <v>692</v>
      </c>
      <c r="Q24" s="181" t="s">
        <v>412</v>
      </c>
      <c r="R24" s="181" t="s">
        <v>486</v>
      </c>
      <c r="S24" s="181" t="s">
        <v>627</v>
      </c>
      <c r="T24" s="181" t="s">
        <v>561</v>
      </c>
      <c r="U24" s="2047" t="e">
        <f>+IF(L7="","",VLOOKUP(L7,'【基本情報】'!B32:AF36,30))</f>
        <v>#VALUE!</v>
      </c>
      <c r="V24" s="2048"/>
      <c r="W24" s="2048"/>
      <c r="X24" s="2048"/>
      <c r="Y24" s="2048"/>
      <c r="Z24" s="2048"/>
      <c r="AA24" s="2048"/>
      <c r="AB24" s="178" t="s">
        <v>562</v>
      </c>
      <c r="AC24" s="2047" t="e">
        <f>+IF(L7="","",VLOOKUP(L7,'【基本情報】'!B32:AF36,31))</f>
        <v>#VALUE!</v>
      </c>
      <c r="AD24" s="2048"/>
      <c r="AE24" s="2048"/>
      <c r="AF24" s="2048"/>
      <c r="AG24" s="2048"/>
      <c r="AH24" s="2048"/>
      <c r="AI24" s="2048"/>
      <c r="AJ24" s="181" t="s">
        <v>563</v>
      </c>
    </row>
    <row r="25" spans="6:37" s="181" customFormat="1" ht="29.25" customHeight="1">
      <c r="F25" s="2066" t="s">
        <v>666</v>
      </c>
      <c r="G25" s="2066"/>
      <c r="H25" s="2066"/>
      <c r="I25" s="2066"/>
      <c r="J25" s="2066"/>
      <c r="K25" s="2066"/>
      <c r="L25" s="2066"/>
      <c r="M25" s="2066"/>
      <c r="N25" s="2029" t="s">
        <v>667</v>
      </c>
      <c r="O25" s="2029"/>
      <c r="P25" s="2029"/>
      <c r="Q25" s="2029"/>
      <c r="R25" s="2029"/>
      <c r="S25" s="2029"/>
      <c r="T25" s="2029"/>
      <c r="U25" s="2029"/>
      <c r="V25" s="2029"/>
      <c r="W25" s="2029"/>
      <c r="X25" s="2029"/>
      <c r="Y25" s="2029"/>
      <c r="Z25" s="2082" t="s">
        <v>748</v>
      </c>
      <c r="AA25" s="2082"/>
      <c r="AB25" s="2082"/>
      <c r="AC25" s="2082"/>
      <c r="AD25" s="2082"/>
      <c r="AE25" s="2082"/>
      <c r="AF25" s="2082"/>
      <c r="AG25" s="2082"/>
      <c r="AH25" s="2082"/>
      <c r="AI25" s="2082"/>
      <c r="AJ25" s="2082"/>
      <c r="AK25" s="2082"/>
    </row>
    <row r="26" spans="6:37" s="181" customFormat="1" ht="30" customHeight="1">
      <c r="F26" s="2088" t="s">
        <v>8</v>
      </c>
      <c r="G26" s="2088"/>
      <c r="H26" s="2049" t="s">
        <v>668</v>
      </c>
      <c r="I26" s="2049"/>
      <c r="J26" s="2049"/>
      <c r="K26" s="2049"/>
      <c r="L26" s="2049"/>
      <c r="M26" s="2049"/>
      <c r="N26" s="2050"/>
      <c r="O26" s="2050"/>
      <c r="P26" s="2050"/>
      <c r="Q26" s="2050"/>
      <c r="R26" s="2050"/>
      <c r="S26" s="2050"/>
      <c r="T26" s="2050"/>
      <c r="U26" s="2050"/>
      <c r="V26" s="2050"/>
      <c r="W26" s="2050"/>
      <c r="X26" s="2050"/>
      <c r="Y26" s="2050"/>
      <c r="Z26" s="2050"/>
      <c r="AA26" s="2050"/>
      <c r="AB26" s="2050"/>
      <c r="AC26" s="2050"/>
      <c r="AD26" s="2050"/>
      <c r="AE26" s="2050"/>
      <c r="AF26" s="2050"/>
      <c r="AG26" s="2050"/>
      <c r="AH26" s="2050"/>
      <c r="AI26" s="2050"/>
      <c r="AJ26" s="2050"/>
      <c r="AK26" s="2050"/>
    </row>
    <row r="27" spans="6:37" s="181" customFormat="1" ht="30" customHeight="1">
      <c r="F27" s="2088"/>
      <c r="G27" s="2088"/>
      <c r="H27" s="2049" t="s">
        <v>669</v>
      </c>
      <c r="I27" s="2049"/>
      <c r="J27" s="2049"/>
      <c r="K27" s="2049"/>
      <c r="L27" s="2049"/>
      <c r="M27" s="2049"/>
      <c r="N27" s="2050"/>
      <c r="O27" s="2050"/>
      <c r="P27" s="2050"/>
      <c r="Q27" s="2050"/>
      <c r="R27" s="2050"/>
      <c r="S27" s="2050"/>
      <c r="T27" s="2050"/>
      <c r="U27" s="2050"/>
      <c r="V27" s="2050"/>
      <c r="W27" s="2050"/>
      <c r="X27" s="2050"/>
      <c r="Y27" s="2050"/>
      <c r="Z27" s="2050"/>
      <c r="AA27" s="2050"/>
      <c r="AB27" s="2050"/>
      <c r="AC27" s="2050"/>
      <c r="AD27" s="2050"/>
      <c r="AE27" s="2050"/>
      <c r="AF27" s="2050"/>
      <c r="AG27" s="2050"/>
      <c r="AH27" s="2050"/>
      <c r="AI27" s="2050"/>
      <c r="AJ27" s="2050"/>
      <c r="AK27" s="2050"/>
    </row>
    <row r="28" spans="6:37" s="181" customFormat="1" ht="30" customHeight="1">
      <c r="F28" s="2088"/>
      <c r="G28" s="2088"/>
      <c r="H28" s="1938" t="s">
        <v>1455</v>
      </c>
      <c r="I28" s="1939"/>
      <c r="J28" s="1939"/>
      <c r="K28" s="1939"/>
      <c r="L28" s="1939"/>
      <c r="M28" s="1940"/>
      <c r="N28" s="1941"/>
      <c r="O28" s="1942"/>
      <c r="P28" s="1942"/>
      <c r="Q28" s="1942"/>
      <c r="R28" s="1942"/>
      <c r="S28" s="1942"/>
      <c r="T28" s="1942"/>
      <c r="U28" s="1942"/>
      <c r="V28" s="1942"/>
      <c r="W28" s="1942"/>
      <c r="X28" s="1942"/>
      <c r="Y28" s="1943"/>
      <c r="Z28" s="1941"/>
      <c r="AA28" s="1942"/>
      <c r="AB28" s="1942"/>
      <c r="AC28" s="1942"/>
      <c r="AD28" s="1942"/>
      <c r="AE28" s="1942"/>
      <c r="AF28" s="1942"/>
      <c r="AG28" s="1942"/>
      <c r="AH28" s="1942"/>
      <c r="AI28" s="1942"/>
      <c r="AJ28" s="1942"/>
      <c r="AK28" s="1943"/>
    </row>
    <row r="29" spans="6:37" s="181" customFormat="1" ht="30" customHeight="1">
      <c r="F29" s="2088"/>
      <c r="G29" s="2088"/>
      <c r="H29" s="2049" t="s">
        <v>670</v>
      </c>
      <c r="I29" s="2049"/>
      <c r="J29" s="2049"/>
      <c r="K29" s="2049"/>
      <c r="L29" s="2049"/>
      <c r="M29" s="2049"/>
      <c r="N29" s="2063"/>
      <c r="O29" s="2050"/>
      <c r="P29" s="2050"/>
      <c r="Q29" s="2050"/>
      <c r="R29" s="2050"/>
      <c r="S29" s="2050"/>
      <c r="T29" s="2050"/>
      <c r="U29" s="2050"/>
      <c r="V29" s="2050"/>
      <c r="W29" s="2050"/>
      <c r="X29" s="2050"/>
      <c r="Y29" s="2050"/>
      <c r="Z29" s="2050"/>
      <c r="AA29" s="2050"/>
      <c r="AB29" s="2050"/>
      <c r="AC29" s="2050"/>
      <c r="AD29" s="2050"/>
      <c r="AE29" s="2050"/>
      <c r="AF29" s="2050"/>
      <c r="AG29" s="2050"/>
      <c r="AH29" s="2050"/>
      <c r="AI29" s="2050"/>
      <c r="AJ29" s="2050"/>
      <c r="AK29" s="2050"/>
    </row>
    <row r="30" spans="6:37" s="181" customFormat="1" ht="30" customHeight="1">
      <c r="F30" s="2088"/>
      <c r="G30" s="2088"/>
      <c r="H30" s="2049" t="s">
        <v>671</v>
      </c>
      <c r="I30" s="2049"/>
      <c r="J30" s="2049"/>
      <c r="K30" s="2049"/>
      <c r="L30" s="2049"/>
      <c r="M30" s="2049"/>
      <c r="N30" s="2050"/>
      <c r="O30" s="2050"/>
      <c r="P30" s="2050"/>
      <c r="Q30" s="2050"/>
      <c r="R30" s="2050"/>
      <c r="S30" s="2050"/>
      <c r="T30" s="2050"/>
      <c r="U30" s="2050"/>
      <c r="V30" s="2050"/>
      <c r="W30" s="2050"/>
      <c r="X30" s="2050"/>
      <c r="Y30" s="2050"/>
      <c r="Z30" s="2050"/>
      <c r="AA30" s="2050"/>
      <c r="AB30" s="2050"/>
      <c r="AC30" s="2050"/>
      <c r="AD30" s="2050"/>
      <c r="AE30" s="2050"/>
      <c r="AF30" s="2050"/>
      <c r="AG30" s="2050"/>
      <c r="AH30" s="2050"/>
      <c r="AI30" s="2050"/>
      <c r="AJ30" s="2050"/>
      <c r="AK30" s="2050"/>
    </row>
    <row r="31" spans="6:37" s="181" customFormat="1" ht="30" customHeight="1">
      <c r="F31" s="2088"/>
      <c r="G31" s="2088"/>
      <c r="H31" s="2062" t="s">
        <v>1405</v>
      </c>
      <c r="I31" s="2062"/>
      <c r="J31" s="2062"/>
      <c r="K31" s="2062"/>
      <c r="L31" s="2062"/>
      <c r="M31" s="2062"/>
      <c r="N31" s="2050"/>
      <c r="O31" s="2050"/>
      <c r="P31" s="2050"/>
      <c r="Q31" s="2050"/>
      <c r="R31" s="2050"/>
      <c r="S31" s="2050"/>
      <c r="T31" s="2050"/>
      <c r="U31" s="2050"/>
      <c r="V31" s="2050"/>
      <c r="W31" s="2050"/>
      <c r="X31" s="2050"/>
      <c r="Y31" s="2050"/>
      <c r="Z31" s="2050"/>
      <c r="AA31" s="2050"/>
      <c r="AB31" s="2050"/>
      <c r="AC31" s="2050"/>
      <c r="AD31" s="2050"/>
      <c r="AE31" s="2050"/>
      <c r="AF31" s="2050"/>
      <c r="AG31" s="2050"/>
      <c r="AH31" s="2050"/>
      <c r="AI31" s="2050"/>
      <c r="AJ31" s="2050"/>
      <c r="AK31" s="2050"/>
    </row>
    <row r="32" spans="6:37" s="181" customFormat="1" ht="30" customHeight="1">
      <c r="F32" s="2088"/>
      <c r="G32" s="2088"/>
      <c r="H32" s="2049" t="s">
        <v>672</v>
      </c>
      <c r="I32" s="2049"/>
      <c r="J32" s="2049"/>
      <c r="K32" s="2049"/>
      <c r="L32" s="2049"/>
      <c r="M32" s="2049"/>
      <c r="N32" s="2063"/>
      <c r="O32" s="2050"/>
      <c r="P32" s="2050"/>
      <c r="Q32" s="2050"/>
      <c r="R32" s="2050"/>
      <c r="S32" s="2050"/>
      <c r="T32" s="2050"/>
      <c r="U32" s="2050"/>
      <c r="V32" s="2050"/>
      <c r="W32" s="2050"/>
      <c r="X32" s="2050"/>
      <c r="Y32" s="2050"/>
      <c r="Z32" s="2050"/>
      <c r="AA32" s="2050"/>
      <c r="AB32" s="2050"/>
      <c r="AC32" s="2050"/>
      <c r="AD32" s="2050"/>
      <c r="AE32" s="2050"/>
      <c r="AF32" s="2050"/>
      <c r="AG32" s="2050"/>
      <c r="AH32" s="2050"/>
      <c r="AI32" s="2050"/>
      <c r="AJ32" s="2050"/>
      <c r="AK32" s="2050"/>
    </row>
    <row r="33" spans="6:37" s="181" customFormat="1" ht="30" customHeight="1">
      <c r="F33" s="2088"/>
      <c r="G33" s="2088"/>
      <c r="H33" s="2049" t="s">
        <v>673</v>
      </c>
      <c r="I33" s="2049"/>
      <c r="J33" s="2049"/>
      <c r="K33" s="2049"/>
      <c r="L33" s="2049"/>
      <c r="M33" s="2049"/>
      <c r="N33" s="2050"/>
      <c r="O33" s="2050"/>
      <c r="P33" s="2050"/>
      <c r="Q33" s="2050"/>
      <c r="R33" s="2050"/>
      <c r="S33" s="2050"/>
      <c r="T33" s="2050"/>
      <c r="U33" s="2050"/>
      <c r="V33" s="2050"/>
      <c r="W33" s="2050"/>
      <c r="X33" s="2050"/>
      <c r="Y33" s="2050"/>
      <c r="Z33" s="2050"/>
      <c r="AA33" s="2050"/>
      <c r="AB33" s="2050"/>
      <c r="AC33" s="2050"/>
      <c r="AD33" s="2050"/>
      <c r="AE33" s="2050"/>
      <c r="AF33" s="2050"/>
      <c r="AG33" s="2050"/>
      <c r="AH33" s="2050"/>
      <c r="AI33" s="2050"/>
      <c r="AJ33" s="2050"/>
      <c r="AK33" s="2050"/>
    </row>
    <row r="34" spans="6:37" s="181" customFormat="1" ht="30" customHeight="1">
      <c r="F34" s="2088" t="s">
        <v>674</v>
      </c>
      <c r="G34" s="2088"/>
      <c r="H34" s="2049" t="s">
        <v>675</v>
      </c>
      <c r="I34" s="2049"/>
      <c r="J34" s="2049"/>
      <c r="K34" s="2049"/>
      <c r="L34" s="2049"/>
      <c r="M34" s="2049"/>
      <c r="N34" s="2050"/>
      <c r="O34" s="2050"/>
      <c r="P34" s="2050"/>
      <c r="Q34" s="2050"/>
      <c r="R34" s="2050"/>
      <c r="S34" s="2050"/>
      <c r="T34" s="2050"/>
      <c r="U34" s="2050"/>
      <c r="V34" s="2050"/>
      <c r="W34" s="2050"/>
      <c r="X34" s="2050"/>
      <c r="Y34" s="2050"/>
      <c r="Z34" s="2050"/>
      <c r="AA34" s="2050"/>
      <c r="AB34" s="2050"/>
      <c r="AC34" s="2050"/>
      <c r="AD34" s="2050"/>
      <c r="AE34" s="2050"/>
      <c r="AF34" s="2050"/>
      <c r="AG34" s="2050"/>
      <c r="AH34" s="2050"/>
      <c r="AI34" s="2050"/>
      <c r="AJ34" s="2050"/>
      <c r="AK34" s="2050"/>
    </row>
    <row r="35" spans="6:37" s="181" customFormat="1" ht="30" customHeight="1">
      <c r="F35" s="2088"/>
      <c r="G35" s="2088"/>
      <c r="H35" s="2049" t="s">
        <v>676</v>
      </c>
      <c r="I35" s="2049"/>
      <c r="J35" s="2049"/>
      <c r="K35" s="2049"/>
      <c r="L35" s="2049"/>
      <c r="M35" s="2049"/>
      <c r="N35" s="2050"/>
      <c r="O35" s="2050"/>
      <c r="P35" s="2050"/>
      <c r="Q35" s="2050"/>
      <c r="R35" s="2050"/>
      <c r="S35" s="2050"/>
      <c r="T35" s="2050"/>
      <c r="U35" s="2050"/>
      <c r="V35" s="2050"/>
      <c r="W35" s="2050"/>
      <c r="X35" s="2050"/>
      <c r="Y35" s="2050"/>
      <c r="Z35" s="2050"/>
      <c r="AA35" s="2050"/>
      <c r="AB35" s="2050"/>
      <c r="AC35" s="2050"/>
      <c r="AD35" s="2050"/>
      <c r="AE35" s="2050"/>
      <c r="AF35" s="2050"/>
      <c r="AG35" s="2050"/>
      <c r="AH35" s="2050"/>
      <c r="AI35" s="2050"/>
      <c r="AJ35" s="2050"/>
      <c r="AK35" s="2050"/>
    </row>
    <row r="36" spans="6:37" s="181" customFormat="1" ht="30" customHeight="1">
      <c r="F36" s="2088"/>
      <c r="G36" s="2088"/>
      <c r="H36" s="2049" t="s">
        <v>1006</v>
      </c>
      <c r="I36" s="2049"/>
      <c r="J36" s="2049"/>
      <c r="K36" s="2049"/>
      <c r="L36" s="2049"/>
      <c r="M36" s="2049"/>
      <c r="N36" s="2050"/>
      <c r="O36" s="2050"/>
      <c r="P36" s="2050"/>
      <c r="Q36" s="2050"/>
      <c r="R36" s="2050"/>
      <c r="S36" s="2050"/>
      <c r="T36" s="2050"/>
      <c r="U36" s="2050"/>
      <c r="V36" s="2050"/>
      <c r="W36" s="2050"/>
      <c r="X36" s="2050"/>
      <c r="Y36" s="2050"/>
      <c r="Z36" s="2050"/>
      <c r="AA36" s="2050"/>
      <c r="AB36" s="2050"/>
      <c r="AC36" s="2050"/>
      <c r="AD36" s="2050"/>
      <c r="AE36" s="2050"/>
      <c r="AF36" s="2050"/>
      <c r="AG36" s="2050"/>
      <c r="AH36" s="2050"/>
      <c r="AI36" s="2050"/>
      <c r="AJ36" s="2050"/>
      <c r="AK36" s="2050"/>
    </row>
    <row r="37" spans="6:37" s="181" customFormat="1" ht="30" customHeight="1">
      <c r="F37" s="2088"/>
      <c r="G37" s="2088"/>
      <c r="H37" s="2049" t="s">
        <v>678</v>
      </c>
      <c r="I37" s="2049"/>
      <c r="J37" s="2049"/>
      <c r="K37" s="2049"/>
      <c r="L37" s="2049"/>
      <c r="M37" s="2049"/>
      <c r="N37" s="2050"/>
      <c r="O37" s="2050"/>
      <c r="P37" s="2050"/>
      <c r="Q37" s="2050"/>
      <c r="R37" s="2050"/>
      <c r="S37" s="2050"/>
      <c r="T37" s="2050"/>
      <c r="U37" s="2050"/>
      <c r="V37" s="2050"/>
      <c r="W37" s="2050"/>
      <c r="X37" s="2050"/>
      <c r="Y37" s="2050"/>
      <c r="Z37" s="2050"/>
      <c r="AA37" s="2050"/>
      <c r="AB37" s="2050"/>
      <c r="AC37" s="2050"/>
      <c r="AD37" s="2050"/>
      <c r="AE37" s="2050"/>
      <c r="AF37" s="2050"/>
      <c r="AG37" s="2050"/>
      <c r="AH37" s="2050"/>
      <c r="AI37" s="2050"/>
      <c r="AJ37" s="2050"/>
      <c r="AK37" s="2050"/>
    </row>
    <row r="38" spans="6:37" s="181" customFormat="1" ht="30" customHeight="1">
      <c r="F38" s="2088"/>
      <c r="G38" s="2088"/>
      <c r="H38" s="2049" t="s">
        <v>679</v>
      </c>
      <c r="I38" s="2049"/>
      <c r="J38" s="2049"/>
      <c r="K38" s="2049"/>
      <c r="L38" s="2049"/>
      <c r="M38" s="2049"/>
      <c r="N38" s="2050"/>
      <c r="O38" s="2050"/>
      <c r="P38" s="2050"/>
      <c r="Q38" s="2050"/>
      <c r="R38" s="2050"/>
      <c r="S38" s="2050"/>
      <c r="T38" s="2050"/>
      <c r="U38" s="2050"/>
      <c r="V38" s="2050"/>
      <c r="W38" s="2050"/>
      <c r="X38" s="2050"/>
      <c r="Y38" s="2050"/>
      <c r="Z38" s="2050"/>
      <c r="AA38" s="2050"/>
      <c r="AB38" s="2050"/>
      <c r="AC38" s="2050"/>
      <c r="AD38" s="2050"/>
      <c r="AE38" s="2050"/>
      <c r="AF38" s="2050"/>
      <c r="AG38" s="2050"/>
      <c r="AH38" s="2050"/>
      <c r="AI38" s="2050"/>
      <c r="AJ38" s="2050"/>
      <c r="AK38" s="2050"/>
    </row>
    <row r="39" spans="6:38" ht="15" customHeight="1">
      <c r="F39" s="186" t="s">
        <v>947</v>
      </c>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row>
    <row r="40" spans="6:38" ht="15" customHeight="1">
      <c r="F40" s="187"/>
      <c r="G40" s="1785" t="s">
        <v>564</v>
      </c>
      <c r="H40" s="1785"/>
      <c r="I40" s="1785"/>
      <c r="J40" s="1785"/>
      <c r="K40" s="1785"/>
      <c r="L40" s="1785"/>
      <c r="M40" s="1785"/>
      <c r="N40" s="1785"/>
      <c r="O40" s="1785"/>
      <c r="P40" s="1785"/>
      <c r="Q40" s="1785"/>
      <c r="R40" s="1785"/>
      <c r="S40" s="1785"/>
      <c r="T40" s="1785"/>
      <c r="U40" s="1785"/>
      <c r="V40" s="1785"/>
      <c r="W40" s="1785"/>
      <c r="X40" s="1785"/>
      <c r="Y40" s="1785"/>
      <c r="Z40" s="1785"/>
      <c r="AA40" s="1785"/>
      <c r="AB40" s="1785"/>
      <c r="AC40" s="1785"/>
      <c r="AD40" s="1785"/>
      <c r="AE40" s="1785"/>
      <c r="AF40" s="1785"/>
      <c r="AG40" s="1785"/>
      <c r="AH40" s="1785"/>
      <c r="AI40" s="1785"/>
      <c r="AJ40" s="1785"/>
      <c r="AK40" s="1785"/>
      <c r="AL40" s="1785"/>
    </row>
    <row r="41" spans="6:38" s="181" customFormat="1" ht="15" customHeight="1">
      <c r="F41" s="187"/>
      <c r="G41" s="1785"/>
      <c r="H41" s="1785"/>
      <c r="I41" s="1785"/>
      <c r="J41" s="1785"/>
      <c r="K41" s="1785"/>
      <c r="L41" s="1785"/>
      <c r="M41" s="1785"/>
      <c r="N41" s="1785"/>
      <c r="O41" s="1785"/>
      <c r="P41" s="1785"/>
      <c r="Q41" s="1785"/>
      <c r="R41" s="1785"/>
      <c r="S41" s="1785"/>
      <c r="T41" s="1785"/>
      <c r="U41" s="1785"/>
      <c r="V41" s="1785"/>
      <c r="W41" s="1785"/>
      <c r="X41" s="1785"/>
      <c r="Y41" s="1785"/>
      <c r="Z41" s="1785"/>
      <c r="AA41" s="1785"/>
      <c r="AB41" s="1785"/>
      <c r="AC41" s="1785"/>
      <c r="AD41" s="1785"/>
      <c r="AE41" s="1785"/>
      <c r="AF41" s="1785"/>
      <c r="AG41" s="1785"/>
      <c r="AH41" s="1785"/>
      <c r="AI41" s="1785"/>
      <c r="AJ41" s="1785"/>
      <c r="AK41" s="1785"/>
      <c r="AL41" s="1785"/>
    </row>
    <row r="42" spans="6:38" s="181" customFormat="1" ht="15" customHeight="1">
      <c r="F42" s="187"/>
      <c r="G42" s="1785"/>
      <c r="H42" s="1785"/>
      <c r="I42" s="1785"/>
      <c r="J42" s="1785"/>
      <c r="K42" s="1785"/>
      <c r="L42" s="1785"/>
      <c r="M42" s="1785"/>
      <c r="N42" s="1785"/>
      <c r="O42" s="1785"/>
      <c r="P42" s="1785"/>
      <c r="Q42" s="1785"/>
      <c r="R42" s="1785"/>
      <c r="S42" s="1785"/>
      <c r="T42" s="1785"/>
      <c r="U42" s="1785"/>
      <c r="V42" s="1785"/>
      <c r="W42" s="1785"/>
      <c r="X42" s="1785"/>
      <c r="Y42" s="1785"/>
      <c r="Z42" s="1785"/>
      <c r="AA42" s="1785"/>
      <c r="AB42" s="1785"/>
      <c r="AC42" s="1785"/>
      <c r="AD42" s="1785"/>
      <c r="AE42" s="1785"/>
      <c r="AF42" s="1785"/>
      <c r="AG42" s="1785"/>
      <c r="AH42" s="1785"/>
      <c r="AI42" s="1785"/>
      <c r="AJ42" s="1785"/>
      <c r="AK42" s="1785"/>
      <c r="AL42" s="1785"/>
    </row>
    <row r="43" spans="6:38" s="181" customFormat="1" ht="15" customHeight="1">
      <c r="F43" s="187"/>
      <c r="G43" s="1785"/>
      <c r="H43" s="1785"/>
      <c r="I43" s="1785"/>
      <c r="J43" s="1785"/>
      <c r="K43" s="1785"/>
      <c r="L43" s="1785"/>
      <c r="M43" s="1785"/>
      <c r="N43" s="1785"/>
      <c r="O43" s="1785"/>
      <c r="P43" s="1785"/>
      <c r="Q43" s="1785"/>
      <c r="R43" s="1785"/>
      <c r="S43" s="1785"/>
      <c r="T43" s="1785"/>
      <c r="U43" s="1785"/>
      <c r="V43" s="1785"/>
      <c r="W43" s="1785"/>
      <c r="X43" s="1785"/>
      <c r="Y43" s="1785"/>
      <c r="Z43" s="1785"/>
      <c r="AA43" s="1785"/>
      <c r="AB43" s="1785"/>
      <c r="AC43" s="1785"/>
      <c r="AD43" s="1785"/>
      <c r="AE43" s="1785"/>
      <c r="AF43" s="1785"/>
      <c r="AG43" s="1785"/>
      <c r="AH43" s="1785"/>
      <c r="AI43" s="1785"/>
      <c r="AJ43" s="1785"/>
      <c r="AK43" s="1785"/>
      <c r="AL43" s="1785"/>
    </row>
    <row r="44" s="181" customFormat="1" ht="7.5" customHeight="1"/>
    <row r="45" s="181" customFormat="1" ht="15" customHeight="1"/>
    <row r="46" s="181" customFormat="1" ht="15" customHeight="1"/>
    <row r="47" spans="2:24" ht="15" customHeight="1">
      <c r="B47" s="245" t="s">
        <v>276</v>
      </c>
      <c r="C47" s="245"/>
      <c r="D47" s="245" t="s">
        <v>417</v>
      </c>
      <c r="E47" s="245" t="s">
        <v>412</v>
      </c>
      <c r="F47" s="245" t="s">
        <v>468</v>
      </c>
      <c r="G47" s="245" t="s">
        <v>749</v>
      </c>
      <c r="H47" s="245" t="s">
        <v>647</v>
      </c>
      <c r="I47" s="245" t="s">
        <v>407</v>
      </c>
      <c r="J47" s="245" t="s">
        <v>408</v>
      </c>
      <c r="K47" s="245" t="s">
        <v>409</v>
      </c>
      <c r="L47" s="245" t="s">
        <v>411</v>
      </c>
      <c r="M47" s="245" t="s">
        <v>741</v>
      </c>
      <c r="N47" s="245" t="s">
        <v>417</v>
      </c>
      <c r="O47" s="245" t="s">
        <v>412</v>
      </c>
      <c r="P47" s="245" t="s">
        <v>742</v>
      </c>
      <c r="Q47" s="245" t="s">
        <v>469</v>
      </c>
      <c r="R47" s="245" t="s">
        <v>470</v>
      </c>
      <c r="S47" s="245" t="s">
        <v>750</v>
      </c>
      <c r="T47" s="2033" t="str">
        <f>IF(+L7="","",+L7)</f>
        <v>１年次</v>
      </c>
      <c r="U47" s="2033"/>
      <c r="V47" s="2033"/>
      <c r="W47" s="2033"/>
      <c r="X47" s="245" t="s">
        <v>659</v>
      </c>
    </row>
    <row r="48" spans="2:9" ht="15" customHeight="1">
      <c r="B48" s="245"/>
      <c r="C48" s="246" t="s">
        <v>277</v>
      </c>
      <c r="D48" s="245"/>
      <c r="E48" s="245" t="s">
        <v>438</v>
      </c>
      <c r="F48" s="245" t="s">
        <v>439</v>
      </c>
      <c r="G48" s="245"/>
      <c r="H48" s="245"/>
      <c r="I48" s="245"/>
    </row>
    <row r="49" spans="2:9" ht="15" customHeight="1">
      <c r="B49" s="245"/>
      <c r="C49" s="245"/>
      <c r="D49" s="245" t="s">
        <v>278</v>
      </c>
      <c r="E49" s="245"/>
      <c r="F49" s="245" t="s">
        <v>476</v>
      </c>
      <c r="G49" s="245" t="s">
        <v>477</v>
      </c>
      <c r="H49" s="245" t="s">
        <v>478</v>
      </c>
      <c r="I49" s="245" t="s">
        <v>446</v>
      </c>
    </row>
    <row r="50" spans="5:9" ht="15" customHeight="1">
      <c r="E50" s="189" t="s">
        <v>751</v>
      </c>
      <c r="G50" s="178" t="s">
        <v>476</v>
      </c>
      <c r="H50" s="178" t="s">
        <v>478</v>
      </c>
      <c r="I50" s="178" t="s">
        <v>446</v>
      </c>
    </row>
    <row r="51" spans="6:37" ht="15" customHeight="1">
      <c r="F51" s="190"/>
      <c r="G51" s="191" t="s">
        <v>752</v>
      </c>
      <c r="H51" s="191" t="s">
        <v>479</v>
      </c>
      <c r="I51" s="191" t="s">
        <v>480</v>
      </c>
      <c r="J51" s="191" t="s">
        <v>753</v>
      </c>
      <c r="K51" s="1937"/>
      <c r="L51" s="1937"/>
      <c r="M51" s="1937"/>
      <c r="N51" s="191" t="s">
        <v>429</v>
      </c>
      <c r="O51" s="191"/>
      <c r="P51" s="191"/>
      <c r="Q51" s="191"/>
      <c r="R51" s="191" t="s">
        <v>695</v>
      </c>
      <c r="S51" s="191" t="s">
        <v>481</v>
      </c>
      <c r="T51" s="191" t="s">
        <v>479</v>
      </c>
      <c r="U51" s="191" t="s">
        <v>480</v>
      </c>
      <c r="V51" s="191" t="s">
        <v>753</v>
      </c>
      <c r="W51" s="1937"/>
      <c r="X51" s="1937"/>
      <c r="Y51" s="1937"/>
      <c r="Z51" s="191" t="s">
        <v>429</v>
      </c>
      <c r="AA51" s="191"/>
      <c r="AB51" s="191"/>
      <c r="AC51" s="191"/>
      <c r="AD51" s="191"/>
      <c r="AE51" s="191"/>
      <c r="AF51" s="191"/>
      <c r="AG51" s="191"/>
      <c r="AH51" s="191"/>
      <c r="AI51" s="191"/>
      <c r="AJ51" s="191"/>
      <c r="AK51" s="192"/>
    </row>
    <row r="52" ht="6" customHeight="1"/>
    <row r="53" spans="5:16" ht="15" customHeight="1">
      <c r="E53" s="189" t="s">
        <v>754</v>
      </c>
      <c r="G53" s="178" t="s">
        <v>477</v>
      </c>
      <c r="H53" s="178" t="s">
        <v>478</v>
      </c>
      <c r="I53" s="178" t="s">
        <v>446</v>
      </c>
      <c r="J53" s="178" t="s">
        <v>752</v>
      </c>
      <c r="K53" s="178" t="s">
        <v>406</v>
      </c>
      <c r="L53" s="178" t="s">
        <v>407</v>
      </c>
      <c r="M53" s="178" t="s">
        <v>482</v>
      </c>
      <c r="N53" s="178" t="s">
        <v>483</v>
      </c>
      <c r="O53" s="178" t="s">
        <v>454</v>
      </c>
      <c r="P53" s="178" t="s">
        <v>755</v>
      </c>
    </row>
    <row r="54" spans="6:37" ht="15" customHeight="1">
      <c r="F54" s="2051" t="s">
        <v>484</v>
      </c>
      <c r="G54" s="2051"/>
      <c r="H54" s="2051"/>
      <c r="I54" s="2051"/>
      <c r="J54" s="2051"/>
      <c r="K54" s="2051"/>
      <c r="L54" s="2051"/>
      <c r="M54" s="2051"/>
      <c r="N54" s="2014" t="s">
        <v>684</v>
      </c>
      <c r="O54" s="2014"/>
      <c r="P54" s="2014"/>
      <c r="Q54" s="2014"/>
      <c r="R54" s="2014"/>
      <c r="S54" s="2014"/>
      <c r="T54" s="2014"/>
      <c r="U54" s="2014"/>
      <c r="V54" s="2014"/>
      <c r="W54" s="2014"/>
      <c r="X54" s="2014"/>
      <c r="Y54" s="2014"/>
      <c r="Z54" s="2014"/>
      <c r="AA54" s="2014"/>
      <c r="AB54" s="2014"/>
      <c r="AC54" s="2014"/>
      <c r="AD54" s="2014"/>
      <c r="AE54" s="2014"/>
      <c r="AF54" s="2014" t="s">
        <v>685</v>
      </c>
      <c r="AG54" s="2014"/>
      <c r="AH54" s="2014"/>
      <c r="AI54" s="2014"/>
      <c r="AJ54" s="2014"/>
      <c r="AK54" s="2014"/>
    </row>
    <row r="55" spans="6:37" ht="30" customHeight="1">
      <c r="F55" s="2051"/>
      <c r="G55" s="2051"/>
      <c r="H55" s="2051"/>
      <c r="I55" s="2051"/>
      <c r="J55" s="2051"/>
      <c r="K55" s="2051"/>
      <c r="L55" s="2051"/>
      <c r="M55" s="2051"/>
      <c r="N55" s="2058" t="s">
        <v>686</v>
      </c>
      <c r="O55" s="2059"/>
      <c r="P55" s="2059"/>
      <c r="Q55" s="2059"/>
      <c r="R55" s="2059"/>
      <c r="S55" s="2060"/>
      <c r="T55" s="2014" t="s">
        <v>687</v>
      </c>
      <c r="U55" s="2014"/>
      <c r="V55" s="2014"/>
      <c r="W55" s="2014"/>
      <c r="X55" s="2014"/>
      <c r="Y55" s="2014"/>
      <c r="Z55" s="2014" t="s">
        <v>414</v>
      </c>
      <c r="AA55" s="2014"/>
      <c r="AB55" s="2014"/>
      <c r="AC55" s="2014"/>
      <c r="AD55" s="2014"/>
      <c r="AE55" s="2014"/>
      <c r="AF55" s="2014"/>
      <c r="AG55" s="2014"/>
      <c r="AH55" s="2014"/>
      <c r="AI55" s="2014"/>
      <c r="AJ55" s="2014"/>
      <c r="AK55" s="2014"/>
    </row>
    <row r="56" spans="6:37" s="181" customFormat="1" ht="15" customHeight="1">
      <c r="F56" s="2077" t="s">
        <v>951</v>
      </c>
      <c r="G56" s="2078"/>
      <c r="H56" s="2078"/>
      <c r="I56" s="2078"/>
      <c r="J56" s="2078"/>
      <c r="K56" s="2078"/>
      <c r="L56" s="2078"/>
      <c r="M56" s="2079"/>
      <c r="N56" s="193"/>
      <c r="O56" s="2034">
        <f>+IF(SUM(O57,O58)=0,"",SUM(O57,O58))</f>
      </c>
      <c r="P56" s="2034"/>
      <c r="Q56" s="2034"/>
      <c r="R56" s="194" t="s">
        <v>485</v>
      </c>
      <c r="S56" s="195"/>
      <c r="T56" s="193"/>
      <c r="U56" s="2034">
        <f>+IF(SUM(U57,U58)=0,"",SUM(U57,U58))</f>
      </c>
      <c r="V56" s="2034"/>
      <c r="W56" s="2034"/>
      <c r="X56" s="194" t="s">
        <v>485</v>
      </c>
      <c r="Y56" s="195"/>
      <c r="Z56" s="193"/>
      <c r="AA56" s="2034">
        <f>+IF(SUM(AA57,AA58)=0,"",SUM(AA57,AA58))</f>
      </c>
      <c r="AB56" s="2034"/>
      <c r="AC56" s="2034"/>
      <c r="AD56" s="194" t="s">
        <v>485</v>
      </c>
      <c r="AE56" s="195"/>
      <c r="AF56" s="193"/>
      <c r="AG56" s="2034">
        <f>+IF(SUM(AG57,AG58)=0,"",SUM(AG57,AG58))</f>
      </c>
      <c r="AH56" s="2034"/>
      <c r="AI56" s="2034"/>
      <c r="AJ56" s="194" t="s">
        <v>485</v>
      </c>
      <c r="AK56" s="195"/>
    </row>
    <row r="57" spans="6:37" ht="15" customHeight="1">
      <c r="F57" s="2083" t="s">
        <v>954</v>
      </c>
      <c r="G57" s="2084"/>
      <c r="H57" s="2084"/>
      <c r="I57" s="2084"/>
      <c r="J57" s="2084"/>
      <c r="K57" s="2084"/>
      <c r="L57" s="2084"/>
      <c r="M57" s="2085"/>
      <c r="N57" s="196" t="s">
        <v>756</v>
      </c>
      <c r="O57" s="2067"/>
      <c r="P57" s="2067"/>
      <c r="Q57" s="2067"/>
      <c r="R57" s="178" t="s">
        <v>485</v>
      </c>
      <c r="S57" s="197" t="s">
        <v>813</v>
      </c>
      <c r="T57" s="196" t="s">
        <v>757</v>
      </c>
      <c r="U57" s="2067"/>
      <c r="V57" s="2067"/>
      <c r="W57" s="2067"/>
      <c r="X57" s="178" t="s">
        <v>485</v>
      </c>
      <c r="Y57" s="197" t="s">
        <v>813</v>
      </c>
      <c r="Z57" s="196" t="s">
        <v>757</v>
      </c>
      <c r="AA57" s="2035">
        <f>+IF((O57+U57)=0,"",O57+U57)</f>
      </c>
      <c r="AB57" s="2035"/>
      <c r="AC57" s="2035"/>
      <c r="AD57" s="178" t="s">
        <v>485</v>
      </c>
      <c r="AE57" s="197" t="s">
        <v>813</v>
      </c>
      <c r="AF57" s="196" t="s">
        <v>757</v>
      </c>
      <c r="AG57" s="2067"/>
      <c r="AH57" s="2067"/>
      <c r="AI57" s="2067"/>
      <c r="AJ57" s="178" t="s">
        <v>485</v>
      </c>
      <c r="AK57" s="197" t="s">
        <v>813</v>
      </c>
    </row>
    <row r="58" spans="6:37" ht="15" customHeight="1">
      <c r="F58" s="2070" t="s">
        <v>1164</v>
      </c>
      <c r="G58" s="2071"/>
      <c r="H58" s="2071"/>
      <c r="I58" s="2071"/>
      <c r="J58" s="2071"/>
      <c r="K58" s="2071"/>
      <c r="L58" s="2071"/>
      <c r="M58" s="2072"/>
      <c r="N58" s="198" t="s">
        <v>866</v>
      </c>
      <c r="O58" s="2068"/>
      <c r="P58" s="2068"/>
      <c r="Q58" s="2068"/>
      <c r="R58" s="199" t="s">
        <v>485</v>
      </c>
      <c r="S58" s="200" t="s">
        <v>813</v>
      </c>
      <c r="T58" s="198" t="s">
        <v>757</v>
      </c>
      <c r="U58" s="2068"/>
      <c r="V58" s="2068"/>
      <c r="W58" s="2068"/>
      <c r="X58" s="199" t="s">
        <v>485</v>
      </c>
      <c r="Y58" s="200" t="s">
        <v>813</v>
      </c>
      <c r="Z58" s="198" t="s">
        <v>757</v>
      </c>
      <c r="AA58" s="2069">
        <f>+IF((O58+U58)=0,"",O58+U58)</f>
      </c>
      <c r="AB58" s="2069"/>
      <c r="AC58" s="2069"/>
      <c r="AD58" s="199" t="s">
        <v>485</v>
      </c>
      <c r="AE58" s="200" t="s">
        <v>813</v>
      </c>
      <c r="AF58" s="198" t="s">
        <v>757</v>
      </c>
      <c r="AG58" s="2068"/>
      <c r="AH58" s="2068"/>
      <c r="AI58" s="2068"/>
      <c r="AJ58" s="199" t="s">
        <v>485</v>
      </c>
      <c r="AK58" s="200" t="s">
        <v>813</v>
      </c>
    </row>
    <row r="59" spans="6:37" s="181" customFormat="1" ht="15" customHeight="1">
      <c r="F59" s="2076" t="s">
        <v>952</v>
      </c>
      <c r="G59" s="2076"/>
      <c r="H59" s="2076"/>
      <c r="I59" s="2076"/>
      <c r="J59" s="2076"/>
      <c r="K59" s="2076"/>
      <c r="L59" s="2076"/>
      <c r="M59" s="2076"/>
      <c r="N59" s="193"/>
      <c r="O59" s="2034">
        <f>+IF(SUM(O60,O61)=0,"",SUM(O60,O61))</f>
      </c>
      <c r="P59" s="2034"/>
      <c r="Q59" s="2034"/>
      <c r="R59" s="194" t="s">
        <v>485</v>
      </c>
      <c r="S59" s="195"/>
      <c r="T59" s="193"/>
      <c r="U59" s="2034">
        <f>+IF(SUM(U60,U61)=0,"",SUM(U60,U61))</f>
      </c>
      <c r="V59" s="2034"/>
      <c r="W59" s="2034"/>
      <c r="X59" s="194" t="s">
        <v>485</v>
      </c>
      <c r="Y59" s="195"/>
      <c r="Z59" s="193"/>
      <c r="AA59" s="2034">
        <f>+IF(SUM(AA60,AA61)=0,"",SUM(AA60,AA61))</f>
      </c>
      <c r="AB59" s="2034"/>
      <c r="AC59" s="2034"/>
      <c r="AD59" s="194" t="s">
        <v>485</v>
      </c>
      <c r="AE59" s="195"/>
      <c r="AF59" s="193"/>
      <c r="AG59" s="2034">
        <f>+IF(SUM(AG60,AG61)=0,"",SUM(AG60,AG61))</f>
      </c>
      <c r="AH59" s="2034"/>
      <c r="AI59" s="2034"/>
      <c r="AJ59" s="194" t="s">
        <v>485</v>
      </c>
      <c r="AK59" s="195"/>
    </row>
    <row r="60" spans="6:37" ht="15" customHeight="1">
      <c r="F60" s="2073" t="s">
        <v>1165</v>
      </c>
      <c r="G60" s="2074"/>
      <c r="H60" s="2074"/>
      <c r="I60" s="2074"/>
      <c r="J60" s="2074"/>
      <c r="K60" s="2074"/>
      <c r="L60" s="2074"/>
      <c r="M60" s="2075"/>
      <c r="N60" s="196" t="s">
        <v>866</v>
      </c>
      <c r="O60" s="2067"/>
      <c r="P60" s="2067"/>
      <c r="Q60" s="2067"/>
      <c r="R60" s="178" t="s">
        <v>485</v>
      </c>
      <c r="S60" s="197" t="s">
        <v>813</v>
      </c>
      <c r="T60" s="196" t="s">
        <v>757</v>
      </c>
      <c r="U60" s="2067"/>
      <c r="V60" s="2067"/>
      <c r="W60" s="2067"/>
      <c r="X60" s="178" t="s">
        <v>485</v>
      </c>
      <c r="Y60" s="197" t="s">
        <v>813</v>
      </c>
      <c r="Z60" s="196" t="s">
        <v>757</v>
      </c>
      <c r="AA60" s="2035">
        <f>+IF((O60+U60)=0,"",O60+U60)</f>
      </c>
      <c r="AB60" s="2035"/>
      <c r="AC60" s="2035"/>
      <c r="AD60" s="178" t="s">
        <v>485</v>
      </c>
      <c r="AE60" s="197" t="s">
        <v>813</v>
      </c>
      <c r="AF60" s="196" t="s">
        <v>757</v>
      </c>
      <c r="AG60" s="2067"/>
      <c r="AH60" s="2067"/>
      <c r="AI60" s="2067"/>
      <c r="AJ60" s="178" t="s">
        <v>485</v>
      </c>
      <c r="AK60" s="197" t="s">
        <v>813</v>
      </c>
    </row>
    <row r="61" spans="6:37" ht="15" customHeight="1">
      <c r="F61" s="2070" t="s">
        <v>359</v>
      </c>
      <c r="G61" s="2071"/>
      <c r="H61" s="2071"/>
      <c r="I61" s="2071"/>
      <c r="J61" s="2071"/>
      <c r="K61" s="2071"/>
      <c r="L61" s="2071"/>
      <c r="M61" s="2072"/>
      <c r="N61" s="198" t="s">
        <v>743</v>
      </c>
      <c r="O61" s="2068"/>
      <c r="P61" s="2068"/>
      <c r="Q61" s="2068"/>
      <c r="R61" s="199" t="s">
        <v>485</v>
      </c>
      <c r="S61" s="200" t="s">
        <v>813</v>
      </c>
      <c r="T61" s="198" t="s">
        <v>757</v>
      </c>
      <c r="U61" s="2068"/>
      <c r="V61" s="2068"/>
      <c r="W61" s="2068"/>
      <c r="X61" s="199" t="s">
        <v>485</v>
      </c>
      <c r="Y61" s="200" t="s">
        <v>813</v>
      </c>
      <c r="Z61" s="198" t="s">
        <v>757</v>
      </c>
      <c r="AA61" s="2069">
        <f>+IF((O61+U61)=0,"",O61+U61)</f>
      </c>
      <c r="AB61" s="2069"/>
      <c r="AC61" s="2069"/>
      <c r="AD61" s="199" t="s">
        <v>485</v>
      </c>
      <c r="AE61" s="200" t="s">
        <v>813</v>
      </c>
      <c r="AF61" s="198" t="s">
        <v>757</v>
      </c>
      <c r="AG61" s="2068"/>
      <c r="AH61" s="2068"/>
      <c r="AI61" s="2068"/>
      <c r="AJ61" s="199" t="s">
        <v>485</v>
      </c>
      <c r="AK61" s="200" t="s">
        <v>813</v>
      </c>
    </row>
    <row r="62" spans="6:37" ht="15" customHeight="1">
      <c r="F62" s="2089" t="s">
        <v>953</v>
      </c>
      <c r="G62" s="2089"/>
      <c r="H62" s="2089"/>
      <c r="I62" s="2089"/>
      <c r="J62" s="2089"/>
      <c r="K62" s="2089"/>
      <c r="L62" s="2089"/>
      <c r="M62" s="2089"/>
      <c r="N62" s="201"/>
      <c r="O62" s="2068"/>
      <c r="P62" s="2068"/>
      <c r="Q62" s="2068"/>
      <c r="R62" s="191" t="s">
        <v>485</v>
      </c>
      <c r="S62" s="202"/>
      <c r="T62" s="201"/>
      <c r="U62" s="2068"/>
      <c r="V62" s="2068"/>
      <c r="W62" s="2068"/>
      <c r="X62" s="191" t="s">
        <v>485</v>
      </c>
      <c r="Y62" s="202"/>
      <c r="Z62" s="201"/>
      <c r="AA62" s="2080">
        <f>+IF((O62+U62)=0,"",O62+U62)</f>
      </c>
      <c r="AB62" s="2080"/>
      <c r="AC62" s="2080"/>
      <c r="AD62" s="191" t="s">
        <v>485</v>
      </c>
      <c r="AE62" s="202"/>
      <c r="AF62" s="201"/>
      <c r="AG62" s="2068"/>
      <c r="AH62" s="2068"/>
      <c r="AI62" s="2068"/>
      <c r="AJ62" s="191" t="s">
        <v>485</v>
      </c>
      <c r="AK62" s="202"/>
    </row>
    <row r="63" spans="6:37" ht="15" customHeight="1">
      <c r="F63" s="1950" t="s">
        <v>688</v>
      </c>
      <c r="G63" s="1951"/>
      <c r="H63" s="1951"/>
      <c r="I63" s="1951"/>
      <c r="J63" s="1951"/>
      <c r="K63" s="1951"/>
      <c r="L63" s="1951"/>
      <c r="M63" s="1952"/>
      <c r="N63" s="201"/>
      <c r="O63" s="2069">
        <f>+IF(SUM(O56,O59,O62)=0,"",SUM(O56,O59,O62))</f>
      </c>
      <c r="P63" s="2069"/>
      <c r="Q63" s="2069"/>
      <c r="R63" s="191" t="s">
        <v>485</v>
      </c>
      <c r="S63" s="202"/>
      <c r="T63" s="201"/>
      <c r="U63" s="2069">
        <f>+IF(SUM(U56,U59,U62)=0,"",SUM(U56,U59,U62))</f>
      </c>
      <c r="V63" s="2069"/>
      <c r="W63" s="2069"/>
      <c r="X63" s="191" t="s">
        <v>485</v>
      </c>
      <c r="Y63" s="202"/>
      <c r="Z63" s="201"/>
      <c r="AA63" s="2069">
        <f>+IF(SUM(AA56,AA59,AA62)=0,"",SUM(AA56,AA59,AA62))</f>
      </c>
      <c r="AB63" s="2069"/>
      <c r="AC63" s="2069"/>
      <c r="AD63" s="191" t="s">
        <v>485</v>
      </c>
      <c r="AE63" s="202"/>
      <c r="AF63" s="201"/>
      <c r="AG63" s="2069">
        <f>+IF(SUM(AG56,AG59,AG62)=0,"",SUM(AG56,AG59,AG62))</f>
      </c>
      <c r="AH63" s="2069"/>
      <c r="AI63" s="2069"/>
      <c r="AJ63" s="191" t="s">
        <v>485</v>
      </c>
      <c r="AK63" s="202"/>
    </row>
    <row r="64" spans="6:38" ht="15" customHeight="1">
      <c r="F64" s="186" t="s">
        <v>947</v>
      </c>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row>
    <row r="65" spans="6:38" ht="15" customHeight="1">
      <c r="F65" s="187"/>
      <c r="G65" s="1932" t="s">
        <v>1456</v>
      </c>
      <c r="H65" s="1932"/>
      <c r="I65" s="1932"/>
      <c r="J65" s="1932"/>
      <c r="K65" s="1932"/>
      <c r="L65" s="1932"/>
      <c r="M65" s="1932"/>
      <c r="N65" s="1932"/>
      <c r="O65" s="1932"/>
      <c r="P65" s="1932"/>
      <c r="Q65" s="1932"/>
      <c r="R65" s="1932"/>
      <c r="S65" s="1932"/>
      <c r="T65" s="1932"/>
      <c r="U65" s="1932"/>
      <c r="V65" s="1932"/>
      <c r="W65" s="1932"/>
      <c r="X65" s="1932"/>
      <c r="Y65" s="1932"/>
      <c r="Z65" s="1932"/>
      <c r="AA65" s="1932"/>
      <c r="AB65" s="1932"/>
      <c r="AC65" s="1932"/>
      <c r="AD65" s="1932"/>
      <c r="AE65" s="1932"/>
      <c r="AF65" s="1932"/>
      <c r="AG65" s="1932"/>
      <c r="AH65" s="1932"/>
      <c r="AI65" s="1932"/>
      <c r="AJ65" s="1932"/>
      <c r="AK65" s="1932"/>
      <c r="AL65" s="1932"/>
    </row>
    <row r="66" spans="6:38" ht="15" customHeight="1">
      <c r="F66" s="187"/>
      <c r="G66" s="1932"/>
      <c r="H66" s="1932"/>
      <c r="I66" s="1932"/>
      <c r="J66" s="1932"/>
      <c r="K66" s="1932"/>
      <c r="L66" s="1932"/>
      <c r="M66" s="1932"/>
      <c r="N66" s="1932"/>
      <c r="O66" s="1932"/>
      <c r="P66" s="1932"/>
      <c r="Q66" s="1932"/>
      <c r="R66" s="1932"/>
      <c r="S66" s="1932"/>
      <c r="T66" s="1932"/>
      <c r="U66" s="1932"/>
      <c r="V66" s="1932"/>
      <c r="W66" s="1932"/>
      <c r="X66" s="1932"/>
      <c r="Y66" s="1932"/>
      <c r="Z66" s="1932"/>
      <c r="AA66" s="1932"/>
      <c r="AB66" s="1932"/>
      <c r="AC66" s="1932"/>
      <c r="AD66" s="1932"/>
      <c r="AE66" s="1932"/>
      <c r="AF66" s="1932"/>
      <c r="AG66" s="1932"/>
      <c r="AH66" s="1932"/>
      <c r="AI66" s="1932"/>
      <c r="AJ66" s="1932"/>
      <c r="AK66" s="1932"/>
      <c r="AL66" s="1932"/>
    </row>
    <row r="67" spans="6:38" ht="15" customHeight="1">
      <c r="F67" s="187"/>
      <c r="G67" s="1932"/>
      <c r="H67" s="1932"/>
      <c r="I67" s="1932"/>
      <c r="J67" s="1932"/>
      <c r="K67" s="1932"/>
      <c r="L67" s="1932"/>
      <c r="M67" s="1932"/>
      <c r="N67" s="1932"/>
      <c r="O67" s="1932"/>
      <c r="P67" s="1932"/>
      <c r="Q67" s="1932"/>
      <c r="R67" s="1932"/>
      <c r="S67" s="1932"/>
      <c r="T67" s="1932"/>
      <c r="U67" s="1932"/>
      <c r="V67" s="1932"/>
      <c r="W67" s="1932"/>
      <c r="X67" s="1932"/>
      <c r="Y67" s="1932"/>
      <c r="Z67" s="1932"/>
      <c r="AA67" s="1932"/>
      <c r="AB67" s="1932"/>
      <c r="AC67" s="1932"/>
      <c r="AD67" s="1932"/>
      <c r="AE67" s="1932"/>
      <c r="AF67" s="1932"/>
      <c r="AG67" s="1932"/>
      <c r="AH67" s="1932"/>
      <c r="AI67" s="1932"/>
      <c r="AJ67" s="1932"/>
      <c r="AK67" s="1932"/>
      <c r="AL67" s="1932"/>
    </row>
    <row r="68" spans="7:38" ht="15" customHeight="1">
      <c r="G68" s="1932"/>
      <c r="H68" s="1932"/>
      <c r="I68" s="1932"/>
      <c r="J68" s="1932"/>
      <c r="K68" s="1932"/>
      <c r="L68" s="1932"/>
      <c r="M68" s="1932"/>
      <c r="N68" s="1932"/>
      <c r="O68" s="1932"/>
      <c r="P68" s="1932"/>
      <c r="Q68" s="1932"/>
      <c r="R68" s="1932"/>
      <c r="S68" s="1932"/>
      <c r="T68" s="1932"/>
      <c r="U68" s="1932"/>
      <c r="V68" s="1932"/>
      <c r="W68" s="1932"/>
      <c r="X68" s="1932"/>
      <c r="Y68" s="1932"/>
      <c r="Z68" s="1932"/>
      <c r="AA68" s="1932"/>
      <c r="AB68" s="1932"/>
      <c r="AC68" s="1932"/>
      <c r="AD68" s="1932"/>
      <c r="AE68" s="1932"/>
      <c r="AF68" s="1932"/>
      <c r="AG68" s="1932"/>
      <c r="AH68" s="1932"/>
      <c r="AI68" s="1932"/>
      <c r="AJ68" s="1932"/>
      <c r="AK68" s="1932"/>
      <c r="AL68" s="1932"/>
    </row>
    <row r="69" spans="7:38" ht="15" customHeight="1">
      <c r="G69" s="1932"/>
      <c r="H69" s="1932"/>
      <c r="I69" s="1932"/>
      <c r="J69" s="1932"/>
      <c r="K69" s="1932"/>
      <c r="L69" s="1932"/>
      <c r="M69" s="1932"/>
      <c r="N69" s="1932"/>
      <c r="O69" s="1932"/>
      <c r="P69" s="1932"/>
      <c r="Q69" s="1932"/>
      <c r="R69" s="1932"/>
      <c r="S69" s="1932"/>
      <c r="T69" s="1932"/>
      <c r="U69" s="1932"/>
      <c r="V69" s="1932"/>
      <c r="W69" s="1932"/>
      <c r="X69" s="1932"/>
      <c r="Y69" s="1932"/>
      <c r="Z69" s="1932"/>
      <c r="AA69" s="1932"/>
      <c r="AB69" s="1932"/>
      <c r="AC69" s="1932"/>
      <c r="AD69" s="1932"/>
      <c r="AE69" s="1932"/>
      <c r="AF69" s="1932"/>
      <c r="AG69" s="1932"/>
      <c r="AH69" s="1932"/>
      <c r="AI69" s="1932"/>
      <c r="AJ69" s="1932"/>
      <c r="AK69" s="1932"/>
      <c r="AL69" s="1932"/>
    </row>
    <row r="70" spans="7:38" ht="15" customHeight="1">
      <c r="G70" s="1932"/>
      <c r="H70" s="1932"/>
      <c r="I70" s="1932"/>
      <c r="J70" s="1932"/>
      <c r="K70" s="1932"/>
      <c r="L70" s="1932"/>
      <c r="M70" s="1932"/>
      <c r="N70" s="1932"/>
      <c r="O70" s="1932"/>
      <c r="P70" s="1932"/>
      <c r="Q70" s="1932"/>
      <c r="R70" s="1932"/>
      <c r="S70" s="1932"/>
      <c r="T70" s="1932"/>
      <c r="U70" s="1932"/>
      <c r="V70" s="1932"/>
      <c r="W70" s="1932"/>
      <c r="X70" s="1932"/>
      <c r="Y70" s="1932"/>
      <c r="Z70" s="1932"/>
      <c r="AA70" s="1932"/>
      <c r="AB70" s="1932"/>
      <c r="AC70" s="1932"/>
      <c r="AD70" s="1932"/>
      <c r="AE70" s="1932"/>
      <c r="AF70" s="1932"/>
      <c r="AG70" s="1932"/>
      <c r="AH70" s="1932"/>
      <c r="AI70" s="1932"/>
      <c r="AJ70" s="1932"/>
      <c r="AK70" s="1932"/>
      <c r="AL70" s="1932"/>
    </row>
    <row r="71" spans="7:38" ht="15" customHeight="1">
      <c r="G71" s="1932"/>
      <c r="H71" s="1932"/>
      <c r="I71" s="1932"/>
      <c r="J71" s="1932"/>
      <c r="K71" s="1932"/>
      <c r="L71" s="1932"/>
      <c r="M71" s="1932"/>
      <c r="N71" s="1932"/>
      <c r="O71" s="1932"/>
      <c r="P71" s="1932"/>
      <c r="Q71" s="1932"/>
      <c r="R71" s="1932"/>
      <c r="S71" s="1932"/>
      <c r="T71" s="1932"/>
      <c r="U71" s="1932"/>
      <c r="V71" s="1932"/>
      <c r="W71" s="1932"/>
      <c r="X71" s="1932"/>
      <c r="Y71" s="1932"/>
      <c r="Z71" s="1932"/>
      <c r="AA71" s="1932"/>
      <c r="AB71" s="1932"/>
      <c r="AC71" s="1932"/>
      <c r="AD71" s="1932"/>
      <c r="AE71" s="1932"/>
      <c r="AF71" s="1932"/>
      <c r="AG71" s="1932"/>
      <c r="AH71" s="1932"/>
      <c r="AI71" s="1932"/>
      <c r="AJ71" s="1932"/>
      <c r="AK71" s="1932"/>
      <c r="AL71" s="1932"/>
    </row>
    <row r="72" spans="7:38" ht="15" customHeight="1">
      <c r="G72" s="1932"/>
      <c r="H72" s="1932"/>
      <c r="I72" s="1932"/>
      <c r="J72" s="1932"/>
      <c r="K72" s="1932"/>
      <c r="L72" s="1932"/>
      <c r="M72" s="1932"/>
      <c r="N72" s="1932"/>
      <c r="O72" s="1932"/>
      <c r="P72" s="1932"/>
      <c r="Q72" s="1932"/>
      <c r="R72" s="1932"/>
      <c r="S72" s="1932"/>
      <c r="T72" s="1932"/>
      <c r="U72" s="1932"/>
      <c r="V72" s="1932"/>
      <c r="W72" s="1932"/>
      <c r="X72" s="1932"/>
      <c r="Y72" s="1932"/>
      <c r="Z72" s="1932"/>
      <c r="AA72" s="1932"/>
      <c r="AB72" s="1932"/>
      <c r="AC72" s="1932"/>
      <c r="AD72" s="1932"/>
      <c r="AE72" s="1932"/>
      <c r="AF72" s="1932"/>
      <c r="AG72" s="1932"/>
      <c r="AH72" s="1932"/>
      <c r="AI72" s="1932"/>
      <c r="AJ72" s="1932"/>
      <c r="AK72" s="1932"/>
      <c r="AL72" s="1932"/>
    </row>
    <row r="73" spans="7:38" ht="15" customHeight="1">
      <c r="G73" s="1932"/>
      <c r="H73" s="1932"/>
      <c r="I73" s="1932"/>
      <c r="J73" s="1932"/>
      <c r="K73" s="1932"/>
      <c r="L73" s="1932"/>
      <c r="M73" s="1932"/>
      <c r="N73" s="1932"/>
      <c r="O73" s="1932"/>
      <c r="P73" s="1932"/>
      <c r="Q73" s="1932"/>
      <c r="R73" s="1932"/>
      <c r="S73" s="1932"/>
      <c r="T73" s="1932"/>
      <c r="U73" s="1932"/>
      <c r="V73" s="1932"/>
      <c r="W73" s="1932"/>
      <c r="X73" s="1932"/>
      <c r="Y73" s="1932"/>
      <c r="Z73" s="1932"/>
      <c r="AA73" s="1932"/>
      <c r="AB73" s="1932"/>
      <c r="AC73" s="1932"/>
      <c r="AD73" s="1932"/>
      <c r="AE73" s="1932"/>
      <c r="AF73" s="1932"/>
      <c r="AG73" s="1932"/>
      <c r="AH73" s="1932"/>
      <c r="AI73" s="1932"/>
      <c r="AJ73" s="1932"/>
      <c r="AK73" s="1932"/>
      <c r="AL73" s="1932"/>
    </row>
    <row r="74" spans="7:38" ht="15" customHeight="1">
      <c r="G74" s="1932"/>
      <c r="H74" s="1932"/>
      <c r="I74" s="1932"/>
      <c r="J74" s="1932"/>
      <c r="K74" s="1932"/>
      <c r="L74" s="1932"/>
      <c r="M74" s="1932"/>
      <c r="N74" s="1932"/>
      <c r="O74" s="1932"/>
      <c r="P74" s="1932"/>
      <c r="Q74" s="1932"/>
      <c r="R74" s="1932"/>
      <c r="S74" s="1932"/>
      <c r="T74" s="1932"/>
      <c r="U74" s="1932"/>
      <c r="V74" s="1932"/>
      <c r="W74" s="1932"/>
      <c r="X74" s="1932"/>
      <c r="Y74" s="1932"/>
      <c r="Z74" s="1932"/>
      <c r="AA74" s="1932"/>
      <c r="AB74" s="1932"/>
      <c r="AC74" s="1932"/>
      <c r="AD74" s="1932"/>
      <c r="AE74" s="1932"/>
      <c r="AF74" s="1932"/>
      <c r="AG74" s="1932"/>
      <c r="AH74" s="1932"/>
      <c r="AI74" s="1932"/>
      <c r="AJ74" s="1932"/>
      <c r="AK74" s="1932"/>
      <c r="AL74" s="1932"/>
    </row>
    <row r="76" spans="2:11" ht="15" customHeight="1">
      <c r="B76" s="245"/>
      <c r="C76" s="246" t="s">
        <v>279</v>
      </c>
      <c r="D76" s="245"/>
      <c r="E76" s="245" t="s">
        <v>406</v>
      </c>
      <c r="F76" s="245" t="s">
        <v>407</v>
      </c>
      <c r="G76" s="245" t="s">
        <v>408</v>
      </c>
      <c r="H76" s="245" t="s">
        <v>409</v>
      </c>
      <c r="I76" s="245"/>
      <c r="J76" s="245"/>
      <c r="K76" s="245"/>
    </row>
    <row r="77" spans="2:11" ht="15" customHeight="1">
      <c r="B77" s="245"/>
      <c r="C77" s="245"/>
      <c r="D77" s="245" t="s">
        <v>694</v>
      </c>
      <c r="E77" s="245"/>
      <c r="F77" s="245" t="s">
        <v>406</v>
      </c>
      <c r="G77" s="245" t="s">
        <v>407</v>
      </c>
      <c r="H77" s="245" t="s">
        <v>408</v>
      </c>
      <c r="I77" s="245" t="s">
        <v>409</v>
      </c>
      <c r="J77" s="245" t="s">
        <v>413</v>
      </c>
      <c r="K77" s="245" t="s">
        <v>488</v>
      </c>
    </row>
    <row r="78" spans="5:14" ht="15" customHeight="1">
      <c r="E78" s="205" t="s">
        <v>760</v>
      </c>
      <c r="G78" s="178" t="s">
        <v>406</v>
      </c>
      <c r="H78" s="178" t="s">
        <v>407</v>
      </c>
      <c r="I78" s="178" t="s">
        <v>408</v>
      </c>
      <c r="J78" s="178" t="s">
        <v>409</v>
      </c>
      <c r="K78" s="178" t="s">
        <v>433</v>
      </c>
      <c r="L78" s="178" t="s">
        <v>699</v>
      </c>
      <c r="M78" s="178" t="s">
        <v>489</v>
      </c>
      <c r="N78" s="178" t="s">
        <v>490</v>
      </c>
    </row>
    <row r="79" spans="6:37" ht="15" customHeight="1">
      <c r="F79" s="2014" t="s">
        <v>491</v>
      </c>
      <c r="G79" s="2014"/>
      <c r="H79" s="2014"/>
      <c r="I79" s="2014"/>
      <c r="J79" s="2014"/>
      <c r="K79" s="2014"/>
      <c r="L79" s="2014"/>
      <c r="M79" s="2014"/>
      <c r="N79" s="2014"/>
      <c r="O79" s="2014" t="s">
        <v>492</v>
      </c>
      <c r="P79" s="2014"/>
      <c r="Q79" s="2014"/>
      <c r="R79" s="2014"/>
      <c r="S79" s="2014"/>
      <c r="T79" s="2014"/>
      <c r="U79" s="2014"/>
      <c r="V79" s="2014" t="s">
        <v>493</v>
      </c>
      <c r="W79" s="2014"/>
      <c r="X79" s="2014"/>
      <c r="Y79" s="2014"/>
      <c r="Z79" s="2014"/>
      <c r="AA79" s="2014"/>
      <c r="AB79" s="2014"/>
      <c r="AC79" s="2014"/>
      <c r="AD79" s="2014"/>
      <c r="AE79" s="2014"/>
      <c r="AF79" s="2014"/>
      <c r="AG79" s="2014"/>
      <c r="AH79" s="2014"/>
      <c r="AI79" s="2014"/>
      <c r="AJ79" s="2014"/>
      <c r="AK79" s="2014"/>
    </row>
    <row r="80" spans="6:37" ht="15" customHeight="1">
      <c r="F80" s="1997"/>
      <c r="G80" s="1997"/>
      <c r="H80" s="1997"/>
      <c r="I80" s="1997"/>
      <c r="J80" s="1997"/>
      <c r="K80" s="1997"/>
      <c r="L80" s="1997"/>
      <c r="M80" s="1997"/>
      <c r="N80" s="1997"/>
      <c r="O80" s="1980"/>
      <c r="P80" s="1981"/>
      <c r="Q80" s="1981"/>
      <c r="R80" s="1981"/>
      <c r="S80" s="1981"/>
      <c r="T80" s="1981"/>
      <c r="U80" s="1982"/>
      <c r="V80" s="193" t="s">
        <v>476</v>
      </c>
      <c r="W80" s="206" t="s">
        <v>477</v>
      </c>
      <c r="X80" s="1981"/>
      <c r="Y80" s="1981"/>
      <c r="Z80" s="1981"/>
      <c r="AA80" s="1981"/>
      <c r="AB80" s="206" t="s">
        <v>434</v>
      </c>
      <c r="AC80" s="206" t="s">
        <v>429</v>
      </c>
      <c r="AD80" s="1981"/>
      <c r="AE80" s="1981"/>
      <c r="AF80" s="1981"/>
      <c r="AG80" s="1981"/>
      <c r="AH80" s="1981"/>
      <c r="AI80" s="1981"/>
      <c r="AJ80" s="1981"/>
      <c r="AK80" s="1982"/>
    </row>
    <row r="81" spans="6:37" ht="15" customHeight="1">
      <c r="F81" s="1997"/>
      <c r="G81" s="1997"/>
      <c r="H81" s="1997"/>
      <c r="I81" s="1997"/>
      <c r="J81" s="1997"/>
      <c r="K81" s="1997"/>
      <c r="L81" s="1997"/>
      <c r="M81" s="1997"/>
      <c r="N81" s="1997"/>
      <c r="O81" s="1980"/>
      <c r="P81" s="1981"/>
      <c r="Q81" s="1981"/>
      <c r="R81" s="1981"/>
      <c r="S81" s="1981"/>
      <c r="T81" s="1981"/>
      <c r="U81" s="1982"/>
      <c r="V81" s="193" t="s">
        <v>476</v>
      </c>
      <c r="W81" s="206" t="s">
        <v>477</v>
      </c>
      <c r="X81" s="1981"/>
      <c r="Y81" s="1981"/>
      <c r="Z81" s="1981"/>
      <c r="AA81" s="1981"/>
      <c r="AB81" s="206" t="s">
        <v>434</v>
      </c>
      <c r="AC81" s="206" t="s">
        <v>429</v>
      </c>
      <c r="AD81" s="1981"/>
      <c r="AE81" s="1981"/>
      <c r="AF81" s="1981"/>
      <c r="AG81" s="1981"/>
      <c r="AH81" s="1981"/>
      <c r="AI81" s="1981"/>
      <c r="AJ81" s="1981"/>
      <c r="AK81" s="1982"/>
    </row>
    <row r="82" spans="6:37" ht="15" customHeight="1">
      <c r="F82" s="1997"/>
      <c r="G82" s="1997"/>
      <c r="H82" s="1997"/>
      <c r="I82" s="1997"/>
      <c r="J82" s="1997"/>
      <c r="K82" s="1997"/>
      <c r="L82" s="1997"/>
      <c r="M82" s="1997"/>
      <c r="N82" s="1997"/>
      <c r="O82" s="1980"/>
      <c r="P82" s="1981"/>
      <c r="Q82" s="1981"/>
      <c r="R82" s="1981"/>
      <c r="S82" s="1981"/>
      <c r="T82" s="1981"/>
      <c r="U82" s="1982"/>
      <c r="V82" s="207" t="s">
        <v>476</v>
      </c>
      <c r="W82" s="203" t="s">
        <v>477</v>
      </c>
      <c r="X82" s="1981"/>
      <c r="Y82" s="1981"/>
      <c r="Z82" s="1981"/>
      <c r="AA82" s="1981"/>
      <c r="AB82" s="203" t="s">
        <v>434</v>
      </c>
      <c r="AC82" s="203" t="s">
        <v>429</v>
      </c>
      <c r="AD82" s="1981"/>
      <c r="AE82" s="1981"/>
      <c r="AF82" s="1981"/>
      <c r="AG82" s="1981"/>
      <c r="AH82" s="1981"/>
      <c r="AI82" s="1981"/>
      <c r="AJ82" s="1981"/>
      <c r="AK82" s="1982"/>
    </row>
    <row r="83" spans="6:38" ht="15" customHeight="1">
      <c r="F83" s="186" t="s">
        <v>947</v>
      </c>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row>
    <row r="84" spans="6:38" ht="15" customHeight="1">
      <c r="F84" s="187"/>
      <c r="G84" s="1785" t="s">
        <v>565</v>
      </c>
      <c r="H84" s="1785"/>
      <c r="I84" s="1785"/>
      <c r="J84" s="1785"/>
      <c r="K84" s="1785"/>
      <c r="L84" s="1785"/>
      <c r="M84" s="1785"/>
      <c r="N84" s="1785"/>
      <c r="O84" s="1785"/>
      <c r="P84" s="1785"/>
      <c r="Q84" s="1785"/>
      <c r="R84" s="1785"/>
      <c r="S84" s="1785"/>
      <c r="T84" s="1785"/>
      <c r="U84" s="1785"/>
      <c r="V84" s="1785"/>
      <c r="W84" s="1785"/>
      <c r="X84" s="1785"/>
      <c r="Y84" s="1785"/>
      <c r="Z84" s="1785"/>
      <c r="AA84" s="1785"/>
      <c r="AB84" s="1785"/>
      <c r="AC84" s="1785"/>
      <c r="AD84" s="1785"/>
      <c r="AE84" s="1785"/>
      <c r="AF84" s="1785"/>
      <c r="AG84" s="1785"/>
      <c r="AH84" s="1785"/>
      <c r="AI84" s="1785"/>
      <c r="AJ84" s="1785"/>
      <c r="AK84" s="1785"/>
      <c r="AL84" s="1785"/>
    </row>
    <row r="85" ht="6" customHeight="1"/>
    <row r="86" spans="5:17" ht="15" customHeight="1">
      <c r="E86" s="205" t="s">
        <v>566</v>
      </c>
      <c r="G86" s="178" t="s">
        <v>406</v>
      </c>
      <c r="H86" s="178" t="s">
        <v>407</v>
      </c>
      <c r="I86" s="178" t="s">
        <v>696</v>
      </c>
      <c r="J86" s="178" t="s">
        <v>494</v>
      </c>
      <c r="K86" s="178" t="s">
        <v>697</v>
      </c>
      <c r="L86" s="178" t="s">
        <v>698</v>
      </c>
      <c r="M86" s="178" t="s">
        <v>495</v>
      </c>
      <c r="N86" s="178" t="s">
        <v>416</v>
      </c>
      <c r="O86" s="178" t="s">
        <v>699</v>
      </c>
      <c r="P86" s="178" t="s">
        <v>496</v>
      </c>
      <c r="Q86" s="178" t="s">
        <v>497</v>
      </c>
    </row>
    <row r="87" spans="6:37" ht="15" customHeight="1">
      <c r="F87" s="2014" t="s">
        <v>491</v>
      </c>
      <c r="G87" s="2014"/>
      <c r="H87" s="2014"/>
      <c r="I87" s="2014"/>
      <c r="J87" s="2014"/>
      <c r="K87" s="2014"/>
      <c r="L87" s="2014"/>
      <c r="M87" s="2014"/>
      <c r="N87" s="2014"/>
      <c r="O87" s="2014" t="s">
        <v>498</v>
      </c>
      <c r="P87" s="2014"/>
      <c r="Q87" s="2014"/>
      <c r="R87" s="2014"/>
      <c r="S87" s="2014"/>
      <c r="T87" s="2014"/>
      <c r="U87" s="2014"/>
      <c r="V87" s="2014" t="s">
        <v>499</v>
      </c>
      <c r="W87" s="2014"/>
      <c r="X87" s="2014"/>
      <c r="Y87" s="2014"/>
      <c r="Z87" s="2014"/>
      <c r="AA87" s="2014"/>
      <c r="AB87" s="2014"/>
      <c r="AC87" s="2014"/>
      <c r="AD87" s="2014"/>
      <c r="AE87" s="2014"/>
      <c r="AF87" s="2014"/>
      <c r="AG87" s="2014"/>
      <c r="AH87" s="2014"/>
      <c r="AI87" s="2014"/>
      <c r="AJ87" s="2014"/>
      <c r="AK87" s="2014"/>
    </row>
    <row r="88" spans="6:37" ht="15" customHeight="1">
      <c r="F88" s="1997"/>
      <c r="G88" s="1997"/>
      <c r="H88" s="1997"/>
      <c r="I88" s="1997"/>
      <c r="J88" s="1997"/>
      <c r="K88" s="1997"/>
      <c r="L88" s="1997"/>
      <c r="M88" s="1997"/>
      <c r="N88" s="1997"/>
      <c r="O88" s="1998"/>
      <c r="P88" s="1999"/>
      <c r="Q88" s="1999"/>
      <c r="R88" s="1999"/>
      <c r="S88" s="1999"/>
      <c r="T88" s="1999"/>
      <c r="U88" s="2000"/>
      <c r="V88" s="2090" t="s">
        <v>1101</v>
      </c>
      <c r="W88" s="2091"/>
      <c r="X88" s="2091"/>
      <c r="Y88" s="2091"/>
      <c r="Z88" s="2091"/>
      <c r="AA88" s="2091"/>
      <c r="AB88" s="2091"/>
      <c r="AC88" s="2091"/>
      <c r="AD88" s="2091"/>
      <c r="AE88" s="2091"/>
      <c r="AF88" s="2091"/>
      <c r="AG88" s="2091"/>
      <c r="AH88" s="2091"/>
      <c r="AI88" s="2091"/>
      <c r="AJ88" s="2091"/>
      <c r="AK88" s="2092"/>
    </row>
    <row r="89" spans="6:37" ht="15" customHeight="1">
      <c r="F89" s="1997"/>
      <c r="G89" s="1997"/>
      <c r="H89" s="1997"/>
      <c r="I89" s="1997"/>
      <c r="J89" s="1997"/>
      <c r="K89" s="1997"/>
      <c r="L89" s="1997"/>
      <c r="M89" s="1997"/>
      <c r="N89" s="1997"/>
      <c r="O89" s="1998"/>
      <c r="P89" s="1999"/>
      <c r="Q89" s="1999"/>
      <c r="R89" s="1999"/>
      <c r="S89" s="1999"/>
      <c r="T89" s="1999"/>
      <c r="U89" s="2000"/>
      <c r="V89" s="2090" t="s">
        <v>1033</v>
      </c>
      <c r="W89" s="2091"/>
      <c r="X89" s="2091"/>
      <c r="Y89" s="2091"/>
      <c r="Z89" s="2091"/>
      <c r="AA89" s="2091"/>
      <c r="AB89" s="2091"/>
      <c r="AC89" s="2091"/>
      <c r="AD89" s="2091"/>
      <c r="AE89" s="2091"/>
      <c r="AF89" s="2091"/>
      <c r="AG89" s="2091"/>
      <c r="AH89" s="2091"/>
      <c r="AI89" s="2091"/>
      <c r="AJ89" s="2091"/>
      <c r="AK89" s="2092"/>
    </row>
    <row r="90" spans="6:37" ht="15" customHeight="1">
      <c r="F90" s="1997"/>
      <c r="G90" s="1997"/>
      <c r="H90" s="1997"/>
      <c r="I90" s="1997"/>
      <c r="J90" s="1997"/>
      <c r="K90" s="1997"/>
      <c r="L90" s="1997"/>
      <c r="M90" s="1997"/>
      <c r="N90" s="1997"/>
      <c r="O90" s="1980"/>
      <c r="P90" s="1981"/>
      <c r="Q90" s="1981"/>
      <c r="R90" s="1981"/>
      <c r="S90" s="1981"/>
      <c r="T90" s="1981"/>
      <c r="U90" s="1982"/>
      <c r="V90" s="2090" t="s">
        <v>1034</v>
      </c>
      <c r="W90" s="2091"/>
      <c r="X90" s="2091"/>
      <c r="Y90" s="2091"/>
      <c r="Z90" s="2091"/>
      <c r="AA90" s="2091"/>
      <c r="AB90" s="2091"/>
      <c r="AC90" s="2091"/>
      <c r="AD90" s="2091"/>
      <c r="AE90" s="2091"/>
      <c r="AF90" s="2091"/>
      <c r="AG90" s="2091"/>
      <c r="AH90" s="2091"/>
      <c r="AI90" s="2091"/>
      <c r="AJ90" s="2091"/>
      <c r="AK90" s="2092"/>
    </row>
    <row r="91" spans="6:38" ht="15" customHeight="1">
      <c r="F91" s="186" t="s">
        <v>947</v>
      </c>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row>
    <row r="92" spans="6:38" ht="15" customHeight="1">
      <c r="F92" s="187"/>
      <c r="G92" s="1785" t="s">
        <v>567</v>
      </c>
      <c r="H92" s="1785"/>
      <c r="I92" s="1785"/>
      <c r="J92" s="1785"/>
      <c r="K92" s="1785"/>
      <c r="L92" s="1785"/>
      <c r="M92" s="1785"/>
      <c r="N92" s="1785"/>
      <c r="O92" s="1785"/>
      <c r="P92" s="1785"/>
      <c r="Q92" s="1785"/>
      <c r="R92" s="1785"/>
      <c r="S92" s="1785"/>
      <c r="T92" s="1785"/>
      <c r="U92" s="1785"/>
      <c r="V92" s="1785"/>
      <c r="W92" s="1785"/>
      <c r="X92" s="1785"/>
      <c r="Y92" s="1785"/>
      <c r="Z92" s="1785"/>
      <c r="AA92" s="1785"/>
      <c r="AB92" s="1785"/>
      <c r="AC92" s="1785"/>
      <c r="AD92" s="1785"/>
      <c r="AE92" s="1785"/>
      <c r="AF92" s="1785"/>
      <c r="AG92" s="1785"/>
      <c r="AH92" s="1785"/>
      <c r="AI92" s="1785"/>
      <c r="AJ92" s="1785"/>
      <c r="AK92" s="1785"/>
      <c r="AL92" s="1785"/>
    </row>
    <row r="93" spans="6:38" ht="15" customHeight="1">
      <c r="F93" s="187"/>
      <c r="G93" s="1785"/>
      <c r="H93" s="1785"/>
      <c r="I93" s="1785"/>
      <c r="J93" s="1785"/>
      <c r="K93" s="1785"/>
      <c r="L93" s="1785"/>
      <c r="M93" s="1785"/>
      <c r="N93" s="1785"/>
      <c r="O93" s="1785"/>
      <c r="P93" s="1785"/>
      <c r="Q93" s="1785"/>
      <c r="R93" s="1785"/>
      <c r="S93" s="1785"/>
      <c r="T93" s="1785"/>
      <c r="U93" s="1785"/>
      <c r="V93" s="1785"/>
      <c r="W93" s="1785"/>
      <c r="X93" s="1785"/>
      <c r="Y93" s="1785"/>
      <c r="Z93" s="1785"/>
      <c r="AA93" s="1785"/>
      <c r="AB93" s="1785"/>
      <c r="AC93" s="1785"/>
      <c r="AD93" s="1785"/>
      <c r="AE93" s="1785"/>
      <c r="AF93" s="1785"/>
      <c r="AG93" s="1785"/>
      <c r="AH93" s="1785"/>
      <c r="AI93" s="1785"/>
      <c r="AJ93" s="1785"/>
      <c r="AK93" s="1785"/>
      <c r="AL93" s="1785"/>
    </row>
    <row r="102" spans="5:20" ht="15" customHeight="1">
      <c r="E102" s="205" t="s">
        <v>568</v>
      </c>
      <c r="G102" s="178" t="s">
        <v>569</v>
      </c>
      <c r="H102" s="178" t="s">
        <v>570</v>
      </c>
      <c r="I102" s="178" t="s">
        <v>571</v>
      </c>
      <c r="J102" s="178" t="s">
        <v>721</v>
      </c>
      <c r="K102" s="178" t="s">
        <v>722</v>
      </c>
      <c r="L102" s="178" t="s">
        <v>572</v>
      </c>
      <c r="M102" s="178" t="s">
        <v>573</v>
      </c>
      <c r="N102" s="178" t="s">
        <v>574</v>
      </c>
      <c r="O102" s="178" t="s">
        <v>575</v>
      </c>
      <c r="P102" s="178" t="s">
        <v>576</v>
      </c>
      <c r="Q102" s="178" t="s">
        <v>577</v>
      </c>
      <c r="R102" s="178" t="s">
        <v>578</v>
      </c>
      <c r="S102" s="178" t="s">
        <v>470</v>
      </c>
      <c r="T102" s="178" t="s">
        <v>658</v>
      </c>
    </row>
    <row r="103" spans="6:37" ht="15" customHeight="1">
      <c r="F103" s="2029" t="s">
        <v>700</v>
      </c>
      <c r="G103" s="2029"/>
      <c r="H103" s="2029"/>
      <c r="I103" s="2029"/>
      <c r="J103" s="2029"/>
      <c r="K103" s="2029"/>
      <c r="L103" s="2029"/>
      <c r="M103" s="2029"/>
      <c r="N103" s="2029"/>
      <c r="O103" s="2030" t="s">
        <v>701</v>
      </c>
      <c r="P103" s="2031"/>
      <c r="Q103" s="2031"/>
      <c r="R103" s="2031"/>
      <c r="S103" s="2031"/>
      <c r="T103" s="2031"/>
      <c r="U103" s="2032"/>
      <c r="V103" s="2026" t="s">
        <v>702</v>
      </c>
      <c r="W103" s="2027"/>
      <c r="X103" s="2027"/>
      <c r="Y103" s="2027"/>
      <c r="Z103" s="2027"/>
      <c r="AA103" s="2027"/>
      <c r="AB103" s="2027"/>
      <c r="AC103" s="2027"/>
      <c r="AD103" s="2027"/>
      <c r="AE103" s="2027"/>
      <c r="AF103" s="2027"/>
      <c r="AG103" s="2027"/>
      <c r="AH103" s="2027"/>
      <c r="AI103" s="2027"/>
      <c r="AJ103" s="2027"/>
      <c r="AK103" s="2028"/>
    </row>
    <row r="104" spans="6:42" ht="15" customHeight="1">
      <c r="F104" s="2029"/>
      <c r="G104" s="2029"/>
      <c r="H104" s="2029"/>
      <c r="I104" s="2029"/>
      <c r="J104" s="2029"/>
      <c r="K104" s="2029"/>
      <c r="L104" s="2029"/>
      <c r="M104" s="2029"/>
      <c r="N104" s="2029"/>
      <c r="O104" s="1244" t="s">
        <v>703</v>
      </c>
      <c r="P104" s="1244"/>
      <c r="Q104" s="1244"/>
      <c r="R104" s="1244"/>
      <c r="S104" s="1244"/>
      <c r="T104" s="1244"/>
      <c r="U104" s="1244"/>
      <c r="V104" s="1992"/>
      <c r="W104" s="1993"/>
      <c r="X104" s="1993"/>
      <c r="Y104" s="1993"/>
      <c r="Z104" s="1993"/>
      <c r="AA104" s="1993"/>
      <c r="AB104" s="1993"/>
      <c r="AC104" s="1993"/>
      <c r="AD104" s="1993"/>
      <c r="AE104" s="1993"/>
      <c r="AF104" s="1993"/>
      <c r="AG104" s="1993"/>
      <c r="AH104" s="1993"/>
      <c r="AI104" s="1993"/>
      <c r="AJ104" s="1993"/>
      <c r="AK104" s="1994"/>
      <c r="AP104" s="517" t="s">
        <v>1104</v>
      </c>
    </row>
    <row r="105" spans="6:52" ht="15" customHeight="1">
      <c r="F105" s="1302" t="s">
        <v>503</v>
      </c>
      <c r="G105" s="1302"/>
      <c r="H105" s="1302"/>
      <c r="I105" s="1302"/>
      <c r="J105" s="1302"/>
      <c r="K105" s="1302"/>
      <c r="L105" s="1302"/>
      <c r="M105" s="1302"/>
      <c r="N105" s="1302"/>
      <c r="O105" s="1985">
        <f>+IF(AW105&gt;0,AW105,'様式13（付表1）'!AB20)</f>
      </c>
      <c r="P105" s="1986"/>
      <c r="Q105" s="1986"/>
      <c r="R105" s="1986"/>
      <c r="S105" s="1986"/>
      <c r="T105" s="104" t="s">
        <v>485</v>
      </c>
      <c r="U105" s="105"/>
      <c r="V105" s="36"/>
      <c r="W105" s="1297" t="s">
        <v>1098</v>
      </c>
      <c r="X105" s="1297"/>
      <c r="Y105" s="1297"/>
      <c r="Z105" s="1297"/>
      <c r="AA105" s="1297"/>
      <c r="AB105" s="1297"/>
      <c r="AC105" s="1297"/>
      <c r="AD105" s="1297"/>
      <c r="AE105" s="1303"/>
      <c r="AF105" s="1303"/>
      <c r="AG105" s="1303"/>
      <c r="AH105" s="1303"/>
      <c r="AI105" s="2" t="s">
        <v>1072</v>
      </c>
      <c r="AJ105" s="2"/>
      <c r="AK105" s="37"/>
      <c r="AP105" s="909" t="s">
        <v>503</v>
      </c>
      <c r="AQ105" s="910"/>
      <c r="AR105" s="910"/>
      <c r="AS105" s="910"/>
      <c r="AT105" s="910"/>
      <c r="AU105" s="910"/>
      <c r="AV105" s="911"/>
      <c r="AW105" s="912"/>
      <c r="AX105" s="913"/>
      <c r="AY105" s="913"/>
      <c r="AZ105" s="521" t="s">
        <v>485</v>
      </c>
    </row>
    <row r="106" spans="6:52" ht="15" customHeight="1">
      <c r="F106" s="1243" t="s">
        <v>504</v>
      </c>
      <c r="G106" s="1243"/>
      <c r="H106" s="1243"/>
      <c r="I106" s="1243"/>
      <c r="J106" s="1243"/>
      <c r="K106" s="1243"/>
      <c r="L106" s="1243"/>
      <c r="M106" s="1243"/>
      <c r="N106" s="1243"/>
      <c r="O106" s="1976">
        <f>+IF(AW106&gt;0,AW106,+'様式13（付表1）'!AC20)</f>
      </c>
      <c r="P106" s="1977"/>
      <c r="Q106" s="1977"/>
      <c r="R106" s="1977"/>
      <c r="S106" s="1977"/>
      <c r="T106" s="106" t="s">
        <v>485</v>
      </c>
      <c r="U106" s="107"/>
      <c r="V106" s="36"/>
      <c r="W106" s="1314" t="s">
        <v>1099</v>
      </c>
      <c r="X106" s="1314"/>
      <c r="Y106" s="1314"/>
      <c r="Z106" s="1314"/>
      <c r="AA106" s="1314"/>
      <c r="AB106" s="1314"/>
      <c r="AC106" s="1314"/>
      <c r="AD106" s="1314"/>
      <c r="AE106" s="762"/>
      <c r="AF106" s="762"/>
      <c r="AG106" s="762"/>
      <c r="AH106" s="762"/>
      <c r="AI106" s="94"/>
      <c r="AJ106" s="94"/>
      <c r="AK106" s="37"/>
      <c r="AP106" s="914" t="s">
        <v>504</v>
      </c>
      <c r="AQ106" s="915"/>
      <c r="AR106" s="915"/>
      <c r="AS106" s="915"/>
      <c r="AT106" s="915"/>
      <c r="AU106" s="915"/>
      <c r="AV106" s="916"/>
      <c r="AW106" s="917"/>
      <c r="AX106" s="918"/>
      <c r="AY106" s="918"/>
      <c r="AZ106" s="522" t="s">
        <v>485</v>
      </c>
    </row>
    <row r="107" spans="6:52" ht="15" customHeight="1">
      <c r="F107" s="1243" t="s">
        <v>505</v>
      </c>
      <c r="G107" s="1243"/>
      <c r="H107" s="1243"/>
      <c r="I107" s="1243"/>
      <c r="J107" s="1243"/>
      <c r="K107" s="1243"/>
      <c r="L107" s="1243"/>
      <c r="M107" s="1243"/>
      <c r="N107" s="1243"/>
      <c r="O107" s="1976">
        <f>+IF(AW107&gt;0,AW107,+'様式13（付表1）'!AD20)</f>
      </c>
      <c r="P107" s="1977"/>
      <c r="Q107" s="1977"/>
      <c r="R107" s="1977"/>
      <c r="S107" s="1977"/>
      <c r="T107" s="106" t="s">
        <v>485</v>
      </c>
      <c r="U107" s="107"/>
      <c r="V107" s="36"/>
      <c r="W107" s="1314" t="s">
        <v>1100</v>
      </c>
      <c r="X107" s="1314"/>
      <c r="Y107" s="1314"/>
      <c r="Z107" s="1314"/>
      <c r="AA107" s="1314"/>
      <c r="AB107" s="1314"/>
      <c r="AC107" s="1314"/>
      <c r="AD107" s="1314"/>
      <c r="AE107" s="762"/>
      <c r="AF107" s="762"/>
      <c r="AG107" s="762"/>
      <c r="AH107" s="762"/>
      <c r="AI107" s="94"/>
      <c r="AJ107" s="94"/>
      <c r="AK107" s="37"/>
      <c r="AP107" s="914" t="s">
        <v>505</v>
      </c>
      <c r="AQ107" s="915"/>
      <c r="AR107" s="915"/>
      <c r="AS107" s="915"/>
      <c r="AT107" s="915"/>
      <c r="AU107" s="915"/>
      <c r="AV107" s="916"/>
      <c r="AW107" s="917"/>
      <c r="AX107" s="918"/>
      <c r="AY107" s="918"/>
      <c r="AZ107" s="522" t="s">
        <v>485</v>
      </c>
    </row>
    <row r="108" spans="6:52" ht="15" customHeight="1">
      <c r="F108" s="1243" t="s">
        <v>506</v>
      </c>
      <c r="G108" s="1243"/>
      <c r="H108" s="1243"/>
      <c r="I108" s="1243"/>
      <c r="J108" s="1243"/>
      <c r="K108" s="1243"/>
      <c r="L108" s="1243"/>
      <c r="M108" s="1243"/>
      <c r="N108" s="1243"/>
      <c r="O108" s="1976">
        <f>+IF(AW108&gt;0,AW108,+'様式13（付表1）'!AE20)</f>
      </c>
      <c r="P108" s="1977"/>
      <c r="Q108" s="1977"/>
      <c r="R108" s="1977"/>
      <c r="S108" s="1977"/>
      <c r="T108" s="106" t="s">
        <v>485</v>
      </c>
      <c r="U108" s="107"/>
      <c r="V108" s="36"/>
      <c r="W108" s="2"/>
      <c r="X108" s="2"/>
      <c r="Y108" s="2"/>
      <c r="Z108" s="2"/>
      <c r="AA108" s="2"/>
      <c r="AB108" s="2"/>
      <c r="AC108" s="2"/>
      <c r="AD108" s="2"/>
      <c r="AE108" s="2"/>
      <c r="AF108" s="2"/>
      <c r="AG108" s="2"/>
      <c r="AH108" s="2"/>
      <c r="AI108" s="2"/>
      <c r="AJ108" s="2"/>
      <c r="AK108" s="37"/>
      <c r="AP108" s="914" t="s">
        <v>506</v>
      </c>
      <c r="AQ108" s="915"/>
      <c r="AR108" s="915"/>
      <c r="AS108" s="915"/>
      <c r="AT108" s="915"/>
      <c r="AU108" s="915"/>
      <c r="AV108" s="916"/>
      <c r="AW108" s="917"/>
      <c r="AX108" s="918"/>
      <c r="AY108" s="918"/>
      <c r="AZ108" s="522" t="s">
        <v>485</v>
      </c>
    </row>
    <row r="109" spans="6:52" ht="15" customHeight="1">
      <c r="F109" s="1290" t="s">
        <v>507</v>
      </c>
      <c r="G109" s="1290"/>
      <c r="H109" s="1290"/>
      <c r="I109" s="1290"/>
      <c r="J109" s="1290"/>
      <c r="K109" s="1290"/>
      <c r="L109" s="1290"/>
      <c r="M109" s="1290"/>
      <c r="N109" s="1290"/>
      <c r="O109" s="2045">
        <f>+IF(AW109&gt;0,AW109,IF(SUM('様式13（付表1）'!AF20:AG20)=0,"",SUM('様式13（付表1）'!AF20:AG20)))</f>
      </c>
      <c r="P109" s="2046"/>
      <c r="Q109" s="2046"/>
      <c r="R109" s="2046"/>
      <c r="S109" s="2046"/>
      <c r="T109" s="108" t="s">
        <v>485</v>
      </c>
      <c r="U109" s="109"/>
      <c r="V109" s="38"/>
      <c r="W109" s="39"/>
      <c r="X109" s="39"/>
      <c r="Y109" s="39"/>
      <c r="Z109" s="39"/>
      <c r="AA109" s="39"/>
      <c r="AB109" s="39"/>
      <c r="AC109" s="39"/>
      <c r="AD109" s="39"/>
      <c r="AE109" s="39"/>
      <c r="AF109" s="39"/>
      <c r="AG109" s="39"/>
      <c r="AH109" s="39"/>
      <c r="AI109" s="39"/>
      <c r="AJ109" s="39"/>
      <c r="AK109" s="40"/>
      <c r="AP109" s="928" t="s">
        <v>507</v>
      </c>
      <c r="AQ109" s="929"/>
      <c r="AR109" s="929"/>
      <c r="AS109" s="929"/>
      <c r="AT109" s="929"/>
      <c r="AU109" s="929"/>
      <c r="AV109" s="930"/>
      <c r="AW109" s="931"/>
      <c r="AX109" s="932"/>
      <c r="AY109" s="932"/>
      <c r="AZ109" s="523" t="s">
        <v>485</v>
      </c>
    </row>
    <row r="110" spans="6:38" ht="15" customHeight="1">
      <c r="F110" s="186" t="s">
        <v>947</v>
      </c>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row>
    <row r="111" spans="6:38" ht="15" customHeight="1">
      <c r="F111" s="187"/>
      <c r="G111" s="1785" t="s">
        <v>579</v>
      </c>
      <c r="H111" s="1785"/>
      <c r="I111" s="1785"/>
      <c r="J111" s="1785"/>
      <c r="K111" s="1785"/>
      <c r="L111" s="1785"/>
      <c r="M111" s="1785"/>
      <c r="N111" s="1785"/>
      <c r="O111" s="1785"/>
      <c r="P111" s="1785"/>
      <c r="Q111" s="1785"/>
      <c r="R111" s="1785"/>
      <c r="S111" s="1785"/>
      <c r="T111" s="1785"/>
      <c r="U111" s="1785"/>
      <c r="V111" s="1785"/>
      <c r="W111" s="1785"/>
      <c r="X111" s="1785"/>
      <c r="Y111" s="1785"/>
      <c r="Z111" s="1785"/>
      <c r="AA111" s="1785"/>
      <c r="AB111" s="1785"/>
      <c r="AC111" s="1785"/>
      <c r="AD111" s="1785"/>
      <c r="AE111" s="1785"/>
      <c r="AF111" s="1785"/>
      <c r="AG111" s="1785"/>
      <c r="AH111" s="1785"/>
      <c r="AI111" s="1785"/>
      <c r="AJ111" s="1785"/>
      <c r="AK111" s="1785"/>
      <c r="AL111" s="1785"/>
    </row>
    <row r="112" spans="6:38" ht="15" customHeight="1">
      <c r="F112" s="187"/>
      <c r="G112" s="1785"/>
      <c r="H112" s="1785"/>
      <c r="I112" s="1785"/>
      <c r="J112" s="1785"/>
      <c r="K112" s="1785"/>
      <c r="L112" s="1785"/>
      <c r="M112" s="1785"/>
      <c r="N112" s="1785"/>
      <c r="O112" s="1785"/>
      <c r="P112" s="1785"/>
      <c r="Q112" s="1785"/>
      <c r="R112" s="1785"/>
      <c r="S112" s="1785"/>
      <c r="T112" s="1785"/>
      <c r="U112" s="1785"/>
      <c r="V112" s="1785"/>
      <c r="W112" s="1785"/>
      <c r="X112" s="1785"/>
      <c r="Y112" s="1785"/>
      <c r="Z112" s="1785"/>
      <c r="AA112" s="1785"/>
      <c r="AB112" s="1785"/>
      <c r="AC112" s="1785"/>
      <c r="AD112" s="1785"/>
      <c r="AE112" s="1785"/>
      <c r="AF112" s="1785"/>
      <c r="AG112" s="1785"/>
      <c r="AH112" s="1785"/>
      <c r="AI112" s="1785"/>
      <c r="AJ112" s="1785"/>
      <c r="AK112" s="1785"/>
      <c r="AL112" s="1785"/>
    </row>
    <row r="113" spans="7:38" ht="15" customHeight="1">
      <c r="G113" s="1785"/>
      <c r="H113" s="1785"/>
      <c r="I113" s="1785"/>
      <c r="J113" s="1785"/>
      <c r="K113" s="1785"/>
      <c r="L113" s="1785"/>
      <c r="M113" s="1785"/>
      <c r="N113" s="1785"/>
      <c r="O113" s="1785"/>
      <c r="P113" s="1785"/>
      <c r="Q113" s="1785"/>
      <c r="R113" s="1785"/>
      <c r="S113" s="1785"/>
      <c r="T113" s="1785"/>
      <c r="U113" s="1785"/>
      <c r="V113" s="1785"/>
      <c r="W113" s="1785"/>
      <c r="X113" s="1785"/>
      <c r="Y113" s="1785"/>
      <c r="Z113" s="1785"/>
      <c r="AA113" s="1785"/>
      <c r="AB113" s="1785"/>
      <c r="AC113" s="1785"/>
      <c r="AD113" s="1785"/>
      <c r="AE113" s="1785"/>
      <c r="AF113" s="1785"/>
      <c r="AG113" s="1785"/>
      <c r="AH113" s="1785"/>
      <c r="AI113" s="1785"/>
      <c r="AJ113" s="1785"/>
      <c r="AK113" s="1785"/>
      <c r="AL113" s="1785"/>
    </row>
    <row r="114" spans="7:38" ht="15" customHeight="1">
      <c r="G114" s="1785"/>
      <c r="H114" s="1785"/>
      <c r="I114" s="1785"/>
      <c r="J114" s="1785"/>
      <c r="K114" s="1785"/>
      <c r="L114" s="1785"/>
      <c r="M114" s="1785"/>
      <c r="N114" s="1785"/>
      <c r="O114" s="1785"/>
      <c r="P114" s="1785"/>
      <c r="Q114" s="1785"/>
      <c r="R114" s="1785"/>
      <c r="S114" s="1785"/>
      <c r="T114" s="1785"/>
      <c r="U114" s="1785"/>
      <c r="V114" s="1785"/>
      <c r="W114" s="1785"/>
      <c r="X114" s="1785"/>
      <c r="Y114" s="1785"/>
      <c r="Z114" s="1785"/>
      <c r="AA114" s="1785"/>
      <c r="AB114" s="1785"/>
      <c r="AC114" s="1785"/>
      <c r="AD114" s="1785"/>
      <c r="AE114" s="1785"/>
      <c r="AF114" s="1785"/>
      <c r="AG114" s="1785"/>
      <c r="AH114" s="1785"/>
      <c r="AI114" s="1785"/>
      <c r="AJ114" s="1785"/>
      <c r="AK114" s="1785"/>
      <c r="AL114" s="1785"/>
    </row>
    <row r="116" spans="2:9" ht="15" customHeight="1">
      <c r="B116" s="245"/>
      <c r="C116" s="246" t="s">
        <v>280</v>
      </c>
      <c r="D116" s="245"/>
      <c r="E116" s="245" t="s">
        <v>417</v>
      </c>
      <c r="F116" s="245" t="s">
        <v>412</v>
      </c>
      <c r="G116" s="245" t="s">
        <v>436</v>
      </c>
      <c r="H116" s="245" t="s">
        <v>437</v>
      </c>
      <c r="I116" s="245"/>
    </row>
    <row r="117" spans="2:9" ht="15" customHeight="1">
      <c r="B117" s="245"/>
      <c r="C117" s="245"/>
      <c r="D117" s="245" t="s">
        <v>761</v>
      </c>
      <c r="E117" s="245"/>
      <c r="F117" s="245" t="s">
        <v>417</v>
      </c>
      <c r="G117" s="245" t="s">
        <v>412</v>
      </c>
      <c r="H117" s="245" t="s">
        <v>656</v>
      </c>
      <c r="I117" s="245" t="s">
        <v>689</v>
      </c>
    </row>
    <row r="118" spans="6:27" ht="15" customHeight="1">
      <c r="F118" s="178" t="s">
        <v>417</v>
      </c>
      <c r="G118" s="178" t="s">
        <v>412</v>
      </c>
      <c r="H118" s="178" t="s">
        <v>486</v>
      </c>
      <c r="I118" s="178" t="s">
        <v>487</v>
      </c>
      <c r="J118" s="178" t="s">
        <v>758</v>
      </c>
      <c r="K118" s="1978" t="e">
        <f>+U24</f>
        <v>#VALUE!</v>
      </c>
      <c r="L118" s="1979"/>
      <c r="M118" s="1979"/>
      <c r="N118" s="1979"/>
      <c r="O118" s="1979"/>
      <c r="P118" s="1979"/>
      <c r="Q118" s="1979"/>
      <c r="R118" s="181" t="s">
        <v>759</v>
      </c>
      <c r="S118" s="185" t="s">
        <v>762</v>
      </c>
      <c r="T118" s="1978" t="e">
        <f>+AC24</f>
        <v>#VALUE!</v>
      </c>
      <c r="U118" s="1979"/>
      <c r="V118" s="1979"/>
      <c r="W118" s="1979"/>
      <c r="X118" s="1979"/>
      <c r="Y118" s="1979"/>
      <c r="Z118" s="1979"/>
      <c r="AA118" s="178" t="s">
        <v>763</v>
      </c>
    </row>
    <row r="119" spans="6:37" ht="15" customHeight="1">
      <c r="F119" s="2052" t="s">
        <v>6</v>
      </c>
      <c r="G119" s="2053"/>
      <c r="H119" s="2053"/>
      <c r="I119" s="2053"/>
      <c r="J119" s="2053"/>
      <c r="K119" s="2053"/>
      <c r="L119" s="2053"/>
      <c r="M119" s="2053"/>
      <c r="N119" s="2053"/>
      <c r="O119" s="2053"/>
      <c r="P119" s="2053"/>
      <c r="Q119" s="2053"/>
      <c r="R119" s="2054"/>
      <c r="S119" s="2026" t="s">
        <v>705</v>
      </c>
      <c r="T119" s="2027"/>
      <c r="U119" s="2027"/>
      <c r="V119" s="2027"/>
      <c r="W119" s="2027"/>
      <c r="X119" s="2027"/>
      <c r="Y119" s="2027"/>
      <c r="Z119" s="2027"/>
      <c r="AA119" s="2027"/>
      <c r="AB119" s="2027"/>
      <c r="AC119" s="2027"/>
      <c r="AD119" s="2028"/>
      <c r="AE119" s="2026" t="s">
        <v>706</v>
      </c>
      <c r="AF119" s="2027"/>
      <c r="AG119" s="2027"/>
      <c r="AH119" s="2027"/>
      <c r="AI119" s="2027"/>
      <c r="AJ119" s="2027"/>
      <c r="AK119" s="2028"/>
    </row>
    <row r="120" spans="6:37" ht="15" customHeight="1">
      <c r="F120" s="2055"/>
      <c r="G120" s="2056"/>
      <c r="H120" s="2056"/>
      <c r="I120" s="2056"/>
      <c r="J120" s="2056"/>
      <c r="K120" s="2056"/>
      <c r="L120" s="2056"/>
      <c r="M120" s="2056"/>
      <c r="N120" s="2056"/>
      <c r="O120" s="2056"/>
      <c r="P120" s="2056"/>
      <c r="Q120" s="2056"/>
      <c r="R120" s="2057"/>
      <c r="S120" s="1992"/>
      <c r="T120" s="1993"/>
      <c r="U120" s="1993"/>
      <c r="V120" s="1993"/>
      <c r="W120" s="1993"/>
      <c r="X120" s="1993"/>
      <c r="Y120" s="1993"/>
      <c r="Z120" s="1993"/>
      <c r="AA120" s="1993"/>
      <c r="AB120" s="1993"/>
      <c r="AC120" s="1993"/>
      <c r="AD120" s="1994"/>
      <c r="AE120" s="1992" t="s">
        <v>773</v>
      </c>
      <c r="AF120" s="1993"/>
      <c r="AG120" s="1993"/>
      <c r="AH120" s="1993"/>
      <c r="AI120" s="1993"/>
      <c r="AJ120" s="1993"/>
      <c r="AK120" s="1994"/>
    </row>
    <row r="121" spans="6:37" ht="15" customHeight="1">
      <c r="F121" s="2022" t="s">
        <v>707</v>
      </c>
      <c r="G121" s="2023"/>
      <c r="H121" s="2036" t="s">
        <v>1457</v>
      </c>
      <c r="I121" s="2037"/>
      <c r="J121" s="2037"/>
      <c r="K121" s="2038"/>
      <c r="L121" s="208" t="s">
        <v>1169</v>
      </c>
      <c r="M121" s="209" t="s">
        <v>691</v>
      </c>
      <c r="N121" s="209" t="s">
        <v>1170</v>
      </c>
      <c r="O121" s="209" t="s">
        <v>1172</v>
      </c>
      <c r="P121" s="209" t="s">
        <v>1173</v>
      </c>
      <c r="Q121" s="209" t="s">
        <v>1174</v>
      </c>
      <c r="R121" s="210" t="s">
        <v>131</v>
      </c>
      <c r="S121" s="2013"/>
      <c r="T121" s="1984"/>
      <c r="U121" s="1984"/>
      <c r="V121" s="1984"/>
      <c r="W121" s="1975" t="s">
        <v>1167</v>
      </c>
      <c r="X121" s="1975"/>
      <c r="Y121" s="1984"/>
      <c r="Z121" s="1984"/>
      <c r="AA121" s="1984"/>
      <c r="AB121" s="1984"/>
      <c r="AC121" s="1944" t="s">
        <v>1168</v>
      </c>
      <c r="AD121" s="1945"/>
      <c r="AE121" s="2013"/>
      <c r="AF121" s="1984"/>
      <c r="AG121" s="1984"/>
      <c r="AH121" s="1984"/>
      <c r="AI121" s="215" t="s">
        <v>850</v>
      </c>
      <c r="AJ121" s="203"/>
      <c r="AK121" s="211"/>
    </row>
    <row r="122" spans="6:37" ht="15" customHeight="1">
      <c r="F122" s="2022"/>
      <c r="G122" s="2023"/>
      <c r="H122" s="2039"/>
      <c r="I122" s="2040"/>
      <c r="J122" s="2040"/>
      <c r="K122" s="2041"/>
      <c r="L122" s="190" t="s">
        <v>1169</v>
      </c>
      <c r="M122" s="191" t="s">
        <v>691</v>
      </c>
      <c r="N122" s="191" t="s">
        <v>1171</v>
      </c>
      <c r="O122" s="191" t="s">
        <v>1175</v>
      </c>
      <c r="P122" s="191" t="s">
        <v>1173</v>
      </c>
      <c r="Q122" s="191" t="s">
        <v>1174</v>
      </c>
      <c r="R122" s="192" t="s">
        <v>1134</v>
      </c>
      <c r="S122" s="2013"/>
      <c r="T122" s="1984"/>
      <c r="U122" s="1984"/>
      <c r="V122" s="1984"/>
      <c r="W122" s="1975" t="s">
        <v>1167</v>
      </c>
      <c r="X122" s="1975"/>
      <c r="Y122" s="1984"/>
      <c r="Z122" s="1984"/>
      <c r="AA122" s="1984"/>
      <c r="AB122" s="1984"/>
      <c r="AC122" s="1944" t="s">
        <v>1168</v>
      </c>
      <c r="AD122" s="1945"/>
      <c r="AE122" s="2013"/>
      <c r="AF122" s="1984"/>
      <c r="AG122" s="1984"/>
      <c r="AH122" s="1984"/>
      <c r="AI122" s="215" t="s">
        <v>850</v>
      </c>
      <c r="AJ122" s="203"/>
      <c r="AK122" s="211"/>
    </row>
    <row r="123" spans="6:37" ht="15" customHeight="1">
      <c r="F123" s="2022"/>
      <c r="G123" s="2023"/>
      <c r="H123" s="2039"/>
      <c r="I123" s="2040"/>
      <c r="J123" s="2040"/>
      <c r="K123" s="2041"/>
      <c r="L123" s="198" t="s">
        <v>1176</v>
      </c>
      <c r="M123" s="199" t="s">
        <v>1177</v>
      </c>
      <c r="N123" s="199"/>
      <c r="O123" s="199"/>
      <c r="P123" s="199"/>
      <c r="Q123" s="199"/>
      <c r="R123" s="200"/>
      <c r="S123" s="2013"/>
      <c r="T123" s="1984"/>
      <c r="U123" s="1984"/>
      <c r="V123" s="1984"/>
      <c r="W123" s="1975" t="s">
        <v>1167</v>
      </c>
      <c r="X123" s="1975"/>
      <c r="Y123" s="562"/>
      <c r="Z123" s="562"/>
      <c r="AA123" s="562"/>
      <c r="AB123" s="562"/>
      <c r="AC123" s="1944" t="s">
        <v>1168</v>
      </c>
      <c r="AD123" s="1945"/>
      <c r="AE123" s="563"/>
      <c r="AF123" s="562"/>
      <c r="AG123" s="562"/>
      <c r="AH123" s="562"/>
      <c r="AI123" s="215" t="s">
        <v>850</v>
      </c>
      <c r="AJ123" s="203"/>
      <c r="AK123" s="211"/>
    </row>
    <row r="124" spans="6:37" ht="15" customHeight="1">
      <c r="F124" s="2022"/>
      <c r="G124" s="2023"/>
      <c r="H124" s="2042"/>
      <c r="I124" s="2043"/>
      <c r="J124" s="2043"/>
      <c r="K124" s="2044"/>
      <c r="L124" s="198"/>
      <c r="M124" s="199"/>
      <c r="N124" s="199"/>
      <c r="O124" s="199" t="s">
        <v>414</v>
      </c>
      <c r="P124" s="199"/>
      <c r="Q124" s="199"/>
      <c r="R124" s="200"/>
      <c r="S124" s="2018">
        <f>IF(SUM(S121:V123)=0,"",SUM(S121:V123))</f>
      </c>
      <c r="T124" s="2019"/>
      <c r="U124" s="2019"/>
      <c r="V124" s="2019"/>
      <c r="W124" s="1975" t="s">
        <v>1167</v>
      </c>
      <c r="X124" s="1975"/>
      <c r="Y124" s="2019">
        <f>IF(SUM(Y121:AB122)=0,"",SUM(Y121:AB122))</f>
      </c>
      <c r="Z124" s="2019"/>
      <c r="AA124" s="2019"/>
      <c r="AB124" s="2019"/>
      <c r="AC124" s="1944" t="s">
        <v>1168</v>
      </c>
      <c r="AD124" s="1945"/>
      <c r="AE124" s="2018">
        <f>IF(SUM(AE121:AH122)=0,"",SUM(AE121:AH122))</f>
      </c>
      <c r="AF124" s="2019"/>
      <c r="AG124" s="2019"/>
      <c r="AH124" s="2019"/>
      <c r="AI124" s="215" t="s">
        <v>850</v>
      </c>
      <c r="AJ124" s="203"/>
      <c r="AK124" s="211"/>
    </row>
    <row r="125" spans="6:37" ht="15" customHeight="1">
      <c r="F125" s="2022"/>
      <c r="G125" s="2023"/>
      <c r="H125" s="2002" t="s">
        <v>1458</v>
      </c>
      <c r="I125" s="2003"/>
      <c r="J125" s="2003"/>
      <c r="K125" s="2004"/>
      <c r="L125" s="212"/>
      <c r="M125" s="178" t="s">
        <v>708</v>
      </c>
      <c r="Q125" s="178" t="s">
        <v>637</v>
      </c>
      <c r="R125" s="197"/>
      <c r="S125" s="2011"/>
      <c r="T125" s="2012"/>
      <c r="U125" s="2012"/>
      <c r="V125" s="2012"/>
      <c r="W125" s="1975" t="s">
        <v>1113</v>
      </c>
      <c r="X125" s="1975"/>
      <c r="Y125" s="2012"/>
      <c r="Z125" s="2012"/>
      <c r="AA125" s="2012"/>
      <c r="AB125" s="2012"/>
      <c r="AC125" s="1944" t="s">
        <v>709</v>
      </c>
      <c r="AD125" s="1945"/>
      <c r="AE125" s="2013"/>
      <c r="AF125" s="1984"/>
      <c r="AG125" s="1984"/>
      <c r="AH125" s="1984"/>
      <c r="AI125" s="215" t="s">
        <v>850</v>
      </c>
      <c r="AJ125" s="203"/>
      <c r="AK125" s="211"/>
    </row>
    <row r="126" spans="6:37" ht="15" customHeight="1">
      <c r="F126" s="2022"/>
      <c r="G126" s="2023"/>
      <c r="H126" s="2005"/>
      <c r="I126" s="2006"/>
      <c r="J126" s="2006"/>
      <c r="K126" s="2007"/>
      <c r="L126" s="201"/>
      <c r="M126" s="191" t="s">
        <v>710</v>
      </c>
      <c r="N126" s="191"/>
      <c r="O126" s="191" t="s">
        <v>711</v>
      </c>
      <c r="P126" s="191"/>
      <c r="Q126" s="191" t="s">
        <v>712</v>
      </c>
      <c r="R126" s="192"/>
      <c r="S126" s="2011"/>
      <c r="T126" s="2012"/>
      <c r="U126" s="2012"/>
      <c r="V126" s="2012"/>
      <c r="W126" s="1975" t="s">
        <v>1113</v>
      </c>
      <c r="X126" s="1975"/>
      <c r="Y126" s="2012"/>
      <c r="Z126" s="2012"/>
      <c r="AA126" s="2012"/>
      <c r="AB126" s="2012"/>
      <c r="AC126" s="1944" t="s">
        <v>709</v>
      </c>
      <c r="AD126" s="1945"/>
      <c r="AE126" s="2013"/>
      <c r="AF126" s="1984"/>
      <c r="AG126" s="1984"/>
      <c r="AH126" s="1984"/>
      <c r="AI126" s="215" t="s">
        <v>850</v>
      </c>
      <c r="AJ126" s="203"/>
      <c r="AK126" s="211"/>
    </row>
    <row r="127" spans="6:37" ht="15" customHeight="1">
      <c r="F127" s="2022"/>
      <c r="G127" s="2023"/>
      <c r="H127" s="2005"/>
      <c r="I127" s="2006"/>
      <c r="J127" s="2006"/>
      <c r="K127" s="2007"/>
      <c r="L127" s="2020" t="s">
        <v>953</v>
      </c>
      <c r="M127" s="2021"/>
      <c r="N127" s="1956" t="str">
        <f>IF('○様式2'!N156="","",'○様式2'!N156)</f>
        <v>(地拵え)</v>
      </c>
      <c r="O127" s="1957"/>
      <c r="P127" s="1957"/>
      <c r="Q127" s="1957"/>
      <c r="R127" s="1958"/>
      <c r="S127" s="2011"/>
      <c r="T127" s="2012"/>
      <c r="U127" s="2012"/>
      <c r="V127" s="2012"/>
      <c r="W127" s="2001" t="str">
        <f>+'○様式2'!W156</f>
        <v>ha（</v>
      </c>
      <c r="X127" s="2001"/>
      <c r="Y127" s="2012"/>
      <c r="Z127" s="2012"/>
      <c r="AA127" s="2012"/>
      <c r="AB127" s="2012"/>
      <c r="AC127" s="1944" t="str">
        <f>SUBSTITUTE(W127,"（","）")</f>
        <v>ha）</v>
      </c>
      <c r="AD127" s="1945"/>
      <c r="AE127" s="2013"/>
      <c r="AF127" s="1984"/>
      <c r="AG127" s="1984"/>
      <c r="AH127" s="1984"/>
      <c r="AI127" s="215" t="s">
        <v>850</v>
      </c>
      <c r="AJ127" s="203"/>
      <c r="AK127" s="211"/>
    </row>
    <row r="128" spans="6:37" ht="15" customHeight="1">
      <c r="F128" s="2022"/>
      <c r="G128" s="2023"/>
      <c r="H128" s="2005"/>
      <c r="I128" s="2006"/>
      <c r="J128" s="2006"/>
      <c r="K128" s="2007"/>
      <c r="L128" s="2022"/>
      <c r="M128" s="2023"/>
      <c r="N128" s="1956" t="str">
        <f>IF('○様式2'!N157="","",'○様式2'!N157)</f>
        <v>(除間伐)</v>
      </c>
      <c r="O128" s="1957"/>
      <c r="P128" s="1957"/>
      <c r="Q128" s="1957"/>
      <c r="R128" s="1958"/>
      <c r="S128" s="2011"/>
      <c r="T128" s="2012"/>
      <c r="U128" s="2012"/>
      <c r="V128" s="2012"/>
      <c r="W128" s="2001" t="str">
        <f>+'○様式2'!W157</f>
        <v>ha（</v>
      </c>
      <c r="X128" s="2001"/>
      <c r="Y128" s="2012"/>
      <c r="Z128" s="2012"/>
      <c r="AA128" s="2012"/>
      <c r="AB128" s="2012"/>
      <c r="AC128" s="1944" t="str">
        <f>SUBSTITUTE(W128,"（","）")</f>
        <v>ha）</v>
      </c>
      <c r="AD128" s="1945"/>
      <c r="AE128" s="2013"/>
      <c r="AF128" s="1984"/>
      <c r="AG128" s="1984"/>
      <c r="AH128" s="1984"/>
      <c r="AI128" s="215" t="s">
        <v>850</v>
      </c>
      <c r="AJ128" s="203"/>
      <c r="AK128" s="211"/>
    </row>
    <row r="129" spans="6:37" ht="15" customHeight="1">
      <c r="F129" s="2022"/>
      <c r="G129" s="2023"/>
      <c r="H129" s="2005"/>
      <c r="I129" s="2006"/>
      <c r="J129" s="2006"/>
      <c r="K129" s="2007"/>
      <c r="L129" s="2022"/>
      <c r="M129" s="2023"/>
      <c r="N129" s="1956" t="str">
        <f>IF('○様式2'!N158="","",'○様式2'!N158)</f>
        <v>(枝打ち)</v>
      </c>
      <c r="O129" s="1957"/>
      <c r="P129" s="1957"/>
      <c r="Q129" s="1957"/>
      <c r="R129" s="1958"/>
      <c r="S129" s="2011"/>
      <c r="T129" s="2012"/>
      <c r="U129" s="2012"/>
      <c r="V129" s="2012"/>
      <c r="W129" s="2001" t="str">
        <f>+'○様式2'!W158</f>
        <v>ha（</v>
      </c>
      <c r="X129" s="2001"/>
      <c r="Y129" s="2012"/>
      <c r="Z129" s="2012"/>
      <c r="AA129" s="2012"/>
      <c r="AB129" s="2012"/>
      <c r="AC129" s="1944" t="str">
        <f>SUBSTITUTE(W129,"（","）")</f>
        <v>ha）</v>
      </c>
      <c r="AD129" s="1945"/>
      <c r="AE129" s="2013"/>
      <c r="AF129" s="1984"/>
      <c r="AG129" s="1984"/>
      <c r="AH129" s="1984"/>
      <c r="AI129" s="215" t="s">
        <v>850</v>
      </c>
      <c r="AJ129" s="203"/>
      <c r="AK129" s="211"/>
    </row>
    <row r="130" spans="6:37" ht="15" customHeight="1">
      <c r="F130" s="2022"/>
      <c r="G130" s="2023"/>
      <c r="H130" s="2005"/>
      <c r="I130" s="2006"/>
      <c r="J130" s="2006"/>
      <c r="K130" s="2007"/>
      <c r="L130" s="2024"/>
      <c r="M130" s="2025"/>
      <c r="N130" s="1956">
        <f>IF('○様式2'!N159="","",'○様式2'!N159)</f>
      </c>
      <c r="O130" s="1957"/>
      <c r="P130" s="1957"/>
      <c r="Q130" s="1957"/>
      <c r="R130" s="1958"/>
      <c r="S130" s="2011"/>
      <c r="T130" s="2012"/>
      <c r="U130" s="2012"/>
      <c r="V130" s="2012"/>
      <c r="W130" s="2001" t="str">
        <f>+'○様式2'!W159</f>
        <v>ha（</v>
      </c>
      <c r="X130" s="2001"/>
      <c r="Y130" s="2012"/>
      <c r="Z130" s="2012"/>
      <c r="AA130" s="2012"/>
      <c r="AB130" s="2012"/>
      <c r="AC130" s="1944" t="str">
        <f>SUBSTITUTE(W130,"（","）")</f>
        <v>ha）</v>
      </c>
      <c r="AD130" s="1945"/>
      <c r="AE130" s="2013"/>
      <c r="AF130" s="1984"/>
      <c r="AG130" s="1984"/>
      <c r="AH130" s="1984"/>
      <c r="AI130" s="215" t="s">
        <v>850</v>
      </c>
      <c r="AJ130" s="203"/>
      <c r="AK130" s="211"/>
    </row>
    <row r="131" spans="6:37" ht="15" customHeight="1">
      <c r="F131" s="2022"/>
      <c r="G131" s="2023"/>
      <c r="H131" s="2008"/>
      <c r="I131" s="2009"/>
      <c r="J131" s="2009"/>
      <c r="K131" s="2010"/>
      <c r="L131" s="216"/>
      <c r="M131" s="217"/>
      <c r="N131" s="203"/>
      <c r="O131" s="203" t="s">
        <v>414</v>
      </c>
      <c r="P131" s="203"/>
      <c r="Q131" s="203"/>
      <c r="R131" s="211"/>
      <c r="S131" s="2096">
        <f>IF(SUMIF(W125:W130,"ha（",S125:S130)=0,"",SUMIF(W125:W130,"ha（",S125:S130))</f>
      </c>
      <c r="T131" s="2093"/>
      <c r="U131" s="2093"/>
      <c r="V131" s="2093"/>
      <c r="W131" s="1975" t="s">
        <v>580</v>
      </c>
      <c r="X131" s="1975"/>
      <c r="Y131" s="2093">
        <f>IF(SUMIF(W125:W130,"ha（",Y125:Y130)=0,"",SUMIF(W125:W130,"ha（",Y125:Y130))</f>
      </c>
      <c r="Z131" s="2093"/>
      <c r="AA131" s="2093"/>
      <c r="AB131" s="2093"/>
      <c r="AC131" s="1944" t="s">
        <v>709</v>
      </c>
      <c r="AD131" s="1945"/>
      <c r="AE131" s="2018">
        <f>IF(SUM(AE125:AH130)=0,"",SUM(AE125:AH130))</f>
      </c>
      <c r="AF131" s="2019"/>
      <c r="AG131" s="2019"/>
      <c r="AH131" s="2019"/>
      <c r="AI131" s="215" t="s">
        <v>850</v>
      </c>
      <c r="AJ131" s="203"/>
      <c r="AK131" s="211"/>
    </row>
    <row r="132" spans="6:37" ht="15" customHeight="1">
      <c r="F132" s="2024"/>
      <c r="G132" s="2025"/>
      <c r="H132" s="254" t="s">
        <v>1368</v>
      </c>
      <c r="I132" s="85"/>
      <c r="J132" s="85"/>
      <c r="K132" s="85"/>
      <c r="L132" s="85" t="s">
        <v>130</v>
      </c>
      <c r="M132" s="1642" t="str">
        <f>IF(OR('○様式2'!O161="",'○様式2'!O161=0),"",'○様式2'!O161)</f>
        <v>作業路開設</v>
      </c>
      <c r="N132" s="1642"/>
      <c r="O132" s="1642"/>
      <c r="P132" s="1642"/>
      <c r="Q132" s="1642"/>
      <c r="R132" s="84" t="s">
        <v>131</v>
      </c>
      <c r="S132" s="2013"/>
      <c r="T132" s="1984"/>
      <c r="U132" s="1984"/>
      <c r="V132" s="1984"/>
      <c r="W132" s="2001" t="str">
        <f>+'○様式2'!W161</f>
        <v>ｍ（</v>
      </c>
      <c r="X132" s="1975"/>
      <c r="Y132" s="1984"/>
      <c r="Z132" s="1984"/>
      <c r="AA132" s="1984"/>
      <c r="AB132" s="1984"/>
      <c r="AC132" s="1944" t="str">
        <f>SUBSTITUTE(W132,"（","）")</f>
        <v>ｍ）</v>
      </c>
      <c r="AD132" s="1945"/>
      <c r="AE132" s="2013"/>
      <c r="AF132" s="1984"/>
      <c r="AG132" s="1984"/>
      <c r="AH132" s="1984"/>
      <c r="AI132" s="215" t="s">
        <v>850</v>
      </c>
      <c r="AJ132" s="203"/>
      <c r="AK132" s="211"/>
    </row>
    <row r="133" spans="6:37" ht="15" customHeight="1">
      <c r="F133" s="43" t="s">
        <v>812</v>
      </c>
      <c r="G133" s="94"/>
      <c r="H133" s="85"/>
      <c r="I133" s="85"/>
      <c r="J133" s="85"/>
      <c r="K133" s="85"/>
      <c r="L133" s="85" t="s">
        <v>130</v>
      </c>
      <c r="M133" s="1350">
        <f>IF(OR('○様式2'!M162="",'○様式2'!M162=0),"",'○様式2'!M162)</f>
      </c>
      <c r="N133" s="1350"/>
      <c r="O133" s="1350"/>
      <c r="P133" s="1350"/>
      <c r="Q133" s="1350"/>
      <c r="R133" s="84" t="s">
        <v>131</v>
      </c>
      <c r="S133" s="2013"/>
      <c r="T133" s="1984"/>
      <c r="U133" s="1984"/>
      <c r="V133" s="1984"/>
      <c r="W133" s="2001" t="str">
        <f>+'○様式2'!W162</f>
        <v>㎥（</v>
      </c>
      <c r="X133" s="1975"/>
      <c r="Y133" s="1984"/>
      <c r="Z133" s="1984"/>
      <c r="AA133" s="1984"/>
      <c r="AB133" s="1984"/>
      <c r="AC133" s="1944" t="str">
        <f>SUBSTITUTE(W133,"（","）")</f>
        <v>㎥）</v>
      </c>
      <c r="AD133" s="1945"/>
      <c r="AE133" s="2013"/>
      <c r="AF133" s="1984"/>
      <c r="AG133" s="1984"/>
      <c r="AH133" s="1984"/>
      <c r="AI133" s="215" t="s">
        <v>850</v>
      </c>
      <c r="AJ133" s="203"/>
      <c r="AK133" s="211"/>
    </row>
    <row r="134" spans="6:37" ht="15" customHeight="1">
      <c r="F134" s="1965" t="s">
        <v>902</v>
      </c>
      <c r="G134" s="1966"/>
      <c r="H134" s="1966"/>
      <c r="I134" s="1966"/>
      <c r="J134" s="1966"/>
      <c r="K134" s="1966"/>
      <c r="L134" s="1966"/>
      <c r="M134" s="1966"/>
      <c r="N134" s="1966"/>
      <c r="O134" s="1966"/>
      <c r="P134" s="1966"/>
      <c r="Q134" s="1966"/>
      <c r="R134" s="1967"/>
      <c r="S134" s="2101" t="s">
        <v>766</v>
      </c>
      <c r="T134" s="2102"/>
      <c r="U134" s="2102"/>
      <c r="V134" s="2102"/>
      <c r="W134" s="2102"/>
      <c r="X134" s="2102"/>
      <c r="Y134" s="2102"/>
      <c r="Z134" s="2102"/>
      <c r="AA134" s="2102"/>
      <c r="AB134" s="2102"/>
      <c r="AC134" s="2102"/>
      <c r="AD134" s="2103"/>
      <c r="AE134" s="2104">
        <f>+IF((SUM(AE121:AH122)+SUM(AE125:AH130)+AE132+AE133)=0,"",SUM(AE121:AH122)+SUM(AE125:AH130)+AE132+AE133)</f>
      </c>
      <c r="AF134" s="2105"/>
      <c r="AG134" s="2105"/>
      <c r="AH134" s="2105"/>
      <c r="AI134" s="215" t="s">
        <v>850</v>
      </c>
      <c r="AJ134" s="203"/>
      <c r="AK134" s="211"/>
    </row>
    <row r="135" spans="6:38" ht="15" customHeight="1">
      <c r="F135" s="186" t="s">
        <v>947</v>
      </c>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row>
    <row r="136" spans="6:38" ht="15" customHeight="1">
      <c r="F136" s="187"/>
      <c r="G136" s="1932" t="s">
        <v>581</v>
      </c>
      <c r="H136" s="1932"/>
      <c r="I136" s="1932"/>
      <c r="J136" s="1932"/>
      <c r="K136" s="1932"/>
      <c r="L136" s="1932"/>
      <c r="M136" s="1932"/>
      <c r="N136" s="1932"/>
      <c r="O136" s="1932"/>
      <c r="P136" s="1932"/>
      <c r="Q136" s="1932"/>
      <c r="R136" s="1932"/>
      <c r="S136" s="1932"/>
      <c r="T136" s="1932"/>
      <c r="U136" s="1932"/>
      <c r="V136" s="1932"/>
      <c r="W136" s="1932"/>
      <c r="X136" s="1932"/>
      <c r="Y136" s="1932"/>
      <c r="Z136" s="1932"/>
      <c r="AA136" s="1932"/>
      <c r="AB136" s="1932"/>
      <c r="AC136" s="1932"/>
      <c r="AD136" s="1932"/>
      <c r="AE136" s="1932"/>
      <c r="AF136" s="1932"/>
      <c r="AG136" s="1932"/>
      <c r="AH136" s="1932"/>
      <c r="AI136" s="1932"/>
      <c r="AJ136" s="1932"/>
      <c r="AK136" s="1932"/>
      <c r="AL136" s="1932"/>
    </row>
    <row r="137" spans="6:38" ht="15" customHeight="1">
      <c r="F137" s="187"/>
      <c r="G137" s="1932"/>
      <c r="H137" s="1932"/>
      <c r="I137" s="1932"/>
      <c r="J137" s="1932"/>
      <c r="K137" s="1932"/>
      <c r="L137" s="1932"/>
      <c r="M137" s="1932"/>
      <c r="N137" s="1932"/>
      <c r="O137" s="1932"/>
      <c r="P137" s="1932"/>
      <c r="Q137" s="1932"/>
      <c r="R137" s="1932"/>
      <c r="S137" s="1932"/>
      <c r="T137" s="1932"/>
      <c r="U137" s="1932"/>
      <c r="V137" s="1932"/>
      <c r="W137" s="1932"/>
      <c r="X137" s="1932"/>
      <c r="Y137" s="1932"/>
      <c r="Z137" s="1932"/>
      <c r="AA137" s="1932"/>
      <c r="AB137" s="1932"/>
      <c r="AC137" s="1932"/>
      <c r="AD137" s="1932"/>
      <c r="AE137" s="1932"/>
      <c r="AF137" s="1932"/>
      <c r="AG137" s="1932"/>
      <c r="AH137" s="1932"/>
      <c r="AI137" s="1932"/>
      <c r="AJ137" s="1932"/>
      <c r="AK137" s="1932"/>
      <c r="AL137" s="1932"/>
    </row>
    <row r="138" spans="7:38" ht="15" customHeight="1">
      <c r="G138" s="1932"/>
      <c r="H138" s="1932"/>
      <c r="I138" s="1932"/>
      <c r="J138" s="1932"/>
      <c r="K138" s="1932"/>
      <c r="L138" s="1932"/>
      <c r="M138" s="1932"/>
      <c r="N138" s="1932"/>
      <c r="O138" s="1932"/>
      <c r="P138" s="1932"/>
      <c r="Q138" s="1932"/>
      <c r="R138" s="1932"/>
      <c r="S138" s="1932"/>
      <c r="T138" s="1932"/>
      <c r="U138" s="1932"/>
      <c r="V138" s="1932"/>
      <c r="W138" s="1932"/>
      <c r="X138" s="1932"/>
      <c r="Y138" s="1932"/>
      <c r="Z138" s="1932"/>
      <c r="AA138" s="1932"/>
      <c r="AB138" s="1932"/>
      <c r="AC138" s="1932"/>
      <c r="AD138" s="1932"/>
      <c r="AE138" s="1932"/>
      <c r="AF138" s="1932"/>
      <c r="AG138" s="1932"/>
      <c r="AH138" s="1932"/>
      <c r="AI138" s="1932"/>
      <c r="AJ138" s="1932"/>
      <c r="AK138" s="1932"/>
      <c r="AL138" s="1932"/>
    </row>
    <row r="139" spans="7:38" ht="15" customHeight="1">
      <c r="G139" s="1932"/>
      <c r="H139" s="1932"/>
      <c r="I139" s="1932"/>
      <c r="J139" s="1932"/>
      <c r="K139" s="1932"/>
      <c r="L139" s="1932"/>
      <c r="M139" s="1932"/>
      <c r="N139" s="1932"/>
      <c r="O139" s="1932"/>
      <c r="P139" s="1932"/>
      <c r="Q139" s="1932"/>
      <c r="R139" s="1932"/>
      <c r="S139" s="1932"/>
      <c r="T139" s="1932"/>
      <c r="U139" s="1932"/>
      <c r="V139" s="1932"/>
      <c r="W139" s="1932"/>
      <c r="X139" s="1932"/>
      <c r="Y139" s="1932"/>
      <c r="Z139" s="1932"/>
      <c r="AA139" s="1932"/>
      <c r="AB139" s="1932"/>
      <c r="AC139" s="1932"/>
      <c r="AD139" s="1932"/>
      <c r="AE139" s="1932"/>
      <c r="AF139" s="1932"/>
      <c r="AG139" s="1932"/>
      <c r="AH139" s="1932"/>
      <c r="AI139" s="1932"/>
      <c r="AJ139" s="1932"/>
      <c r="AK139" s="1932"/>
      <c r="AL139" s="1932"/>
    </row>
    <row r="140" spans="7:38" ht="15" customHeight="1">
      <c r="G140" s="1932"/>
      <c r="H140" s="1932"/>
      <c r="I140" s="1932"/>
      <c r="J140" s="1932"/>
      <c r="K140" s="1932"/>
      <c r="L140" s="1932"/>
      <c r="M140" s="1932"/>
      <c r="N140" s="1932"/>
      <c r="O140" s="1932"/>
      <c r="P140" s="1932"/>
      <c r="Q140" s="1932"/>
      <c r="R140" s="1932"/>
      <c r="S140" s="1932"/>
      <c r="T140" s="1932"/>
      <c r="U140" s="1932"/>
      <c r="V140" s="1932"/>
      <c r="W140" s="1932"/>
      <c r="X140" s="1932"/>
      <c r="Y140" s="1932"/>
      <c r="Z140" s="1932"/>
      <c r="AA140" s="1932"/>
      <c r="AB140" s="1932"/>
      <c r="AC140" s="1932"/>
      <c r="AD140" s="1932"/>
      <c r="AE140" s="1932"/>
      <c r="AF140" s="1932"/>
      <c r="AG140" s="1932"/>
      <c r="AH140" s="1932"/>
      <c r="AI140" s="1932"/>
      <c r="AJ140" s="1932"/>
      <c r="AK140" s="1932"/>
      <c r="AL140" s="1932"/>
    </row>
    <row r="141" spans="7:38" ht="15" customHeight="1">
      <c r="G141" s="1932"/>
      <c r="H141" s="1932"/>
      <c r="I141" s="1932"/>
      <c r="J141" s="1932"/>
      <c r="K141" s="1932"/>
      <c r="L141" s="1932"/>
      <c r="M141" s="1932"/>
      <c r="N141" s="1932"/>
      <c r="O141" s="1932"/>
      <c r="P141" s="1932"/>
      <c r="Q141" s="1932"/>
      <c r="R141" s="1932"/>
      <c r="S141" s="1932"/>
      <c r="T141" s="1932"/>
      <c r="U141" s="1932"/>
      <c r="V141" s="1932"/>
      <c r="W141" s="1932"/>
      <c r="X141" s="1932"/>
      <c r="Y141" s="1932"/>
      <c r="Z141" s="1932"/>
      <c r="AA141" s="1932"/>
      <c r="AB141" s="1932"/>
      <c r="AC141" s="1932"/>
      <c r="AD141" s="1932"/>
      <c r="AE141" s="1932"/>
      <c r="AF141" s="1932"/>
      <c r="AG141" s="1932"/>
      <c r="AH141" s="1932"/>
      <c r="AI141" s="1932"/>
      <c r="AJ141" s="1932"/>
      <c r="AK141" s="1932"/>
      <c r="AL141" s="1932"/>
    </row>
    <row r="142" spans="7:38" ht="15" customHeight="1">
      <c r="G142" s="1932"/>
      <c r="H142" s="1932"/>
      <c r="I142" s="1932"/>
      <c r="J142" s="1932"/>
      <c r="K142" s="1932"/>
      <c r="L142" s="1932"/>
      <c r="M142" s="1932"/>
      <c r="N142" s="1932"/>
      <c r="O142" s="1932"/>
      <c r="P142" s="1932"/>
      <c r="Q142" s="1932"/>
      <c r="R142" s="1932"/>
      <c r="S142" s="1932"/>
      <c r="T142" s="1932"/>
      <c r="U142" s="1932"/>
      <c r="V142" s="1932"/>
      <c r="W142" s="1932"/>
      <c r="X142" s="1932"/>
      <c r="Y142" s="1932"/>
      <c r="Z142" s="1932"/>
      <c r="AA142" s="1932"/>
      <c r="AB142" s="1932"/>
      <c r="AC142" s="1932"/>
      <c r="AD142" s="1932"/>
      <c r="AE142" s="1932"/>
      <c r="AF142" s="1932"/>
      <c r="AG142" s="1932"/>
      <c r="AH142" s="1932"/>
      <c r="AI142" s="1932"/>
      <c r="AJ142" s="1932"/>
      <c r="AK142" s="1932"/>
      <c r="AL142" s="1932"/>
    </row>
    <row r="144" spans="4:9" ht="15" customHeight="1">
      <c r="D144" s="245" t="s">
        <v>228</v>
      </c>
      <c r="E144" s="245"/>
      <c r="F144" s="245" t="s">
        <v>417</v>
      </c>
      <c r="G144" s="245" t="s">
        <v>412</v>
      </c>
      <c r="H144" s="245" t="s">
        <v>465</v>
      </c>
      <c r="I144" s="245" t="s">
        <v>466</v>
      </c>
    </row>
    <row r="145" spans="6:37" ht="15" customHeight="1">
      <c r="F145" s="1965" t="s">
        <v>6</v>
      </c>
      <c r="G145" s="1966"/>
      <c r="H145" s="1966"/>
      <c r="I145" s="1966"/>
      <c r="J145" s="1966"/>
      <c r="K145" s="1966"/>
      <c r="L145" s="1966"/>
      <c r="M145" s="1966"/>
      <c r="N145" s="1967"/>
      <c r="O145" s="190"/>
      <c r="P145" s="191" t="s">
        <v>417</v>
      </c>
      <c r="Q145" s="191"/>
      <c r="R145" s="191"/>
      <c r="S145" s="191" t="s">
        <v>412</v>
      </c>
      <c r="T145" s="191"/>
      <c r="U145" s="191"/>
      <c r="V145" s="191" t="s">
        <v>465</v>
      </c>
      <c r="W145" s="191"/>
      <c r="X145" s="191"/>
      <c r="Y145" s="191" t="s">
        <v>466</v>
      </c>
      <c r="Z145" s="192"/>
      <c r="AA145" s="1965" t="s">
        <v>720</v>
      </c>
      <c r="AB145" s="1966"/>
      <c r="AC145" s="1966"/>
      <c r="AD145" s="1966"/>
      <c r="AE145" s="1966"/>
      <c r="AF145" s="1966"/>
      <c r="AG145" s="1966"/>
      <c r="AH145" s="1966"/>
      <c r="AI145" s="1966"/>
      <c r="AJ145" s="1966"/>
      <c r="AK145" s="1967"/>
    </row>
    <row r="146" spans="6:37" ht="15" customHeight="1">
      <c r="F146" s="2020" t="s">
        <v>707</v>
      </c>
      <c r="G146" s="2021"/>
      <c r="H146" s="208" t="s">
        <v>716</v>
      </c>
      <c r="I146" s="218" t="s">
        <v>717</v>
      </c>
      <c r="J146" s="218"/>
      <c r="K146" s="209" t="s">
        <v>718</v>
      </c>
      <c r="L146" s="218" t="s">
        <v>719</v>
      </c>
      <c r="M146" s="218"/>
      <c r="N146" s="210"/>
      <c r="O146" s="1980"/>
      <c r="P146" s="1981"/>
      <c r="Q146" s="1981"/>
      <c r="R146" s="1981"/>
      <c r="S146" s="1981"/>
      <c r="T146" s="1981"/>
      <c r="U146" s="1981"/>
      <c r="V146" s="1981"/>
      <c r="W146" s="1981"/>
      <c r="X146" s="1981"/>
      <c r="Y146" s="1981"/>
      <c r="Z146" s="1982"/>
      <c r="AA146" s="1980"/>
      <c r="AB146" s="1981"/>
      <c r="AC146" s="1981"/>
      <c r="AD146" s="1981"/>
      <c r="AE146" s="1981"/>
      <c r="AF146" s="1981"/>
      <c r="AG146" s="1981"/>
      <c r="AH146" s="1981"/>
      <c r="AI146" s="1981"/>
      <c r="AJ146" s="1981"/>
      <c r="AK146" s="1982"/>
    </row>
    <row r="147" spans="6:37" ht="15" customHeight="1">
      <c r="F147" s="2022"/>
      <c r="G147" s="2023"/>
      <c r="H147" s="190" t="s">
        <v>690</v>
      </c>
      <c r="I147" s="191"/>
      <c r="J147" s="191"/>
      <c r="K147" s="191" t="s">
        <v>648</v>
      </c>
      <c r="L147" s="191"/>
      <c r="M147" s="191"/>
      <c r="N147" s="192"/>
      <c r="O147" s="1980"/>
      <c r="P147" s="1981"/>
      <c r="Q147" s="1981"/>
      <c r="R147" s="1981"/>
      <c r="S147" s="1981"/>
      <c r="T147" s="1981"/>
      <c r="U147" s="1981"/>
      <c r="V147" s="1981"/>
      <c r="W147" s="1981"/>
      <c r="X147" s="1981"/>
      <c r="Y147" s="1981"/>
      <c r="Z147" s="1982"/>
      <c r="AA147" s="1980"/>
      <c r="AB147" s="1981"/>
      <c r="AC147" s="1981"/>
      <c r="AD147" s="1981"/>
      <c r="AE147" s="1981"/>
      <c r="AF147" s="1981"/>
      <c r="AG147" s="1981"/>
      <c r="AH147" s="1981"/>
      <c r="AI147" s="1981"/>
      <c r="AJ147" s="1981"/>
      <c r="AK147" s="1982"/>
    </row>
    <row r="148" spans="5:37" ht="15" customHeight="1">
      <c r="E148" s="205"/>
      <c r="F148" s="2024"/>
      <c r="G148" s="2025"/>
      <c r="H148" s="198" t="s">
        <v>681</v>
      </c>
      <c r="I148" s="199" t="s">
        <v>680</v>
      </c>
      <c r="J148" s="199" t="s">
        <v>464</v>
      </c>
      <c r="K148" s="199" t="s">
        <v>713</v>
      </c>
      <c r="L148" s="199"/>
      <c r="M148" s="199"/>
      <c r="N148" s="200"/>
      <c r="O148" s="1980"/>
      <c r="P148" s="1981"/>
      <c r="Q148" s="1981"/>
      <c r="R148" s="1981"/>
      <c r="S148" s="1981"/>
      <c r="T148" s="1981"/>
      <c r="U148" s="1981"/>
      <c r="V148" s="1981"/>
      <c r="W148" s="1981"/>
      <c r="X148" s="1981"/>
      <c r="Y148" s="1981"/>
      <c r="Z148" s="1982"/>
      <c r="AA148" s="1980"/>
      <c r="AB148" s="1981"/>
      <c r="AC148" s="1981"/>
      <c r="AD148" s="1981"/>
      <c r="AE148" s="1981"/>
      <c r="AF148" s="1981"/>
      <c r="AG148" s="1981"/>
      <c r="AH148" s="1981"/>
      <c r="AI148" s="1981"/>
      <c r="AJ148" s="1981"/>
      <c r="AK148" s="1982"/>
    </row>
    <row r="149" spans="5:37" ht="15" customHeight="1">
      <c r="E149" s="205"/>
      <c r="F149" s="198" t="s">
        <v>648</v>
      </c>
      <c r="G149" s="199" t="s">
        <v>412</v>
      </c>
      <c r="H149" s="199" t="s">
        <v>494</v>
      </c>
      <c r="I149" s="199" t="s">
        <v>714</v>
      </c>
      <c r="J149" s="199" t="s">
        <v>764</v>
      </c>
      <c r="K149" s="199" t="s">
        <v>765</v>
      </c>
      <c r="L149" s="199" t="s">
        <v>646</v>
      </c>
      <c r="M149" s="199"/>
      <c r="N149" s="200"/>
      <c r="O149" s="1980"/>
      <c r="P149" s="1981"/>
      <c r="Q149" s="1981"/>
      <c r="R149" s="1981"/>
      <c r="S149" s="1981"/>
      <c r="T149" s="1981"/>
      <c r="U149" s="1981"/>
      <c r="V149" s="1981"/>
      <c r="W149" s="1981"/>
      <c r="X149" s="1981"/>
      <c r="Y149" s="1981"/>
      <c r="Z149" s="1982"/>
      <c r="AA149" s="1980"/>
      <c r="AB149" s="1981"/>
      <c r="AC149" s="1981"/>
      <c r="AD149" s="1981"/>
      <c r="AE149" s="1981"/>
      <c r="AF149" s="1981"/>
      <c r="AG149" s="1981"/>
      <c r="AH149" s="1981"/>
      <c r="AI149" s="1981"/>
      <c r="AJ149" s="1981"/>
      <c r="AK149" s="1982"/>
    </row>
    <row r="150" spans="6:38" ht="15" customHeight="1">
      <c r="F150" s="186" t="s">
        <v>947</v>
      </c>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row>
    <row r="151" spans="6:38" ht="15" customHeight="1">
      <c r="F151" s="187"/>
      <c r="G151" s="1785" t="s">
        <v>582</v>
      </c>
      <c r="H151" s="1785"/>
      <c r="I151" s="1785"/>
      <c r="J151" s="1785"/>
      <c r="K151" s="1785"/>
      <c r="L151" s="1785"/>
      <c r="M151" s="1785"/>
      <c r="N151" s="1785"/>
      <c r="O151" s="1785"/>
      <c r="P151" s="1785"/>
      <c r="Q151" s="1785"/>
      <c r="R151" s="1785"/>
      <c r="S151" s="1785"/>
      <c r="T151" s="1785"/>
      <c r="U151" s="1785"/>
      <c r="V151" s="1785"/>
      <c r="W151" s="1785"/>
      <c r="X151" s="1785"/>
      <c r="Y151" s="1785"/>
      <c r="Z151" s="1785"/>
      <c r="AA151" s="1785"/>
      <c r="AB151" s="1785"/>
      <c r="AC151" s="1785"/>
      <c r="AD151" s="1785"/>
      <c r="AE151" s="1785"/>
      <c r="AF151" s="1785"/>
      <c r="AG151" s="1785"/>
      <c r="AH151" s="1785"/>
      <c r="AI151" s="1785"/>
      <c r="AJ151" s="1785"/>
      <c r="AK151" s="1785"/>
      <c r="AL151" s="1785"/>
    </row>
    <row r="152" spans="6:38" ht="15" customHeight="1">
      <c r="F152" s="187"/>
      <c r="G152" s="1785"/>
      <c r="H152" s="1785"/>
      <c r="I152" s="1785"/>
      <c r="J152" s="1785"/>
      <c r="K152" s="1785"/>
      <c r="L152" s="1785"/>
      <c r="M152" s="1785"/>
      <c r="N152" s="1785"/>
      <c r="O152" s="1785"/>
      <c r="P152" s="1785"/>
      <c r="Q152" s="1785"/>
      <c r="R152" s="1785"/>
      <c r="S152" s="1785"/>
      <c r="T152" s="1785"/>
      <c r="U152" s="1785"/>
      <c r="V152" s="1785"/>
      <c r="W152" s="1785"/>
      <c r="X152" s="1785"/>
      <c r="Y152" s="1785"/>
      <c r="Z152" s="1785"/>
      <c r="AA152" s="1785"/>
      <c r="AB152" s="1785"/>
      <c r="AC152" s="1785"/>
      <c r="AD152" s="1785"/>
      <c r="AE152" s="1785"/>
      <c r="AF152" s="1785"/>
      <c r="AG152" s="1785"/>
      <c r="AH152" s="1785"/>
      <c r="AI152" s="1785"/>
      <c r="AJ152" s="1785"/>
      <c r="AK152" s="1785"/>
      <c r="AL152" s="1785"/>
    </row>
    <row r="153" spans="7:38" ht="15" customHeight="1">
      <c r="G153" s="1785"/>
      <c r="H153" s="1785"/>
      <c r="I153" s="1785"/>
      <c r="J153" s="1785"/>
      <c r="K153" s="1785"/>
      <c r="L153" s="1785"/>
      <c r="M153" s="1785"/>
      <c r="N153" s="1785"/>
      <c r="O153" s="1785"/>
      <c r="P153" s="1785"/>
      <c r="Q153" s="1785"/>
      <c r="R153" s="1785"/>
      <c r="S153" s="1785"/>
      <c r="T153" s="1785"/>
      <c r="U153" s="1785"/>
      <c r="V153" s="1785"/>
      <c r="W153" s="1785"/>
      <c r="X153" s="1785"/>
      <c r="Y153" s="1785"/>
      <c r="Z153" s="1785"/>
      <c r="AA153" s="1785"/>
      <c r="AB153" s="1785"/>
      <c r="AC153" s="1785"/>
      <c r="AD153" s="1785"/>
      <c r="AE153" s="1785"/>
      <c r="AF153" s="1785"/>
      <c r="AG153" s="1785"/>
      <c r="AH153" s="1785"/>
      <c r="AI153" s="1785"/>
      <c r="AJ153" s="1785"/>
      <c r="AK153" s="1785"/>
      <c r="AL153" s="1785"/>
    </row>
    <row r="158" spans="4:15" ht="15" customHeight="1">
      <c r="D158" s="247" t="s">
        <v>281</v>
      </c>
      <c r="E158" s="245"/>
      <c r="F158" s="247" t="s">
        <v>282</v>
      </c>
      <c r="G158" s="247" t="s">
        <v>283</v>
      </c>
      <c r="H158" s="247" t="s">
        <v>284</v>
      </c>
      <c r="I158" s="247" t="s">
        <v>285</v>
      </c>
      <c r="J158" s="247" t="s">
        <v>286</v>
      </c>
      <c r="K158" s="247" t="s">
        <v>287</v>
      </c>
      <c r="L158" s="247" t="s">
        <v>288</v>
      </c>
      <c r="M158" s="247" t="s">
        <v>289</v>
      </c>
      <c r="N158" s="247" t="s">
        <v>290</v>
      </c>
      <c r="O158" s="245" t="s">
        <v>723</v>
      </c>
    </row>
    <row r="159" spans="6:27" ht="15" customHeight="1">
      <c r="F159" s="178" t="s">
        <v>417</v>
      </c>
      <c r="G159" s="178" t="s">
        <v>412</v>
      </c>
      <c r="H159" s="178" t="s">
        <v>486</v>
      </c>
      <c r="I159" s="178" t="s">
        <v>487</v>
      </c>
      <c r="J159" s="181" t="s">
        <v>758</v>
      </c>
      <c r="K159" s="2047" t="e">
        <f>+K118</f>
        <v>#VALUE!</v>
      </c>
      <c r="L159" s="2048"/>
      <c r="M159" s="2048"/>
      <c r="N159" s="2048"/>
      <c r="O159" s="2048"/>
      <c r="P159" s="2048"/>
      <c r="Q159" s="2048"/>
      <c r="R159" s="181" t="s">
        <v>759</v>
      </c>
      <c r="S159" s="185" t="s">
        <v>762</v>
      </c>
      <c r="T159" s="2047" t="e">
        <f>+T118</f>
        <v>#VALUE!</v>
      </c>
      <c r="U159" s="2048"/>
      <c r="V159" s="2048"/>
      <c r="W159" s="2048"/>
      <c r="X159" s="2048"/>
      <c r="Y159" s="2048"/>
      <c r="Z159" s="2048"/>
      <c r="AA159" s="178" t="s">
        <v>763</v>
      </c>
    </row>
    <row r="160" spans="6:37" ht="15" customHeight="1">
      <c r="F160" s="2052" t="s">
        <v>6</v>
      </c>
      <c r="G160" s="2053"/>
      <c r="H160" s="2053"/>
      <c r="I160" s="2053"/>
      <c r="J160" s="2053"/>
      <c r="K160" s="2053"/>
      <c r="L160" s="2053"/>
      <c r="M160" s="2053"/>
      <c r="N160" s="2053"/>
      <c r="O160" s="2053"/>
      <c r="P160" s="2053"/>
      <c r="Q160" s="2053"/>
      <c r="R160" s="2054"/>
      <c r="S160" s="2026" t="s">
        <v>724</v>
      </c>
      <c r="T160" s="2094"/>
      <c r="U160" s="2094"/>
      <c r="V160" s="2094"/>
      <c r="W160" s="2094"/>
      <c r="X160" s="2094"/>
      <c r="Y160" s="2094"/>
      <c r="Z160" s="2094"/>
      <c r="AA160" s="2095"/>
      <c r="AB160" s="2026" t="s">
        <v>7</v>
      </c>
      <c r="AC160" s="2027"/>
      <c r="AD160" s="2027"/>
      <c r="AE160" s="2027"/>
      <c r="AF160" s="2027"/>
      <c r="AG160" s="2027"/>
      <c r="AH160" s="2027"/>
      <c r="AI160" s="2027"/>
      <c r="AJ160" s="2027"/>
      <c r="AK160" s="2028"/>
    </row>
    <row r="161" spans="6:37" ht="15" customHeight="1">
      <c r="F161" s="2055"/>
      <c r="G161" s="2056"/>
      <c r="H161" s="2056"/>
      <c r="I161" s="2056"/>
      <c r="J161" s="2056"/>
      <c r="K161" s="2056"/>
      <c r="L161" s="2056"/>
      <c r="M161" s="2056"/>
      <c r="N161" s="2056"/>
      <c r="O161" s="2056"/>
      <c r="P161" s="2056"/>
      <c r="Q161" s="2056"/>
      <c r="R161" s="2057"/>
      <c r="S161" s="1992" t="s">
        <v>725</v>
      </c>
      <c r="T161" s="1993"/>
      <c r="U161" s="1993"/>
      <c r="V161" s="1993"/>
      <c r="W161" s="1993"/>
      <c r="X161" s="1993"/>
      <c r="Y161" s="1993"/>
      <c r="Z161" s="1993"/>
      <c r="AA161" s="1994"/>
      <c r="AB161" s="1987" t="s">
        <v>1178</v>
      </c>
      <c r="AC161" s="1988"/>
      <c r="AD161" s="1988"/>
      <c r="AE161" s="1988"/>
      <c r="AF161" s="1988"/>
      <c r="AG161" s="1988"/>
      <c r="AH161" s="1988"/>
      <c r="AI161" s="1988"/>
      <c r="AJ161" s="1988"/>
      <c r="AK161" s="1989"/>
    </row>
    <row r="162" spans="6:37" ht="15" customHeight="1">
      <c r="F162" s="2022" t="s">
        <v>707</v>
      </c>
      <c r="G162" s="2023"/>
      <c r="H162" s="2036" t="s">
        <v>1457</v>
      </c>
      <c r="I162" s="2037"/>
      <c r="J162" s="2037"/>
      <c r="K162" s="2038"/>
      <c r="L162" s="208" t="s">
        <v>1169</v>
      </c>
      <c r="M162" s="209" t="s">
        <v>691</v>
      </c>
      <c r="N162" s="209" t="s">
        <v>1170</v>
      </c>
      <c r="O162" s="209" t="s">
        <v>1172</v>
      </c>
      <c r="P162" s="209" t="s">
        <v>1173</v>
      </c>
      <c r="Q162" s="209" t="s">
        <v>1174</v>
      </c>
      <c r="R162" s="210" t="s">
        <v>131</v>
      </c>
      <c r="S162" s="2099"/>
      <c r="T162" s="2100"/>
      <c r="U162" s="2100"/>
      <c r="V162" s="2100"/>
      <c r="W162" s="2100"/>
      <c r="X162" s="2100"/>
      <c r="Y162" s="215"/>
      <c r="Z162" s="214" t="s">
        <v>726</v>
      </c>
      <c r="AA162" s="203"/>
      <c r="AB162" s="1990">
        <f>+IF(S121=0,"",S121/S162)</f>
      </c>
      <c r="AC162" s="1991"/>
      <c r="AD162" s="1991"/>
      <c r="AE162" s="1991"/>
      <c r="AF162" s="1991"/>
      <c r="AG162" s="1975" t="s">
        <v>1179</v>
      </c>
      <c r="AH162" s="1975"/>
      <c r="AI162" s="1975"/>
      <c r="AJ162" s="1975"/>
      <c r="AK162" s="211"/>
    </row>
    <row r="163" spans="6:37" ht="15" customHeight="1">
      <c r="F163" s="2022"/>
      <c r="G163" s="2023"/>
      <c r="H163" s="2039"/>
      <c r="I163" s="2040"/>
      <c r="J163" s="2040"/>
      <c r="K163" s="2041"/>
      <c r="L163" s="190" t="s">
        <v>1169</v>
      </c>
      <c r="M163" s="191" t="s">
        <v>691</v>
      </c>
      <c r="N163" s="191" t="s">
        <v>1171</v>
      </c>
      <c r="O163" s="191" t="s">
        <v>1175</v>
      </c>
      <c r="P163" s="191" t="s">
        <v>1173</v>
      </c>
      <c r="Q163" s="191" t="s">
        <v>1174</v>
      </c>
      <c r="R163" s="192" t="s">
        <v>1134</v>
      </c>
      <c r="S163" s="2099"/>
      <c r="T163" s="2100"/>
      <c r="U163" s="2100"/>
      <c r="V163" s="2100"/>
      <c r="W163" s="2100"/>
      <c r="X163" s="2100"/>
      <c r="Y163" s="215"/>
      <c r="Z163" s="214" t="s">
        <v>726</v>
      </c>
      <c r="AA163" s="203"/>
      <c r="AB163" s="1990">
        <f>+IF(S122=0,"",S122/S163)</f>
      </c>
      <c r="AC163" s="1991"/>
      <c r="AD163" s="1991"/>
      <c r="AE163" s="1991"/>
      <c r="AF163" s="1991"/>
      <c r="AG163" s="1975" t="s">
        <v>1179</v>
      </c>
      <c r="AH163" s="1975"/>
      <c r="AI163" s="1975"/>
      <c r="AJ163" s="1975"/>
      <c r="AK163" s="211"/>
    </row>
    <row r="164" spans="6:37" ht="15" customHeight="1">
      <c r="F164" s="2022"/>
      <c r="G164" s="2023"/>
      <c r="H164" s="2039"/>
      <c r="I164" s="2040"/>
      <c r="J164" s="2040"/>
      <c r="K164" s="2041"/>
      <c r="L164" s="198" t="s">
        <v>1176</v>
      </c>
      <c r="M164" s="199" t="s">
        <v>1177</v>
      </c>
      <c r="N164" s="199"/>
      <c r="O164" s="199"/>
      <c r="P164" s="199"/>
      <c r="Q164" s="199"/>
      <c r="R164" s="200"/>
      <c r="S164" s="2099"/>
      <c r="T164" s="2100"/>
      <c r="U164" s="2100"/>
      <c r="V164" s="2100"/>
      <c r="W164" s="2100"/>
      <c r="X164" s="2100"/>
      <c r="Y164" s="215"/>
      <c r="Z164" s="214" t="s">
        <v>726</v>
      </c>
      <c r="AA164" s="203"/>
      <c r="AB164" s="1990">
        <f>+IF(S122=0,"",S122/S164)</f>
      </c>
      <c r="AC164" s="1991"/>
      <c r="AD164" s="1991"/>
      <c r="AE164" s="1991"/>
      <c r="AF164" s="1991"/>
      <c r="AG164" s="1975" t="s">
        <v>1179</v>
      </c>
      <c r="AH164" s="1975"/>
      <c r="AI164" s="1975"/>
      <c r="AJ164" s="1975"/>
      <c r="AK164" s="211"/>
    </row>
    <row r="165" spans="6:37" ht="15" customHeight="1">
      <c r="F165" s="2022"/>
      <c r="G165" s="2023"/>
      <c r="H165" s="2042"/>
      <c r="I165" s="2043"/>
      <c r="J165" s="2043"/>
      <c r="K165" s="2044"/>
      <c r="L165" s="198"/>
      <c r="M165" s="199"/>
      <c r="N165" s="199"/>
      <c r="O165" s="199" t="s">
        <v>414</v>
      </c>
      <c r="P165" s="199"/>
      <c r="Q165" s="199"/>
      <c r="R165" s="200"/>
      <c r="S165" s="2097">
        <f>+IF(SUM(S162:X164)=0,"",SUM(S162:X164))</f>
      </c>
      <c r="T165" s="2098"/>
      <c r="U165" s="2098"/>
      <c r="V165" s="2098"/>
      <c r="W165" s="2098"/>
      <c r="X165" s="2098"/>
      <c r="Y165" s="215"/>
      <c r="Z165" s="214" t="s">
        <v>726</v>
      </c>
      <c r="AA165" s="203"/>
      <c r="AB165" s="1990">
        <f>+IF(SUM(S124)=0,"",S124/S165)</f>
      </c>
      <c r="AC165" s="1991"/>
      <c r="AD165" s="1991"/>
      <c r="AE165" s="1991"/>
      <c r="AF165" s="1991"/>
      <c r="AG165" s="1975" t="s">
        <v>1179</v>
      </c>
      <c r="AH165" s="1975"/>
      <c r="AI165" s="1975"/>
      <c r="AJ165" s="1975"/>
      <c r="AK165" s="211"/>
    </row>
    <row r="166" spans="6:37" ht="15" customHeight="1">
      <c r="F166" s="2022"/>
      <c r="G166" s="2023"/>
      <c r="H166" s="2002" t="s">
        <v>1458</v>
      </c>
      <c r="I166" s="2003"/>
      <c r="J166" s="2003"/>
      <c r="K166" s="2004"/>
      <c r="L166" s="212"/>
      <c r="M166" s="178" t="s">
        <v>708</v>
      </c>
      <c r="Q166" s="178" t="s">
        <v>637</v>
      </c>
      <c r="R166" s="197"/>
      <c r="S166" s="2099"/>
      <c r="T166" s="2100"/>
      <c r="U166" s="2100"/>
      <c r="V166" s="2100"/>
      <c r="W166" s="2100"/>
      <c r="X166" s="2100"/>
      <c r="Y166" s="215"/>
      <c r="Z166" s="214" t="s">
        <v>726</v>
      </c>
      <c r="AA166" s="203"/>
      <c r="AB166" s="1990">
        <f aca="true" t="shared" si="0" ref="AB166:AB171">+IF(S125=0,"",S125/S166)</f>
      </c>
      <c r="AC166" s="1991"/>
      <c r="AD166" s="1991"/>
      <c r="AE166" s="1991"/>
      <c r="AF166" s="1991"/>
      <c r="AG166" s="1975" t="s">
        <v>727</v>
      </c>
      <c r="AH166" s="1975"/>
      <c r="AI166" s="1975"/>
      <c r="AJ166" s="1975"/>
      <c r="AK166" s="211"/>
    </row>
    <row r="167" spans="6:37" ht="15" customHeight="1">
      <c r="F167" s="2022"/>
      <c r="G167" s="2023"/>
      <c r="H167" s="2005"/>
      <c r="I167" s="2006"/>
      <c r="J167" s="2006"/>
      <c r="K167" s="2007"/>
      <c r="L167" s="201"/>
      <c r="M167" s="191" t="s">
        <v>710</v>
      </c>
      <c r="N167" s="191"/>
      <c r="O167" s="191" t="s">
        <v>711</v>
      </c>
      <c r="P167" s="191"/>
      <c r="Q167" s="191" t="s">
        <v>712</v>
      </c>
      <c r="R167" s="192"/>
      <c r="S167" s="2099"/>
      <c r="T167" s="2100"/>
      <c r="U167" s="2100"/>
      <c r="V167" s="2100"/>
      <c r="W167" s="2100"/>
      <c r="X167" s="2100"/>
      <c r="Y167" s="215"/>
      <c r="Z167" s="214" t="s">
        <v>726</v>
      </c>
      <c r="AA167" s="203"/>
      <c r="AB167" s="1990">
        <f t="shared" si="0"/>
      </c>
      <c r="AC167" s="1991"/>
      <c r="AD167" s="1991"/>
      <c r="AE167" s="1991"/>
      <c r="AF167" s="1991"/>
      <c r="AG167" s="1975" t="s">
        <v>727</v>
      </c>
      <c r="AH167" s="1975"/>
      <c r="AI167" s="1975"/>
      <c r="AJ167" s="1975"/>
      <c r="AK167" s="211"/>
    </row>
    <row r="168" spans="6:37" ht="15" customHeight="1">
      <c r="F168" s="2022"/>
      <c r="G168" s="2023"/>
      <c r="H168" s="2005"/>
      <c r="I168" s="2006"/>
      <c r="J168" s="2006"/>
      <c r="K168" s="2007"/>
      <c r="L168" s="2020" t="s">
        <v>953</v>
      </c>
      <c r="M168" s="2021"/>
      <c r="N168" s="1866" t="str">
        <f>IF(N127=0,"",N127)</f>
        <v>(地拵え)</v>
      </c>
      <c r="O168" s="1867"/>
      <c r="P168" s="1867"/>
      <c r="Q168" s="1867"/>
      <c r="R168" s="1868"/>
      <c r="S168" s="2099"/>
      <c r="T168" s="2100"/>
      <c r="U168" s="2100"/>
      <c r="V168" s="2100"/>
      <c r="W168" s="2100"/>
      <c r="X168" s="2100"/>
      <c r="Y168" s="215"/>
      <c r="Z168" s="214" t="s">
        <v>726</v>
      </c>
      <c r="AA168" s="203"/>
      <c r="AB168" s="1990">
        <f t="shared" si="0"/>
      </c>
      <c r="AC168" s="1991"/>
      <c r="AD168" s="1991"/>
      <c r="AE168" s="1991"/>
      <c r="AF168" s="1991"/>
      <c r="AG168" s="1975" t="str">
        <f aca="true" t="shared" si="1" ref="AG168:AG174">SUBSTITUTE(W127,"（","/人日")</f>
        <v>ha/人日</v>
      </c>
      <c r="AH168" s="1975"/>
      <c r="AI168" s="1975"/>
      <c r="AJ168" s="1975"/>
      <c r="AK168" s="211"/>
    </row>
    <row r="169" spans="6:37" ht="15" customHeight="1">
      <c r="F169" s="2022"/>
      <c r="G169" s="2023"/>
      <c r="H169" s="2005"/>
      <c r="I169" s="2006"/>
      <c r="J169" s="2006"/>
      <c r="K169" s="2007"/>
      <c r="L169" s="2022"/>
      <c r="M169" s="2023"/>
      <c r="N169" s="1866" t="str">
        <f>IF(N128=0,"",N128)</f>
        <v>(除間伐)</v>
      </c>
      <c r="O169" s="1867"/>
      <c r="P169" s="1867"/>
      <c r="Q169" s="1867"/>
      <c r="R169" s="1868"/>
      <c r="S169" s="2099"/>
      <c r="T169" s="2100"/>
      <c r="U169" s="2100"/>
      <c r="V169" s="2100"/>
      <c r="W169" s="2100"/>
      <c r="X169" s="2100"/>
      <c r="Y169" s="215"/>
      <c r="Z169" s="214" t="s">
        <v>726</v>
      </c>
      <c r="AA169" s="203"/>
      <c r="AB169" s="1990">
        <f t="shared" si="0"/>
      </c>
      <c r="AC169" s="1991"/>
      <c r="AD169" s="1991"/>
      <c r="AE169" s="1991"/>
      <c r="AF169" s="1991"/>
      <c r="AG169" s="1975" t="str">
        <f t="shared" si="1"/>
        <v>ha/人日</v>
      </c>
      <c r="AH169" s="1975"/>
      <c r="AI169" s="1975"/>
      <c r="AJ169" s="1975"/>
      <c r="AK169" s="211"/>
    </row>
    <row r="170" spans="6:37" ht="15" customHeight="1">
      <c r="F170" s="2022"/>
      <c r="G170" s="2023"/>
      <c r="H170" s="2005"/>
      <c r="I170" s="2006"/>
      <c r="J170" s="2006"/>
      <c r="K170" s="2007"/>
      <c r="L170" s="2022"/>
      <c r="M170" s="2023"/>
      <c r="N170" s="1866" t="str">
        <f>IF(N129=0,"",N129)</f>
        <v>(枝打ち)</v>
      </c>
      <c r="O170" s="1867"/>
      <c r="P170" s="1867"/>
      <c r="Q170" s="1867"/>
      <c r="R170" s="1868"/>
      <c r="S170" s="2099"/>
      <c r="T170" s="2100"/>
      <c r="U170" s="2100"/>
      <c r="V170" s="2100"/>
      <c r="W170" s="2100"/>
      <c r="X170" s="2100"/>
      <c r="Y170" s="215"/>
      <c r="Z170" s="214" t="s">
        <v>726</v>
      </c>
      <c r="AA170" s="203"/>
      <c r="AB170" s="1990">
        <f t="shared" si="0"/>
      </c>
      <c r="AC170" s="1991"/>
      <c r="AD170" s="1991"/>
      <c r="AE170" s="1991"/>
      <c r="AF170" s="1991"/>
      <c r="AG170" s="1975" t="str">
        <f t="shared" si="1"/>
        <v>ha/人日</v>
      </c>
      <c r="AH170" s="1975"/>
      <c r="AI170" s="1975"/>
      <c r="AJ170" s="1975"/>
      <c r="AK170" s="211"/>
    </row>
    <row r="171" spans="6:37" ht="15" customHeight="1">
      <c r="F171" s="2022"/>
      <c r="G171" s="2023"/>
      <c r="H171" s="2005"/>
      <c r="I171" s="2006"/>
      <c r="J171" s="2006"/>
      <c r="K171" s="2007"/>
      <c r="L171" s="2024"/>
      <c r="M171" s="2025"/>
      <c r="N171" s="1866">
        <f>IF(N130=0,"",N130)</f>
      </c>
      <c r="O171" s="1867"/>
      <c r="P171" s="1867"/>
      <c r="Q171" s="1867"/>
      <c r="R171" s="1868"/>
      <c r="S171" s="2099"/>
      <c r="T171" s="2100"/>
      <c r="U171" s="2100"/>
      <c r="V171" s="2100"/>
      <c r="W171" s="2100"/>
      <c r="X171" s="2100"/>
      <c r="Y171" s="215"/>
      <c r="Z171" s="214" t="s">
        <v>726</v>
      </c>
      <c r="AA171" s="203"/>
      <c r="AB171" s="1990">
        <f t="shared" si="0"/>
      </c>
      <c r="AC171" s="1991"/>
      <c r="AD171" s="1991"/>
      <c r="AE171" s="1991"/>
      <c r="AF171" s="1991"/>
      <c r="AG171" s="1975" t="str">
        <f t="shared" si="1"/>
        <v>ha/人日</v>
      </c>
      <c r="AH171" s="1975"/>
      <c r="AI171" s="1975"/>
      <c r="AJ171" s="1975"/>
      <c r="AK171" s="211"/>
    </row>
    <row r="172" spans="6:37" ht="15" customHeight="1">
      <c r="F172" s="2022"/>
      <c r="G172" s="2023"/>
      <c r="H172" s="2008"/>
      <c r="I172" s="2009"/>
      <c r="J172" s="2009"/>
      <c r="K172" s="2010"/>
      <c r="L172" s="216"/>
      <c r="M172" s="217"/>
      <c r="N172" s="203"/>
      <c r="O172" s="203" t="s">
        <v>414</v>
      </c>
      <c r="P172" s="203"/>
      <c r="Q172" s="203"/>
      <c r="R172" s="211"/>
      <c r="S172" s="2097">
        <f>+IF(SUM(S166:X171)=0,"",SUM(S166:X171))</f>
      </c>
      <c r="T172" s="2098"/>
      <c r="U172" s="2098"/>
      <c r="V172" s="2098"/>
      <c r="W172" s="2098"/>
      <c r="X172" s="2098"/>
      <c r="Y172" s="215"/>
      <c r="Z172" s="214" t="s">
        <v>726</v>
      </c>
      <c r="AA172" s="203"/>
      <c r="AB172" s="1117" t="s">
        <v>766</v>
      </c>
      <c r="AC172" s="1118"/>
      <c r="AD172" s="1118"/>
      <c r="AE172" s="1118"/>
      <c r="AF172" s="1118"/>
      <c r="AG172" s="1119"/>
      <c r="AH172" s="1119"/>
      <c r="AI172" s="1119"/>
      <c r="AJ172" s="1119"/>
      <c r="AK172" s="520"/>
    </row>
    <row r="173" spans="6:37" ht="15" customHeight="1">
      <c r="F173" s="2024"/>
      <c r="G173" s="2025"/>
      <c r="H173" s="254" t="s">
        <v>1368</v>
      </c>
      <c r="I173" s="85"/>
      <c r="J173" s="85"/>
      <c r="K173" s="85"/>
      <c r="L173" s="85" t="s">
        <v>130</v>
      </c>
      <c r="M173" s="1642" t="str">
        <f>IF(OR('○様式2'!O161="",'○様式2'!O161=0),"",'○様式2'!O161)</f>
        <v>作業路開設</v>
      </c>
      <c r="N173" s="1642"/>
      <c r="O173" s="1642"/>
      <c r="P173" s="1642"/>
      <c r="Q173" s="1642"/>
      <c r="R173" s="84" t="s">
        <v>131</v>
      </c>
      <c r="S173" s="2099"/>
      <c r="T173" s="2100"/>
      <c r="U173" s="2100"/>
      <c r="V173" s="2100"/>
      <c r="W173" s="2100"/>
      <c r="X173" s="2100"/>
      <c r="Y173" s="215"/>
      <c r="Z173" s="214" t="s">
        <v>726</v>
      </c>
      <c r="AA173" s="203"/>
      <c r="AB173" s="1990">
        <f>+IF(S132=0,"",S132/S173)</f>
      </c>
      <c r="AC173" s="1991"/>
      <c r="AD173" s="1991"/>
      <c r="AE173" s="1991"/>
      <c r="AF173" s="1991"/>
      <c r="AG173" s="1975" t="str">
        <f t="shared" si="1"/>
        <v>ｍ/人日</v>
      </c>
      <c r="AH173" s="1975"/>
      <c r="AI173" s="1975"/>
      <c r="AJ173" s="1975"/>
      <c r="AK173" s="211"/>
    </row>
    <row r="174" spans="6:37" ht="15" customHeight="1">
      <c r="F174" s="2110" t="s">
        <v>1251</v>
      </c>
      <c r="G174" s="2111"/>
      <c r="H174" s="2111"/>
      <c r="I174" s="2111"/>
      <c r="J174" s="2111"/>
      <c r="K174" s="2111"/>
      <c r="L174" s="85" t="s">
        <v>130</v>
      </c>
      <c r="M174" s="1350">
        <f>IF(OR('○様式2'!M162="",'○様式2'!M162=0),"",'○様式2'!M162)</f>
      </c>
      <c r="N174" s="1350"/>
      <c r="O174" s="1350"/>
      <c r="P174" s="1350"/>
      <c r="Q174" s="1350"/>
      <c r="R174" s="84" t="s">
        <v>131</v>
      </c>
      <c r="S174" s="2099"/>
      <c r="T174" s="2100"/>
      <c r="U174" s="2100"/>
      <c r="V174" s="2100"/>
      <c r="W174" s="2100"/>
      <c r="X174" s="2100"/>
      <c r="Y174" s="215"/>
      <c r="Z174" s="214" t="s">
        <v>726</v>
      </c>
      <c r="AA174" s="203"/>
      <c r="AB174" s="1990">
        <f>+IF(S133=0,"",S133/S174)</f>
      </c>
      <c r="AC174" s="1991"/>
      <c r="AD174" s="1991"/>
      <c r="AE174" s="1991"/>
      <c r="AF174" s="1991"/>
      <c r="AG174" s="1975" t="str">
        <f t="shared" si="1"/>
        <v>㎥/人日</v>
      </c>
      <c r="AH174" s="1975"/>
      <c r="AI174" s="1975"/>
      <c r="AJ174" s="1975"/>
      <c r="AK174" s="211"/>
    </row>
    <row r="175" spans="6:37" ht="15" customHeight="1">
      <c r="F175" s="1965" t="s">
        <v>902</v>
      </c>
      <c r="G175" s="1966"/>
      <c r="H175" s="1966"/>
      <c r="I175" s="1966"/>
      <c r="J175" s="1966"/>
      <c r="K175" s="1966"/>
      <c r="L175" s="1966"/>
      <c r="M175" s="1966"/>
      <c r="N175" s="1966"/>
      <c r="O175" s="1966"/>
      <c r="P175" s="1966"/>
      <c r="Q175" s="1966"/>
      <c r="R175" s="1967"/>
      <c r="S175" s="2097">
        <f>+IF(SUM(S165,S172,S173:X174)=0,"",SUM(S165,S172,S173:X174))</f>
      </c>
      <c r="T175" s="2098"/>
      <c r="U175" s="2098"/>
      <c r="V175" s="2098"/>
      <c r="W175" s="2098"/>
      <c r="X175" s="2098"/>
      <c r="Y175" s="215"/>
      <c r="Z175" s="214" t="s">
        <v>726</v>
      </c>
      <c r="AA175" s="203"/>
      <c r="AB175" s="1117" t="s">
        <v>766</v>
      </c>
      <c r="AC175" s="1118"/>
      <c r="AD175" s="1118"/>
      <c r="AE175" s="1118"/>
      <c r="AF175" s="1118"/>
      <c r="AG175" s="1119"/>
      <c r="AH175" s="1119"/>
      <c r="AI175" s="1119"/>
      <c r="AJ175" s="1119"/>
      <c r="AK175" s="520"/>
    </row>
    <row r="176" spans="6:38" ht="15" customHeight="1">
      <c r="F176" s="186" t="s">
        <v>947</v>
      </c>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row>
    <row r="177" spans="6:38" ht="15" customHeight="1">
      <c r="F177" s="187"/>
      <c r="G177" s="1785" t="s">
        <v>583</v>
      </c>
      <c r="H177" s="1785"/>
      <c r="I177" s="1785"/>
      <c r="J177" s="1785"/>
      <c r="K177" s="1785"/>
      <c r="L177" s="1785"/>
      <c r="M177" s="1785"/>
      <c r="N177" s="1785"/>
      <c r="O177" s="1785"/>
      <c r="P177" s="1785"/>
      <c r="Q177" s="1785"/>
      <c r="R177" s="1785"/>
      <c r="S177" s="1785"/>
      <c r="T177" s="1785"/>
      <c r="U177" s="1785"/>
      <c r="V177" s="1785"/>
      <c r="W177" s="1785"/>
      <c r="X177" s="1785"/>
      <c r="Y177" s="1785"/>
      <c r="Z177" s="1785"/>
      <c r="AA177" s="1785"/>
      <c r="AB177" s="1785"/>
      <c r="AC177" s="1785"/>
      <c r="AD177" s="1785"/>
      <c r="AE177" s="1785"/>
      <c r="AF177" s="1785"/>
      <c r="AG177" s="1785"/>
      <c r="AH177" s="1785"/>
      <c r="AI177" s="1785"/>
      <c r="AJ177" s="1785"/>
      <c r="AK177" s="1785"/>
      <c r="AL177" s="1785"/>
    </row>
    <row r="178" spans="6:38" ht="15" customHeight="1">
      <c r="F178" s="187"/>
      <c r="G178" s="1785"/>
      <c r="H178" s="1785"/>
      <c r="I178" s="1785"/>
      <c r="J178" s="1785"/>
      <c r="K178" s="1785"/>
      <c r="L178" s="1785"/>
      <c r="M178" s="1785"/>
      <c r="N178" s="1785"/>
      <c r="O178" s="1785"/>
      <c r="P178" s="1785"/>
      <c r="Q178" s="1785"/>
      <c r="R178" s="1785"/>
      <c r="S178" s="1785"/>
      <c r="T178" s="1785"/>
      <c r="U178" s="1785"/>
      <c r="V178" s="1785"/>
      <c r="W178" s="1785"/>
      <c r="X178" s="1785"/>
      <c r="Y178" s="1785"/>
      <c r="Z178" s="1785"/>
      <c r="AA178" s="1785"/>
      <c r="AB178" s="1785"/>
      <c r="AC178" s="1785"/>
      <c r="AD178" s="1785"/>
      <c r="AE178" s="1785"/>
      <c r="AF178" s="1785"/>
      <c r="AG178" s="1785"/>
      <c r="AH178" s="1785"/>
      <c r="AI178" s="1785"/>
      <c r="AJ178" s="1785"/>
      <c r="AK178" s="1785"/>
      <c r="AL178" s="1785"/>
    </row>
    <row r="179" spans="7:38" ht="15" customHeight="1">
      <c r="G179" s="1785"/>
      <c r="H179" s="1785"/>
      <c r="I179" s="1785"/>
      <c r="J179" s="1785"/>
      <c r="K179" s="1785"/>
      <c r="L179" s="1785"/>
      <c r="M179" s="1785"/>
      <c r="N179" s="1785"/>
      <c r="O179" s="1785"/>
      <c r="P179" s="1785"/>
      <c r="Q179" s="1785"/>
      <c r="R179" s="1785"/>
      <c r="S179" s="1785"/>
      <c r="T179" s="1785"/>
      <c r="U179" s="1785"/>
      <c r="V179" s="1785"/>
      <c r="W179" s="1785"/>
      <c r="X179" s="1785"/>
      <c r="Y179" s="1785"/>
      <c r="Z179" s="1785"/>
      <c r="AA179" s="1785"/>
      <c r="AB179" s="1785"/>
      <c r="AC179" s="1785"/>
      <c r="AD179" s="1785"/>
      <c r="AE179" s="1785"/>
      <c r="AF179" s="1785"/>
      <c r="AG179" s="1785"/>
      <c r="AH179" s="1785"/>
      <c r="AI179" s="1785"/>
      <c r="AJ179" s="1785"/>
      <c r="AK179" s="1785"/>
      <c r="AL179" s="1785"/>
    </row>
    <row r="180" spans="7:38" ht="15" customHeight="1">
      <c r="G180" s="1785"/>
      <c r="H180" s="1785"/>
      <c r="I180" s="1785"/>
      <c r="J180" s="1785"/>
      <c r="K180" s="1785"/>
      <c r="L180" s="1785"/>
      <c r="M180" s="1785"/>
      <c r="N180" s="1785"/>
      <c r="O180" s="1785"/>
      <c r="P180" s="1785"/>
      <c r="Q180" s="1785"/>
      <c r="R180" s="1785"/>
      <c r="S180" s="1785"/>
      <c r="T180" s="1785"/>
      <c r="U180" s="1785"/>
      <c r="V180" s="1785"/>
      <c r="W180" s="1785"/>
      <c r="X180" s="1785"/>
      <c r="Y180" s="1785"/>
      <c r="Z180" s="1785"/>
      <c r="AA180" s="1785"/>
      <c r="AB180" s="1785"/>
      <c r="AC180" s="1785"/>
      <c r="AD180" s="1785"/>
      <c r="AE180" s="1785"/>
      <c r="AF180" s="1785"/>
      <c r="AG180" s="1785"/>
      <c r="AH180" s="1785"/>
      <c r="AI180" s="1785"/>
      <c r="AJ180" s="1785"/>
      <c r="AK180" s="1785"/>
      <c r="AL180" s="1785"/>
    </row>
    <row r="181" ht="6" customHeight="1"/>
    <row r="182" spans="4:9" ht="15" customHeight="1">
      <c r="D182" s="245" t="s">
        <v>291</v>
      </c>
      <c r="E182" s="245"/>
      <c r="F182" s="245" t="s">
        <v>447</v>
      </c>
      <c r="G182" s="245" t="s">
        <v>448</v>
      </c>
      <c r="H182" s="245" t="s">
        <v>728</v>
      </c>
      <c r="I182" s="245" t="s">
        <v>704</v>
      </c>
    </row>
    <row r="183" spans="6:13" ht="15" customHeight="1">
      <c r="F183" s="178" t="s">
        <v>648</v>
      </c>
      <c r="G183" s="178" t="s">
        <v>412</v>
      </c>
      <c r="H183" s="178" t="s">
        <v>649</v>
      </c>
      <c r="I183" s="178" t="s">
        <v>650</v>
      </c>
      <c r="J183" s="178" t="s">
        <v>663</v>
      </c>
      <c r="K183" s="178" t="s">
        <v>715</v>
      </c>
      <c r="L183" s="178" t="s">
        <v>818</v>
      </c>
      <c r="M183" s="178" t="s">
        <v>446</v>
      </c>
    </row>
    <row r="184" spans="6:73" ht="15" customHeight="1">
      <c r="F184" s="575"/>
      <c r="G184" s="1965" t="s">
        <v>729</v>
      </c>
      <c r="H184" s="1966"/>
      <c r="I184" s="1966"/>
      <c r="J184" s="1966"/>
      <c r="K184" s="1966"/>
      <c r="L184" s="1966"/>
      <c r="M184" s="1967"/>
      <c r="N184" s="1965" t="s">
        <v>730</v>
      </c>
      <c r="O184" s="1966"/>
      <c r="P184" s="1966"/>
      <c r="Q184" s="1966"/>
      <c r="R184" s="1966"/>
      <c r="S184" s="1966"/>
      <c r="T184" s="1966"/>
      <c r="U184" s="1967"/>
      <c r="V184" s="1950" t="s">
        <v>731</v>
      </c>
      <c r="W184" s="1951"/>
      <c r="X184" s="1951"/>
      <c r="Y184" s="1951"/>
      <c r="Z184" s="1952"/>
      <c r="AA184" s="1950" t="s">
        <v>732</v>
      </c>
      <c r="AB184" s="1951"/>
      <c r="AC184" s="1951"/>
      <c r="AD184" s="1951"/>
      <c r="AE184" s="1951"/>
      <c r="AF184" s="1951"/>
      <c r="AG184" s="1951"/>
      <c r="AH184" s="1951"/>
      <c r="AI184" s="1951"/>
      <c r="AJ184" s="1951"/>
      <c r="AK184" s="1951"/>
      <c r="AL184" s="1952"/>
      <c r="AP184" s="1964"/>
      <c r="AQ184" s="1964"/>
      <c r="AR184" s="1964"/>
      <c r="AS184" s="1964"/>
      <c r="AT184" s="1964"/>
      <c r="AU184" s="1964"/>
      <c r="AV184" s="1964"/>
      <c r="AW184" s="1964"/>
      <c r="AX184" s="1964"/>
      <c r="AY184" s="1964"/>
      <c r="AZ184" s="1964"/>
      <c r="BA184" s="1964"/>
      <c r="BB184" s="1964"/>
      <c r="BC184" s="1964"/>
      <c r="BD184" s="1964"/>
      <c r="BE184" s="1959"/>
      <c r="BF184" s="1959"/>
      <c r="BG184" s="1959"/>
      <c r="BH184" s="1959"/>
      <c r="BI184" s="1959"/>
      <c r="BJ184" s="1959"/>
      <c r="BK184" s="1959"/>
      <c r="BL184" s="1959"/>
      <c r="BM184" s="1959"/>
      <c r="BN184" s="1959"/>
      <c r="BO184" s="1959"/>
      <c r="BP184" s="1959"/>
      <c r="BQ184" s="1959"/>
      <c r="BR184" s="1959"/>
      <c r="BS184" s="1959"/>
      <c r="BT184" s="1959"/>
      <c r="BU184" s="1959"/>
    </row>
    <row r="185" spans="6:73" ht="15" customHeight="1">
      <c r="F185" s="1933" t="s">
        <v>1462</v>
      </c>
      <c r="G185" s="1956" t="s">
        <v>767</v>
      </c>
      <c r="H185" s="1957"/>
      <c r="I185" s="1957"/>
      <c r="J185" s="1957"/>
      <c r="K185" s="1957"/>
      <c r="L185" s="1957"/>
      <c r="M185" s="1958"/>
      <c r="N185" s="1840"/>
      <c r="O185" s="1841"/>
      <c r="P185" s="219" t="s">
        <v>733</v>
      </c>
      <c r="Q185" s="213"/>
      <c r="R185" s="1841"/>
      <c r="S185" s="1841"/>
      <c r="T185" s="203" t="s">
        <v>819</v>
      </c>
      <c r="U185" s="211"/>
      <c r="V185" s="1840"/>
      <c r="W185" s="1841"/>
      <c r="X185" s="1841"/>
      <c r="Y185" s="204" t="s">
        <v>418</v>
      </c>
      <c r="Z185" s="211"/>
      <c r="AA185" s="868"/>
      <c r="AB185" s="869"/>
      <c r="AC185" s="869"/>
      <c r="AD185" s="869"/>
      <c r="AE185" s="869"/>
      <c r="AF185" s="869"/>
      <c r="AG185" s="869"/>
      <c r="AH185" s="869"/>
      <c r="AI185" s="869"/>
      <c r="AJ185" s="869"/>
      <c r="AK185" s="869"/>
      <c r="AL185" s="870"/>
      <c r="AP185" s="1963"/>
      <c r="AQ185" s="1963"/>
      <c r="AR185" s="1963"/>
      <c r="AS185" s="1963"/>
      <c r="AT185" s="1963"/>
      <c r="AU185" s="1963"/>
      <c r="AV185" s="1963"/>
      <c r="AW185" s="1961"/>
      <c r="AX185" s="1961"/>
      <c r="AY185" s="182"/>
      <c r="AZ185" s="205"/>
      <c r="BA185" s="1961"/>
      <c r="BB185" s="1961"/>
      <c r="BC185" s="185"/>
      <c r="BD185" s="185"/>
      <c r="BE185" s="1961"/>
      <c r="BF185" s="1961"/>
      <c r="BG185" s="1961"/>
      <c r="BH185" s="181"/>
      <c r="BI185" s="185"/>
      <c r="BJ185" s="722"/>
      <c r="BK185" s="722"/>
      <c r="BL185" s="722"/>
      <c r="BM185" s="722"/>
      <c r="BN185" s="722"/>
      <c r="BO185" s="722"/>
      <c r="BP185" s="722"/>
      <c r="BQ185" s="722"/>
      <c r="BR185" s="722"/>
      <c r="BS185" s="722"/>
      <c r="BT185" s="722"/>
      <c r="BU185" s="722"/>
    </row>
    <row r="186" spans="6:73" ht="15" customHeight="1">
      <c r="F186" s="1934"/>
      <c r="G186" s="1866" t="s">
        <v>105</v>
      </c>
      <c r="H186" s="1867"/>
      <c r="I186" s="1867"/>
      <c r="J186" s="1867"/>
      <c r="K186" s="1867"/>
      <c r="L186" s="1867"/>
      <c r="M186" s="1868"/>
      <c r="N186" s="1840"/>
      <c r="O186" s="1841"/>
      <c r="P186" s="219" t="s">
        <v>733</v>
      </c>
      <c r="Q186" s="213"/>
      <c r="R186" s="1841"/>
      <c r="S186" s="1841"/>
      <c r="T186" s="203" t="s">
        <v>819</v>
      </c>
      <c r="U186" s="211"/>
      <c r="V186" s="1840"/>
      <c r="W186" s="1841"/>
      <c r="X186" s="1841"/>
      <c r="Y186" s="204" t="s">
        <v>418</v>
      </c>
      <c r="Z186" s="211"/>
      <c r="AA186" s="868"/>
      <c r="AB186" s="869"/>
      <c r="AC186" s="869"/>
      <c r="AD186" s="869"/>
      <c r="AE186" s="869"/>
      <c r="AF186" s="869"/>
      <c r="AG186" s="869"/>
      <c r="AH186" s="869"/>
      <c r="AI186" s="869"/>
      <c r="AJ186" s="869"/>
      <c r="AK186" s="869"/>
      <c r="AL186" s="870"/>
      <c r="AP186" s="1954"/>
      <c r="AQ186" s="1954"/>
      <c r="AR186" s="1954"/>
      <c r="AS186" s="1954"/>
      <c r="AT186" s="1954"/>
      <c r="AU186" s="1954"/>
      <c r="AV186" s="1954"/>
      <c r="AW186" s="1961"/>
      <c r="AX186" s="1961"/>
      <c r="AY186" s="182"/>
      <c r="AZ186" s="205"/>
      <c r="BA186" s="1961"/>
      <c r="BB186" s="1961"/>
      <c r="BC186" s="185"/>
      <c r="BD186" s="185"/>
      <c r="BE186" s="1961"/>
      <c r="BF186" s="1961"/>
      <c r="BG186" s="1961"/>
      <c r="BH186" s="181"/>
      <c r="BI186" s="185"/>
      <c r="BJ186" s="722"/>
      <c r="BK186" s="722"/>
      <c r="BL186" s="722"/>
      <c r="BM186" s="722"/>
      <c r="BN186" s="722"/>
      <c r="BO186" s="722"/>
      <c r="BP186" s="722"/>
      <c r="BQ186" s="722"/>
      <c r="BR186" s="722"/>
      <c r="BS186" s="722"/>
      <c r="BT186" s="722"/>
      <c r="BU186" s="722"/>
    </row>
    <row r="187" spans="6:73" ht="15" customHeight="1">
      <c r="F187" s="1934"/>
      <c r="G187" s="1866" t="s">
        <v>1460</v>
      </c>
      <c r="H187" s="1867"/>
      <c r="I187" s="1867"/>
      <c r="J187" s="1867"/>
      <c r="K187" s="1867"/>
      <c r="L187" s="1867"/>
      <c r="M187" s="1868"/>
      <c r="N187" s="1936"/>
      <c r="O187" s="1937"/>
      <c r="P187" s="219" t="s">
        <v>733</v>
      </c>
      <c r="Q187" s="213"/>
      <c r="R187" s="1841"/>
      <c r="S187" s="1841"/>
      <c r="T187" s="203" t="s">
        <v>819</v>
      </c>
      <c r="U187" s="211"/>
      <c r="V187" s="1840"/>
      <c r="W187" s="1841"/>
      <c r="X187" s="1841"/>
      <c r="Y187" s="204" t="s">
        <v>1461</v>
      </c>
      <c r="Z187" s="211"/>
      <c r="AA187" s="663"/>
      <c r="AB187" s="664"/>
      <c r="AC187" s="664"/>
      <c r="AD187" s="664"/>
      <c r="AE187" s="664"/>
      <c r="AF187" s="664"/>
      <c r="AG187" s="664"/>
      <c r="AH187" s="664"/>
      <c r="AI187" s="664"/>
      <c r="AJ187" s="664"/>
      <c r="AK187" s="664"/>
      <c r="AL187" s="665"/>
      <c r="AP187" s="668"/>
      <c r="AQ187" s="668"/>
      <c r="AR187" s="668"/>
      <c r="AS187" s="668"/>
      <c r="AT187" s="668"/>
      <c r="AU187" s="668"/>
      <c r="AV187" s="668"/>
      <c r="AW187" s="669"/>
      <c r="AX187" s="669"/>
      <c r="AY187" s="182"/>
      <c r="AZ187" s="205"/>
      <c r="BA187" s="669"/>
      <c r="BB187" s="669"/>
      <c r="BC187" s="185"/>
      <c r="BD187" s="185"/>
      <c r="BE187" s="669"/>
      <c r="BF187" s="669"/>
      <c r="BG187" s="669"/>
      <c r="BH187" s="181"/>
      <c r="BI187" s="185"/>
      <c r="BJ187" s="662"/>
      <c r="BK187" s="662"/>
      <c r="BL187" s="662"/>
      <c r="BM187" s="662"/>
      <c r="BN187" s="662"/>
      <c r="BO187" s="662"/>
      <c r="BP187" s="662"/>
      <c r="BQ187" s="662"/>
      <c r="BR187" s="662"/>
      <c r="BS187" s="662"/>
      <c r="BT187" s="662"/>
      <c r="BU187" s="662"/>
    </row>
    <row r="188" spans="6:73" ht="15" customHeight="1">
      <c r="F188" s="1935"/>
      <c r="G188" s="1866" t="s">
        <v>1459</v>
      </c>
      <c r="H188" s="1867"/>
      <c r="I188" s="1867"/>
      <c r="J188" s="1867"/>
      <c r="K188" s="1867"/>
      <c r="L188" s="1867"/>
      <c r="M188" s="1868"/>
      <c r="N188" s="1936"/>
      <c r="O188" s="1937"/>
      <c r="P188" s="219" t="s">
        <v>733</v>
      </c>
      <c r="Q188" s="213"/>
      <c r="R188" s="1841"/>
      <c r="S188" s="1841"/>
      <c r="T188" s="203" t="s">
        <v>819</v>
      </c>
      <c r="U188" s="211"/>
      <c r="V188" s="1840"/>
      <c r="W188" s="1841"/>
      <c r="X188" s="1841"/>
      <c r="Y188" s="204" t="s">
        <v>1461</v>
      </c>
      <c r="Z188" s="211"/>
      <c r="AA188" s="663"/>
      <c r="AB188" s="664"/>
      <c r="AC188" s="664"/>
      <c r="AD188" s="664"/>
      <c r="AE188" s="664"/>
      <c r="AF188" s="664"/>
      <c r="AG188" s="664"/>
      <c r="AH188" s="664"/>
      <c r="AI188" s="664"/>
      <c r="AJ188" s="664"/>
      <c r="AK188" s="664"/>
      <c r="AL188" s="665"/>
      <c r="AP188" s="668"/>
      <c r="AQ188" s="668"/>
      <c r="AR188" s="668"/>
      <c r="AS188" s="668"/>
      <c r="AT188" s="668"/>
      <c r="AU188" s="668"/>
      <c r="AV188" s="668"/>
      <c r="AW188" s="669"/>
      <c r="AX188" s="669"/>
      <c r="AY188" s="182"/>
      <c r="AZ188" s="205"/>
      <c r="BA188" s="669"/>
      <c r="BB188" s="669"/>
      <c r="BC188" s="185"/>
      <c r="BD188" s="185"/>
      <c r="BE188" s="669"/>
      <c r="BF188" s="669"/>
      <c r="BG188" s="669"/>
      <c r="BH188" s="181"/>
      <c r="BI188" s="185"/>
      <c r="BJ188" s="662"/>
      <c r="BK188" s="662"/>
      <c r="BL188" s="662"/>
      <c r="BM188" s="662"/>
      <c r="BN188" s="662"/>
      <c r="BO188" s="662"/>
      <c r="BP188" s="662"/>
      <c r="BQ188" s="662"/>
      <c r="BR188" s="662"/>
      <c r="BS188" s="662"/>
      <c r="BT188" s="662"/>
      <c r="BU188" s="662"/>
    </row>
    <row r="189" spans="6:73" ht="15" customHeight="1">
      <c r="F189" s="1946" t="s">
        <v>1192</v>
      </c>
      <c r="G189" s="1866" t="s">
        <v>80</v>
      </c>
      <c r="H189" s="1867"/>
      <c r="I189" s="1867"/>
      <c r="J189" s="1867"/>
      <c r="K189" s="1867"/>
      <c r="L189" s="1867"/>
      <c r="M189" s="1868"/>
      <c r="N189" s="1840"/>
      <c r="O189" s="1841"/>
      <c r="P189" s="219" t="s">
        <v>733</v>
      </c>
      <c r="Q189" s="213"/>
      <c r="R189" s="1841"/>
      <c r="S189" s="1841"/>
      <c r="T189" s="203" t="s">
        <v>819</v>
      </c>
      <c r="U189" s="211"/>
      <c r="V189" s="1840"/>
      <c r="W189" s="1841"/>
      <c r="X189" s="1841"/>
      <c r="Y189" s="204" t="s">
        <v>418</v>
      </c>
      <c r="Z189" s="211"/>
      <c r="AA189" s="1473" t="s">
        <v>1182</v>
      </c>
      <c r="AB189" s="869"/>
      <c r="AC189" s="869"/>
      <c r="AD189" s="869"/>
      <c r="AE189" s="869"/>
      <c r="AF189" s="869"/>
      <c r="AG189" s="869"/>
      <c r="AH189" s="869"/>
      <c r="AI189" s="869"/>
      <c r="AJ189" s="869"/>
      <c r="AK189" s="869"/>
      <c r="AL189" s="870"/>
      <c r="AP189" s="1954"/>
      <c r="AQ189" s="1954"/>
      <c r="AR189" s="1954"/>
      <c r="AS189" s="1954"/>
      <c r="AT189" s="1954"/>
      <c r="AU189" s="1954"/>
      <c r="AV189" s="1954"/>
      <c r="AW189" s="1961"/>
      <c r="AX189" s="1961"/>
      <c r="AY189" s="182"/>
      <c r="AZ189" s="205"/>
      <c r="BA189" s="1961"/>
      <c r="BB189" s="1961"/>
      <c r="BC189" s="185"/>
      <c r="BD189" s="185"/>
      <c r="BE189" s="1961"/>
      <c r="BF189" s="1961"/>
      <c r="BG189" s="1961"/>
      <c r="BH189" s="181"/>
      <c r="BI189" s="185"/>
      <c r="BJ189" s="727"/>
      <c r="BK189" s="722"/>
      <c r="BL189" s="722"/>
      <c r="BM189" s="722"/>
      <c r="BN189" s="722"/>
      <c r="BO189" s="722"/>
      <c r="BP189" s="722"/>
      <c r="BQ189" s="722"/>
      <c r="BR189" s="722"/>
      <c r="BS189" s="722"/>
      <c r="BT189" s="722"/>
      <c r="BU189" s="722"/>
    </row>
    <row r="190" spans="6:73" ht="15" customHeight="1">
      <c r="F190" s="1947"/>
      <c r="G190" s="1866" t="s">
        <v>1180</v>
      </c>
      <c r="H190" s="1867"/>
      <c r="I190" s="1867"/>
      <c r="J190" s="1867"/>
      <c r="K190" s="1867"/>
      <c r="L190" s="1867"/>
      <c r="M190" s="1868"/>
      <c r="N190" s="1840"/>
      <c r="O190" s="1841"/>
      <c r="P190" s="219" t="s">
        <v>733</v>
      </c>
      <c r="Q190" s="213"/>
      <c r="R190" s="1841"/>
      <c r="S190" s="1841"/>
      <c r="T190" s="203" t="s">
        <v>819</v>
      </c>
      <c r="U190" s="211"/>
      <c r="V190" s="1840"/>
      <c r="W190" s="1841"/>
      <c r="X190" s="1841"/>
      <c r="Y190" s="204" t="s">
        <v>418</v>
      </c>
      <c r="Z190" s="211"/>
      <c r="AA190" s="1473" t="s">
        <v>1183</v>
      </c>
      <c r="AB190" s="869"/>
      <c r="AC190" s="869"/>
      <c r="AD190" s="869"/>
      <c r="AE190" s="869"/>
      <c r="AF190" s="869"/>
      <c r="AG190" s="869"/>
      <c r="AH190" s="869"/>
      <c r="AI190" s="869"/>
      <c r="AJ190" s="869"/>
      <c r="AK190" s="869"/>
      <c r="AL190" s="870"/>
      <c r="AP190" s="1954"/>
      <c r="AQ190" s="1954"/>
      <c r="AR190" s="1954"/>
      <c r="AS190" s="1954"/>
      <c r="AT190" s="1954"/>
      <c r="AU190" s="1954"/>
      <c r="AV190" s="1954"/>
      <c r="AW190" s="1961"/>
      <c r="AX190" s="1961"/>
      <c r="AY190" s="182"/>
      <c r="AZ190" s="205"/>
      <c r="BA190" s="1961"/>
      <c r="BB190" s="1961"/>
      <c r="BC190" s="185"/>
      <c r="BD190" s="185"/>
      <c r="BE190" s="1961"/>
      <c r="BF190" s="1961"/>
      <c r="BG190" s="1961"/>
      <c r="BH190" s="181"/>
      <c r="BI190" s="185"/>
      <c r="BJ190" s="727"/>
      <c r="BK190" s="722"/>
      <c r="BL190" s="722"/>
      <c r="BM190" s="722"/>
      <c r="BN190" s="722"/>
      <c r="BO190" s="722"/>
      <c r="BP190" s="722"/>
      <c r="BQ190" s="722"/>
      <c r="BR190" s="722"/>
      <c r="BS190" s="722"/>
      <c r="BT190" s="722"/>
      <c r="BU190" s="722"/>
    </row>
    <row r="191" spans="6:73" ht="15" customHeight="1">
      <c r="F191" s="1947"/>
      <c r="G191" s="1866" t="s">
        <v>86</v>
      </c>
      <c r="H191" s="1867"/>
      <c r="I191" s="1867"/>
      <c r="J191" s="1867"/>
      <c r="K191" s="1867"/>
      <c r="L191" s="1867"/>
      <c r="M191" s="1868"/>
      <c r="N191" s="1840"/>
      <c r="O191" s="1841"/>
      <c r="P191" s="219" t="s">
        <v>733</v>
      </c>
      <c r="Q191" s="213"/>
      <c r="R191" s="1841"/>
      <c r="S191" s="1841"/>
      <c r="T191" s="203" t="s">
        <v>819</v>
      </c>
      <c r="U191" s="211"/>
      <c r="V191" s="1840"/>
      <c r="W191" s="1841"/>
      <c r="X191" s="1841"/>
      <c r="Y191" s="204" t="s">
        <v>418</v>
      </c>
      <c r="Z191" s="211"/>
      <c r="AA191" s="1473" t="s">
        <v>1184</v>
      </c>
      <c r="AB191" s="869"/>
      <c r="AC191" s="869"/>
      <c r="AD191" s="869"/>
      <c r="AE191" s="869"/>
      <c r="AF191" s="869"/>
      <c r="AG191" s="869"/>
      <c r="AH191" s="869"/>
      <c r="AI191" s="869"/>
      <c r="AJ191" s="869"/>
      <c r="AK191" s="869"/>
      <c r="AL191" s="870"/>
      <c r="AP191" s="1954"/>
      <c r="AQ191" s="1954"/>
      <c r="AR191" s="1954"/>
      <c r="AS191" s="1954"/>
      <c r="AT191" s="1954"/>
      <c r="AU191" s="1954"/>
      <c r="AV191" s="1954"/>
      <c r="AW191" s="1961"/>
      <c r="AX191" s="1961"/>
      <c r="AY191" s="182"/>
      <c r="AZ191" s="205"/>
      <c r="BA191" s="1961"/>
      <c r="BB191" s="1961"/>
      <c r="BC191" s="185"/>
      <c r="BD191" s="185"/>
      <c r="BE191" s="1961"/>
      <c r="BF191" s="1961"/>
      <c r="BG191" s="1961"/>
      <c r="BH191" s="181"/>
      <c r="BI191" s="185"/>
      <c r="BJ191" s="727"/>
      <c r="BK191" s="722"/>
      <c r="BL191" s="722"/>
      <c r="BM191" s="722"/>
      <c r="BN191" s="722"/>
      <c r="BO191" s="722"/>
      <c r="BP191" s="722"/>
      <c r="BQ191" s="722"/>
      <c r="BR191" s="722"/>
      <c r="BS191" s="722"/>
      <c r="BT191" s="722"/>
      <c r="BU191" s="722"/>
    </row>
    <row r="192" spans="6:73" ht="15" customHeight="1">
      <c r="F192" s="1947"/>
      <c r="G192" s="1866" t="s">
        <v>89</v>
      </c>
      <c r="H192" s="1867"/>
      <c r="I192" s="1867"/>
      <c r="J192" s="1867"/>
      <c r="K192" s="1867"/>
      <c r="L192" s="1867"/>
      <c r="M192" s="1868"/>
      <c r="N192" s="1840"/>
      <c r="O192" s="1841"/>
      <c r="P192" s="219" t="s">
        <v>733</v>
      </c>
      <c r="Q192" s="213"/>
      <c r="R192" s="1841"/>
      <c r="S192" s="1841"/>
      <c r="T192" s="203" t="s">
        <v>819</v>
      </c>
      <c r="U192" s="211"/>
      <c r="V192" s="1840"/>
      <c r="W192" s="1841"/>
      <c r="X192" s="1841"/>
      <c r="Y192" s="204" t="s">
        <v>1461</v>
      </c>
      <c r="Z192" s="211"/>
      <c r="AA192" s="1473" t="s">
        <v>1252</v>
      </c>
      <c r="AB192" s="869"/>
      <c r="AC192" s="869"/>
      <c r="AD192" s="869"/>
      <c r="AE192" s="869"/>
      <c r="AF192" s="869"/>
      <c r="AG192" s="869"/>
      <c r="AH192" s="869"/>
      <c r="AI192" s="869"/>
      <c r="AJ192" s="869"/>
      <c r="AK192" s="869"/>
      <c r="AL192" s="870"/>
      <c r="AP192" s="1954"/>
      <c r="AQ192" s="1954"/>
      <c r="AR192" s="1954"/>
      <c r="AS192" s="1954"/>
      <c r="AT192" s="1954"/>
      <c r="AU192" s="1954"/>
      <c r="AV192" s="1954"/>
      <c r="AW192" s="1961"/>
      <c r="AX192" s="1961"/>
      <c r="AY192" s="182"/>
      <c r="AZ192" s="205"/>
      <c r="BA192" s="1961"/>
      <c r="BB192" s="1961"/>
      <c r="BC192" s="185"/>
      <c r="BD192" s="185"/>
      <c r="BE192" s="1961"/>
      <c r="BF192" s="1961"/>
      <c r="BG192" s="1961"/>
      <c r="BH192" s="181"/>
      <c r="BI192" s="185"/>
      <c r="BJ192" s="727"/>
      <c r="BK192" s="722"/>
      <c r="BL192" s="722"/>
      <c r="BM192" s="722"/>
      <c r="BN192" s="722"/>
      <c r="BO192" s="722"/>
      <c r="BP192" s="722"/>
      <c r="BQ192" s="722"/>
      <c r="BR192" s="722"/>
      <c r="BS192" s="722"/>
      <c r="BT192" s="722"/>
      <c r="BU192" s="722"/>
    </row>
    <row r="193" spans="6:73" ht="15" customHeight="1">
      <c r="F193" s="1947"/>
      <c r="G193" s="1866" t="s">
        <v>1463</v>
      </c>
      <c r="H193" s="1867"/>
      <c r="I193" s="1867"/>
      <c r="J193" s="1867"/>
      <c r="K193" s="1867"/>
      <c r="L193" s="1867"/>
      <c r="M193" s="1868"/>
      <c r="N193" s="1840"/>
      <c r="O193" s="1841"/>
      <c r="P193" s="219" t="s">
        <v>733</v>
      </c>
      <c r="Q193" s="213"/>
      <c r="R193" s="1841"/>
      <c r="S193" s="1841"/>
      <c r="T193" s="203" t="s">
        <v>819</v>
      </c>
      <c r="U193" s="211"/>
      <c r="V193" s="1840"/>
      <c r="W193" s="1841"/>
      <c r="X193" s="1841"/>
      <c r="Y193" s="204" t="s">
        <v>1461</v>
      </c>
      <c r="Z193" s="211"/>
      <c r="AA193" s="868" t="s">
        <v>1183</v>
      </c>
      <c r="AB193" s="869"/>
      <c r="AC193" s="869"/>
      <c r="AD193" s="869"/>
      <c r="AE193" s="869"/>
      <c r="AF193" s="869"/>
      <c r="AG193" s="869"/>
      <c r="AH193" s="869"/>
      <c r="AI193" s="869"/>
      <c r="AJ193" s="869"/>
      <c r="AK193" s="869"/>
      <c r="AL193" s="870"/>
      <c r="AP193" s="668"/>
      <c r="AQ193" s="668"/>
      <c r="AR193" s="668"/>
      <c r="AS193" s="668"/>
      <c r="AT193" s="668"/>
      <c r="AU193" s="668"/>
      <c r="AV193" s="668"/>
      <c r="AW193" s="669"/>
      <c r="AX193" s="669"/>
      <c r="AY193" s="182"/>
      <c r="AZ193" s="205"/>
      <c r="BA193" s="669"/>
      <c r="BB193" s="669"/>
      <c r="BC193" s="185"/>
      <c r="BD193" s="185"/>
      <c r="BE193" s="669"/>
      <c r="BF193" s="669"/>
      <c r="BG193" s="669"/>
      <c r="BH193" s="181"/>
      <c r="BI193" s="185"/>
      <c r="BJ193" s="670"/>
      <c r="BK193" s="662"/>
      <c r="BL193" s="662"/>
      <c r="BM193" s="662"/>
      <c r="BN193" s="662"/>
      <c r="BO193" s="662"/>
      <c r="BP193" s="662"/>
      <c r="BQ193" s="662"/>
      <c r="BR193" s="662"/>
      <c r="BS193" s="662"/>
      <c r="BT193" s="662"/>
      <c r="BU193" s="662"/>
    </row>
    <row r="194" spans="6:73" ht="15" customHeight="1">
      <c r="F194" s="1947"/>
      <c r="G194" s="1866" t="s">
        <v>1181</v>
      </c>
      <c r="H194" s="1867"/>
      <c r="I194" s="1867"/>
      <c r="J194" s="1867"/>
      <c r="K194" s="1867"/>
      <c r="L194" s="1867"/>
      <c r="M194" s="1868"/>
      <c r="N194" s="1840"/>
      <c r="O194" s="1841"/>
      <c r="P194" s="219" t="s">
        <v>733</v>
      </c>
      <c r="Q194" s="213"/>
      <c r="R194" s="1841"/>
      <c r="S194" s="1841"/>
      <c r="T194" s="203" t="s">
        <v>819</v>
      </c>
      <c r="U194" s="211"/>
      <c r="V194" s="1840"/>
      <c r="W194" s="1841"/>
      <c r="X194" s="1841"/>
      <c r="Y194" s="204" t="s">
        <v>1461</v>
      </c>
      <c r="Z194" s="211"/>
      <c r="AA194" s="868" t="s">
        <v>1183</v>
      </c>
      <c r="AB194" s="869"/>
      <c r="AC194" s="869"/>
      <c r="AD194" s="869"/>
      <c r="AE194" s="869"/>
      <c r="AF194" s="869"/>
      <c r="AG194" s="869"/>
      <c r="AH194" s="869"/>
      <c r="AI194" s="869"/>
      <c r="AJ194" s="869"/>
      <c r="AK194" s="869"/>
      <c r="AL194" s="870"/>
      <c r="AP194" s="1954"/>
      <c r="AQ194" s="1954"/>
      <c r="AR194" s="1954"/>
      <c r="AS194" s="1954"/>
      <c r="AT194" s="1954"/>
      <c r="AU194" s="1954"/>
      <c r="AV194" s="1954"/>
      <c r="AW194" s="1961"/>
      <c r="AX194" s="1961"/>
      <c r="AY194" s="182"/>
      <c r="AZ194" s="205"/>
      <c r="BA194" s="1961"/>
      <c r="BB194" s="1961"/>
      <c r="BC194" s="185"/>
      <c r="BD194" s="185"/>
      <c r="BE194" s="1961"/>
      <c r="BF194" s="1961"/>
      <c r="BG194" s="1961"/>
      <c r="BH194" s="181"/>
      <c r="BI194" s="185"/>
      <c r="BJ194" s="722"/>
      <c r="BK194" s="722"/>
      <c r="BL194" s="722"/>
      <c r="BM194" s="722"/>
      <c r="BN194" s="722"/>
      <c r="BO194" s="722"/>
      <c r="BP194" s="722"/>
      <c r="BQ194" s="722"/>
      <c r="BR194" s="722"/>
      <c r="BS194" s="722"/>
      <c r="BT194" s="722"/>
      <c r="BU194" s="722"/>
    </row>
    <row r="195" spans="6:73" ht="15" customHeight="1">
      <c r="F195" s="1947"/>
      <c r="G195" s="1866" t="s">
        <v>95</v>
      </c>
      <c r="H195" s="1867"/>
      <c r="I195" s="1867"/>
      <c r="J195" s="1867"/>
      <c r="K195" s="1867"/>
      <c r="L195" s="1867"/>
      <c r="M195" s="1868"/>
      <c r="N195" s="1840"/>
      <c r="O195" s="1841"/>
      <c r="P195" s="219" t="s">
        <v>733</v>
      </c>
      <c r="Q195" s="213"/>
      <c r="R195" s="1841"/>
      <c r="S195" s="1841"/>
      <c r="T195" s="203" t="s">
        <v>819</v>
      </c>
      <c r="U195" s="211"/>
      <c r="V195" s="1840"/>
      <c r="W195" s="1841"/>
      <c r="X195" s="1841"/>
      <c r="Y195" s="204" t="s">
        <v>1461</v>
      </c>
      <c r="Z195" s="211"/>
      <c r="AA195" s="1473" t="s">
        <v>1183</v>
      </c>
      <c r="AB195" s="1928"/>
      <c r="AC195" s="1928"/>
      <c r="AD195" s="1928"/>
      <c r="AE195" s="1928"/>
      <c r="AF195" s="1928"/>
      <c r="AG195" s="1928"/>
      <c r="AH195" s="1928"/>
      <c r="AI195" s="1928"/>
      <c r="AJ195" s="1928"/>
      <c r="AK195" s="1928"/>
      <c r="AL195" s="1929"/>
      <c r="AP195" s="1954"/>
      <c r="AQ195" s="1954"/>
      <c r="AR195" s="1954"/>
      <c r="AS195" s="1954"/>
      <c r="AT195" s="1954"/>
      <c r="AU195" s="1954"/>
      <c r="AV195" s="1954"/>
      <c r="AW195" s="1961"/>
      <c r="AX195" s="1961"/>
      <c r="AY195" s="182"/>
      <c r="AZ195" s="205"/>
      <c r="BA195" s="1961"/>
      <c r="BB195" s="1961"/>
      <c r="BC195" s="185"/>
      <c r="BD195" s="185"/>
      <c r="BE195" s="1961"/>
      <c r="BF195" s="1961"/>
      <c r="BG195" s="1961"/>
      <c r="BH195" s="181"/>
      <c r="BI195" s="185"/>
      <c r="BJ195" s="727"/>
      <c r="BK195" s="1962"/>
      <c r="BL195" s="1962"/>
      <c r="BM195" s="1962"/>
      <c r="BN195" s="1962"/>
      <c r="BO195" s="1962"/>
      <c r="BP195" s="1962"/>
      <c r="BQ195" s="1962"/>
      <c r="BR195" s="1962"/>
      <c r="BS195" s="1962"/>
      <c r="BT195" s="1962"/>
      <c r="BU195" s="1962"/>
    </row>
    <row r="196" spans="6:73" ht="15" customHeight="1">
      <c r="F196" s="1947"/>
      <c r="G196" s="1866" t="s">
        <v>584</v>
      </c>
      <c r="H196" s="1867"/>
      <c r="I196" s="1867"/>
      <c r="J196" s="1867"/>
      <c r="K196" s="1867"/>
      <c r="L196" s="1867"/>
      <c r="M196" s="1868"/>
      <c r="N196" s="1840"/>
      <c r="O196" s="1841"/>
      <c r="P196" s="219" t="s">
        <v>733</v>
      </c>
      <c r="Q196" s="213"/>
      <c r="R196" s="1841"/>
      <c r="S196" s="1841"/>
      <c r="T196" s="203" t="s">
        <v>819</v>
      </c>
      <c r="U196" s="211"/>
      <c r="V196" s="1840"/>
      <c r="W196" s="1841"/>
      <c r="X196" s="1841"/>
      <c r="Y196" s="204" t="s">
        <v>1461</v>
      </c>
      <c r="Z196" s="211"/>
      <c r="AA196" s="1473" t="s">
        <v>1183</v>
      </c>
      <c r="AB196" s="1928"/>
      <c r="AC196" s="1928"/>
      <c r="AD196" s="1928"/>
      <c r="AE196" s="1928"/>
      <c r="AF196" s="1928"/>
      <c r="AG196" s="1928"/>
      <c r="AH196" s="1928"/>
      <c r="AI196" s="1928"/>
      <c r="AJ196" s="1928"/>
      <c r="AK196" s="1928"/>
      <c r="AL196" s="1929"/>
      <c r="AP196" s="1954"/>
      <c r="AQ196" s="1954"/>
      <c r="AR196" s="1954"/>
      <c r="AS196" s="1954"/>
      <c r="AT196" s="1954"/>
      <c r="AU196" s="1954"/>
      <c r="AV196" s="1954"/>
      <c r="AW196" s="1961"/>
      <c r="AX196" s="1961"/>
      <c r="AY196" s="182"/>
      <c r="AZ196" s="205"/>
      <c r="BA196" s="1961"/>
      <c r="BB196" s="1961"/>
      <c r="BC196" s="185"/>
      <c r="BD196" s="185"/>
      <c r="BE196" s="1961"/>
      <c r="BF196" s="1961"/>
      <c r="BG196" s="1961"/>
      <c r="BH196" s="181"/>
      <c r="BI196" s="185"/>
      <c r="BJ196" s="727"/>
      <c r="BK196" s="1962"/>
      <c r="BL196" s="1962"/>
      <c r="BM196" s="1962"/>
      <c r="BN196" s="1962"/>
      <c r="BO196" s="1962"/>
      <c r="BP196" s="1962"/>
      <c r="BQ196" s="1962"/>
      <c r="BR196" s="1962"/>
      <c r="BS196" s="1962"/>
      <c r="BT196" s="1962"/>
      <c r="BU196" s="1962"/>
    </row>
    <row r="197" spans="6:73" ht="15" customHeight="1">
      <c r="F197" s="1947"/>
      <c r="G197" s="1485" t="s">
        <v>1464</v>
      </c>
      <c r="H197" s="1486"/>
      <c r="I197" s="1486"/>
      <c r="J197" s="1486"/>
      <c r="K197" s="1486"/>
      <c r="L197" s="1486"/>
      <c r="M197" s="1487"/>
      <c r="N197" s="666"/>
      <c r="O197" s="667"/>
      <c r="P197" s="219"/>
      <c r="Q197" s="213"/>
      <c r="R197" s="667"/>
      <c r="S197" s="667"/>
      <c r="T197" s="203"/>
      <c r="U197" s="211"/>
      <c r="V197" s="666"/>
      <c r="W197" s="667"/>
      <c r="X197" s="667"/>
      <c r="Y197" s="204" t="s">
        <v>1461</v>
      </c>
      <c r="Z197" s="211"/>
      <c r="AA197" s="1473" t="s">
        <v>1466</v>
      </c>
      <c r="AB197" s="1928"/>
      <c r="AC197" s="1928"/>
      <c r="AD197" s="1928"/>
      <c r="AE197" s="1928"/>
      <c r="AF197" s="1928"/>
      <c r="AG197" s="1928"/>
      <c r="AH197" s="1928"/>
      <c r="AI197" s="1928"/>
      <c r="AJ197" s="1928"/>
      <c r="AK197" s="1928"/>
      <c r="AL197" s="1929"/>
      <c r="AP197" s="668"/>
      <c r="AQ197" s="668"/>
      <c r="AR197" s="668"/>
      <c r="AS197" s="668"/>
      <c r="AT197" s="668"/>
      <c r="AU197" s="668"/>
      <c r="AV197" s="668"/>
      <c r="AW197" s="669"/>
      <c r="AX197" s="669"/>
      <c r="AY197" s="182"/>
      <c r="AZ197" s="205"/>
      <c r="BA197" s="669"/>
      <c r="BB197" s="669"/>
      <c r="BC197" s="185"/>
      <c r="BD197" s="185"/>
      <c r="BE197" s="669"/>
      <c r="BF197" s="669"/>
      <c r="BG197" s="669"/>
      <c r="BH197" s="181"/>
      <c r="BI197" s="185"/>
      <c r="BJ197" s="670"/>
      <c r="BK197" s="671"/>
      <c r="BL197" s="671"/>
      <c r="BM197" s="671"/>
      <c r="BN197" s="671"/>
      <c r="BO197" s="671"/>
      <c r="BP197" s="671"/>
      <c r="BQ197" s="671"/>
      <c r="BR197" s="671"/>
      <c r="BS197" s="671"/>
      <c r="BT197" s="671"/>
      <c r="BU197" s="671"/>
    </row>
    <row r="198" spans="6:73" ht="21" customHeight="1">
      <c r="F198" s="1947"/>
      <c r="G198" s="1485" t="s">
        <v>1465</v>
      </c>
      <c r="H198" s="1486"/>
      <c r="I198" s="1486"/>
      <c r="J198" s="1486"/>
      <c r="K198" s="1486"/>
      <c r="L198" s="1486"/>
      <c r="M198" s="1487"/>
      <c r="N198" s="1948"/>
      <c r="O198" s="1949"/>
      <c r="P198" s="219" t="s">
        <v>733</v>
      </c>
      <c r="Q198" s="213"/>
      <c r="R198" s="1949"/>
      <c r="S198" s="1949"/>
      <c r="T198" s="203" t="s">
        <v>819</v>
      </c>
      <c r="U198" s="211"/>
      <c r="V198" s="1948"/>
      <c r="W198" s="1949"/>
      <c r="X198" s="1949"/>
      <c r="Y198" s="204" t="s">
        <v>1461</v>
      </c>
      <c r="Z198" s="211"/>
      <c r="AA198" s="1473" t="s">
        <v>1467</v>
      </c>
      <c r="AB198" s="1928"/>
      <c r="AC198" s="1928"/>
      <c r="AD198" s="1928"/>
      <c r="AE198" s="1928"/>
      <c r="AF198" s="1928"/>
      <c r="AG198" s="1928"/>
      <c r="AH198" s="1928"/>
      <c r="AI198" s="1928"/>
      <c r="AJ198" s="1928"/>
      <c r="AK198" s="1928"/>
      <c r="AL198" s="1929"/>
      <c r="AN198" s="577"/>
      <c r="AP198" s="1954"/>
      <c r="AQ198" s="1954"/>
      <c r="AR198" s="1954"/>
      <c r="AS198" s="1954"/>
      <c r="AT198" s="1954"/>
      <c r="AU198" s="1954"/>
      <c r="AV198" s="1954"/>
      <c r="AW198" s="1955"/>
      <c r="AX198" s="1955"/>
      <c r="AY198" s="182"/>
      <c r="AZ198" s="205"/>
      <c r="BA198" s="1955"/>
      <c r="BB198" s="1955"/>
      <c r="BC198" s="185"/>
      <c r="BD198" s="185"/>
      <c r="BE198" s="1955"/>
      <c r="BF198" s="1955"/>
      <c r="BG198" s="1955"/>
      <c r="BH198" s="181"/>
      <c r="BI198" s="185"/>
      <c r="BJ198" s="1034"/>
      <c r="BK198" s="1034"/>
      <c r="BL198" s="1034"/>
      <c r="BM198" s="1034"/>
      <c r="BN198" s="1034"/>
      <c r="BO198" s="1034"/>
      <c r="BP198" s="1034"/>
      <c r="BQ198" s="1034"/>
      <c r="BR198" s="1034"/>
      <c r="BS198" s="1034"/>
      <c r="BT198" s="1034"/>
      <c r="BU198" s="1034"/>
    </row>
    <row r="199" spans="6:73" ht="15" customHeight="1">
      <c r="F199" s="1947"/>
      <c r="G199" s="1866" t="s">
        <v>971</v>
      </c>
      <c r="H199" s="1867"/>
      <c r="I199" s="1867"/>
      <c r="J199" s="1867"/>
      <c r="K199" s="1867"/>
      <c r="L199" s="1867"/>
      <c r="M199" s="1868"/>
      <c r="N199" s="1948"/>
      <c r="O199" s="1949"/>
      <c r="P199" s="219" t="s">
        <v>733</v>
      </c>
      <c r="Q199" s="213"/>
      <c r="R199" s="1949"/>
      <c r="S199" s="1949"/>
      <c r="T199" s="203" t="s">
        <v>819</v>
      </c>
      <c r="U199" s="211"/>
      <c r="V199" s="1948"/>
      <c r="W199" s="1949"/>
      <c r="X199" s="1949"/>
      <c r="Y199" s="204" t="s">
        <v>1461</v>
      </c>
      <c r="Z199" s="211"/>
      <c r="AA199" s="1279"/>
      <c r="AB199" s="1280"/>
      <c r="AC199" s="1280"/>
      <c r="AD199" s="1280"/>
      <c r="AE199" s="1280"/>
      <c r="AF199" s="1280"/>
      <c r="AG199" s="1280"/>
      <c r="AH199" s="1280"/>
      <c r="AI199" s="1280"/>
      <c r="AJ199" s="1280"/>
      <c r="AK199" s="1280"/>
      <c r="AL199" s="1281"/>
      <c r="AN199" s="564"/>
      <c r="AP199" s="1954"/>
      <c r="AQ199" s="1960"/>
      <c r="AR199" s="1960"/>
      <c r="AS199" s="1960"/>
      <c r="AT199" s="1960"/>
      <c r="AU199" s="1960"/>
      <c r="AV199" s="1960"/>
      <c r="AW199" s="1955"/>
      <c r="AX199" s="1955"/>
      <c r="AY199" s="182"/>
      <c r="AZ199" s="205"/>
      <c r="BA199" s="1955"/>
      <c r="BB199" s="1955"/>
      <c r="BC199" s="185"/>
      <c r="BD199" s="185"/>
      <c r="BE199" s="1955"/>
      <c r="BF199" s="1955"/>
      <c r="BG199" s="1955"/>
      <c r="BH199" s="181"/>
      <c r="BI199" s="185"/>
      <c r="BJ199" s="574"/>
      <c r="BK199" s="574"/>
      <c r="BL199" s="574"/>
      <c r="BM199" s="574"/>
      <c r="BN199" s="574"/>
      <c r="BO199" s="574"/>
      <c r="BP199" s="574"/>
      <c r="BQ199" s="574"/>
      <c r="BR199" s="574"/>
      <c r="BS199" s="574"/>
      <c r="BT199" s="574"/>
      <c r="BU199" s="574"/>
    </row>
    <row r="200" spans="6:73" ht="15" customHeight="1">
      <c r="F200" s="576"/>
      <c r="G200" s="1950" t="s">
        <v>902</v>
      </c>
      <c r="H200" s="1951"/>
      <c r="I200" s="1951"/>
      <c r="J200" s="1951"/>
      <c r="K200" s="1951"/>
      <c r="L200" s="1951"/>
      <c r="M200" s="1952"/>
      <c r="N200" s="1821">
        <f>IF(SUM(N185:O199)=0,"",SUM(N185:O199))</f>
      </c>
      <c r="O200" s="1822"/>
      <c r="P200" s="219" t="s">
        <v>733</v>
      </c>
      <c r="Q200" s="203"/>
      <c r="R200" s="1822">
        <f>IF(SUM(R185:S199)=0,"",SUM(R185:S199))</f>
      </c>
      <c r="S200" s="1822"/>
      <c r="T200" s="203" t="s">
        <v>819</v>
      </c>
      <c r="U200" s="211"/>
      <c r="V200" s="1821">
        <f>IF(SUM(V185:X199)=0,"",SUM(V185:X199))</f>
      </c>
      <c r="W200" s="1822"/>
      <c r="X200" s="1822"/>
      <c r="Y200" s="204" t="s">
        <v>418</v>
      </c>
      <c r="Z200" s="211"/>
      <c r="AA200" s="203"/>
      <c r="AB200" s="203"/>
      <c r="AC200" s="203"/>
      <c r="AD200" s="203"/>
      <c r="AE200" s="203"/>
      <c r="AF200" s="203"/>
      <c r="AG200" s="203"/>
      <c r="AH200" s="203"/>
      <c r="AI200" s="203"/>
      <c r="AJ200" s="203"/>
      <c r="AK200" s="203"/>
      <c r="AL200" s="211"/>
      <c r="AP200" s="1959"/>
      <c r="AQ200" s="1959"/>
      <c r="AR200" s="1959"/>
      <c r="AS200" s="1959"/>
      <c r="AT200" s="1959"/>
      <c r="AU200" s="1959"/>
      <c r="AV200" s="1959"/>
      <c r="AW200" s="1953"/>
      <c r="AX200" s="1953"/>
      <c r="AY200" s="182"/>
      <c r="AZ200" s="185"/>
      <c r="BA200" s="1953"/>
      <c r="BB200" s="1953"/>
      <c r="BC200" s="185"/>
      <c r="BD200" s="185"/>
      <c r="BE200" s="1953"/>
      <c r="BF200" s="1953"/>
      <c r="BG200" s="1953"/>
      <c r="BH200" s="181"/>
      <c r="BI200" s="185"/>
      <c r="BJ200" s="185"/>
      <c r="BK200" s="185"/>
      <c r="BL200" s="185"/>
      <c r="BM200" s="185"/>
      <c r="BN200" s="185"/>
      <c r="BO200" s="185"/>
      <c r="BP200" s="185"/>
      <c r="BQ200" s="185"/>
      <c r="BR200" s="185"/>
      <c r="BS200" s="185"/>
      <c r="BT200" s="185"/>
      <c r="BU200" s="185"/>
    </row>
    <row r="201" spans="6:38" ht="15" customHeight="1">
      <c r="F201" s="186" t="s">
        <v>947</v>
      </c>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row>
    <row r="202" spans="6:38" ht="15" customHeight="1">
      <c r="F202" s="187"/>
      <c r="G202" s="1785" t="s">
        <v>585</v>
      </c>
      <c r="H202" s="1785"/>
      <c r="I202" s="1785"/>
      <c r="J202" s="1785"/>
      <c r="K202" s="1785"/>
      <c r="L202" s="1785"/>
      <c r="M202" s="1785"/>
      <c r="N202" s="1785"/>
      <c r="O202" s="1785"/>
      <c r="P202" s="1785"/>
      <c r="Q202" s="1785"/>
      <c r="R202" s="1785"/>
      <c r="S202" s="1785"/>
      <c r="T202" s="1785"/>
      <c r="U202" s="1785"/>
      <c r="V202" s="1785"/>
      <c r="W202" s="1785"/>
      <c r="X202" s="1785"/>
      <c r="Y202" s="1785"/>
      <c r="Z202" s="1785"/>
      <c r="AA202" s="1785"/>
      <c r="AB202" s="1785"/>
      <c r="AC202" s="1785"/>
      <c r="AD202" s="1785"/>
      <c r="AE202" s="1785"/>
      <c r="AF202" s="1785"/>
      <c r="AG202" s="1785"/>
      <c r="AH202" s="1785"/>
      <c r="AI202" s="1785"/>
      <c r="AJ202" s="1785"/>
      <c r="AK202" s="1785"/>
      <c r="AL202" s="1785"/>
    </row>
    <row r="203" spans="6:38" ht="15" customHeight="1">
      <c r="F203" s="187"/>
      <c r="G203" s="1785"/>
      <c r="H203" s="1785"/>
      <c r="I203" s="1785"/>
      <c r="J203" s="1785"/>
      <c r="K203" s="1785"/>
      <c r="L203" s="1785"/>
      <c r="M203" s="1785"/>
      <c r="N203" s="1785"/>
      <c r="O203" s="1785"/>
      <c r="P203" s="1785"/>
      <c r="Q203" s="1785"/>
      <c r="R203" s="1785"/>
      <c r="S203" s="1785"/>
      <c r="T203" s="1785"/>
      <c r="U203" s="1785"/>
      <c r="V203" s="1785"/>
      <c r="W203" s="1785"/>
      <c r="X203" s="1785"/>
      <c r="Y203" s="1785"/>
      <c r="Z203" s="1785"/>
      <c r="AA203" s="1785"/>
      <c r="AB203" s="1785"/>
      <c r="AC203" s="1785"/>
      <c r="AD203" s="1785"/>
      <c r="AE203" s="1785"/>
      <c r="AF203" s="1785"/>
      <c r="AG203" s="1785"/>
      <c r="AH203" s="1785"/>
      <c r="AI203" s="1785"/>
      <c r="AJ203" s="1785"/>
      <c r="AK203" s="1785"/>
      <c r="AL203" s="1785"/>
    </row>
    <row r="205" spans="4:13" ht="15" customHeight="1">
      <c r="D205" s="245" t="s">
        <v>292</v>
      </c>
      <c r="E205" s="245"/>
      <c r="F205" s="245" t="s">
        <v>734</v>
      </c>
      <c r="G205" s="245" t="s">
        <v>735</v>
      </c>
      <c r="H205" s="245" t="s">
        <v>433</v>
      </c>
      <c r="I205" s="245" t="s">
        <v>768</v>
      </c>
      <c r="J205" s="245" t="s">
        <v>734</v>
      </c>
      <c r="K205" s="245" t="s">
        <v>736</v>
      </c>
      <c r="L205" s="245" t="s">
        <v>433</v>
      </c>
      <c r="M205" s="245" t="s">
        <v>446</v>
      </c>
    </row>
    <row r="206" spans="6:37" ht="15" customHeight="1">
      <c r="F206" s="2014" t="s">
        <v>737</v>
      </c>
      <c r="G206" s="2014"/>
      <c r="H206" s="2014"/>
      <c r="I206" s="2014"/>
      <c r="J206" s="2014"/>
      <c r="K206" s="2014"/>
      <c r="L206" s="2014"/>
      <c r="M206" s="2014"/>
      <c r="N206" s="2014"/>
      <c r="O206" s="2014"/>
      <c r="P206" s="2014"/>
      <c r="Q206" s="2014"/>
      <c r="R206" s="2014"/>
      <c r="S206" s="2014"/>
      <c r="T206" s="2014"/>
      <c r="U206" s="1965" t="s">
        <v>738</v>
      </c>
      <c r="V206" s="1966"/>
      <c r="W206" s="1966"/>
      <c r="X206" s="1966"/>
      <c r="Y206" s="1966"/>
      <c r="Z206" s="1966"/>
      <c r="AA206" s="1966"/>
      <c r="AB206" s="1966"/>
      <c r="AC206" s="1967"/>
      <c r="AD206" s="1965" t="s">
        <v>702</v>
      </c>
      <c r="AE206" s="1966"/>
      <c r="AF206" s="1966"/>
      <c r="AG206" s="1966"/>
      <c r="AH206" s="1966"/>
      <c r="AI206" s="1966"/>
      <c r="AJ206" s="1966"/>
      <c r="AK206" s="1967"/>
    </row>
    <row r="207" spans="6:37" ht="15" customHeight="1">
      <c r="F207" s="2015" t="s">
        <v>586</v>
      </c>
      <c r="G207" s="2016"/>
      <c r="H207" s="2016"/>
      <c r="I207" s="2016"/>
      <c r="J207" s="2016"/>
      <c r="K207" s="2016"/>
      <c r="L207" s="2016"/>
      <c r="M207" s="2016"/>
      <c r="N207" s="2016"/>
      <c r="O207" s="2016"/>
      <c r="P207" s="2016"/>
      <c r="Q207" s="2016"/>
      <c r="R207" s="2016"/>
      <c r="S207" s="2016"/>
      <c r="T207" s="2017"/>
      <c r="U207" s="1930"/>
      <c r="V207" s="1931"/>
      <c r="W207" s="1931"/>
      <c r="X207" s="213" t="s">
        <v>485</v>
      </c>
      <c r="Y207" s="213" t="s">
        <v>757</v>
      </c>
      <c r="Z207" s="1841"/>
      <c r="AA207" s="1841"/>
      <c r="AB207" s="203" t="s">
        <v>485</v>
      </c>
      <c r="AC207" s="211" t="s">
        <v>813</v>
      </c>
      <c r="AD207" s="1971"/>
      <c r="AE207" s="1972"/>
      <c r="AF207" s="1972"/>
      <c r="AG207" s="1972"/>
      <c r="AH207" s="1972"/>
      <c r="AI207" s="1972"/>
      <c r="AJ207" s="1972"/>
      <c r="AK207" s="1973"/>
    </row>
    <row r="208" spans="6:37" ht="15" customHeight="1">
      <c r="F208" s="1668" t="s">
        <v>835</v>
      </c>
      <c r="G208" s="1669"/>
      <c r="H208" s="1669"/>
      <c r="I208" s="1669"/>
      <c r="J208" s="1669"/>
      <c r="K208" s="1669"/>
      <c r="L208" s="1669"/>
      <c r="M208" s="1669"/>
      <c r="N208" s="1669"/>
      <c r="O208" s="1669"/>
      <c r="P208" s="1669"/>
      <c r="Q208" s="1669"/>
      <c r="R208" s="1669"/>
      <c r="S208" s="1669"/>
      <c r="T208" s="1670"/>
      <c r="U208" s="1930"/>
      <c r="V208" s="1931"/>
      <c r="W208" s="1931"/>
      <c r="X208" s="213" t="s">
        <v>485</v>
      </c>
      <c r="Y208" s="213" t="s">
        <v>757</v>
      </c>
      <c r="Z208" s="1841"/>
      <c r="AA208" s="1841"/>
      <c r="AB208" s="203" t="s">
        <v>485</v>
      </c>
      <c r="AC208" s="211" t="s">
        <v>813</v>
      </c>
      <c r="AD208" s="1971"/>
      <c r="AE208" s="1972"/>
      <c r="AF208" s="1972"/>
      <c r="AG208" s="1972"/>
      <c r="AH208" s="1972"/>
      <c r="AI208" s="1972"/>
      <c r="AJ208" s="1972"/>
      <c r="AK208" s="1973"/>
    </row>
    <row r="209" spans="6:37" ht="15" customHeight="1">
      <c r="F209" s="1668" t="s">
        <v>836</v>
      </c>
      <c r="G209" s="1669"/>
      <c r="H209" s="1669"/>
      <c r="I209" s="1669"/>
      <c r="J209" s="1669"/>
      <c r="K209" s="1669"/>
      <c r="L209" s="1669"/>
      <c r="M209" s="1669"/>
      <c r="N209" s="1669"/>
      <c r="O209" s="1669"/>
      <c r="P209" s="1669"/>
      <c r="Q209" s="1669"/>
      <c r="R209" s="1669"/>
      <c r="S209" s="1669"/>
      <c r="T209" s="1670"/>
      <c r="U209" s="1930"/>
      <c r="V209" s="1931"/>
      <c r="W209" s="1931"/>
      <c r="X209" s="213" t="s">
        <v>485</v>
      </c>
      <c r="Y209" s="213" t="s">
        <v>757</v>
      </c>
      <c r="Z209" s="1841"/>
      <c r="AA209" s="1841"/>
      <c r="AB209" s="203" t="s">
        <v>485</v>
      </c>
      <c r="AC209" s="211" t="s">
        <v>813</v>
      </c>
      <c r="AD209" s="1971"/>
      <c r="AE209" s="1972"/>
      <c r="AF209" s="1972"/>
      <c r="AG209" s="1972"/>
      <c r="AH209" s="1972"/>
      <c r="AI209" s="1972"/>
      <c r="AJ209" s="1972"/>
      <c r="AK209" s="1973"/>
    </row>
    <row r="210" spans="6:37" ht="15" customHeight="1">
      <c r="F210" s="1668" t="s">
        <v>833</v>
      </c>
      <c r="G210" s="1669"/>
      <c r="H210" s="1669"/>
      <c r="I210" s="1669"/>
      <c r="J210" s="1669"/>
      <c r="K210" s="1669"/>
      <c r="L210" s="1669"/>
      <c r="M210" s="1669"/>
      <c r="N210" s="1669"/>
      <c r="O210" s="1669"/>
      <c r="P210" s="1669"/>
      <c r="Q210" s="1669"/>
      <c r="R210" s="1669"/>
      <c r="S210" s="1669"/>
      <c r="T210" s="1670"/>
      <c r="U210" s="1930"/>
      <c r="V210" s="1931"/>
      <c r="W210" s="1931"/>
      <c r="X210" s="213" t="s">
        <v>485</v>
      </c>
      <c r="Y210" s="213" t="s">
        <v>757</v>
      </c>
      <c r="Z210" s="1841"/>
      <c r="AA210" s="1841"/>
      <c r="AB210" s="203" t="s">
        <v>485</v>
      </c>
      <c r="AC210" s="211" t="s">
        <v>813</v>
      </c>
      <c r="AD210" s="1971"/>
      <c r="AE210" s="1972"/>
      <c r="AF210" s="1972"/>
      <c r="AG210" s="1972"/>
      <c r="AH210" s="1972"/>
      <c r="AI210" s="1972"/>
      <c r="AJ210" s="1972"/>
      <c r="AK210" s="1973"/>
    </row>
    <row r="211" spans="6:42" ht="15" customHeight="1">
      <c r="F211" s="1668" t="s">
        <v>1379</v>
      </c>
      <c r="G211" s="1669"/>
      <c r="H211" s="1669"/>
      <c r="I211" s="1669"/>
      <c r="J211" s="1669"/>
      <c r="K211" s="1669"/>
      <c r="L211" s="1669"/>
      <c r="M211" s="1669"/>
      <c r="N211" s="1669"/>
      <c r="O211" s="1669"/>
      <c r="P211" s="1669"/>
      <c r="Q211" s="1669"/>
      <c r="R211" s="1669"/>
      <c r="S211" s="1669"/>
      <c r="T211" s="1670"/>
      <c r="U211" s="1930"/>
      <c r="V211" s="1931"/>
      <c r="W211" s="1931"/>
      <c r="X211" s="213" t="s">
        <v>485</v>
      </c>
      <c r="Y211" s="213" t="s">
        <v>156</v>
      </c>
      <c r="Z211" s="1841"/>
      <c r="AA211" s="1841"/>
      <c r="AB211" s="203" t="s">
        <v>485</v>
      </c>
      <c r="AC211" s="211" t="s">
        <v>164</v>
      </c>
      <c r="AD211" s="672"/>
      <c r="AE211" s="673"/>
      <c r="AF211" s="673"/>
      <c r="AG211" s="673"/>
      <c r="AH211" s="673"/>
      <c r="AI211" s="673"/>
      <c r="AJ211" s="673"/>
      <c r="AK211" s="674"/>
      <c r="AP211" s="517" t="s">
        <v>1104</v>
      </c>
    </row>
    <row r="212" spans="6:52" ht="15" customHeight="1">
      <c r="F212" s="1668" t="s">
        <v>1105</v>
      </c>
      <c r="G212" s="1669"/>
      <c r="H212" s="1669"/>
      <c r="I212" s="1669"/>
      <c r="J212" s="1669"/>
      <c r="K212" s="1669"/>
      <c r="L212" s="1669"/>
      <c r="M212" s="1669"/>
      <c r="N212" s="1669"/>
      <c r="O212" s="1669"/>
      <c r="P212" s="1669"/>
      <c r="Q212" s="1669"/>
      <c r="R212" s="1669"/>
      <c r="S212" s="1669"/>
      <c r="T212" s="1670"/>
      <c r="U212" s="1930"/>
      <c r="V212" s="1931"/>
      <c r="W212" s="1931"/>
      <c r="X212" s="213" t="s">
        <v>485</v>
      </c>
      <c r="Y212" s="213" t="s">
        <v>757</v>
      </c>
      <c r="Z212" s="1949"/>
      <c r="AA212" s="1949"/>
      <c r="AB212" s="203" t="s">
        <v>485</v>
      </c>
      <c r="AC212" s="211" t="s">
        <v>813</v>
      </c>
      <c r="AD212" s="1968" t="s">
        <v>1468</v>
      </c>
      <c r="AE212" s="1969"/>
      <c r="AF212" s="1969"/>
      <c r="AG212" s="1969"/>
      <c r="AH212" s="1969"/>
      <c r="AI212" s="1969"/>
      <c r="AJ212" s="1969"/>
      <c r="AK212" s="1970"/>
      <c r="AP212" s="933" t="s">
        <v>1105</v>
      </c>
      <c r="AQ212" s="934"/>
      <c r="AR212" s="934"/>
      <c r="AS212" s="934"/>
      <c r="AT212" s="934"/>
      <c r="AU212" s="934"/>
      <c r="AV212" s="935"/>
      <c r="AW212" s="912"/>
      <c r="AX212" s="913"/>
      <c r="AY212" s="913"/>
      <c r="AZ212" s="521" t="s">
        <v>485</v>
      </c>
    </row>
    <row r="213" spans="6:52" ht="15" customHeight="1">
      <c r="F213" s="1668" t="s">
        <v>1106</v>
      </c>
      <c r="G213" s="1669"/>
      <c r="H213" s="1669"/>
      <c r="I213" s="1669"/>
      <c r="J213" s="1669"/>
      <c r="K213" s="1669"/>
      <c r="L213" s="1669"/>
      <c r="M213" s="1669"/>
      <c r="N213" s="1669"/>
      <c r="O213" s="1669"/>
      <c r="P213" s="1669"/>
      <c r="Q213" s="1669"/>
      <c r="R213" s="1669"/>
      <c r="S213" s="1669"/>
      <c r="T213" s="1670"/>
      <c r="U213" s="1930"/>
      <c r="V213" s="1931"/>
      <c r="W213" s="1931"/>
      <c r="X213" s="213" t="s">
        <v>485</v>
      </c>
      <c r="Y213" s="213" t="s">
        <v>757</v>
      </c>
      <c r="Z213" s="1949"/>
      <c r="AA213" s="1949"/>
      <c r="AB213" s="203" t="s">
        <v>485</v>
      </c>
      <c r="AC213" s="211" t="s">
        <v>813</v>
      </c>
      <c r="AD213" s="1968" t="s">
        <v>1469</v>
      </c>
      <c r="AE213" s="1969"/>
      <c r="AF213" s="1969"/>
      <c r="AG213" s="1969"/>
      <c r="AH213" s="1969"/>
      <c r="AI213" s="1969"/>
      <c r="AJ213" s="1969"/>
      <c r="AK213" s="1970"/>
      <c r="AP213" s="936" t="s">
        <v>1106</v>
      </c>
      <c r="AQ213" s="937"/>
      <c r="AR213" s="937"/>
      <c r="AS213" s="937"/>
      <c r="AT213" s="937"/>
      <c r="AU213" s="937"/>
      <c r="AV213" s="938"/>
      <c r="AW213" s="917"/>
      <c r="AX213" s="918"/>
      <c r="AY213" s="918"/>
      <c r="AZ213" s="522" t="s">
        <v>485</v>
      </c>
    </row>
    <row r="214" spans="6:52" ht="15" customHeight="1">
      <c r="F214" s="1668" t="s">
        <v>1107</v>
      </c>
      <c r="G214" s="1669"/>
      <c r="H214" s="1669"/>
      <c r="I214" s="1669"/>
      <c r="J214" s="1669"/>
      <c r="K214" s="1669"/>
      <c r="L214" s="1669"/>
      <c r="M214" s="1669"/>
      <c r="N214" s="1669"/>
      <c r="O214" s="1669"/>
      <c r="P214" s="1669"/>
      <c r="Q214" s="1669"/>
      <c r="R214" s="1669"/>
      <c r="S214" s="1669"/>
      <c r="T214" s="1670"/>
      <c r="U214" s="1930"/>
      <c r="V214" s="1931"/>
      <c r="W214" s="1931"/>
      <c r="X214" s="213" t="s">
        <v>485</v>
      </c>
      <c r="Y214" s="213" t="s">
        <v>757</v>
      </c>
      <c r="Z214" s="1949"/>
      <c r="AA214" s="1949"/>
      <c r="AB214" s="203" t="s">
        <v>485</v>
      </c>
      <c r="AC214" s="211" t="s">
        <v>813</v>
      </c>
      <c r="AD214" s="1968" t="s">
        <v>1470</v>
      </c>
      <c r="AE214" s="1969"/>
      <c r="AF214" s="1969"/>
      <c r="AG214" s="1969"/>
      <c r="AH214" s="1969"/>
      <c r="AI214" s="1969"/>
      <c r="AJ214" s="1969"/>
      <c r="AK214" s="1970"/>
      <c r="AP214" s="936" t="s">
        <v>1107</v>
      </c>
      <c r="AQ214" s="937"/>
      <c r="AR214" s="937"/>
      <c r="AS214" s="937"/>
      <c r="AT214" s="937"/>
      <c r="AU214" s="937"/>
      <c r="AV214" s="938"/>
      <c r="AW214" s="917"/>
      <c r="AX214" s="918"/>
      <c r="AY214" s="918"/>
      <c r="AZ214" s="522" t="s">
        <v>485</v>
      </c>
    </row>
    <row r="215" spans="6:52" ht="15" customHeight="1">
      <c r="F215" s="1668" t="s">
        <v>1108</v>
      </c>
      <c r="G215" s="1669"/>
      <c r="H215" s="1669"/>
      <c r="I215" s="1669"/>
      <c r="J215" s="1669"/>
      <c r="K215" s="1669"/>
      <c r="L215" s="1669"/>
      <c r="M215" s="1669"/>
      <c r="N215" s="1669"/>
      <c r="O215" s="1669"/>
      <c r="P215" s="1669"/>
      <c r="Q215" s="1669"/>
      <c r="R215" s="1669"/>
      <c r="S215" s="1669"/>
      <c r="T215" s="1670"/>
      <c r="U215" s="1930"/>
      <c r="V215" s="1931"/>
      <c r="W215" s="1931"/>
      <c r="X215" s="213" t="s">
        <v>485</v>
      </c>
      <c r="Y215" s="213" t="s">
        <v>757</v>
      </c>
      <c r="Z215" s="1949"/>
      <c r="AA215" s="1949"/>
      <c r="AB215" s="203" t="s">
        <v>485</v>
      </c>
      <c r="AC215" s="211" t="s">
        <v>813</v>
      </c>
      <c r="AD215" s="1968" t="s">
        <v>1471</v>
      </c>
      <c r="AE215" s="1969"/>
      <c r="AF215" s="1969"/>
      <c r="AG215" s="1969"/>
      <c r="AH215" s="1969"/>
      <c r="AI215" s="1969"/>
      <c r="AJ215" s="1969"/>
      <c r="AK215" s="1970"/>
      <c r="AP215" s="936" t="s">
        <v>1108</v>
      </c>
      <c r="AQ215" s="937"/>
      <c r="AR215" s="937"/>
      <c r="AS215" s="937"/>
      <c r="AT215" s="937"/>
      <c r="AU215" s="937"/>
      <c r="AV215" s="938"/>
      <c r="AW215" s="917"/>
      <c r="AX215" s="918"/>
      <c r="AY215" s="918"/>
      <c r="AZ215" s="522" t="s">
        <v>485</v>
      </c>
    </row>
    <row r="216" spans="6:52" ht="15" customHeight="1">
      <c r="F216" s="1668" t="s">
        <v>832</v>
      </c>
      <c r="G216" s="1669"/>
      <c r="H216" s="1669"/>
      <c r="I216" s="1669"/>
      <c r="J216" s="1669"/>
      <c r="K216" s="1669"/>
      <c r="L216" s="1669"/>
      <c r="M216" s="1669"/>
      <c r="N216" s="1669"/>
      <c r="O216" s="1669"/>
      <c r="P216" s="1669"/>
      <c r="Q216" s="1669"/>
      <c r="R216" s="1669"/>
      <c r="S216" s="1669"/>
      <c r="T216" s="1670"/>
      <c r="U216" s="1930"/>
      <c r="V216" s="1931"/>
      <c r="W216" s="1931"/>
      <c r="X216" s="213" t="s">
        <v>485</v>
      </c>
      <c r="Y216" s="213" t="s">
        <v>757</v>
      </c>
      <c r="Z216" s="1949"/>
      <c r="AA216" s="1949"/>
      <c r="AB216" s="203" t="s">
        <v>485</v>
      </c>
      <c r="AC216" s="211" t="s">
        <v>813</v>
      </c>
      <c r="AD216" s="1971"/>
      <c r="AE216" s="1972"/>
      <c r="AF216" s="1972"/>
      <c r="AG216" s="1972"/>
      <c r="AH216" s="1972"/>
      <c r="AI216" s="1972"/>
      <c r="AJ216" s="1972"/>
      <c r="AK216" s="1973"/>
      <c r="AP216" s="936" t="s">
        <v>832</v>
      </c>
      <c r="AQ216" s="937"/>
      <c r="AR216" s="937"/>
      <c r="AS216" s="937"/>
      <c r="AT216" s="937"/>
      <c r="AU216" s="937"/>
      <c r="AV216" s="938"/>
      <c r="AW216" s="917"/>
      <c r="AX216" s="918"/>
      <c r="AY216" s="918"/>
      <c r="AZ216" s="522" t="s">
        <v>485</v>
      </c>
    </row>
    <row r="217" spans="6:52" ht="15" customHeight="1">
      <c r="F217" s="1668" t="s">
        <v>957</v>
      </c>
      <c r="G217" s="1669"/>
      <c r="H217" s="1669"/>
      <c r="I217" s="1669"/>
      <c r="J217" s="1669"/>
      <c r="K217" s="1669"/>
      <c r="L217" s="1669"/>
      <c r="M217" s="1669"/>
      <c r="N217" s="1669"/>
      <c r="O217" s="1669"/>
      <c r="P217" s="1669"/>
      <c r="Q217" s="1669"/>
      <c r="R217" s="1669"/>
      <c r="S217" s="1669"/>
      <c r="T217" s="1670"/>
      <c r="U217" s="1930"/>
      <c r="V217" s="1931"/>
      <c r="W217" s="1931"/>
      <c r="X217" s="213" t="s">
        <v>485</v>
      </c>
      <c r="Y217" s="213" t="s">
        <v>757</v>
      </c>
      <c r="Z217" s="1949"/>
      <c r="AA217" s="1949"/>
      <c r="AB217" s="203" t="s">
        <v>485</v>
      </c>
      <c r="AC217" s="211" t="s">
        <v>813</v>
      </c>
      <c r="AD217" s="1971"/>
      <c r="AE217" s="1972"/>
      <c r="AF217" s="1972"/>
      <c r="AG217" s="1972"/>
      <c r="AH217" s="1972"/>
      <c r="AI217" s="1972"/>
      <c r="AJ217" s="1972"/>
      <c r="AK217" s="1973"/>
      <c r="AP217" s="939" t="s">
        <v>957</v>
      </c>
      <c r="AQ217" s="940"/>
      <c r="AR217" s="940"/>
      <c r="AS217" s="940"/>
      <c r="AT217" s="940"/>
      <c r="AU217" s="940"/>
      <c r="AV217" s="941"/>
      <c r="AW217" s="931"/>
      <c r="AX217" s="932"/>
      <c r="AY217" s="932"/>
      <c r="AZ217" s="523" t="s">
        <v>485</v>
      </c>
    </row>
    <row r="218" spans="6:52" ht="15" customHeight="1">
      <c r="F218" s="437" t="s">
        <v>779</v>
      </c>
      <c r="G218" s="438"/>
      <c r="H218" s="438"/>
      <c r="I218" s="438" t="s">
        <v>628</v>
      </c>
      <c r="J218" s="1974">
        <f>IF(+'○様式2'!J249="","",+'○様式2'!J249)</f>
      </c>
      <c r="K218" s="1974"/>
      <c r="L218" s="1974"/>
      <c r="M218" s="1974"/>
      <c r="N218" s="1974"/>
      <c r="O218" s="1974"/>
      <c r="P218" s="1974"/>
      <c r="Q218" s="1974"/>
      <c r="R218" s="1974"/>
      <c r="S218" s="1974"/>
      <c r="T218" s="355" t="s">
        <v>629</v>
      </c>
      <c r="U218" s="1930"/>
      <c r="V218" s="1931"/>
      <c r="W218" s="1931"/>
      <c r="X218" s="213" t="s">
        <v>485</v>
      </c>
      <c r="Y218" s="213" t="s">
        <v>757</v>
      </c>
      <c r="Z218" s="1841"/>
      <c r="AA218" s="1841"/>
      <c r="AB218" s="203" t="s">
        <v>485</v>
      </c>
      <c r="AC218" s="211" t="s">
        <v>813</v>
      </c>
      <c r="AD218" s="1971"/>
      <c r="AE218" s="1972"/>
      <c r="AF218" s="1972"/>
      <c r="AG218" s="1972"/>
      <c r="AH218" s="1972"/>
      <c r="AI218" s="1972"/>
      <c r="AJ218" s="1972"/>
      <c r="AK218" s="1973"/>
      <c r="AP218" s="524" t="s">
        <v>1114</v>
      </c>
      <c r="AQ218" s="525"/>
      <c r="AR218" s="525"/>
      <c r="AS218" s="525"/>
      <c r="AT218" s="525"/>
      <c r="AU218" s="525"/>
      <c r="AV218" s="525"/>
      <c r="AW218" s="525"/>
      <c r="AX218" s="525"/>
      <c r="AY218" s="525"/>
      <c r="AZ218" s="525"/>
    </row>
    <row r="219" spans="6:37" ht="15" customHeight="1">
      <c r="F219" s="1965" t="s">
        <v>902</v>
      </c>
      <c r="G219" s="1966"/>
      <c r="H219" s="1966"/>
      <c r="I219" s="1966"/>
      <c r="J219" s="1966"/>
      <c r="K219" s="1966"/>
      <c r="L219" s="1966"/>
      <c r="M219" s="1966"/>
      <c r="N219" s="1966"/>
      <c r="O219" s="1966"/>
      <c r="P219" s="1966"/>
      <c r="Q219" s="1966"/>
      <c r="R219" s="1966"/>
      <c r="S219" s="1966"/>
      <c r="T219" s="1967"/>
      <c r="U219" s="2108">
        <f>IF(SUM(U207:W218)=0,"",SUM(U207:W218))</f>
      </c>
      <c r="V219" s="2109"/>
      <c r="W219" s="2109"/>
      <c r="X219" s="213" t="s">
        <v>485</v>
      </c>
      <c r="Y219" s="213" t="s">
        <v>757</v>
      </c>
      <c r="Z219" s="1822">
        <f>IF(SUM(Z207:AA218)=0,"",SUM(Z207:AA218))</f>
      </c>
      <c r="AA219" s="1822"/>
      <c r="AB219" s="203" t="s">
        <v>485</v>
      </c>
      <c r="AC219" s="211" t="s">
        <v>813</v>
      </c>
      <c r="AD219" s="2106"/>
      <c r="AE219" s="2080"/>
      <c r="AF219" s="2080"/>
      <c r="AG219" s="2080"/>
      <c r="AH219" s="2080"/>
      <c r="AI219" s="2080"/>
      <c r="AJ219" s="2080"/>
      <c r="AK219" s="2107"/>
    </row>
    <row r="220" spans="6:38" ht="15" customHeight="1">
      <c r="F220" s="186" t="s">
        <v>947</v>
      </c>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row>
    <row r="221" spans="6:38" ht="15" customHeight="1">
      <c r="F221" s="187"/>
      <c r="G221" s="1932" t="s">
        <v>1472</v>
      </c>
      <c r="H221" s="1932"/>
      <c r="I221" s="1932"/>
      <c r="J221" s="1932"/>
      <c r="K221" s="1932"/>
      <c r="L221" s="1932"/>
      <c r="M221" s="1932"/>
      <c r="N221" s="1932"/>
      <c r="O221" s="1932"/>
      <c r="P221" s="1932"/>
      <c r="Q221" s="1932"/>
      <c r="R221" s="1932"/>
      <c r="S221" s="1932"/>
      <c r="T221" s="1932"/>
      <c r="U221" s="1932"/>
      <c r="V221" s="1932"/>
      <c r="W221" s="1932"/>
      <c r="X221" s="1932"/>
      <c r="Y221" s="1932"/>
      <c r="Z221" s="1932"/>
      <c r="AA221" s="1932"/>
      <c r="AB221" s="1932"/>
      <c r="AC221" s="1932"/>
      <c r="AD221" s="1932"/>
      <c r="AE221" s="1932"/>
      <c r="AF221" s="1932"/>
      <c r="AG221" s="1932"/>
      <c r="AH221" s="1932"/>
      <c r="AI221" s="1932"/>
      <c r="AJ221" s="1932"/>
      <c r="AK221" s="1932"/>
      <c r="AL221" s="1932"/>
    </row>
    <row r="222" spans="6:38" ht="15" customHeight="1">
      <c r="F222" s="187"/>
      <c r="G222" s="1932"/>
      <c r="H222" s="1932"/>
      <c r="I222" s="1932"/>
      <c r="J222" s="1932"/>
      <c r="K222" s="1932"/>
      <c r="L222" s="1932"/>
      <c r="M222" s="1932"/>
      <c r="N222" s="1932"/>
      <c r="O222" s="1932"/>
      <c r="P222" s="1932"/>
      <c r="Q222" s="1932"/>
      <c r="R222" s="1932"/>
      <c r="S222" s="1932"/>
      <c r="T222" s="1932"/>
      <c r="U222" s="1932"/>
      <c r="V222" s="1932"/>
      <c r="W222" s="1932"/>
      <c r="X222" s="1932"/>
      <c r="Y222" s="1932"/>
      <c r="Z222" s="1932"/>
      <c r="AA222" s="1932"/>
      <c r="AB222" s="1932"/>
      <c r="AC222" s="1932"/>
      <c r="AD222" s="1932"/>
      <c r="AE222" s="1932"/>
      <c r="AF222" s="1932"/>
      <c r="AG222" s="1932"/>
      <c r="AH222" s="1932"/>
      <c r="AI222" s="1932"/>
      <c r="AJ222" s="1932"/>
      <c r="AK222" s="1932"/>
      <c r="AL222" s="1932"/>
    </row>
    <row r="223" spans="6:38" ht="15" customHeight="1">
      <c r="F223" s="187"/>
      <c r="G223" s="1932"/>
      <c r="H223" s="1932"/>
      <c r="I223" s="1932"/>
      <c r="J223" s="1932"/>
      <c r="K223" s="1932"/>
      <c r="L223" s="1932"/>
      <c r="M223" s="1932"/>
      <c r="N223" s="1932"/>
      <c r="O223" s="1932"/>
      <c r="P223" s="1932"/>
      <c r="Q223" s="1932"/>
      <c r="R223" s="1932"/>
      <c r="S223" s="1932"/>
      <c r="T223" s="1932"/>
      <c r="U223" s="1932"/>
      <c r="V223" s="1932"/>
      <c r="W223" s="1932"/>
      <c r="X223" s="1932"/>
      <c r="Y223" s="1932"/>
      <c r="Z223" s="1932"/>
      <c r="AA223" s="1932"/>
      <c r="AB223" s="1932"/>
      <c r="AC223" s="1932"/>
      <c r="AD223" s="1932"/>
      <c r="AE223" s="1932"/>
      <c r="AF223" s="1932"/>
      <c r="AG223" s="1932"/>
      <c r="AH223" s="1932"/>
      <c r="AI223" s="1932"/>
      <c r="AJ223" s="1932"/>
      <c r="AK223" s="1932"/>
      <c r="AL223" s="1932"/>
    </row>
    <row r="224" spans="6:38" ht="15" customHeight="1">
      <c r="F224" s="187"/>
      <c r="G224" s="1932"/>
      <c r="H224" s="1932"/>
      <c r="I224" s="1932"/>
      <c r="J224" s="1932"/>
      <c r="K224" s="1932"/>
      <c r="L224" s="1932"/>
      <c r="M224" s="1932"/>
      <c r="N224" s="1932"/>
      <c r="O224" s="1932"/>
      <c r="P224" s="1932"/>
      <c r="Q224" s="1932"/>
      <c r="R224" s="1932"/>
      <c r="S224" s="1932"/>
      <c r="T224" s="1932"/>
      <c r="U224" s="1932"/>
      <c r="V224" s="1932"/>
      <c r="W224" s="1932"/>
      <c r="X224" s="1932"/>
      <c r="Y224" s="1932"/>
      <c r="Z224" s="1932"/>
      <c r="AA224" s="1932"/>
      <c r="AB224" s="1932"/>
      <c r="AC224" s="1932"/>
      <c r="AD224" s="1932"/>
      <c r="AE224" s="1932"/>
      <c r="AF224" s="1932"/>
      <c r="AG224" s="1932"/>
      <c r="AH224" s="1932"/>
      <c r="AI224" s="1932"/>
      <c r="AJ224" s="1932"/>
      <c r="AK224" s="1932"/>
      <c r="AL224" s="1932"/>
    </row>
    <row r="225" spans="6:38" ht="15" customHeight="1">
      <c r="F225" s="187"/>
      <c r="G225" s="1932"/>
      <c r="H225" s="1932"/>
      <c r="I225" s="1932"/>
      <c r="J225" s="1932"/>
      <c r="K225" s="1932"/>
      <c r="L225" s="1932"/>
      <c r="M225" s="1932"/>
      <c r="N225" s="1932"/>
      <c r="O225" s="1932"/>
      <c r="P225" s="1932"/>
      <c r="Q225" s="1932"/>
      <c r="R225" s="1932"/>
      <c r="S225" s="1932"/>
      <c r="T225" s="1932"/>
      <c r="U225" s="1932"/>
      <c r="V225" s="1932"/>
      <c r="W225" s="1932"/>
      <c r="X225" s="1932"/>
      <c r="Y225" s="1932"/>
      <c r="Z225" s="1932"/>
      <c r="AA225" s="1932"/>
      <c r="AB225" s="1932"/>
      <c r="AC225" s="1932"/>
      <c r="AD225" s="1932"/>
      <c r="AE225" s="1932"/>
      <c r="AF225" s="1932"/>
      <c r="AG225" s="1932"/>
      <c r="AH225" s="1932"/>
      <c r="AI225" s="1932"/>
      <c r="AJ225" s="1932"/>
      <c r="AK225" s="1932"/>
      <c r="AL225" s="1932"/>
    </row>
    <row r="226" spans="6:38" ht="15" customHeight="1">
      <c r="F226" s="187"/>
      <c r="G226" s="1932"/>
      <c r="H226" s="1932"/>
      <c r="I226" s="1932"/>
      <c r="J226" s="1932"/>
      <c r="K226" s="1932"/>
      <c r="L226" s="1932"/>
      <c r="M226" s="1932"/>
      <c r="N226" s="1932"/>
      <c r="O226" s="1932"/>
      <c r="P226" s="1932"/>
      <c r="Q226" s="1932"/>
      <c r="R226" s="1932"/>
      <c r="S226" s="1932"/>
      <c r="T226" s="1932"/>
      <c r="U226" s="1932"/>
      <c r="V226" s="1932"/>
      <c r="W226" s="1932"/>
      <c r="X226" s="1932"/>
      <c r="Y226" s="1932"/>
      <c r="Z226" s="1932"/>
      <c r="AA226" s="1932"/>
      <c r="AB226" s="1932"/>
      <c r="AC226" s="1932"/>
      <c r="AD226" s="1932"/>
      <c r="AE226" s="1932"/>
      <c r="AF226" s="1932"/>
      <c r="AG226" s="1932"/>
      <c r="AH226" s="1932"/>
      <c r="AI226" s="1932"/>
      <c r="AJ226" s="1932"/>
      <c r="AK226" s="1932"/>
      <c r="AL226" s="1932"/>
    </row>
    <row r="227" spans="6:38" ht="15" customHeight="1">
      <c r="F227" s="187"/>
      <c r="G227" s="1932"/>
      <c r="H227" s="1932"/>
      <c r="I227" s="1932"/>
      <c r="J227" s="1932"/>
      <c r="K227" s="1932"/>
      <c r="L227" s="1932"/>
      <c r="M227" s="1932"/>
      <c r="N227" s="1932"/>
      <c r="O227" s="1932"/>
      <c r="P227" s="1932"/>
      <c r="Q227" s="1932"/>
      <c r="R227" s="1932"/>
      <c r="S227" s="1932"/>
      <c r="T227" s="1932"/>
      <c r="U227" s="1932"/>
      <c r="V227" s="1932"/>
      <c r="W227" s="1932"/>
      <c r="X227" s="1932"/>
      <c r="Y227" s="1932"/>
      <c r="Z227" s="1932"/>
      <c r="AA227" s="1932"/>
      <c r="AB227" s="1932"/>
      <c r="AC227" s="1932"/>
      <c r="AD227" s="1932"/>
      <c r="AE227" s="1932"/>
      <c r="AF227" s="1932"/>
      <c r="AG227" s="1932"/>
      <c r="AH227" s="1932"/>
      <c r="AI227" s="1932"/>
      <c r="AJ227" s="1932"/>
      <c r="AK227" s="1932"/>
      <c r="AL227" s="1932"/>
    </row>
    <row r="228" spans="6:38" ht="15" customHeight="1">
      <c r="F228" s="187"/>
      <c r="G228" s="1932"/>
      <c r="H228" s="1932"/>
      <c r="I228" s="1932"/>
      <c r="J228" s="1932"/>
      <c r="K228" s="1932"/>
      <c r="L228" s="1932"/>
      <c r="M228" s="1932"/>
      <c r="N228" s="1932"/>
      <c r="O228" s="1932"/>
      <c r="P228" s="1932"/>
      <c r="Q228" s="1932"/>
      <c r="R228" s="1932"/>
      <c r="S228" s="1932"/>
      <c r="T228" s="1932"/>
      <c r="U228" s="1932"/>
      <c r="V228" s="1932"/>
      <c r="W228" s="1932"/>
      <c r="X228" s="1932"/>
      <c r="Y228" s="1932"/>
      <c r="Z228" s="1932"/>
      <c r="AA228" s="1932"/>
      <c r="AB228" s="1932"/>
      <c r="AC228" s="1932"/>
      <c r="AD228" s="1932"/>
      <c r="AE228" s="1932"/>
      <c r="AF228" s="1932"/>
      <c r="AG228" s="1932"/>
      <c r="AH228" s="1932"/>
      <c r="AI228" s="1932"/>
      <c r="AJ228" s="1932"/>
      <c r="AK228" s="1932"/>
      <c r="AL228" s="1932"/>
    </row>
    <row r="229" spans="6:38" ht="15" customHeight="1">
      <c r="F229" s="187"/>
      <c r="G229" s="1932"/>
      <c r="H229" s="1932"/>
      <c r="I229" s="1932"/>
      <c r="J229" s="1932"/>
      <c r="K229" s="1932"/>
      <c r="L229" s="1932"/>
      <c r="M229" s="1932"/>
      <c r="N229" s="1932"/>
      <c r="O229" s="1932"/>
      <c r="P229" s="1932"/>
      <c r="Q229" s="1932"/>
      <c r="R229" s="1932"/>
      <c r="S229" s="1932"/>
      <c r="T229" s="1932"/>
      <c r="U229" s="1932"/>
      <c r="V229" s="1932"/>
      <c r="W229" s="1932"/>
      <c r="X229" s="1932"/>
      <c r="Y229" s="1932"/>
      <c r="Z229" s="1932"/>
      <c r="AA229" s="1932"/>
      <c r="AB229" s="1932"/>
      <c r="AC229" s="1932"/>
      <c r="AD229" s="1932"/>
      <c r="AE229" s="1932"/>
      <c r="AF229" s="1932"/>
      <c r="AG229" s="1932"/>
      <c r="AH229" s="1932"/>
      <c r="AI229" s="1932"/>
      <c r="AJ229" s="1932"/>
      <c r="AK229" s="1932"/>
      <c r="AL229" s="1932"/>
    </row>
    <row r="230" spans="6:38" ht="15" customHeight="1">
      <c r="F230" s="187"/>
      <c r="G230" s="1932"/>
      <c r="H230" s="1932"/>
      <c r="I230" s="1932"/>
      <c r="J230" s="1932"/>
      <c r="K230" s="1932"/>
      <c r="L230" s="1932"/>
      <c r="M230" s="1932"/>
      <c r="N230" s="1932"/>
      <c r="O230" s="1932"/>
      <c r="P230" s="1932"/>
      <c r="Q230" s="1932"/>
      <c r="R230" s="1932"/>
      <c r="S230" s="1932"/>
      <c r="T230" s="1932"/>
      <c r="U230" s="1932"/>
      <c r="V230" s="1932"/>
      <c r="W230" s="1932"/>
      <c r="X230" s="1932"/>
      <c r="Y230" s="1932"/>
      <c r="Z230" s="1932"/>
      <c r="AA230" s="1932"/>
      <c r="AB230" s="1932"/>
      <c r="AC230" s="1932"/>
      <c r="AD230" s="1932"/>
      <c r="AE230" s="1932"/>
      <c r="AF230" s="1932"/>
      <c r="AG230" s="1932"/>
      <c r="AH230" s="1932"/>
      <c r="AI230" s="1932"/>
      <c r="AJ230" s="1932"/>
      <c r="AK230" s="1932"/>
      <c r="AL230" s="1932"/>
    </row>
    <row r="231" spans="6:38" ht="15" customHeight="1">
      <c r="F231" s="187"/>
      <c r="G231" s="1932"/>
      <c r="H231" s="1932"/>
      <c r="I231" s="1932"/>
      <c r="J231" s="1932"/>
      <c r="K231" s="1932"/>
      <c r="L231" s="1932"/>
      <c r="M231" s="1932"/>
      <c r="N231" s="1932"/>
      <c r="O231" s="1932"/>
      <c r="P231" s="1932"/>
      <c r="Q231" s="1932"/>
      <c r="R231" s="1932"/>
      <c r="S231" s="1932"/>
      <c r="T231" s="1932"/>
      <c r="U231" s="1932"/>
      <c r="V231" s="1932"/>
      <c r="W231" s="1932"/>
      <c r="X231" s="1932"/>
      <c r="Y231" s="1932"/>
      <c r="Z231" s="1932"/>
      <c r="AA231" s="1932"/>
      <c r="AB231" s="1932"/>
      <c r="AC231" s="1932"/>
      <c r="AD231" s="1932"/>
      <c r="AE231" s="1932"/>
      <c r="AF231" s="1932"/>
      <c r="AG231" s="1932"/>
      <c r="AH231" s="1932"/>
      <c r="AI231" s="1932"/>
      <c r="AJ231" s="1932"/>
      <c r="AK231" s="1932"/>
      <c r="AL231" s="1932"/>
    </row>
    <row r="232" spans="6:38" ht="15" customHeight="1">
      <c r="F232" s="187"/>
      <c r="G232" s="1932"/>
      <c r="H232" s="1932"/>
      <c r="I232" s="1932"/>
      <c r="J232" s="1932"/>
      <c r="K232" s="1932"/>
      <c r="L232" s="1932"/>
      <c r="M232" s="1932"/>
      <c r="N232" s="1932"/>
      <c r="O232" s="1932"/>
      <c r="P232" s="1932"/>
      <c r="Q232" s="1932"/>
      <c r="R232" s="1932"/>
      <c r="S232" s="1932"/>
      <c r="T232" s="1932"/>
      <c r="U232" s="1932"/>
      <c r="V232" s="1932"/>
      <c r="W232" s="1932"/>
      <c r="X232" s="1932"/>
      <c r="Y232" s="1932"/>
      <c r="Z232" s="1932"/>
      <c r="AA232" s="1932"/>
      <c r="AB232" s="1932"/>
      <c r="AC232" s="1932"/>
      <c r="AD232" s="1932"/>
      <c r="AE232" s="1932"/>
      <c r="AF232" s="1932"/>
      <c r="AG232" s="1932"/>
      <c r="AH232" s="1932"/>
      <c r="AI232" s="1932"/>
      <c r="AJ232" s="1932"/>
      <c r="AK232" s="1932"/>
      <c r="AL232" s="1932"/>
    </row>
    <row r="233" spans="6:38" ht="15" customHeight="1">
      <c r="F233" s="187"/>
      <c r="G233" s="1932"/>
      <c r="H233" s="1932"/>
      <c r="I233" s="1932"/>
      <c r="J233" s="1932"/>
      <c r="K233" s="1932"/>
      <c r="L233" s="1932"/>
      <c r="M233" s="1932"/>
      <c r="N233" s="1932"/>
      <c r="O233" s="1932"/>
      <c r="P233" s="1932"/>
      <c r="Q233" s="1932"/>
      <c r="R233" s="1932"/>
      <c r="S233" s="1932"/>
      <c r="T233" s="1932"/>
      <c r="U233" s="1932"/>
      <c r="V233" s="1932"/>
      <c r="W233" s="1932"/>
      <c r="X233" s="1932"/>
      <c r="Y233" s="1932"/>
      <c r="Z233" s="1932"/>
      <c r="AA233" s="1932"/>
      <c r="AB233" s="1932"/>
      <c r="AC233" s="1932"/>
      <c r="AD233" s="1932"/>
      <c r="AE233" s="1932"/>
      <c r="AF233" s="1932"/>
      <c r="AG233" s="1932"/>
      <c r="AH233" s="1932"/>
      <c r="AI233" s="1932"/>
      <c r="AJ233" s="1932"/>
      <c r="AK233" s="1932"/>
      <c r="AL233" s="1932"/>
    </row>
    <row r="234" spans="6:38" ht="15" customHeight="1">
      <c r="F234" s="187"/>
      <c r="G234" s="1932"/>
      <c r="H234" s="1932"/>
      <c r="I234" s="1932"/>
      <c r="J234" s="1932"/>
      <c r="K234" s="1932"/>
      <c r="L234" s="1932"/>
      <c r="M234" s="1932"/>
      <c r="N234" s="1932"/>
      <c r="O234" s="1932"/>
      <c r="P234" s="1932"/>
      <c r="Q234" s="1932"/>
      <c r="R234" s="1932"/>
      <c r="S234" s="1932"/>
      <c r="T234" s="1932"/>
      <c r="U234" s="1932"/>
      <c r="V234" s="1932"/>
      <c r="W234" s="1932"/>
      <c r="X234" s="1932"/>
      <c r="Y234" s="1932"/>
      <c r="Z234" s="1932"/>
      <c r="AA234" s="1932"/>
      <c r="AB234" s="1932"/>
      <c r="AC234" s="1932"/>
      <c r="AD234" s="1932"/>
      <c r="AE234" s="1932"/>
      <c r="AF234" s="1932"/>
      <c r="AG234" s="1932"/>
      <c r="AH234" s="1932"/>
      <c r="AI234" s="1932"/>
      <c r="AJ234" s="1932"/>
      <c r="AK234" s="1932"/>
      <c r="AL234" s="1932"/>
    </row>
    <row r="235" spans="7:38" ht="15" customHeight="1">
      <c r="G235" s="1932"/>
      <c r="H235" s="1932"/>
      <c r="I235" s="1932"/>
      <c r="J235" s="1932"/>
      <c r="K235" s="1932"/>
      <c r="L235" s="1932"/>
      <c r="M235" s="1932"/>
      <c r="N235" s="1932"/>
      <c r="O235" s="1932"/>
      <c r="P235" s="1932"/>
      <c r="Q235" s="1932"/>
      <c r="R235" s="1932"/>
      <c r="S235" s="1932"/>
      <c r="T235" s="1932"/>
      <c r="U235" s="1932"/>
      <c r="V235" s="1932"/>
      <c r="W235" s="1932"/>
      <c r="X235" s="1932"/>
      <c r="Y235" s="1932"/>
      <c r="Z235" s="1932"/>
      <c r="AA235" s="1932"/>
      <c r="AB235" s="1932"/>
      <c r="AC235" s="1932"/>
      <c r="AD235" s="1932"/>
      <c r="AE235" s="1932"/>
      <c r="AF235" s="1932"/>
      <c r="AG235" s="1932"/>
      <c r="AH235" s="1932"/>
      <c r="AI235" s="1932"/>
      <c r="AJ235" s="1932"/>
      <c r="AK235" s="1932"/>
      <c r="AL235" s="1932"/>
    </row>
    <row r="236" spans="7:38" ht="15" customHeight="1">
      <c r="G236" s="1932"/>
      <c r="H236" s="1932"/>
      <c r="I236" s="1932"/>
      <c r="J236" s="1932"/>
      <c r="K236" s="1932"/>
      <c r="L236" s="1932"/>
      <c r="M236" s="1932"/>
      <c r="N236" s="1932"/>
      <c r="O236" s="1932"/>
      <c r="P236" s="1932"/>
      <c r="Q236" s="1932"/>
      <c r="R236" s="1932"/>
      <c r="S236" s="1932"/>
      <c r="T236" s="1932"/>
      <c r="U236" s="1932"/>
      <c r="V236" s="1932"/>
      <c r="W236" s="1932"/>
      <c r="X236" s="1932"/>
      <c r="Y236" s="1932"/>
      <c r="Z236" s="1932"/>
      <c r="AA236" s="1932"/>
      <c r="AB236" s="1932"/>
      <c r="AC236" s="1932"/>
      <c r="AD236" s="1932"/>
      <c r="AE236" s="1932"/>
      <c r="AF236" s="1932"/>
      <c r="AG236" s="1932"/>
      <c r="AH236" s="1932"/>
      <c r="AI236" s="1932"/>
      <c r="AJ236" s="1932"/>
      <c r="AK236" s="1932"/>
      <c r="AL236" s="1932"/>
    </row>
    <row r="237" spans="7:38" ht="15" customHeight="1">
      <c r="G237" s="1932"/>
      <c r="H237" s="1932"/>
      <c r="I237" s="1932"/>
      <c r="J237" s="1932"/>
      <c r="K237" s="1932"/>
      <c r="L237" s="1932"/>
      <c r="M237" s="1932"/>
      <c r="N237" s="1932"/>
      <c r="O237" s="1932"/>
      <c r="P237" s="1932"/>
      <c r="Q237" s="1932"/>
      <c r="R237" s="1932"/>
      <c r="S237" s="1932"/>
      <c r="T237" s="1932"/>
      <c r="U237" s="1932"/>
      <c r="V237" s="1932"/>
      <c r="W237" s="1932"/>
      <c r="X237" s="1932"/>
      <c r="Y237" s="1932"/>
      <c r="Z237" s="1932"/>
      <c r="AA237" s="1932"/>
      <c r="AB237" s="1932"/>
      <c r="AC237" s="1932"/>
      <c r="AD237" s="1932"/>
      <c r="AE237" s="1932"/>
      <c r="AF237" s="1932"/>
      <c r="AG237" s="1932"/>
      <c r="AH237" s="1932"/>
      <c r="AI237" s="1932"/>
      <c r="AJ237" s="1932"/>
      <c r="AK237" s="1932"/>
      <c r="AL237" s="1932"/>
    </row>
  </sheetData>
  <sheetProtection/>
  <mergeCells count="542">
    <mergeCell ref="U216:W216"/>
    <mergeCell ref="Z217:AA217"/>
    <mergeCell ref="F174:K174"/>
    <mergeCell ref="S123:V123"/>
    <mergeCell ref="S163:X163"/>
    <mergeCell ref="C6:D6"/>
    <mergeCell ref="AA9:AB9"/>
    <mergeCell ref="F210:T210"/>
    <mergeCell ref="S129:V129"/>
    <mergeCell ref="W129:X129"/>
    <mergeCell ref="AG175:AJ175"/>
    <mergeCell ref="S162:X162"/>
    <mergeCell ref="S173:X173"/>
    <mergeCell ref="F175:R175"/>
    <mergeCell ref="U210:W210"/>
    <mergeCell ref="H166:K172"/>
    <mergeCell ref="AB166:AF166"/>
    <mergeCell ref="AB169:AF169"/>
    <mergeCell ref="S167:X167"/>
    <mergeCell ref="AB174:AF174"/>
    <mergeCell ref="AD219:AK219"/>
    <mergeCell ref="U218:W218"/>
    <mergeCell ref="AB175:AF175"/>
    <mergeCell ref="F219:T219"/>
    <mergeCell ref="U219:W219"/>
    <mergeCell ref="Z219:AA219"/>
    <mergeCell ref="F217:T217"/>
    <mergeCell ref="AD216:AK216"/>
    <mergeCell ref="Z210:AA210"/>
    <mergeCell ref="AD210:AK210"/>
    <mergeCell ref="AG173:AJ173"/>
    <mergeCell ref="F134:R134"/>
    <mergeCell ref="AG174:AJ174"/>
    <mergeCell ref="N169:R169"/>
    <mergeCell ref="S168:X168"/>
    <mergeCell ref="AB168:AF168"/>
    <mergeCell ref="AB170:AF170"/>
    <mergeCell ref="AB164:AF164"/>
    <mergeCell ref="AG166:AJ166"/>
    <mergeCell ref="AB165:AF165"/>
    <mergeCell ref="Z218:AA218"/>
    <mergeCell ref="AD217:AK217"/>
    <mergeCell ref="AB173:AF173"/>
    <mergeCell ref="AG167:AJ167"/>
    <mergeCell ref="AG169:AJ169"/>
    <mergeCell ref="G177:AL180"/>
    <mergeCell ref="S175:X175"/>
    <mergeCell ref="F162:G173"/>
    <mergeCell ref="AG165:AJ165"/>
    <mergeCell ref="S174:X174"/>
    <mergeCell ref="AB163:AF163"/>
    <mergeCell ref="AG163:AJ163"/>
    <mergeCell ref="AG172:AJ172"/>
    <mergeCell ref="AG168:AJ168"/>
    <mergeCell ref="AB167:AF167"/>
    <mergeCell ref="AB172:AF172"/>
    <mergeCell ref="AG164:AJ164"/>
    <mergeCell ref="AG171:AJ171"/>
    <mergeCell ref="AE134:AH134"/>
    <mergeCell ref="AA147:AK147"/>
    <mergeCell ref="AA148:AK148"/>
    <mergeCell ref="F146:G148"/>
    <mergeCell ref="K159:Q159"/>
    <mergeCell ref="T159:Z159"/>
    <mergeCell ref="O147:Z147"/>
    <mergeCell ref="M133:Q133"/>
    <mergeCell ref="S170:X170"/>
    <mergeCell ref="S165:X165"/>
    <mergeCell ref="O146:Z146"/>
    <mergeCell ref="S134:AD134"/>
    <mergeCell ref="AA146:AK146"/>
    <mergeCell ref="AB160:AK160"/>
    <mergeCell ref="F160:R161"/>
    <mergeCell ref="AG162:AJ162"/>
    <mergeCell ref="O149:Z149"/>
    <mergeCell ref="S131:V131"/>
    <mergeCell ref="S172:X172"/>
    <mergeCell ref="H162:K165"/>
    <mergeCell ref="N170:R170"/>
    <mergeCell ref="N171:R171"/>
    <mergeCell ref="S171:X171"/>
    <mergeCell ref="S164:X164"/>
    <mergeCell ref="S166:X166"/>
    <mergeCell ref="S169:X169"/>
    <mergeCell ref="L168:M171"/>
    <mergeCell ref="AE131:AH131"/>
    <mergeCell ref="Y131:AB131"/>
    <mergeCell ref="Y130:AB130"/>
    <mergeCell ref="AE132:AH132"/>
    <mergeCell ref="AB162:AF162"/>
    <mergeCell ref="S160:AA160"/>
    <mergeCell ref="W132:X132"/>
    <mergeCell ref="S133:V133"/>
    <mergeCell ref="AA145:AK145"/>
    <mergeCell ref="AA149:AK149"/>
    <mergeCell ref="W133:X133"/>
    <mergeCell ref="AC127:AD127"/>
    <mergeCell ref="AE127:AH127"/>
    <mergeCell ref="AC130:AD130"/>
    <mergeCell ref="AE129:AH129"/>
    <mergeCell ref="AE133:AH133"/>
    <mergeCell ref="AC132:AD132"/>
    <mergeCell ref="AC133:AD133"/>
    <mergeCell ref="AE130:AH130"/>
    <mergeCell ref="AE128:AH128"/>
    <mergeCell ref="Y127:AB127"/>
    <mergeCell ref="Y132:AB132"/>
    <mergeCell ref="Y133:AB133"/>
    <mergeCell ref="S124:V124"/>
    <mergeCell ref="AC126:AD126"/>
    <mergeCell ref="N128:R128"/>
    <mergeCell ref="AC128:AD128"/>
    <mergeCell ref="W128:X128"/>
    <mergeCell ref="W126:X126"/>
    <mergeCell ref="Y126:AB126"/>
    <mergeCell ref="Y124:AB124"/>
    <mergeCell ref="V89:AK89"/>
    <mergeCell ref="O88:U88"/>
    <mergeCell ref="T118:Z118"/>
    <mergeCell ref="O90:U90"/>
    <mergeCell ref="V90:AK90"/>
    <mergeCell ref="G92:AL93"/>
    <mergeCell ref="F88:N88"/>
    <mergeCell ref="V88:AK88"/>
    <mergeCell ref="O63:Q63"/>
    <mergeCell ref="AA61:AC61"/>
    <mergeCell ref="AG61:AI61"/>
    <mergeCell ref="AA63:AC63"/>
    <mergeCell ref="AG62:AI62"/>
    <mergeCell ref="F82:N82"/>
    <mergeCell ref="O82:U82"/>
    <mergeCell ref="X82:AA82"/>
    <mergeCell ref="AD82:AK82"/>
    <mergeCell ref="G84:AL84"/>
    <mergeCell ref="F87:N87"/>
    <mergeCell ref="O62:Q62"/>
    <mergeCell ref="U63:W63"/>
    <mergeCell ref="U62:W62"/>
    <mergeCell ref="F80:N80"/>
    <mergeCell ref="O80:U80"/>
    <mergeCell ref="G65:AL74"/>
    <mergeCell ref="F63:M63"/>
    <mergeCell ref="F34:G38"/>
    <mergeCell ref="F79:N79"/>
    <mergeCell ref="H29:M29"/>
    <mergeCell ref="X81:AA81"/>
    <mergeCell ref="AD81:AK81"/>
    <mergeCell ref="F61:M61"/>
    <mergeCell ref="F62:M62"/>
    <mergeCell ref="U61:W61"/>
    <mergeCell ref="O79:U79"/>
    <mergeCell ref="AG63:AI63"/>
    <mergeCell ref="H26:M26"/>
    <mergeCell ref="F81:N81"/>
    <mergeCell ref="Z35:AK35"/>
    <mergeCell ref="H36:M36"/>
    <mergeCell ref="N36:Y36"/>
    <mergeCell ref="Z36:AK36"/>
    <mergeCell ref="Z37:AK37"/>
    <mergeCell ref="H38:M38"/>
    <mergeCell ref="N38:Y38"/>
    <mergeCell ref="Z38:AK38"/>
    <mergeCell ref="E6:F6"/>
    <mergeCell ref="H6:I6"/>
    <mergeCell ref="K6:L6"/>
    <mergeCell ref="AC9:AD9"/>
    <mergeCell ref="AF9:AG9"/>
    <mergeCell ref="F26:G33"/>
    <mergeCell ref="Z26:AK26"/>
    <mergeCell ref="H27:M27"/>
    <mergeCell ref="N27:Y27"/>
    <mergeCell ref="Z27:AK27"/>
    <mergeCell ref="H32:M32"/>
    <mergeCell ref="F57:M57"/>
    <mergeCell ref="O57:Q57"/>
    <mergeCell ref="U57:W57"/>
    <mergeCell ref="AA57:AC57"/>
    <mergeCell ref="H34:M34"/>
    <mergeCell ref="N34:Y34"/>
    <mergeCell ref="Z34:AK34"/>
    <mergeCell ref="H35:M35"/>
    <mergeCell ref="N35:Y35"/>
    <mergeCell ref="AI9:AJ9"/>
    <mergeCell ref="X20:AM20"/>
    <mergeCell ref="AF54:AK55"/>
    <mergeCell ref="X22:AJ22"/>
    <mergeCell ref="N30:Y30"/>
    <mergeCell ref="Z30:AK30"/>
    <mergeCell ref="N31:Y31"/>
    <mergeCell ref="Z33:AK33"/>
    <mergeCell ref="N26:Y26"/>
    <mergeCell ref="Z25:AK25"/>
    <mergeCell ref="X80:AA80"/>
    <mergeCell ref="AD80:AK80"/>
    <mergeCell ref="F59:M59"/>
    <mergeCell ref="F56:M56"/>
    <mergeCell ref="O56:Q56"/>
    <mergeCell ref="U56:W56"/>
    <mergeCell ref="AA62:AC62"/>
    <mergeCell ref="AG57:AI57"/>
    <mergeCell ref="AA56:AC56"/>
    <mergeCell ref="V79:AK79"/>
    <mergeCell ref="O61:Q61"/>
    <mergeCell ref="O58:Q58"/>
    <mergeCell ref="U58:W58"/>
    <mergeCell ref="F60:M60"/>
    <mergeCell ref="U24:AA24"/>
    <mergeCell ref="H37:M37"/>
    <mergeCell ref="N37:Y37"/>
    <mergeCell ref="N32:Y32"/>
    <mergeCell ref="Z32:AK32"/>
    <mergeCell ref="G40:AL43"/>
    <mergeCell ref="R20:V20"/>
    <mergeCell ref="R22:V22"/>
    <mergeCell ref="F25:M25"/>
    <mergeCell ref="O60:Q60"/>
    <mergeCell ref="U60:W60"/>
    <mergeCell ref="AG58:AI58"/>
    <mergeCell ref="AA58:AC58"/>
    <mergeCell ref="AG60:AI60"/>
    <mergeCell ref="O59:Q59"/>
    <mergeCell ref="F58:M58"/>
    <mergeCell ref="N55:S55"/>
    <mergeCell ref="T55:Y55"/>
    <mergeCell ref="N25:Y25"/>
    <mergeCell ref="X18:AM18"/>
    <mergeCell ref="Y17:AB17"/>
    <mergeCell ref="H30:M30"/>
    <mergeCell ref="H31:M31"/>
    <mergeCell ref="Z31:AK31"/>
    <mergeCell ref="N29:Y29"/>
    <mergeCell ref="Z29:AK29"/>
    <mergeCell ref="AE122:AH122"/>
    <mergeCell ref="AC124:AD124"/>
    <mergeCell ref="AC24:AI24"/>
    <mergeCell ref="H33:M33"/>
    <mergeCell ref="N33:Y33"/>
    <mergeCell ref="K51:M51"/>
    <mergeCell ref="W51:Y51"/>
    <mergeCell ref="F54:M55"/>
    <mergeCell ref="N54:AE54"/>
    <mergeCell ref="F119:R120"/>
    <mergeCell ref="H121:K124"/>
    <mergeCell ref="O109:S109"/>
    <mergeCell ref="N129:R129"/>
    <mergeCell ref="S128:V128"/>
    <mergeCell ref="S132:V132"/>
    <mergeCell ref="S119:AD120"/>
    <mergeCell ref="W122:X122"/>
    <mergeCell ref="S126:V126"/>
    <mergeCell ref="Y128:AB128"/>
    <mergeCell ref="AC125:AD125"/>
    <mergeCell ref="T47:W47"/>
    <mergeCell ref="O87:U87"/>
    <mergeCell ref="V87:AK87"/>
    <mergeCell ref="AG56:AI56"/>
    <mergeCell ref="U59:W59"/>
    <mergeCell ref="AA59:AC59"/>
    <mergeCell ref="Z55:AE55"/>
    <mergeCell ref="O81:U81"/>
    <mergeCell ref="AA60:AC60"/>
    <mergeCell ref="AG59:AI59"/>
    <mergeCell ref="F106:N106"/>
    <mergeCell ref="O106:S106"/>
    <mergeCell ref="W106:AD106"/>
    <mergeCell ref="F103:N104"/>
    <mergeCell ref="O103:U103"/>
    <mergeCell ref="O104:U104"/>
    <mergeCell ref="AE105:AH105"/>
    <mergeCell ref="F105:N105"/>
    <mergeCell ref="V103:AK104"/>
    <mergeCell ref="W121:X121"/>
    <mergeCell ref="S122:V122"/>
    <mergeCell ref="W125:X125"/>
    <mergeCell ref="Y125:AB125"/>
    <mergeCell ref="AE106:AH106"/>
    <mergeCell ref="AE119:AK119"/>
    <mergeCell ref="AE120:AK120"/>
    <mergeCell ref="AD218:AK218"/>
    <mergeCell ref="F216:T216"/>
    <mergeCell ref="Z216:AA216"/>
    <mergeCell ref="AE121:AH121"/>
    <mergeCell ref="AE124:AH124"/>
    <mergeCell ref="AE126:AH126"/>
    <mergeCell ref="L127:M130"/>
    <mergeCell ref="N127:R127"/>
    <mergeCell ref="S127:V127"/>
    <mergeCell ref="W127:X127"/>
    <mergeCell ref="Y129:AB129"/>
    <mergeCell ref="F206:T206"/>
    <mergeCell ref="U206:AC206"/>
    <mergeCell ref="AD206:AK206"/>
    <mergeCell ref="F207:T207"/>
    <mergeCell ref="U207:W207"/>
    <mergeCell ref="N130:R130"/>
    <mergeCell ref="S130:V130"/>
    <mergeCell ref="AC129:AD129"/>
    <mergeCell ref="F121:G132"/>
    <mergeCell ref="Z212:AA212"/>
    <mergeCell ref="AD214:AK214"/>
    <mergeCell ref="F215:T215"/>
    <mergeCell ref="U215:W215"/>
    <mergeCell ref="Z215:AA215"/>
    <mergeCell ref="AD215:AK215"/>
    <mergeCell ref="U214:W214"/>
    <mergeCell ref="Z214:AA214"/>
    <mergeCell ref="F89:N89"/>
    <mergeCell ref="O89:U89"/>
    <mergeCell ref="G151:AL153"/>
    <mergeCell ref="AE107:AH107"/>
    <mergeCell ref="Z207:AA207"/>
    <mergeCell ref="W130:X130"/>
    <mergeCell ref="H125:K131"/>
    <mergeCell ref="S125:V125"/>
    <mergeCell ref="S121:V121"/>
    <mergeCell ref="AE125:AH125"/>
    <mergeCell ref="C12:G12"/>
    <mergeCell ref="M174:Q174"/>
    <mergeCell ref="AB161:AK161"/>
    <mergeCell ref="AG170:AJ170"/>
    <mergeCell ref="N168:R168"/>
    <mergeCell ref="AB171:AF171"/>
    <mergeCell ref="S161:AA161"/>
    <mergeCell ref="H12:L12"/>
    <mergeCell ref="D14:J14"/>
    <mergeCell ref="F90:N90"/>
    <mergeCell ref="AC122:AD122"/>
    <mergeCell ref="L7:O7"/>
    <mergeCell ref="Y122:AB122"/>
    <mergeCell ref="O105:S105"/>
    <mergeCell ref="W105:AD105"/>
    <mergeCell ref="W107:AD107"/>
    <mergeCell ref="AC121:AD121"/>
    <mergeCell ref="Y121:AB121"/>
    <mergeCell ref="F109:N109"/>
    <mergeCell ref="O108:S108"/>
    <mergeCell ref="F107:N107"/>
    <mergeCell ref="O107:S107"/>
    <mergeCell ref="K118:Q118"/>
    <mergeCell ref="O148:Z148"/>
    <mergeCell ref="F145:N145"/>
    <mergeCell ref="W123:X123"/>
    <mergeCell ref="F108:N108"/>
    <mergeCell ref="G111:AL114"/>
    <mergeCell ref="AC131:AD131"/>
    <mergeCell ref="W124:X124"/>
    <mergeCell ref="AD208:AK208"/>
    <mergeCell ref="AD207:AK207"/>
    <mergeCell ref="AA186:AL186"/>
    <mergeCell ref="W131:X131"/>
    <mergeCell ref="G136:AL142"/>
    <mergeCell ref="G186:M186"/>
    <mergeCell ref="N186:O186"/>
    <mergeCell ref="R186:S186"/>
    <mergeCell ref="V186:X186"/>
    <mergeCell ref="G184:M184"/>
    <mergeCell ref="J218:S218"/>
    <mergeCell ref="U213:W213"/>
    <mergeCell ref="U212:W212"/>
    <mergeCell ref="U217:W217"/>
    <mergeCell ref="F208:T208"/>
    <mergeCell ref="U208:W208"/>
    <mergeCell ref="F209:T209"/>
    <mergeCell ref="U209:W209"/>
    <mergeCell ref="F213:T213"/>
    <mergeCell ref="F214:T214"/>
    <mergeCell ref="AP216:AV216"/>
    <mergeCell ref="AW216:AY216"/>
    <mergeCell ref="G202:AL203"/>
    <mergeCell ref="F212:T212"/>
    <mergeCell ref="AD213:AK213"/>
    <mergeCell ref="AD212:AK212"/>
    <mergeCell ref="Z213:AA213"/>
    <mergeCell ref="Z208:AA208"/>
    <mergeCell ref="Z209:AA209"/>
    <mergeCell ref="AD209:AK209"/>
    <mergeCell ref="AW107:AY107"/>
    <mergeCell ref="AW108:AY108"/>
    <mergeCell ref="AW109:AY109"/>
    <mergeCell ref="AW212:AY212"/>
    <mergeCell ref="AP217:AV217"/>
    <mergeCell ref="AW217:AY217"/>
    <mergeCell ref="AP214:AV214"/>
    <mergeCell ref="AW214:AY214"/>
    <mergeCell ref="AP215:AV215"/>
    <mergeCell ref="AW215:AY215"/>
    <mergeCell ref="AP213:AV213"/>
    <mergeCell ref="AW213:AY213"/>
    <mergeCell ref="AP105:AV105"/>
    <mergeCell ref="AP106:AV106"/>
    <mergeCell ref="AP107:AV107"/>
    <mergeCell ref="AP108:AV108"/>
    <mergeCell ref="AP109:AV109"/>
    <mergeCell ref="AP212:AV212"/>
    <mergeCell ref="AW105:AY105"/>
    <mergeCell ref="AW106:AY106"/>
    <mergeCell ref="AW184:BD184"/>
    <mergeCell ref="AP186:AV186"/>
    <mergeCell ref="AW186:AX186"/>
    <mergeCell ref="BA186:BB186"/>
    <mergeCell ref="R185:S185"/>
    <mergeCell ref="V185:X185"/>
    <mergeCell ref="AA185:AL185"/>
    <mergeCell ref="N184:U184"/>
    <mergeCell ref="V184:Z184"/>
    <mergeCell ref="AA184:AL184"/>
    <mergeCell ref="BE189:BG189"/>
    <mergeCell ref="BJ189:BU189"/>
    <mergeCell ref="BE184:BI184"/>
    <mergeCell ref="BJ184:BU184"/>
    <mergeCell ref="AP185:AV185"/>
    <mergeCell ref="AW185:AX185"/>
    <mergeCell ref="BA185:BB185"/>
    <mergeCell ref="BE185:BG185"/>
    <mergeCell ref="BJ185:BU185"/>
    <mergeCell ref="AP184:AV184"/>
    <mergeCell ref="AP191:AV191"/>
    <mergeCell ref="AW191:AX191"/>
    <mergeCell ref="BA191:BB191"/>
    <mergeCell ref="BE191:BG191"/>
    <mergeCell ref="BJ191:BU191"/>
    <mergeCell ref="BE186:BG186"/>
    <mergeCell ref="BJ186:BU186"/>
    <mergeCell ref="AP189:AV189"/>
    <mergeCell ref="AW189:AX189"/>
    <mergeCell ref="BA189:BB189"/>
    <mergeCell ref="AP194:AV194"/>
    <mergeCell ref="AW194:AX194"/>
    <mergeCell ref="BA194:BB194"/>
    <mergeCell ref="BE194:BG194"/>
    <mergeCell ref="BJ194:BU194"/>
    <mergeCell ref="AP190:AV190"/>
    <mergeCell ref="AW190:AX190"/>
    <mergeCell ref="BA190:BB190"/>
    <mergeCell ref="BE190:BG190"/>
    <mergeCell ref="BJ190:BU190"/>
    <mergeCell ref="AP196:AV196"/>
    <mergeCell ref="AW196:AX196"/>
    <mergeCell ref="BA196:BB196"/>
    <mergeCell ref="BE196:BG196"/>
    <mergeCell ref="BJ196:BU196"/>
    <mergeCell ref="AP192:AV192"/>
    <mergeCell ref="AW192:AX192"/>
    <mergeCell ref="BA192:BB192"/>
    <mergeCell ref="BE192:BG192"/>
    <mergeCell ref="BJ192:BU192"/>
    <mergeCell ref="BJ198:BU198"/>
    <mergeCell ref="AP199:AV199"/>
    <mergeCell ref="AW199:AX199"/>
    <mergeCell ref="BA199:BB199"/>
    <mergeCell ref="BE199:BG199"/>
    <mergeCell ref="AP195:AV195"/>
    <mergeCell ref="AW195:AX195"/>
    <mergeCell ref="BA195:BB195"/>
    <mergeCell ref="BE195:BG195"/>
    <mergeCell ref="BJ195:BU195"/>
    <mergeCell ref="G185:M185"/>
    <mergeCell ref="N185:O185"/>
    <mergeCell ref="R189:S189"/>
    <mergeCell ref="V189:X189"/>
    <mergeCell ref="AP200:AV200"/>
    <mergeCell ref="R195:S195"/>
    <mergeCell ref="V195:X195"/>
    <mergeCell ref="AA189:AL189"/>
    <mergeCell ref="G190:M190"/>
    <mergeCell ref="N190:O190"/>
    <mergeCell ref="AW200:AX200"/>
    <mergeCell ref="BA200:BB200"/>
    <mergeCell ref="BE200:BG200"/>
    <mergeCell ref="AP198:AV198"/>
    <mergeCell ref="AW198:AX198"/>
    <mergeCell ref="BA198:BB198"/>
    <mergeCell ref="BE198:BG198"/>
    <mergeCell ref="R190:S190"/>
    <mergeCell ref="V190:X190"/>
    <mergeCell ref="AA190:AL190"/>
    <mergeCell ref="G189:M189"/>
    <mergeCell ref="N189:O189"/>
    <mergeCell ref="AA191:AL191"/>
    <mergeCell ref="G192:M192"/>
    <mergeCell ref="N192:O192"/>
    <mergeCell ref="R192:S192"/>
    <mergeCell ref="V192:X192"/>
    <mergeCell ref="AA192:AL192"/>
    <mergeCell ref="G191:M191"/>
    <mergeCell ref="N191:O191"/>
    <mergeCell ref="R191:S191"/>
    <mergeCell ref="V191:X191"/>
    <mergeCell ref="AA196:AL196"/>
    <mergeCell ref="G195:M195"/>
    <mergeCell ref="G194:M194"/>
    <mergeCell ref="N194:O194"/>
    <mergeCell ref="R194:S194"/>
    <mergeCell ref="V194:X194"/>
    <mergeCell ref="AA194:AL194"/>
    <mergeCell ref="AA195:AL195"/>
    <mergeCell ref="N198:O198"/>
    <mergeCell ref="R198:S198"/>
    <mergeCell ref="V198:X198"/>
    <mergeCell ref="N196:O196"/>
    <mergeCell ref="R196:S196"/>
    <mergeCell ref="V196:X196"/>
    <mergeCell ref="N199:O199"/>
    <mergeCell ref="R199:S199"/>
    <mergeCell ref="V199:X199"/>
    <mergeCell ref="N195:O195"/>
    <mergeCell ref="G196:M196"/>
    <mergeCell ref="G200:M200"/>
    <mergeCell ref="N200:O200"/>
    <mergeCell ref="R200:S200"/>
    <mergeCell ref="V200:X200"/>
    <mergeCell ref="G198:M198"/>
    <mergeCell ref="R188:S188"/>
    <mergeCell ref="V187:X187"/>
    <mergeCell ref="V188:X188"/>
    <mergeCell ref="H28:M28"/>
    <mergeCell ref="N28:Y28"/>
    <mergeCell ref="Z28:AK28"/>
    <mergeCell ref="M132:Q132"/>
    <mergeCell ref="M173:Q173"/>
    <mergeCell ref="G187:M187"/>
    <mergeCell ref="AC123:AD123"/>
    <mergeCell ref="F185:F188"/>
    <mergeCell ref="G193:M193"/>
    <mergeCell ref="N193:O193"/>
    <mergeCell ref="R193:S193"/>
    <mergeCell ref="V193:X193"/>
    <mergeCell ref="AA193:AL193"/>
    <mergeCell ref="G188:M188"/>
    <mergeCell ref="N187:O187"/>
    <mergeCell ref="N188:O188"/>
    <mergeCell ref="R187:S187"/>
    <mergeCell ref="G197:M197"/>
    <mergeCell ref="AA197:AL197"/>
    <mergeCell ref="F211:T211"/>
    <mergeCell ref="U211:W211"/>
    <mergeCell ref="Z211:AA211"/>
    <mergeCell ref="G221:AL237"/>
    <mergeCell ref="AA199:AL199"/>
    <mergeCell ref="AA198:AL198"/>
    <mergeCell ref="F189:F199"/>
    <mergeCell ref="G199:M199"/>
  </mergeCells>
  <dataValidations count="6">
    <dataValidation type="list" allowBlank="1" showInputMessage="1" showErrorMessage="1" sqref="O80:O82 O88:U90 AE107">
      <formula1>"有り,無し"</formula1>
    </dataValidation>
    <dataValidation type="list" allowBlank="1" showInputMessage="1" showErrorMessage="1" sqref="L7:M7">
      <formula1>"１年次,２年次,３年次,４年次,５年次"</formula1>
    </dataValidation>
    <dataValidation type="list" allowBlank="1" showInputMessage="1" sqref="AE106">
      <formula1>"林業"</formula1>
    </dataValidation>
    <dataValidation type="list" allowBlank="1" sqref="O146:AK149 F80:N82 F88:N90 X80:AA82 AD80:AK82 N26:N38 O29:Y38 O26:Y27 Z26:Z38 AA26:AK27 AA29:AK38">
      <formula1>"―"</formula1>
    </dataValidation>
    <dataValidation type="list" allowBlank="1" showInputMessage="1" sqref="V88:V90">
      <formula1>"―,（別添「就業規則」のとおり）,（別添「雇用契約書」のとおり）,"</formula1>
    </dataValidation>
    <dataValidation type="list" allowBlank="1" showInputMessage="1" showErrorMessage="1" sqref="D14:J14">
      <formula1>"農林水産部長,盛岡広域振興局長,県南広域振興局長,沿岸広域振興局長,県北広域振興局長"</formula1>
    </dataValidation>
  </dataValidations>
  <printOptions horizontalCentered="1"/>
  <pageMargins left="0.5905511811023623" right="0.3937007874015748" top="0.5905511811023623" bottom="0.5905511811023623" header="0.31496062992125984" footer="0.31496062992125984"/>
  <pageSetup horizontalDpi="600" verticalDpi="600" orientation="portrait" paperSize="9" scale="97" r:id="rId3"/>
  <headerFooter alignWithMargins="0">
    <oddFooter>&amp;C&amp;P</oddFooter>
  </headerFooter>
  <rowBreaks count="4" manualBreakCount="4">
    <brk id="44" max="38" man="1"/>
    <brk id="98" max="38" man="1"/>
    <brk id="153" max="38" man="1"/>
    <brk id="203" max="38" man="1"/>
  </rowBreaks>
  <ignoredErrors>
    <ignoredError sqref="AB16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森林整備課</dc:creator>
  <cp:keywords/>
  <dc:description/>
  <cp:lastModifiedBy>大室諒太</cp:lastModifiedBy>
  <cp:lastPrinted>2024-04-09T05:32:14Z</cp:lastPrinted>
  <dcterms:created xsi:type="dcterms:W3CDTF">2010-11-09T02:50:20Z</dcterms:created>
  <dcterms:modified xsi:type="dcterms:W3CDTF">2024-04-09T08:00:13Z</dcterms:modified>
  <cp:category/>
  <cp:version/>
  <cp:contentType/>
  <cp:contentStatus/>
</cp:coreProperties>
</file>