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3.137\経営総務室サーバ\04 経営企画担当\15令和６年度\310_地域貢献\02 クリーンエネルギー導入支援事業\04 申請\"/>
    </mc:Choice>
  </mc:AlternateContent>
  <bookViews>
    <workbookView xWindow="0" yWindow="0" windowWidth="28800" windowHeight="11976"/>
  </bookViews>
  <sheets>
    <sheet name="導入効果評価シート " sheetId="26" r:id="rId1"/>
    <sheet name="別紙１　削減電力量計算シート" sheetId="17" r:id="rId2"/>
    <sheet name="参考１　削減電力量評価点の算出について" sheetId="28" r:id="rId3"/>
    <sheet name="参考２　過去５年間の利用年数" sheetId="27" r:id="rId4"/>
  </sheets>
  <definedNames>
    <definedName name="_xlnm._FilterDatabase" localSheetId="1" hidden="1">'別紙１　削減電力量計算シート'!$B$13:$I$28</definedName>
    <definedName name="_xlnm.Print_Area" localSheetId="2">'参考１　削減電力量評価点の算出について'!$A$1:$K$99</definedName>
    <definedName name="_xlnm.Print_Area" localSheetId="3">'参考２　過去５年間の利用年数'!$A$1:$I$38</definedName>
    <definedName name="_xlnm.Print_Area" localSheetId="0">'導入効果評価シート '!$A$1:$X$13</definedName>
    <definedName name="_xlnm.Print_Area" localSheetId="1">'別紙１　削減電力量計算シート'!$A$1:$J$43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26" l="1"/>
  <c r="H6" i="26" l="1"/>
  <c r="R5" i="26"/>
  <c r="G7" i="17" l="1"/>
  <c r="W9" i="26"/>
  <c r="I9" i="26"/>
  <c r="W8" i="26"/>
  <c r="T8" i="26"/>
  <c r="W7" i="26"/>
  <c r="T7" i="26"/>
  <c r="C39" i="27" l="1"/>
  <c r="D39" i="27"/>
  <c r="E39" i="27"/>
  <c r="F39" i="27"/>
  <c r="G39" i="27"/>
  <c r="H38" i="27"/>
  <c r="H37" i="27" l="1"/>
  <c r="H35" i="27"/>
  <c r="H33" i="27"/>
  <c r="H31" i="27"/>
  <c r="H29" i="27"/>
  <c r="H27" i="27"/>
  <c r="H25" i="27"/>
  <c r="H23" i="27"/>
  <c r="H21" i="27"/>
  <c r="H19" i="27"/>
  <c r="H17" i="27"/>
  <c r="H15" i="27"/>
  <c r="H13" i="27"/>
  <c r="H12" i="27"/>
  <c r="H11" i="27"/>
  <c r="H9" i="27"/>
  <c r="H28" i="27"/>
  <c r="H30" i="27"/>
  <c r="H32" i="27"/>
  <c r="H34" i="27"/>
  <c r="H36" i="27"/>
  <c r="H7" i="27"/>
  <c r="H8" i="27"/>
  <c r="H10" i="27"/>
  <c r="H14" i="27"/>
  <c r="H16" i="27"/>
  <c r="H18" i="27"/>
  <c r="H20" i="27"/>
  <c r="H22" i="27"/>
  <c r="H24" i="27"/>
  <c r="H26" i="27"/>
  <c r="H6" i="27"/>
  <c r="H33" i="17" l="1"/>
  <c r="H34" i="17"/>
  <c r="H35" i="17"/>
  <c r="H36" i="17"/>
  <c r="H37" i="17"/>
  <c r="H38" i="17"/>
  <c r="H39" i="17"/>
  <c r="H40" i="17"/>
  <c r="H41" i="17"/>
  <c r="H32" i="17"/>
  <c r="H17" i="17"/>
  <c r="H18" i="17"/>
  <c r="H19" i="17"/>
  <c r="H20" i="17"/>
  <c r="H21" i="17"/>
  <c r="H22" i="17"/>
  <c r="H23" i="17"/>
  <c r="H24" i="17"/>
  <c r="H25" i="17"/>
  <c r="H16" i="17"/>
  <c r="I11" i="17" l="1"/>
  <c r="I7" i="1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41" i="17" l="1"/>
  <c r="I40" i="17"/>
  <c r="I39" i="17"/>
  <c r="I38" i="17"/>
  <c r="I37" i="17"/>
  <c r="I36" i="17"/>
  <c r="I35" i="17"/>
  <c r="I34" i="17"/>
  <c r="I33" i="17"/>
  <c r="I32" i="17"/>
  <c r="I25" i="17"/>
  <c r="I24" i="17"/>
  <c r="I23" i="17"/>
  <c r="I22" i="17"/>
  <c r="I21" i="17"/>
  <c r="I20" i="17"/>
  <c r="I19" i="17"/>
  <c r="I18" i="17"/>
  <c r="I17" i="17"/>
  <c r="I16" i="17"/>
  <c r="I42" i="17" l="1"/>
  <c r="I26" i="17"/>
  <c r="G3" i="17" l="1"/>
  <c r="W10" i="26" l="1"/>
</calcChain>
</file>

<file path=xl/sharedStrings.xml><?xml version="1.0" encoding="utf-8"?>
<sst xmlns="http://schemas.openxmlformats.org/spreadsheetml/2006/main" count="441" uniqueCount="194">
  <si>
    <t>場所</t>
    <rPh sb="0" eb="2">
      <t>バショ</t>
    </rPh>
    <phoneticPr fontId="2"/>
  </si>
  <si>
    <t>型式</t>
    <rPh sb="0" eb="2">
      <t>カタシキ</t>
    </rPh>
    <phoneticPr fontId="2"/>
  </si>
  <si>
    <t>種別</t>
    <rPh sb="0" eb="2">
      <t>シュベツ</t>
    </rPh>
    <phoneticPr fontId="2"/>
  </si>
  <si>
    <t>台数
（台）</t>
    <rPh sb="0" eb="2">
      <t>ダイスウ</t>
    </rPh>
    <rPh sb="4" eb="5">
      <t>ダイ</t>
    </rPh>
    <phoneticPr fontId="2"/>
  </si>
  <si>
    <t>灯数
（灯/台）</t>
    <rPh sb="0" eb="2">
      <t>トウスウ</t>
    </rPh>
    <rPh sb="4" eb="5">
      <t>ヒ</t>
    </rPh>
    <rPh sb="6" eb="7">
      <t>ダイ</t>
    </rPh>
    <phoneticPr fontId="2"/>
  </si>
  <si>
    <t>消費電力
（Ｗ/灯）</t>
    <rPh sb="0" eb="2">
      <t>ショウヒ</t>
    </rPh>
    <rPh sb="2" eb="4">
      <t>デンリョク</t>
    </rPh>
    <rPh sb="8" eb="9">
      <t>ヒ</t>
    </rPh>
    <phoneticPr fontId="2"/>
  </si>
  <si>
    <t>（１）既存の照明設備</t>
    <rPh sb="3" eb="5">
      <t>キゾン</t>
    </rPh>
    <rPh sb="6" eb="8">
      <t>ショウメイ</t>
    </rPh>
    <rPh sb="8" eb="10">
      <t>セツビ</t>
    </rPh>
    <phoneticPr fontId="2"/>
  </si>
  <si>
    <t>消費電力量
（kWh/年）</t>
    <rPh sb="0" eb="2">
      <t>ショウヒ</t>
    </rPh>
    <rPh sb="2" eb="4">
      <t>デンリョク</t>
    </rPh>
    <rPh sb="4" eb="5">
      <t>リョウ</t>
    </rPh>
    <rPh sb="11" eb="12">
      <t>ネン</t>
    </rPh>
    <phoneticPr fontId="2"/>
  </si>
  <si>
    <t>合計</t>
    <rPh sb="0" eb="2">
      <t>ゴウケイ</t>
    </rPh>
    <phoneticPr fontId="2"/>
  </si>
  <si>
    <t>（２）導入するＬＥＤ照明</t>
    <rPh sb="3" eb="5">
      <t>ドウニュウ</t>
    </rPh>
    <rPh sb="10" eb="12">
      <t>ショウメイ</t>
    </rPh>
    <phoneticPr fontId="2"/>
  </si>
  <si>
    <t>仕様場所</t>
  </si>
  <si>
    <t>点灯時間</t>
  </si>
  <si>
    <t>体育館・会議室</t>
  </si>
  <si>
    <t>事務所・工場（一般）・店舗</t>
  </si>
  <si>
    <t>工場（２交替）</t>
  </si>
  <si>
    <t>工場（全日操業）</t>
  </si>
  <si>
    <t>グラウンド</t>
  </si>
  <si>
    <t>道路</t>
  </si>
  <si>
    <t>住宅（居間）</t>
  </si>
  <si>
    <t>補助対象経費</t>
    <rPh sb="0" eb="2">
      <t>ホジョ</t>
    </rPh>
    <rPh sb="2" eb="4">
      <t>タイショウ</t>
    </rPh>
    <rPh sb="4" eb="6">
      <t>ケイヒ</t>
    </rPh>
    <phoneticPr fontId="4"/>
  </si>
  <si>
    <t>円</t>
    <rPh sb="0" eb="1">
      <t>エン</t>
    </rPh>
    <phoneticPr fontId="4"/>
  </si>
  <si>
    <t>補助申請額</t>
    <rPh sb="0" eb="2">
      <t>ホジョ</t>
    </rPh>
    <rPh sb="2" eb="5">
      <t>シンセイガク</t>
    </rPh>
    <phoneticPr fontId="4"/>
  </si>
  <si>
    <t>補助率</t>
    <rPh sb="0" eb="3">
      <t>ホジョリツ</t>
    </rPh>
    <phoneticPr fontId="4"/>
  </si>
  <si>
    <t>評価項目</t>
    <rPh sb="0" eb="2">
      <t>ヒョウカ</t>
    </rPh>
    <rPh sb="2" eb="4">
      <t>コウモク</t>
    </rPh>
    <phoneticPr fontId="4"/>
  </si>
  <si>
    <t>評価内容</t>
    <rPh sb="0" eb="2">
      <t>ヒョウカ</t>
    </rPh>
    <rPh sb="2" eb="4">
      <t>ナイヨウ</t>
    </rPh>
    <phoneticPr fontId="4"/>
  </si>
  <si>
    <t>得点</t>
    <rPh sb="0" eb="2">
      <t>トクテン</t>
    </rPh>
    <phoneticPr fontId="4"/>
  </si>
  <si>
    <t>削減電力量
(100万円当たり)</t>
    <rPh sb="0" eb="5">
      <t>サクゲンデンリョクリョウ</t>
    </rPh>
    <rPh sb="10" eb="13">
      <t>マンエンア</t>
    </rPh>
    <phoneticPr fontId="4"/>
  </si>
  <si>
    <t>kWh</t>
    <phoneticPr fontId="4"/>
  </si>
  <si>
    <t>(備考)</t>
    <rPh sb="1" eb="3">
      <t>ビコウ</t>
    </rPh>
    <phoneticPr fontId="4"/>
  </si>
  <si>
    <t>なし(0)</t>
    <phoneticPr fontId="4"/>
  </si>
  <si>
    <t>広報・チラシ</t>
    <rPh sb="0" eb="2">
      <t>コウホウ</t>
    </rPh>
    <phoneticPr fontId="4"/>
  </si>
  <si>
    <t>過去５年間の利用実績</t>
    <rPh sb="0" eb="2">
      <t>カコ</t>
    </rPh>
    <rPh sb="3" eb="5">
      <t>ネンカン</t>
    </rPh>
    <rPh sb="6" eb="10">
      <t>リヨウジッセキ</t>
    </rPh>
    <phoneticPr fontId="4"/>
  </si>
  <si>
    <t>市町村名</t>
    <rPh sb="0" eb="4">
      <t>シチョウソンメイ</t>
    </rPh>
    <phoneticPr fontId="4"/>
  </si>
  <si>
    <t>R2</t>
    <phoneticPr fontId="4"/>
  </si>
  <si>
    <t>R3</t>
    <phoneticPr fontId="4"/>
  </si>
  <si>
    <t>R4</t>
    <phoneticPr fontId="4"/>
  </si>
  <si>
    <t>合計</t>
    <rPh sb="0" eb="2">
      <t>ゴウケイ</t>
    </rPh>
    <phoneticPr fontId="4"/>
  </si>
  <si>
    <t>評価点</t>
    <rPh sb="0" eb="3">
      <t>ヒョウカテン</t>
    </rPh>
    <phoneticPr fontId="4"/>
  </si>
  <si>
    <t>盛岡市</t>
    <rPh sb="0" eb="3">
      <t>モリオカシ</t>
    </rPh>
    <phoneticPr fontId="4"/>
  </si>
  <si>
    <t>宮古市</t>
    <rPh sb="0" eb="3">
      <t>ミヤコシ</t>
    </rPh>
    <phoneticPr fontId="4"/>
  </si>
  <si>
    <t>大船渡市</t>
    <rPh sb="0" eb="4">
      <t>オオフナトシ</t>
    </rPh>
    <phoneticPr fontId="4"/>
  </si>
  <si>
    <t>花巻市</t>
    <rPh sb="0" eb="3">
      <t>ハナマキシ</t>
    </rPh>
    <phoneticPr fontId="4"/>
  </si>
  <si>
    <t>北上市</t>
    <rPh sb="0" eb="3">
      <t>キタカミシ</t>
    </rPh>
    <phoneticPr fontId="4"/>
  </si>
  <si>
    <t>久慈市</t>
    <rPh sb="0" eb="3">
      <t>クジシ</t>
    </rPh>
    <phoneticPr fontId="4"/>
  </si>
  <si>
    <t>遠野市</t>
    <rPh sb="0" eb="3">
      <t>トオノシ</t>
    </rPh>
    <phoneticPr fontId="4"/>
  </si>
  <si>
    <t>一関市</t>
    <rPh sb="0" eb="3">
      <t>イチノセキシ</t>
    </rPh>
    <phoneticPr fontId="4"/>
  </si>
  <si>
    <t>陸前高田市</t>
    <rPh sb="0" eb="5">
      <t>リクゼンタカタシ</t>
    </rPh>
    <phoneticPr fontId="4"/>
  </si>
  <si>
    <t>釜石市</t>
    <rPh sb="0" eb="3">
      <t>カマイシシ</t>
    </rPh>
    <phoneticPr fontId="4"/>
  </si>
  <si>
    <t>二戸市</t>
    <rPh sb="0" eb="3">
      <t>ニノヘシ</t>
    </rPh>
    <phoneticPr fontId="4"/>
  </si>
  <si>
    <t>八幡平市</t>
    <rPh sb="0" eb="4">
      <t>ハチマンタイシ</t>
    </rPh>
    <phoneticPr fontId="4"/>
  </si>
  <si>
    <t>奥州市</t>
    <rPh sb="0" eb="3">
      <t>オウシュウシ</t>
    </rPh>
    <phoneticPr fontId="4"/>
  </si>
  <si>
    <t>滝沢市</t>
    <rPh sb="0" eb="3">
      <t>タキザワシ</t>
    </rPh>
    <phoneticPr fontId="4"/>
  </si>
  <si>
    <t>雫石町</t>
    <rPh sb="0" eb="3">
      <t>シズクイシチョウ</t>
    </rPh>
    <phoneticPr fontId="4"/>
  </si>
  <si>
    <t>葛巻町</t>
    <rPh sb="0" eb="3">
      <t>クズマキマチ</t>
    </rPh>
    <phoneticPr fontId="4"/>
  </si>
  <si>
    <t>岩手町</t>
    <rPh sb="0" eb="3">
      <t>イワテマチ</t>
    </rPh>
    <phoneticPr fontId="4"/>
  </si>
  <si>
    <t>紫波町</t>
    <rPh sb="0" eb="3">
      <t>シワチョウ</t>
    </rPh>
    <phoneticPr fontId="4"/>
  </si>
  <si>
    <t>矢巾町</t>
    <rPh sb="0" eb="3">
      <t>ヤハバチョウ</t>
    </rPh>
    <phoneticPr fontId="4"/>
  </si>
  <si>
    <t>西和賀町</t>
    <rPh sb="0" eb="4">
      <t>ニシワガマチ</t>
    </rPh>
    <phoneticPr fontId="4"/>
  </si>
  <si>
    <t>金ヶ崎町</t>
    <rPh sb="0" eb="4">
      <t>カネガサキチョウ</t>
    </rPh>
    <phoneticPr fontId="4"/>
  </si>
  <si>
    <t>平泉町</t>
    <rPh sb="0" eb="3">
      <t>ヒライズミチョウ</t>
    </rPh>
    <phoneticPr fontId="4"/>
  </si>
  <si>
    <t>住田町</t>
    <rPh sb="0" eb="3">
      <t>スミダマチ</t>
    </rPh>
    <phoneticPr fontId="4"/>
  </si>
  <si>
    <t>大槌町</t>
    <rPh sb="0" eb="3">
      <t>オオツチチョウ</t>
    </rPh>
    <phoneticPr fontId="4"/>
  </si>
  <si>
    <t>山田町</t>
    <rPh sb="0" eb="3">
      <t>ヤマダマチ</t>
    </rPh>
    <phoneticPr fontId="4"/>
  </si>
  <si>
    <t>岩泉町</t>
    <rPh sb="0" eb="3">
      <t>イワイズミチョウ</t>
    </rPh>
    <phoneticPr fontId="4"/>
  </si>
  <si>
    <t>田野畑村</t>
    <rPh sb="0" eb="4">
      <t>タノハタムラ</t>
    </rPh>
    <phoneticPr fontId="4"/>
  </si>
  <si>
    <t>普代村</t>
    <rPh sb="0" eb="3">
      <t>フダイムラ</t>
    </rPh>
    <phoneticPr fontId="4"/>
  </si>
  <si>
    <t>軽米町</t>
    <rPh sb="0" eb="3">
      <t>カルマイマチ</t>
    </rPh>
    <phoneticPr fontId="4"/>
  </si>
  <si>
    <t>野田村</t>
    <rPh sb="0" eb="3">
      <t>ノダムラ</t>
    </rPh>
    <phoneticPr fontId="4"/>
  </si>
  <si>
    <t>九戸村</t>
    <rPh sb="0" eb="3">
      <t>クノヘムラ</t>
    </rPh>
    <phoneticPr fontId="4"/>
  </si>
  <si>
    <t>洋野町</t>
    <rPh sb="0" eb="3">
      <t>ヒロノチョウ</t>
    </rPh>
    <phoneticPr fontId="4"/>
  </si>
  <si>
    <t>一戸町</t>
    <rPh sb="0" eb="3">
      <t>イチノヘチョウ</t>
    </rPh>
    <phoneticPr fontId="4"/>
  </si>
  <si>
    <t>基数
（基）</t>
    <rPh sb="0" eb="2">
      <t>キスウ</t>
    </rPh>
    <rPh sb="4" eb="5">
      <t>キ</t>
    </rPh>
    <phoneticPr fontId="2"/>
  </si>
  <si>
    <t>設備利用率
（％）</t>
    <rPh sb="0" eb="5">
      <t>セツビリヨウリツ</t>
    </rPh>
    <phoneticPr fontId="2"/>
  </si>
  <si>
    <t>使用時間
（8,760h/年）</t>
    <rPh sb="0" eb="2">
      <t>シヨウ</t>
    </rPh>
    <rPh sb="2" eb="4">
      <t>ジカン</t>
    </rPh>
    <rPh sb="13" eb="14">
      <t>ネン</t>
    </rPh>
    <phoneticPr fontId="2"/>
  </si>
  <si>
    <t>定格出力
（kW）</t>
    <rPh sb="0" eb="4">
      <t>テイカクシュツリョク</t>
    </rPh>
    <phoneticPr fontId="2"/>
  </si>
  <si>
    <t>設備出力
（kW）</t>
    <rPh sb="0" eb="2">
      <t>セツビ</t>
    </rPh>
    <rPh sb="2" eb="4">
      <t>シュツリョク</t>
    </rPh>
    <phoneticPr fontId="2"/>
  </si>
  <si>
    <t>熱効率
（％）</t>
    <rPh sb="0" eb="3">
      <t>ネツコウリツ</t>
    </rPh>
    <phoneticPr fontId="2"/>
  </si>
  <si>
    <t>使用日数
（1,521h/年）</t>
    <rPh sb="0" eb="2">
      <t>シヨウ</t>
    </rPh>
    <rPh sb="2" eb="4">
      <t>ニッスウ</t>
    </rPh>
    <rPh sb="13" eb="14">
      <t>ネン</t>
    </rPh>
    <phoneticPr fontId="2"/>
  </si>
  <si>
    <t>使用日数
（h/年）</t>
    <rPh sb="0" eb="2">
      <t>シヨウ</t>
    </rPh>
    <rPh sb="2" eb="4">
      <t>ニッスウ</t>
    </rPh>
    <rPh sb="8" eb="9">
      <t>ネン</t>
    </rPh>
    <phoneticPr fontId="2"/>
  </si>
  <si>
    <t>発電種別</t>
    <rPh sb="0" eb="4">
      <t>ハツデンシュベツ</t>
    </rPh>
    <phoneticPr fontId="2"/>
  </si>
  <si>
    <t>設備利用率</t>
    <rPh sb="0" eb="5">
      <t>セツビリヨウリツ</t>
    </rPh>
    <phoneticPr fontId="2"/>
  </si>
  <si>
    <t>太陽光発電</t>
    <rPh sb="0" eb="5">
      <t>タイヨウコウハツデン</t>
    </rPh>
    <phoneticPr fontId="2"/>
  </si>
  <si>
    <t>風力発電</t>
    <rPh sb="0" eb="4">
      <t>フウリョクハツデン</t>
    </rPh>
    <phoneticPr fontId="2"/>
  </si>
  <si>
    <t>バイオマス発電</t>
    <rPh sb="5" eb="7">
      <t>ハツデン</t>
    </rPh>
    <phoneticPr fontId="2"/>
  </si>
  <si>
    <t>水力発電</t>
    <rPh sb="0" eb="4">
      <t>スイリョクハツデン</t>
    </rPh>
    <phoneticPr fontId="2"/>
  </si>
  <si>
    <t>削減電力量計算シート</t>
    <rPh sb="0" eb="5">
      <t>サクゲンデンリョクリョウ</t>
    </rPh>
    <rPh sb="5" eb="7">
      <t>ケイサン</t>
    </rPh>
    <phoneticPr fontId="2"/>
  </si>
  <si>
    <t>kWh</t>
    <phoneticPr fontId="2"/>
  </si>
  <si>
    <t>CO2削減効果評価点の算出について</t>
  </si>
  <si>
    <t>　</t>
  </si>
  <si>
    <t>　</t>
    <phoneticPr fontId="2"/>
  </si>
  <si>
    <t>使用時間
（h/年）</t>
    <rPh sb="0" eb="2">
      <t>シヨウ</t>
    </rPh>
    <rPh sb="2" eb="4">
      <t>ジカン</t>
    </rPh>
    <rPh sb="8" eb="9">
      <t>ネン</t>
    </rPh>
    <phoneticPr fontId="2"/>
  </si>
  <si>
    <t>3,600kWh以上：40点</t>
    <rPh sb="8" eb="10">
      <t>イジョウ</t>
    </rPh>
    <rPh sb="13" eb="14">
      <t>テン</t>
    </rPh>
    <phoneticPr fontId="2"/>
  </si>
  <si>
    <t>3,600kWhから60kWh減少するごとに１点減点</t>
    <rPh sb="15" eb="17">
      <t>ゲンショウ</t>
    </rPh>
    <rPh sb="23" eb="24">
      <t>テン</t>
    </rPh>
    <rPh sb="24" eb="26">
      <t>ゲンテン</t>
    </rPh>
    <phoneticPr fontId="2"/>
  </si>
  <si>
    <t>1,200kWh以下：０点</t>
    <rPh sb="8" eb="10">
      <t>イカ</t>
    </rPh>
    <rPh sb="12" eb="13">
      <t>テン</t>
    </rPh>
    <phoneticPr fontId="2"/>
  </si>
  <si>
    <t>評価点数
０～40点</t>
    <rPh sb="0" eb="4">
      <t>ヒョウカテンスウ</t>
    </rPh>
    <rPh sb="9" eb="10">
      <t>テン</t>
    </rPh>
    <phoneticPr fontId="2"/>
  </si>
  <si>
    <t>導入設備の出力[kW]</t>
    <rPh sb="0" eb="4">
      <t>ドウニュウセツビ</t>
    </rPh>
    <rPh sb="5" eb="7">
      <t>シュツリョク</t>
    </rPh>
    <phoneticPr fontId="4"/>
  </si>
  <si>
    <t>×</t>
    <phoneticPr fontId="4"/>
  </si>
  <si>
    <t>8,760
[h/年]</t>
    <rPh sb="9" eb="10">
      <t>ネン</t>
    </rPh>
    <phoneticPr fontId="4"/>
  </si>
  <si>
    <t>設備
利用率</t>
    <rPh sb="0" eb="2">
      <t>セツビ</t>
    </rPh>
    <rPh sb="3" eb="6">
      <t>リヨウリツ</t>
    </rPh>
    <phoneticPr fontId="4"/>
  </si>
  <si>
    <t>基数</t>
    <rPh sb="0" eb="2">
      <t>キスウ</t>
    </rPh>
    <phoneticPr fontId="4"/>
  </si>
  <si>
    <t>＝</t>
    <phoneticPr fontId="4"/>
  </si>
  <si>
    <t>見込削減電力量[kWh]</t>
    <rPh sb="0" eb="2">
      <t>ミコミ</t>
    </rPh>
    <rPh sb="2" eb="4">
      <t>サクゲン</t>
    </rPh>
    <rPh sb="4" eb="7">
      <t>デンリョクリョウ</t>
    </rPh>
    <phoneticPr fontId="4"/>
  </si>
  <si>
    <t>発電設備導入による削減効果の考え方</t>
    <rPh sb="0" eb="2">
      <t>ハツデン</t>
    </rPh>
    <rPh sb="2" eb="4">
      <t>セツビ</t>
    </rPh>
    <rPh sb="4" eb="6">
      <t>ドウニュウ</t>
    </rPh>
    <rPh sb="9" eb="13">
      <t>サクゲンコウカ</t>
    </rPh>
    <rPh sb="14" eb="15">
      <t>カンガ</t>
    </rPh>
    <rPh sb="16" eb="17">
      <t>カタ</t>
    </rPh>
    <phoneticPr fontId="4"/>
  </si>
  <si>
    <t>補助事業が
実施されなかった場合
（既存設備の使用を想定）</t>
    <rPh sb="0" eb="4">
      <t>ホジョジギョウ</t>
    </rPh>
    <rPh sb="6" eb="8">
      <t>ジッシ</t>
    </rPh>
    <rPh sb="14" eb="16">
      <t>バアイ</t>
    </rPh>
    <rPh sb="18" eb="22">
      <t>キゾンセツビ</t>
    </rPh>
    <rPh sb="23" eb="25">
      <t>シヨウ</t>
    </rPh>
    <rPh sb="26" eb="28">
      <t>ソウテイ</t>
    </rPh>
    <phoneticPr fontId="4"/>
  </si>
  <si>
    <t>①施設全体のエネルギー使用量</t>
    <rPh sb="1" eb="5">
      <t>シセツゼンタイ</t>
    </rPh>
    <rPh sb="11" eb="14">
      <t>シヨウリョウ</t>
    </rPh>
    <phoneticPr fontId="4"/>
  </si>
  <si>
    <t>補助事業により
LED設備を導入した場合</t>
    <rPh sb="0" eb="4">
      <t>ホジョジギョウ</t>
    </rPh>
    <rPh sb="11" eb="13">
      <t>セツビ</t>
    </rPh>
    <rPh sb="14" eb="16">
      <t>ドウニュウ</t>
    </rPh>
    <rPh sb="18" eb="20">
      <t>バアイ</t>
    </rPh>
    <phoneticPr fontId="4"/>
  </si>
  <si>
    <t>②再エネ発電設備の
エネルギー創出量</t>
    <rPh sb="1" eb="2">
      <t>サイ</t>
    </rPh>
    <rPh sb="4" eb="6">
      <t>ハツデン</t>
    </rPh>
    <rPh sb="6" eb="8">
      <t>セツビ</t>
    </rPh>
    <rPh sb="15" eb="17">
      <t>ソウシュツ</t>
    </rPh>
    <phoneticPr fontId="4"/>
  </si>
  <si>
    <t>エネルギー
使用量</t>
    <rPh sb="6" eb="9">
      <t>シヨウリョウ</t>
    </rPh>
    <phoneticPr fontId="4"/>
  </si>
  <si>
    <t>見込削減
電力量</t>
    <rPh sb="0" eb="2">
      <t>ミコミ</t>
    </rPh>
    <rPh sb="2" eb="4">
      <t>サクゲン</t>
    </rPh>
    <rPh sb="5" eb="7">
      <t>デンリョク</t>
    </rPh>
    <rPh sb="7" eb="8">
      <t>リョウ</t>
    </rPh>
    <phoneticPr fontId="4"/>
  </si>
  <si>
    <t>②再エネ発電設備の
エネルギー創出量</t>
    <rPh sb="1" eb="2">
      <t>サイ</t>
    </rPh>
    <rPh sb="4" eb="6">
      <t>ハツデン</t>
    </rPh>
    <rPh sb="6" eb="8">
      <t>セツビ</t>
    </rPh>
    <rPh sb="15" eb="17">
      <t>ソウシュツ</t>
    </rPh>
    <rPh sb="17" eb="18">
      <t>リョウ</t>
    </rPh>
    <phoneticPr fontId="4"/>
  </si>
  <si>
    <t>熱利用設備導入による削減効果の考え方</t>
    <rPh sb="0" eb="3">
      <t>ネツリヨウ</t>
    </rPh>
    <rPh sb="3" eb="5">
      <t>セツビ</t>
    </rPh>
    <rPh sb="5" eb="7">
      <t>ドウニュウ</t>
    </rPh>
    <rPh sb="10" eb="14">
      <t>サクゲンコウカ</t>
    </rPh>
    <rPh sb="15" eb="16">
      <t>カンガ</t>
    </rPh>
    <rPh sb="17" eb="18">
      <t>カタ</t>
    </rPh>
    <phoneticPr fontId="4"/>
  </si>
  <si>
    <t>①既存設備のエネルギー使用量</t>
    <rPh sb="1" eb="5">
      <t>キゾンセツビ</t>
    </rPh>
    <rPh sb="11" eb="14">
      <t>シヨウリョウ</t>
    </rPh>
    <phoneticPr fontId="4"/>
  </si>
  <si>
    <t>補助事業により
熱利用設備を導入した場合</t>
    <rPh sb="0" eb="4">
      <t>ホジョジギョウ</t>
    </rPh>
    <rPh sb="8" eb="11">
      <t>ネツリヨウ</t>
    </rPh>
    <rPh sb="11" eb="13">
      <t>セツビ</t>
    </rPh>
    <rPh sb="14" eb="16">
      <t>ドウニュウ</t>
    </rPh>
    <rPh sb="18" eb="20">
      <t>バアイ</t>
    </rPh>
    <phoneticPr fontId="4"/>
  </si>
  <si>
    <t>②再エネ熱利用設備の
エネルギー創出量</t>
    <rPh sb="1" eb="2">
      <t>サイ</t>
    </rPh>
    <rPh sb="4" eb="7">
      <t>ネツリヨウ</t>
    </rPh>
    <rPh sb="7" eb="9">
      <t>セツビ</t>
    </rPh>
    <rPh sb="16" eb="18">
      <t>ソウシュツ</t>
    </rPh>
    <phoneticPr fontId="4"/>
  </si>
  <si>
    <t>②再エネ熱利用設備の
エネルギー創出量</t>
    <rPh sb="1" eb="2">
      <t>サイ</t>
    </rPh>
    <rPh sb="4" eb="7">
      <t>ネツリヨウ</t>
    </rPh>
    <rPh sb="7" eb="9">
      <t>セツビ</t>
    </rPh>
    <rPh sb="16" eb="18">
      <t>ソウシュツ</t>
    </rPh>
    <rPh sb="18" eb="19">
      <t>リョウ</t>
    </rPh>
    <phoneticPr fontId="4"/>
  </si>
  <si>
    <t>イ　熱利用設備等導入による見込削減電力量</t>
    <rPh sb="2" eb="7">
      <t>ネツリヨウセツビ</t>
    </rPh>
    <rPh sb="7" eb="8">
      <t>トウ</t>
    </rPh>
    <rPh sb="8" eb="10">
      <t>ドウニュウ</t>
    </rPh>
    <rPh sb="13" eb="15">
      <t>ミコミ</t>
    </rPh>
    <rPh sb="15" eb="17">
      <t>サクゲン</t>
    </rPh>
    <rPh sb="17" eb="19">
      <t>デンリョク</t>
    </rPh>
    <rPh sb="19" eb="20">
      <t>リョウ</t>
    </rPh>
    <phoneticPr fontId="2"/>
  </si>
  <si>
    <t>ウ　LED照明導入による見込削減電力量</t>
    <rPh sb="5" eb="7">
      <t>ショウメイ</t>
    </rPh>
    <rPh sb="7" eb="9">
      <t>ドウニュウ</t>
    </rPh>
    <rPh sb="12" eb="18">
      <t>ミコミサクゲンデンリョク</t>
    </rPh>
    <rPh sb="18" eb="19">
      <t>リョウ</t>
    </rPh>
    <phoneticPr fontId="2"/>
  </si>
  <si>
    <t>導入設備の定格出力[kW]</t>
    <rPh sb="0" eb="4">
      <t>ドウニュウセツビ</t>
    </rPh>
    <rPh sb="5" eb="9">
      <t>テイカクシュツリョク</t>
    </rPh>
    <phoneticPr fontId="4"/>
  </si>
  <si>
    <t>熱効率[％]</t>
    <rPh sb="0" eb="3">
      <t>ネツコウリツ</t>
    </rPh>
    <phoneticPr fontId="4"/>
  </si>
  <si>
    <t>年間稼働時間</t>
    <rPh sb="0" eb="2">
      <t>ネンカン</t>
    </rPh>
    <rPh sb="2" eb="4">
      <t>カドウ</t>
    </rPh>
    <rPh sb="4" eb="6">
      <t>ジカン</t>
    </rPh>
    <phoneticPr fontId="4"/>
  </si>
  <si>
    <t>見込削減エネルギー[kWh]</t>
    <rPh sb="0" eb="2">
      <t>ミコミ</t>
    </rPh>
    <rPh sb="2" eb="4">
      <t>サクゲン</t>
    </rPh>
    <phoneticPr fontId="4"/>
  </si>
  <si>
    <t>既存設備の出力[kW]</t>
    <rPh sb="0" eb="4">
      <t>キゾンセツビ</t>
    </rPh>
    <rPh sb="5" eb="7">
      <t>シュツリョク</t>
    </rPh>
    <phoneticPr fontId="4"/>
  </si>
  <si>
    <t>―</t>
    <phoneticPr fontId="4"/>
  </si>
  <si>
    <t>導入設備の出力[kW]</t>
    <rPh sb="0" eb="2">
      <t>ドウニュウ</t>
    </rPh>
    <rPh sb="2" eb="4">
      <t>セツビ</t>
    </rPh>
    <rPh sb="5" eb="7">
      <t>シュツリョク</t>
    </rPh>
    <phoneticPr fontId="4"/>
  </si>
  <si>
    <t>LED照明設備導入による削減効果の考え方</t>
    <rPh sb="3" eb="7">
      <t>ショウメイセツビ</t>
    </rPh>
    <rPh sb="7" eb="9">
      <t>ドウニュウ</t>
    </rPh>
    <rPh sb="12" eb="16">
      <t>サクゲンコウカ</t>
    </rPh>
    <rPh sb="17" eb="18">
      <t>カンガ</t>
    </rPh>
    <rPh sb="19" eb="20">
      <t>カタ</t>
    </rPh>
    <phoneticPr fontId="4"/>
  </si>
  <si>
    <t>②LED導入設備の
エネルギー使用量</t>
    <rPh sb="4" eb="6">
      <t>ドウニュウ</t>
    </rPh>
    <phoneticPr fontId="4"/>
  </si>
  <si>
    <t>見込削減電力量</t>
    <rPh sb="2" eb="4">
      <t>サクゲン</t>
    </rPh>
    <rPh sb="4" eb="6">
      <t>デンリョク</t>
    </rPh>
    <rPh sb="6" eb="7">
      <t>リョウ</t>
    </rPh>
    <phoneticPr fontId="4"/>
  </si>
  <si>
    <t>①既存設備の
エネルギー使用量</t>
    <rPh sb="1" eb="5">
      <t>キゾンセツビ</t>
    </rPh>
    <rPh sb="12" eb="15">
      <t>シヨウリョウ</t>
    </rPh>
    <phoneticPr fontId="4"/>
  </si>
  <si>
    <t>②LED導入設備の
エネルギー使用量</t>
    <rPh sb="4" eb="6">
      <t>ドウニュウ</t>
    </rPh>
    <rPh sb="6" eb="8">
      <t>セツビ</t>
    </rPh>
    <rPh sb="15" eb="18">
      <t>シヨウリョウ</t>
    </rPh>
    <phoneticPr fontId="4"/>
  </si>
  <si>
    <t>PR表示板材質</t>
    <rPh sb="2" eb="5">
      <t>ヒョウジバン</t>
    </rPh>
    <rPh sb="5" eb="7">
      <t>ザイシツ</t>
    </rPh>
    <phoneticPr fontId="4"/>
  </si>
  <si>
    <t>番号</t>
    <rPh sb="0" eb="2">
      <t>バンゴウ</t>
    </rPh>
    <phoneticPr fontId="2"/>
  </si>
  <si>
    <t>-</t>
    <phoneticPr fontId="2"/>
  </si>
  <si>
    <t>○</t>
  </si>
  <si>
    <t>○</t>
    <phoneticPr fontId="2"/>
  </si>
  <si>
    <t>過去５年間の利用年数</t>
    <rPh sb="0" eb="2">
      <t>カコ</t>
    </rPh>
    <rPh sb="3" eb="5">
      <t>ネンカン</t>
    </rPh>
    <rPh sb="6" eb="10">
      <t>リヨウネンスウ</t>
    </rPh>
    <phoneticPr fontId="2"/>
  </si>
  <si>
    <t>合計削減電力量</t>
    <rPh sb="0" eb="2">
      <t>ゴウケイ</t>
    </rPh>
    <rPh sb="2" eb="7">
      <t>サクゲンデンリョクリョウ</t>
    </rPh>
    <phoneticPr fontId="2"/>
  </si>
  <si>
    <t>[内訳]</t>
    <rPh sb="1" eb="3">
      <t>ウチワケ</t>
    </rPh>
    <phoneticPr fontId="2"/>
  </si>
  <si>
    <t>１　発電設備</t>
    <rPh sb="2" eb="6">
      <t>ハツデンセツビ</t>
    </rPh>
    <phoneticPr fontId="2"/>
  </si>
  <si>
    <t>３　ＬＥＤ照明</t>
    <rPh sb="5" eb="7">
      <t>ショウメイ</t>
    </rPh>
    <phoneticPr fontId="2"/>
  </si>
  <si>
    <t>あり(15)</t>
    <phoneticPr fontId="4"/>
  </si>
  <si>
    <t>ア　発電設備</t>
    <rPh sb="2" eb="6">
      <t>ハツデンセツビ</t>
    </rPh>
    <phoneticPr fontId="2"/>
  </si>
  <si>
    <t>①導入による見込削減電力量</t>
    <rPh sb="1" eb="3">
      <t>ドウニュウ</t>
    </rPh>
    <rPh sb="6" eb="13">
      <t>ミコミサクゲンデンリョクリョウ</t>
    </rPh>
    <phoneticPr fontId="2"/>
  </si>
  <si>
    <t>※　補助見込額：補助対象経費に４分の３を掛けた額（ただし、500万円を上限とする）</t>
    <rPh sb="2" eb="7">
      <t>ホジョミコミガク</t>
    </rPh>
    <rPh sb="8" eb="14">
      <t>ホジョタイショウケイヒ</t>
    </rPh>
    <rPh sb="16" eb="17">
      <t>ブン</t>
    </rPh>
    <rPh sb="20" eb="21">
      <t>カ</t>
    </rPh>
    <rPh sb="23" eb="24">
      <t>ガク</t>
    </rPh>
    <rPh sb="32" eb="34">
      <t>マンエン</t>
    </rPh>
    <rPh sb="35" eb="37">
      <t>ジョウゲン</t>
    </rPh>
    <phoneticPr fontId="2"/>
  </si>
  <si>
    <t>評価指標数値の算出</t>
    <rPh sb="2" eb="4">
      <t>シヒョウ</t>
    </rPh>
    <rPh sb="4" eb="6">
      <t>スウチ</t>
    </rPh>
    <phoneticPr fontId="2"/>
  </si>
  <si>
    <t>発電設備及び機器、熱利用設備及び機器、LED照明設備及び機器のそれぞれについて、
下記ア・イ・ウの計算手順に従い、評価指標数値を算出する。</t>
    <rPh sb="41" eb="43">
      <t>カキ</t>
    </rPh>
    <phoneticPr fontId="2"/>
  </si>
  <si>
    <t>１で算出した見込削減電力量を補助見込額で割ったものに100万円をかけるを下表により換算する</t>
    <rPh sb="2" eb="4">
      <t>サンシュツ</t>
    </rPh>
    <rPh sb="6" eb="8">
      <t>ミコミ</t>
    </rPh>
    <rPh sb="8" eb="10">
      <t>サクゲン</t>
    </rPh>
    <rPh sb="10" eb="12">
      <t>デンリョク</t>
    </rPh>
    <rPh sb="12" eb="13">
      <t>リョウ</t>
    </rPh>
    <rPh sb="14" eb="16">
      <t>ホジョ</t>
    </rPh>
    <rPh sb="16" eb="18">
      <t>ミコミ</t>
    </rPh>
    <rPh sb="18" eb="19">
      <t>ガク</t>
    </rPh>
    <rPh sb="20" eb="21">
      <t>ワ</t>
    </rPh>
    <rPh sb="29" eb="30">
      <t>マン</t>
    </rPh>
    <rPh sb="30" eb="31">
      <t>エン</t>
    </rPh>
    <rPh sb="36" eb="38">
      <t>カヒョウ</t>
    </rPh>
    <rPh sb="41" eb="43">
      <t>カンサン</t>
    </rPh>
    <phoneticPr fontId="2"/>
  </si>
  <si>
    <t>①で算出した見込削減電力量を補助見込額で割り、100万円を掛ける</t>
    <rPh sb="2" eb="4">
      <t>サンシュツ</t>
    </rPh>
    <rPh sb="6" eb="13">
      <t>ミコミサクゲンデンリョクリョウ</t>
    </rPh>
    <rPh sb="14" eb="19">
      <t>ホジョミコミガク</t>
    </rPh>
    <rPh sb="20" eb="21">
      <t>ワ</t>
    </rPh>
    <rPh sb="26" eb="28">
      <t>マンエン</t>
    </rPh>
    <rPh sb="29" eb="30">
      <t>カ</t>
    </rPh>
    <phoneticPr fontId="2"/>
  </si>
  <si>
    <t>評価点の算出</t>
    <rPh sb="0" eb="3">
      <t>ヒョウカテン</t>
    </rPh>
    <rPh sb="4" eb="6">
      <t>サンシュツ</t>
    </rPh>
    <phoneticPr fontId="2"/>
  </si>
  <si>
    <t>②　評価指標数値の算出</t>
    <rPh sb="2" eb="8">
      <t>ヒョウカシヒョウスウチ</t>
    </rPh>
    <rPh sb="9" eb="11">
      <t>サンシュツ</t>
    </rPh>
    <phoneticPr fontId="2"/>
  </si>
  <si>
    <t>①÷補助見込額×1,000,000＝評価指標数値</t>
    <rPh sb="2" eb="7">
      <t>ホジョミコミガク</t>
    </rPh>
    <rPh sb="18" eb="20">
      <t>ヒョウカ</t>
    </rPh>
    <rPh sb="20" eb="22">
      <t>シヒョウ</t>
    </rPh>
    <rPh sb="22" eb="24">
      <t>スウチ</t>
    </rPh>
    <phoneticPr fontId="2"/>
  </si>
  <si>
    <t>【別表１】設備利用率は下表から、該当する発電設備の設備利用率を使用すること</t>
  </si>
  <si>
    <t>発電設備</t>
  </si>
  <si>
    <t>設備利用率</t>
  </si>
  <si>
    <t>太陽光発電</t>
  </si>
  <si>
    <t>風力発電</t>
  </si>
  <si>
    <t>バイオマス発電</t>
  </si>
  <si>
    <t>水力発電</t>
  </si>
  <si>
    <t>【出典：総合資源エネルギー調査会 発電コスト検証ワーキンググループ(第８回会合 令和３年８月) 各電源の諸元一覧】
https://www.enecho.meti.go.jp/committee/council/basic_policy_subcommittee/mitoshi/cost_wg/2021/data/08_06.pdf</t>
    <phoneticPr fontId="2"/>
  </si>
  <si>
    <t>次の式に基づき、見込削減電力量を算出。（設備利用率については、別表１を参照）</t>
    <rPh sb="0" eb="1">
      <t>ツギ</t>
    </rPh>
    <rPh sb="2" eb="3">
      <t>シキ</t>
    </rPh>
    <rPh sb="4" eb="5">
      <t>モト</t>
    </rPh>
    <rPh sb="8" eb="15">
      <t>ミコミサクゲンデンリョクリョウ</t>
    </rPh>
    <rPh sb="16" eb="18">
      <t>サンシュツ</t>
    </rPh>
    <rPh sb="20" eb="25">
      <t>セツビリヨウリツ</t>
    </rPh>
    <rPh sb="31" eb="33">
      <t>ベッピョウ</t>
    </rPh>
    <rPh sb="35" eb="37">
      <t>サンショウ</t>
    </rPh>
    <phoneticPr fontId="2"/>
  </si>
  <si>
    <t>次の式に基づき、見込削減電力量を算出。</t>
    <phoneticPr fontId="2"/>
  </si>
  <si>
    <t>※定格出力の明らかでない設備については、最大出力と最小出力の平均値を定格出力とする。</t>
    <phoneticPr fontId="2"/>
  </si>
  <si>
    <t>※年間稼働時間については、以下のとおりと仮定する。</t>
  </si>
  <si>
    <t>※ただし、当該期間の導入施設の稼働状況に応じて日数を調整すること。</t>
  </si>
  <si>
    <t>　使用時間：９時間／１日</t>
  </si>
  <si>
    <t>【出典：一般財団法人省エネルギーセンター　家庭の省エネ大辞典2012,p20省エネ効果の算出根拠】</t>
  </si>
  <si>
    <t>　https://www.eccj.or.jp/dict/pdf/dict_all.pdf</t>
  </si>
  <si>
    <t>　使用日数：5.5ヶ月（10月28日～４月14日）169日（冬期）</t>
    <phoneticPr fontId="2"/>
  </si>
  <si>
    <t>【別表２】　年間稼働時間は下表から、該当する仕様場所の点灯時間を使用すること</t>
  </si>
  <si>
    <t>1,500（５時間／日）</t>
  </si>
  <si>
    <t>3,000（10時間／日）</t>
  </si>
  <si>
    <t>5,000（17時間／日）</t>
  </si>
  <si>
    <t>8,000（24時間／日）</t>
  </si>
  <si>
    <t>600　（３時間／日）</t>
  </si>
  <si>
    <t>4,000（11時間／日）</t>
  </si>
  <si>
    <t>2,000（5.5時間／日）</t>
  </si>
  <si>
    <t>【出典：一般社団法人　日本照明工業会ガイド　A139:2020　電力料金及び年間点灯時間の表示に関するガイドライン】</t>
  </si>
  <si>
    <t>https://www.jlma.or.jp/siryo/pdf/kokai/guideA139.pdf</t>
  </si>
  <si>
    <t>仕様場所</t>
    <phoneticPr fontId="2"/>
  </si>
  <si>
    <t>-</t>
  </si>
  <si>
    <t>年度合計採択市町村数</t>
    <rPh sb="0" eb="2">
      <t>ネンド</t>
    </rPh>
    <rPh sb="2" eb="4">
      <t>ゴウケイ</t>
    </rPh>
    <rPh sb="4" eb="6">
      <t>サイタク</t>
    </rPh>
    <rPh sb="6" eb="9">
      <t>シチョウソン</t>
    </rPh>
    <rPh sb="9" eb="10">
      <t>スウ</t>
    </rPh>
    <phoneticPr fontId="4"/>
  </si>
  <si>
    <t>R1</t>
    <phoneticPr fontId="4"/>
  </si>
  <si>
    <t>R5</t>
    <phoneticPr fontId="4"/>
  </si>
  <si>
    <t>②再エネ発電設備導入後の
施設のエネルギー使用量</t>
    <rPh sb="1" eb="2">
      <t>サイ</t>
    </rPh>
    <rPh sb="4" eb="6">
      <t>ハツデン</t>
    </rPh>
    <rPh sb="6" eb="8">
      <t>セツビ</t>
    </rPh>
    <rPh sb="8" eb="10">
      <t>ドウニュウ</t>
    </rPh>
    <rPh sb="10" eb="11">
      <t>ゴ</t>
    </rPh>
    <rPh sb="13" eb="15">
      <t>シセツ</t>
    </rPh>
    <rPh sb="21" eb="24">
      <t>シヨウリョウ</t>
    </rPh>
    <rPh sb="23" eb="24">
      <t>リョウ</t>
    </rPh>
    <phoneticPr fontId="4"/>
  </si>
  <si>
    <t>次の式に基づき、見込削減電力量を算出。（年間稼働時間については別表２を参照）</t>
  </si>
  <si>
    <t>合計点</t>
  </si>
  <si>
    <t>３事業費等及び(別紙１)削減電力量計算シートに入力すると自動計算されます。
算出方法は「(参考１)削減電力量評価点の算出について」を参照
(別紙１)削減電力量計算シートによる計算ができない設備の場合は、手動で入力のうえ、計算の根拠となる書類を添付すること。</t>
    <rPh sb="1" eb="4">
      <t>ジギョウヒ</t>
    </rPh>
    <rPh sb="4" eb="5">
      <t>トウ</t>
    </rPh>
    <rPh sb="5" eb="6">
      <t>オヨ</t>
    </rPh>
    <rPh sb="8" eb="10">
      <t>ベッシ</t>
    </rPh>
    <rPh sb="12" eb="17">
      <t>サクゲンデンリョクリョウ</t>
    </rPh>
    <rPh sb="17" eb="19">
      <t>ケイサン</t>
    </rPh>
    <rPh sb="23" eb="25">
      <t>ニュウリョク</t>
    </rPh>
    <rPh sb="28" eb="30">
      <t>ジドウ</t>
    </rPh>
    <rPh sb="30" eb="32">
      <t>ケイサン</t>
    </rPh>
    <rPh sb="38" eb="40">
      <t>サンシュツ</t>
    </rPh>
    <rPh sb="40" eb="42">
      <t>ホウホウ</t>
    </rPh>
    <rPh sb="45" eb="47">
      <t>サンコウ</t>
    </rPh>
    <rPh sb="54" eb="57">
      <t>ヒョウカテン</t>
    </rPh>
    <rPh sb="58" eb="60">
      <t>サンシュツ</t>
    </rPh>
    <rPh sb="66" eb="68">
      <t>サンショウ</t>
    </rPh>
    <rPh sb="87" eb="89">
      <t>ケイサン</t>
    </rPh>
    <rPh sb="94" eb="96">
      <t>セツビ</t>
    </rPh>
    <rPh sb="97" eb="99">
      <t>バアイ</t>
    </rPh>
    <rPh sb="101" eb="103">
      <t>シュドウ</t>
    </rPh>
    <rPh sb="104" eb="106">
      <t>ニュウリョク</t>
    </rPh>
    <rPh sb="110" eb="112">
      <t>ケイサン</t>
    </rPh>
    <rPh sb="113" eb="115">
      <t>コンキョ</t>
    </rPh>
    <rPh sb="118" eb="120">
      <t>ショルイ</t>
    </rPh>
    <rPh sb="121" eb="123">
      <t>テンプ</t>
    </rPh>
    <phoneticPr fontId="4"/>
  </si>
  <si>
    <t>岩手県企業局クリーンエネルギー導入支援事業設備等導入効果評価シート</t>
    <rPh sb="0" eb="6">
      <t>イワテケンキギョウキョク</t>
    </rPh>
    <rPh sb="15" eb="17">
      <t>ドウニュウ</t>
    </rPh>
    <rPh sb="17" eb="19">
      <t>シエン</t>
    </rPh>
    <rPh sb="19" eb="21">
      <t>ジギョウ</t>
    </rPh>
    <rPh sb="21" eb="23">
      <t>セツビ</t>
    </rPh>
    <rPh sb="23" eb="24">
      <t>トウ</t>
    </rPh>
    <rPh sb="24" eb="26">
      <t>ドウニュウ</t>
    </rPh>
    <rPh sb="26" eb="28">
      <t>コウカ</t>
    </rPh>
    <rPh sb="28" eb="30">
      <t>ヒョウカ</t>
    </rPh>
    <phoneticPr fontId="4"/>
  </si>
  <si>
    <t>２　熱利用設備等</t>
    <rPh sb="2" eb="3">
      <t>ネツ</t>
    </rPh>
    <rPh sb="3" eb="5">
      <t>リヨウ</t>
    </rPh>
    <rPh sb="5" eb="7">
      <t>セツビ</t>
    </rPh>
    <rPh sb="7" eb="8">
      <t>トウ</t>
    </rPh>
    <phoneticPr fontId="2"/>
  </si>
  <si>
    <t>屋内への設置又は対候性を有する仕様での作成を予定している(15)</t>
    <rPh sb="0" eb="2">
      <t>オクナイ</t>
    </rPh>
    <rPh sb="4" eb="6">
      <t>セッチ</t>
    </rPh>
    <rPh sb="6" eb="7">
      <t>マタ</t>
    </rPh>
    <rPh sb="8" eb="11">
      <t>タイコウセイ</t>
    </rPh>
    <rPh sb="12" eb="13">
      <t>ユウ</t>
    </rPh>
    <rPh sb="15" eb="17">
      <t>シヨウ</t>
    </rPh>
    <rPh sb="19" eb="21">
      <t>サクセイ</t>
    </rPh>
    <rPh sb="22" eb="24">
      <t>ヨテイ</t>
    </rPh>
    <phoneticPr fontId="4"/>
  </si>
  <si>
    <t>電力削減効果　
1　</t>
    <rPh sb="0" eb="2">
      <t>デンリョク</t>
    </rPh>
    <rPh sb="2" eb="6">
      <t>サクゲンコウカ</t>
    </rPh>
    <phoneticPr fontId="4"/>
  </si>
  <si>
    <t>ＰＲ効果　２</t>
    <rPh sb="2" eb="4">
      <t>コウカ</t>
    </rPh>
    <phoneticPr fontId="4"/>
  </si>
  <si>
    <t>その他
３</t>
    <rPh sb="2" eb="3">
      <t>タ</t>
    </rPh>
    <phoneticPr fontId="4"/>
  </si>
  <si>
    <t>様式１（要領第５（１）関係）</t>
    <rPh sb="0" eb="2">
      <t>ヨウシキ</t>
    </rPh>
    <rPh sb="4" eb="6">
      <t>ヨウリョウ</t>
    </rPh>
    <rPh sb="6" eb="7">
      <t>ダイ</t>
    </rPh>
    <rPh sb="11" eb="13">
      <t>カンケイ</t>
    </rPh>
    <phoneticPr fontId="2"/>
  </si>
  <si>
    <t>※　別紙１　削減電力量計算シートを添付のこと。</t>
    <rPh sb="2" eb="4">
      <t>ベッシ</t>
    </rPh>
    <rPh sb="6" eb="13">
      <t>サクゲンデンリョクリョウケイサン</t>
    </rPh>
    <rPh sb="17" eb="19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</si>
</sst>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;[Red]\-#,##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theme="0" tint="-0.24994659260841701"/>
      </left>
      <right/>
      <top/>
      <bottom style="medium">
        <color auto="1"/>
      </bottom>
      <diagonal/>
    </border>
    <border>
      <left/>
      <right style="thin">
        <color theme="0" tint="-4.9989318521683403E-2"/>
      </right>
      <top/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 style="mediumDashed">
        <color theme="0" tint="-0.2499465926084170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 diagonalUp="1">
      <left/>
      <right/>
      <top/>
      <bottom/>
      <diagonal style="mediumDashed">
        <color theme="0" tint="-0.249977111117893"/>
      </diagonal>
    </border>
    <border diagonalUp="1">
      <left/>
      <right style="mediumDashed">
        <color theme="0" tint="-0.24994659260841701"/>
      </right>
      <top/>
      <bottom/>
      <diagonal style="mediumDashed">
        <color theme="0" tint="-0.249977111117893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/>
      <right/>
      <top/>
      <bottom style="medium">
        <color indexed="64"/>
      </bottom>
      <diagonal style="mediumDashed">
        <color theme="0" tint="-0.24994659260841701"/>
      </diagonal>
    </border>
    <border diagonalUp="1">
      <left/>
      <right style="mediumDashed">
        <color theme="0" tint="-0.24994659260841701"/>
      </right>
      <top/>
      <bottom style="medium">
        <color indexed="64"/>
      </bottom>
      <diagonal style="mediumDashed">
        <color theme="0" tint="-0.24994659260841701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5" borderId="2" xfId="0" applyFont="1" applyFill="1" applyBorder="1" applyAlignment="1">
      <alignment horizontal="justify" vertical="center" wrapText="1"/>
    </xf>
    <xf numFmtId="0" fontId="3" fillId="5" borderId="3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3" fontId="3" fillId="0" borderId="5" xfId="0" applyNumberFormat="1" applyFont="1" applyBorder="1" applyAlignment="1">
      <alignment horizontal="justify" vertical="center" wrapText="1"/>
    </xf>
    <xf numFmtId="0" fontId="3" fillId="5" borderId="0" xfId="0" applyFont="1" applyFill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justify" vertical="center" wrapText="1"/>
    </xf>
    <xf numFmtId="0" fontId="5" fillId="0" borderId="0" xfId="3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5" fillId="0" borderId="1" xfId="3" applyBorder="1" applyAlignment="1">
      <alignment horizontal="center" vertical="center"/>
    </xf>
    <xf numFmtId="0" fontId="5" fillId="0" borderId="34" xfId="3" applyFill="1" applyBorder="1" applyAlignment="1">
      <alignment horizontal="center" vertical="center"/>
    </xf>
    <xf numFmtId="0" fontId="5" fillId="7" borderId="1" xfId="3" applyFill="1" applyBorder="1" applyAlignment="1">
      <alignment horizontal="center" vertical="center"/>
    </xf>
    <xf numFmtId="0" fontId="5" fillId="7" borderId="35" xfId="3" applyFill="1" applyBorder="1">
      <alignment vertical="center"/>
    </xf>
    <xf numFmtId="0" fontId="5" fillId="0" borderId="35" xfId="3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15" xfId="0" applyFill="1" applyBorder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5" fillId="0" borderId="0" xfId="3" applyBorder="1" applyAlignment="1">
      <alignment horizontal="center" vertical="center"/>
    </xf>
    <xf numFmtId="0" fontId="5" fillId="0" borderId="38" xfId="3" applyBorder="1" applyAlignment="1">
      <alignment horizontal="center" vertical="center"/>
    </xf>
    <xf numFmtId="0" fontId="5" fillId="0" borderId="49" xfId="3" applyBorder="1" applyAlignment="1">
      <alignment horizontal="center" vertical="center"/>
    </xf>
    <xf numFmtId="0" fontId="5" fillId="7" borderId="10" xfId="3" applyFill="1" applyBorder="1">
      <alignment vertical="center"/>
    </xf>
    <xf numFmtId="0" fontId="5" fillId="0" borderId="10" xfId="3" applyBorder="1">
      <alignment vertical="center"/>
    </xf>
    <xf numFmtId="0" fontId="5" fillId="7" borderId="39" xfId="3" applyFill="1" applyBorder="1">
      <alignment vertical="center"/>
    </xf>
    <xf numFmtId="0" fontId="5" fillId="7" borderId="50" xfId="3" applyFill="1" applyBorder="1" applyAlignment="1">
      <alignment horizontal="center" vertical="center"/>
    </xf>
    <xf numFmtId="0" fontId="5" fillId="7" borderId="52" xfId="3" applyFill="1" applyBorder="1">
      <alignment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38" fontId="13" fillId="0" borderId="1" xfId="1" applyFont="1" applyBorder="1">
      <alignment vertical="center"/>
    </xf>
    <xf numFmtId="0" fontId="13" fillId="0" borderId="0" xfId="0" applyFont="1" applyBorder="1">
      <alignment vertical="center"/>
    </xf>
    <xf numFmtId="0" fontId="5" fillId="0" borderId="54" xfId="3" applyBorder="1">
      <alignment vertical="center"/>
    </xf>
    <xf numFmtId="0" fontId="5" fillId="0" borderId="0" xfId="3" applyBorder="1" applyAlignment="1">
      <alignment horizontal="left" vertical="center"/>
    </xf>
    <xf numFmtId="0" fontId="5" fillId="0" borderId="58" xfId="3" applyBorder="1" applyAlignment="1">
      <alignment horizontal="center" vertical="center"/>
    </xf>
    <xf numFmtId="0" fontId="5" fillId="7" borderId="9" xfId="3" applyFill="1" applyBorder="1" applyAlignment="1">
      <alignment horizontal="center" vertical="center"/>
    </xf>
    <xf numFmtId="0" fontId="5" fillId="0" borderId="9" xfId="3" applyFill="1" applyBorder="1" applyAlignment="1">
      <alignment horizontal="center" vertical="center"/>
    </xf>
    <xf numFmtId="0" fontId="5" fillId="7" borderId="51" xfId="3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3" applyBorder="1">
      <alignment vertical="center"/>
    </xf>
    <xf numFmtId="0" fontId="10" fillId="1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5" borderId="2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76" fontId="10" fillId="0" borderId="5" xfId="0" applyNumberFormat="1" applyFont="1" applyBorder="1" applyAlignment="1">
      <alignment horizontal="left" vertical="center" wrapText="1"/>
    </xf>
    <xf numFmtId="9" fontId="10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38" fontId="0" fillId="0" borderId="0" xfId="0" applyNumberFormat="1" applyBorder="1">
      <alignment vertical="center"/>
    </xf>
    <xf numFmtId="0" fontId="0" fillId="6" borderId="0" xfId="0" applyFill="1" applyBorder="1" applyAlignment="1">
      <alignment horizontal="center" vertical="center"/>
    </xf>
    <xf numFmtId="3" fontId="0" fillId="6" borderId="0" xfId="0" applyNumberFormat="1" applyFill="1" applyBorder="1" applyAlignment="1">
      <alignment horizontal="center" vertical="center" wrapText="1"/>
    </xf>
    <xf numFmtId="0" fontId="0" fillId="4" borderId="0" xfId="0" applyFill="1" applyBorder="1">
      <alignment vertical="center"/>
    </xf>
    <xf numFmtId="0" fontId="10" fillId="0" borderId="0" xfId="0" applyFont="1" applyAlignme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9" fillId="0" borderId="0" xfId="0" applyFont="1" applyBorder="1">
      <alignment vertical="center"/>
    </xf>
    <xf numFmtId="0" fontId="0" fillId="0" borderId="55" xfId="0" applyBorder="1">
      <alignment vertical="center"/>
    </xf>
    <xf numFmtId="0" fontId="0" fillId="0" borderId="36" xfId="0" applyBorder="1">
      <alignment vertical="center"/>
    </xf>
    <xf numFmtId="0" fontId="0" fillId="0" borderId="62" xfId="0" applyBorder="1">
      <alignment vertical="center"/>
    </xf>
    <xf numFmtId="38" fontId="0" fillId="0" borderId="0" xfId="1" applyFont="1" applyBorder="1">
      <alignment vertical="center"/>
    </xf>
    <xf numFmtId="0" fontId="0" fillId="0" borderId="3" xfId="0" applyBorder="1">
      <alignment vertical="center"/>
    </xf>
    <xf numFmtId="0" fontId="13" fillId="9" borderId="1" xfId="0" applyFont="1" applyFill="1" applyBorder="1" applyAlignment="1">
      <alignment horizontal="center" vertical="center" wrapText="1"/>
    </xf>
    <xf numFmtId="38" fontId="13" fillId="0" borderId="1" xfId="1" applyFont="1" applyFill="1" applyBorder="1">
      <alignment vertical="center"/>
    </xf>
    <xf numFmtId="0" fontId="7" fillId="0" borderId="29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 shrinkToFit="1"/>
    </xf>
    <xf numFmtId="0" fontId="7" fillId="0" borderId="7" xfId="3" applyFont="1" applyFill="1" applyBorder="1" applyAlignment="1">
      <alignment vertical="center"/>
    </xf>
    <xf numFmtId="0" fontId="7" fillId="2" borderId="25" xfId="3" applyFont="1" applyFill="1" applyBorder="1" applyAlignment="1">
      <alignment horizontal="center" vertical="center"/>
    </xf>
    <xf numFmtId="0" fontId="7" fillId="2" borderId="56" xfId="3" applyFont="1" applyFill="1" applyBorder="1" applyAlignment="1">
      <alignment horizontal="center" vertical="center"/>
    </xf>
    <xf numFmtId="0" fontId="7" fillId="0" borderId="56" xfId="3" applyFont="1" applyBorder="1">
      <alignment vertical="center"/>
    </xf>
    <xf numFmtId="0" fontId="14" fillId="0" borderId="56" xfId="3" applyFont="1" applyBorder="1" applyAlignment="1">
      <alignment horizontal="right" vertical="center"/>
    </xf>
    <xf numFmtId="0" fontId="7" fillId="2" borderId="27" xfId="3" applyFont="1" applyFill="1" applyBorder="1" applyAlignment="1">
      <alignment horizontal="center" vertical="center"/>
    </xf>
    <xf numFmtId="0" fontId="7" fillId="0" borderId="18" xfId="3" applyFont="1" applyBorder="1" applyAlignment="1">
      <alignment vertical="center" shrinkToFit="1"/>
    </xf>
    <xf numFmtId="49" fontId="7" fillId="0" borderId="0" xfId="3" applyNumberFormat="1" applyFont="1">
      <alignment vertical="center"/>
    </xf>
    <xf numFmtId="0" fontId="7" fillId="0" borderId="15" xfId="3" applyFont="1" applyBorder="1" applyAlignment="1">
      <alignment vertical="center" textRotation="255" wrapText="1" shrinkToFit="1"/>
    </xf>
    <xf numFmtId="0" fontId="7" fillId="0" borderId="26" xfId="3" applyFont="1" applyFill="1" applyBorder="1" applyAlignment="1">
      <alignment horizontal="center" vertical="center"/>
    </xf>
    <xf numFmtId="0" fontId="7" fillId="0" borderId="56" xfId="3" applyFont="1" applyFill="1" applyBorder="1" applyAlignment="1">
      <alignment horizontal="center" vertical="center"/>
    </xf>
    <xf numFmtId="12" fontId="7" fillId="0" borderId="0" xfId="3" applyNumberFormat="1" applyFont="1">
      <alignment vertical="center"/>
    </xf>
    <xf numFmtId="13" fontId="7" fillId="0" borderId="0" xfId="3" applyNumberFormat="1" applyFont="1">
      <alignment vertical="center"/>
    </xf>
    <xf numFmtId="13" fontId="7" fillId="2" borderId="19" xfId="3" quotePrefix="1" applyNumberFormat="1" applyFont="1" applyFill="1" applyBorder="1" applyAlignment="1">
      <alignment vertical="center"/>
    </xf>
    <xf numFmtId="0" fontId="13" fillId="2" borderId="1" xfId="0" applyFont="1" applyFill="1" applyBorder="1">
      <alignment vertical="center"/>
    </xf>
    <xf numFmtId="9" fontId="13" fillId="2" borderId="1" xfId="2" applyFont="1" applyFill="1" applyBorder="1">
      <alignment vertical="center"/>
    </xf>
    <xf numFmtId="177" fontId="13" fillId="0" borderId="1" xfId="1" applyNumberFormat="1" applyFont="1" applyBorder="1">
      <alignment vertical="center"/>
    </xf>
    <xf numFmtId="0" fontId="7" fillId="0" borderId="18" xfId="3" applyFont="1" applyBorder="1" applyAlignment="1">
      <alignment horizontal="center" vertical="center" wrapText="1" shrinkToFit="1"/>
    </xf>
    <xf numFmtId="0" fontId="7" fillId="0" borderId="17" xfId="3" applyFont="1" applyBorder="1" applyAlignment="1">
      <alignment horizontal="center" vertical="center" wrapText="1" shrinkToFit="1"/>
    </xf>
    <xf numFmtId="0" fontId="7" fillId="0" borderId="7" xfId="3" applyFont="1" applyBorder="1" applyAlignment="1">
      <alignment horizontal="center" vertical="center" wrapText="1" shrinkToFit="1"/>
    </xf>
    <xf numFmtId="0" fontId="7" fillId="0" borderId="20" xfId="3" applyFont="1" applyBorder="1" applyAlignment="1">
      <alignment horizontal="center" vertical="center" wrapText="1" shrinkToFit="1"/>
    </xf>
    <xf numFmtId="0" fontId="7" fillId="0" borderId="24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38" fontId="7" fillId="2" borderId="0" xfId="4" applyFont="1" applyFill="1" applyBorder="1" applyAlignment="1">
      <alignment horizontal="right" vertical="center" shrinkToFit="1"/>
    </xf>
    <xf numFmtId="0" fontId="7" fillId="0" borderId="0" xfId="3" applyFont="1" applyBorder="1" applyAlignment="1">
      <alignment horizontal="center" vertical="center" shrinkToFit="1"/>
    </xf>
    <xf numFmtId="38" fontId="7" fillId="0" borderId="0" xfId="4" applyFont="1" applyFill="1" applyBorder="1" applyAlignment="1">
      <alignment horizontal="right" vertical="center" shrinkToFit="1"/>
    </xf>
    <xf numFmtId="0" fontId="7" fillId="0" borderId="24" xfId="3" applyFont="1" applyBorder="1" applyAlignment="1">
      <alignment horizontal="center" vertical="center" shrinkToFit="1"/>
    </xf>
    <xf numFmtId="0" fontId="7" fillId="0" borderId="18" xfId="3" applyFont="1" applyBorder="1" applyAlignment="1">
      <alignment horizontal="center" vertical="center" shrinkToFit="1"/>
    </xf>
    <xf numFmtId="0" fontId="7" fillId="0" borderId="17" xfId="3" applyFont="1" applyBorder="1" applyAlignment="1">
      <alignment horizontal="center" vertical="center" shrinkToFit="1"/>
    </xf>
    <xf numFmtId="0" fontId="7" fillId="0" borderId="12" xfId="3" applyFont="1" applyBorder="1" applyAlignment="1">
      <alignment vertical="center"/>
    </xf>
    <xf numFmtId="0" fontId="7" fillId="0" borderId="23" xfId="3" applyFont="1" applyBorder="1" applyAlignment="1">
      <alignment vertical="center"/>
    </xf>
    <xf numFmtId="0" fontId="7" fillId="0" borderId="56" xfId="3" applyFont="1" applyBorder="1" applyAlignment="1">
      <alignment vertical="center"/>
    </xf>
    <xf numFmtId="0" fontId="7" fillId="0" borderId="57" xfId="3" applyFont="1" applyBorder="1" applyAlignment="1">
      <alignment vertical="center"/>
    </xf>
    <xf numFmtId="0" fontId="7" fillId="0" borderId="25" xfId="3" applyFont="1" applyBorder="1" applyAlignment="1">
      <alignment vertical="center"/>
    </xf>
    <xf numFmtId="0" fontId="7" fillId="0" borderId="28" xfId="3" applyFont="1" applyBorder="1" applyAlignment="1">
      <alignment vertical="center"/>
    </xf>
    <xf numFmtId="0" fontId="8" fillId="0" borderId="11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 wrapText="1"/>
    </xf>
    <xf numFmtId="0" fontId="7" fillId="0" borderId="28" xfId="3" applyFont="1" applyBorder="1" applyAlignment="1">
      <alignment horizontal="center" vertical="center" wrapText="1"/>
    </xf>
    <xf numFmtId="0" fontId="11" fillId="2" borderId="56" xfId="3" applyFont="1" applyFill="1" applyBorder="1" applyAlignment="1">
      <alignment horizontal="left" vertical="center"/>
    </xf>
    <xf numFmtId="0" fontId="11" fillId="2" borderId="57" xfId="3" applyFont="1" applyFill="1" applyBorder="1" applyAlignment="1">
      <alignment horizontal="left" vertical="center"/>
    </xf>
    <xf numFmtId="0" fontId="7" fillId="0" borderId="11" xfId="3" applyFont="1" applyBorder="1" applyAlignment="1">
      <alignment horizontal="center" vertical="center" shrinkToFit="1"/>
    </xf>
    <xf numFmtId="0" fontId="7" fillId="0" borderId="12" xfId="3" applyFont="1" applyBorder="1" applyAlignment="1">
      <alignment horizontal="center" vertical="center" shrinkToFit="1"/>
    </xf>
    <xf numFmtId="0" fontId="7" fillId="0" borderId="23" xfId="3" applyFont="1" applyBorder="1" applyAlignment="1">
      <alignment horizontal="center" vertical="center" shrinkToFit="1"/>
    </xf>
    <xf numFmtId="0" fontId="7" fillId="0" borderId="12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 textRotation="255" wrapText="1" shrinkToFit="1"/>
    </xf>
    <xf numFmtId="0" fontId="7" fillId="0" borderId="14" xfId="3" applyFont="1" applyBorder="1" applyAlignment="1">
      <alignment horizontal="center" vertical="center" textRotation="255" shrinkToFit="1"/>
    </xf>
    <xf numFmtId="0" fontId="6" fillId="0" borderId="0" xfId="3" applyFont="1" applyAlignment="1">
      <alignment horizontal="center" vertical="center"/>
    </xf>
    <xf numFmtId="0" fontId="7" fillId="0" borderId="24" xfId="3" applyFont="1" applyBorder="1" applyAlignment="1">
      <alignment horizontal="center" vertical="center" textRotation="255" wrapText="1" shrinkToFit="1"/>
    </xf>
    <xf numFmtId="0" fontId="7" fillId="0" borderId="6" xfId="3" applyFont="1" applyBorder="1" applyAlignment="1">
      <alignment horizontal="center" vertical="center" textRotation="255" wrapText="1" shrinkToFit="1"/>
    </xf>
    <xf numFmtId="0" fontId="7" fillId="0" borderId="11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 shrinkToFit="1"/>
    </xf>
    <xf numFmtId="0" fontId="7" fillId="0" borderId="26" xfId="3" applyFont="1" applyBorder="1" applyAlignment="1">
      <alignment horizontal="center" vertical="center" shrinkToFit="1"/>
    </xf>
    <xf numFmtId="0" fontId="7" fillId="0" borderId="31" xfId="3" applyFont="1" applyBorder="1" applyAlignment="1">
      <alignment horizontal="center" vertical="center" shrinkToFit="1"/>
    </xf>
    <xf numFmtId="0" fontId="7" fillId="0" borderId="32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center" vertical="center"/>
    </xf>
    <xf numFmtId="38" fontId="7" fillId="0" borderId="6" xfId="3" applyNumberFormat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left" vertical="center" wrapText="1"/>
    </xf>
    <xf numFmtId="0" fontId="7" fillId="0" borderId="12" xfId="3" applyFont="1" applyFill="1" applyBorder="1" applyAlignment="1">
      <alignment horizontal="left" vertical="center" wrapText="1"/>
    </xf>
    <xf numFmtId="0" fontId="7" fillId="0" borderId="23" xfId="3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38" fontId="0" fillId="10" borderId="22" xfId="0" applyNumberForma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35" xfId="0" applyFont="1" applyBorder="1" applyAlignment="1">
      <alignment horizontal="justify" vertical="center" wrapText="1"/>
    </xf>
    <xf numFmtId="0" fontId="10" fillId="0" borderId="52" xfId="0" applyFont="1" applyBorder="1" applyAlignment="1">
      <alignment horizontal="justify" vertical="center" wrapText="1"/>
    </xf>
    <xf numFmtId="0" fontId="10" fillId="12" borderId="36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11" borderId="36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horizontal="justify" vertical="center" wrapText="1"/>
    </xf>
    <xf numFmtId="0" fontId="10" fillId="0" borderId="59" xfId="0" applyFont="1" applyBorder="1" applyAlignment="1">
      <alignment horizontal="justify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2" fillId="0" borderId="36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桁区切り 2" xfId="4"/>
    <cellStyle name="標準" xfId="0" builtinId="0"/>
    <cellStyle name="標準 2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19052</xdr:rowOff>
    </xdr:from>
    <xdr:ext cx="612000" cy="216000"/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90501" y="19052"/>
          <a:ext cx="612000" cy="21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square" lIns="72000" tIns="36000" rIns="72000" bIns="36000" anchor="t" upright="1">
          <a:no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別紙１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7</xdr:col>
      <xdr:colOff>66675</xdr:colOff>
      <xdr:row>19</xdr:row>
      <xdr:rowOff>85725</xdr:rowOff>
    </xdr:to>
    <xdr:cxnSp macro="">
      <xdr:nvCxnSpPr>
        <xdr:cNvPr id="20" name="カギ線コネクタ 19"/>
        <xdr:cNvCxnSpPr/>
      </xdr:nvCxnSpPr>
      <xdr:spPr>
        <a:xfrm>
          <a:off x="2543175" y="695325"/>
          <a:ext cx="4010025" cy="1800225"/>
        </a:xfrm>
        <a:prstGeom prst="bentConnector3">
          <a:avLst>
            <a:gd name="adj1" fmla="val 0"/>
          </a:avLst>
        </a:prstGeom>
        <a:ln w="19050"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16</xdr:row>
      <xdr:rowOff>333375</xdr:rowOff>
    </xdr:from>
    <xdr:to>
      <xdr:col>7</xdr:col>
      <xdr:colOff>504825</xdr:colOff>
      <xdr:row>18</xdr:row>
      <xdr:rowOff>266700</xdr:rowOff>
    </xdr:to>
    <xdr:sp macro="" textlink="">
      <xdr:nvSpPr>
        <xdr:cNvPr id="21" name="左カーブ矢印 20"/>
        <xdr:cNvSpPr/>
      </xdr:nvSpPr>
      <xdr:spPr>
        <a:xfrm>
          <a:off x="6581775" y="1028700"/>
          <a:ext cx="409575" cy="1076325"/>
        </a:xfrm>
        <a:prstGeom prst="curvedLeftArrow">
          <a:avLst/>
        </a:prstGeom>
        <a:solidFill>
          <a:srgbClr val="92D050"/>
        </a:solidFill>
        <a:ln w="1905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21980</xdr:colOff>
      <xdr:row>13</xdr:row>
      <xdr:rowOff>121627</xdr:rowOff>
    </xdr:from>
    <xdr:to>
      <xdr:col>8</xdr:col>
      <xdr:colOff>31505</xdr:colOff>
      <xdr:row>22</xdr:row>
      <xdr:rowOff>102577</xdr:rowOff>
    </xdr:to>
    <xdr:sp macro="" textlink="">
      <xdr:nvSpPr>
        <xdr:cNvPr id="22" name="角丸四角形 21"/>
        <xdr:cNvSpPr/>
      </xdr:nvSpPr>
      <xdr:spPr>
        <a:xfrm>
          <a:off x="392094" y="3256713"/>
          <a:ext cx="5708197" cy="3616778"/>
        </a:xfrm>
        <a:prstGeom prst="roundRect">
          <a:avLst>
            <a:gd name="adj" fmla="val 10798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6</xdr:col>
      <xdr:colOff>66675</xdr:colOff>
      <xdr:row>47</xdr:row>
      <xdr:rowOff>85725</xdr:rowOff>
    </xdr:to>
    <xdr:cxnSp macro="">
      <xdr:nvCxnSpPr>
        <xdr:cNvPr id="5" name="カギ線コネクタ 4"/>
        <xdr:cNvCxnSpPr/>
      </xdr:nvCxnSpPr>
      <xdr:spPr>
        <a:xfrm>
          <a:off x="2543175" y="695325"/>
          <a:ext cx="3581400" cy="1800225"/>
        </a:xfrm>
        <a:prstGeom prst="bentConnector3">
          <a:avLst>
            <a:gd name="adj1" fmla="val 0"/>
          </a:avLst>
        </a:prstGeom>
        <a:ln w="19050"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44</xdr:row>
      <xdr:rowOff>333375</xdr:rowOff>
    </xdr:from>
    <xdr:to>
      <xdr:col>6</xdr:col>
      <xdr:colOff>504825</xdr:colOff>
      <xdr:row>46</xdr:row>
      <xdr:rowOff>266700</xdr:rowOff>
    </xdr:to>
    <xdr:sp macro="" textlink="">
      <xdr:nvSpPr>
        <xdr:cNvPr id="6" name="左カーブ矢印 5"/>
        <xdr:cNvSpPr/>
      </xdr:nvSpPr>
      <xdr:spPr>
        <a:xfrm>
          <a:off x="6153150" y="1028700"/>
          <a:ext cx="409575" cy="1076325"/>
        </a:xfrm>
        <a:prstGeom prst="curvedLeftArrow">
          <a:avLst/>
        </a:prstGeom>
        <a:solidFill>
          <a:srgbClr val="92D050"/>
        </a:solidFill>
        <a:ln w="1905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7</xdr:col>
      <xdr:colOff>9525</xdr:colOff>
      <xdr:row>50</xdr:row>
      <xdr:rowOff>95250</xdr:rowOff>
    </xdr:to>
    <xdr:sp macro="" textlink="">
      <xdr:nvSpPr>
        <xdr:cNvPr id="7" name="角丸四角形 6"/>
        <xdr:cNvSpPr/>
      </xdr:nvSpPr>
      <xdr:spPr>
        <a:xfrm>
          <a:off x="370114" y="8322129"/>
          <a:ext cx="5022397" cy="3605892"/>
        </a:xfrm>
        <a:prstGeom prst="roundRect">
          <a:avLst>
            <a:gd name="adj" fmla="val 12592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224118</xdr:colOff>
      <xdr:row>81</xdr:row>
      <xdr:rowOff>11206</xdr:rowOff>
    </xdr:from>
    <xdr:to>
      <xdr:col>4</xdr:col>
      <xdr:colOff>201706</xdr:colOff>
      <xdr:row>81</xdr:row>
      <xdr:rowOff>448235</xdr:rowOff>
    </xdr:to>
    <xdr:sp macro="" textlink="">
      <xdr:nvSpPr>
        <xdr:cNvPr id="8" name="大かっこ 7"/>
        <xdr:cNvSpPr/>
      </xdr:nvSpPr>
      <xdr:spPr>
        <a:xfrm>
          <a:off x="224118" y="24316765"/>
          <a:ext cx="3339353" cy="437029"/>
        </a:xfrm>
        <a:prstGeom prst="bracketPair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7</xdr:col>
      <xdr:colOff>66675</xdr:colOff>
      <xdr:row>74</xdr:row>
      <xdr:rowOff>85725</xdr:rowOff>
    </xdr:to>
    <xdr:cxnSp macro="">
      <xdr:nvCxnSpPr>
        <xdr:cNvPr id="9" name="カギ線コネクタ 8"/>
        <xdr:cNvCxnSpPr/>
      </xdr:nvCxnSpPr>
      <xdr:spPr>
        <a:xfrm>
          <a:off x="2543175" y="695325"/>
          <a:ext cx="4010025" cy="1800225"/>
        </a:xfrm>
        <a:prstGeom prst="bentConnector3">
          <a:avLst>
            <a:gd name="adj1" fmla="val 0"/>
          </a:avLst>
        </a:prstGeom>
        <a:ln w="19050"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71</xdr:row>
      <xdr:rowOff>333375</xdr:rowOff>
    </xdr:from>
    <xdr:to>
      <xdr:col>7</xdr:col>
      <xdr:colOff>504825</xdr:colOff>
      <xdr:row>73</xdr:row>
      <xdr:rowOff>266700</xdr:rowOff>
    </xdr:to>
    <xdr:sp macro="" textlink="">
      <xdr:nvSpPr>
        <xdr:cNvPr id="10" name="左カーブ矢印 9"/>
        <xdr:cNvSpPr/>
      </xdr:nvSpPr>
      <xdr:spPr>
        <a:xfrm>
          <a:off x="6581775" y="1028700"/>
          <a:ext cx="409575" cy="1076325"/>
        </a:xfrm>
        <a:prstGeom prst="curvedLeftArrow">
          <a:avLst/>
        </a:prstGeom>
        <a:solidFill>
          <a:srgbClr val="92D050"/>
        </a:solidFill>
        <a:ln w="1905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224118</xdr:colOff>
      <xdr:row>68</xdr:row>
      <xdr:rowOff>179294</xdr:rowOff>
    </xdr:from>
    <xdr:to>
      <xdr:col>8</xdr:col>
      <xdr:colOff>134470</xdr:colOff>
      <xdr:row>77</xdr:row>
      <xdr:rowOff>201706</xdr:rowOff>
    </xdr:to>
    <xdr:sp macro="" textlink="">
      <xdr:nvSpPr>
        <xdr:cNvPr id="11" name="角丸四角形 10"/>
        <xdr:cNvSpPr/>
      </xdr:nvSpPr>
      <xdr:spPr>
        <a:xfrm>
          <a:off x="224118" y="15408088"/>
          <a:ext cx="6185646" cy="3731559"/>
        </a:xfrm>
        <a:prstGeom prst="roundRect">
          <a:avLst>
            <a:gd name="adj" fmla="val 11695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631371" cy="256087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0" y="0"/>
          <a:ext cx="631371" cy="25608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square" lIns="72000" tIns="36000" rIns="72000" bIns="3600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参考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46381</xdr:colOff>
      <xdr:row>0</xdr:row>
      <xdr:rowOff>101047</xdr:rowOff>
    </xdr:from>
    <xdr:ext cx="684015" cy="306100"/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46381" y="101047"/>
          <a:ext cx="684015" cy="306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none" lIns="72000" tIns="36000" rIns="72000" bIns="3600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参考２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2"/>
  <sheetViews>
    <sheetView tabSelected="1" view="pageBreakPreview" zoomScaleNormal="100" zoomScaleSheetLayoutView="100" workbookViewId="0">
      <selection activeCell="W7" sqref="W7:X7"/>
    </sheetView>
  </sheetViews>
  <sheetFormatPr defaultColWidth="4.09765625" defaultRowHeight="13.2" x14ac:dyDescent="0.45"/>
  <cols>
    <col min="1" max="1" width="6.09765625" style="12" customWidth="1"/>
    <col min="2" max="8" width="4.09765625" style="12"/>
    <col min="9" max="9" width="5.69921875" style="12" customWidth="1"/>
    <col min="10" max="10" width="5.3984375" style="12" customWidth="1"/>
    <col min="11" max="11" width="4.19921875" style="12" customWidth="1"/>
    <col min="12" max="12" width="5.5" style="12" customWidth="1"/>
    <col min="13" max="13" width="4.8984375" style="12" customWidth="1"/>
    <col min="14" max="14" width="5" style="12" customWidth="1"/>
    <col min="15" max="15" width="5.8984375" style="12" customWidth="1"/>
    <col min="16" max="16" width="3.3984375" style="12" customWidth="1"/>
    <col min="17" max="17" width="4.59765625" style="12" customWidth="1"/>
    <col min="18" max="19" width="4.09765625" style="12"/>
    <col min="20" max="20" width="5.5" style="12" bestFit="1" customWidth="1"/>
    <col min="21" max="21" width="4.09765625" style="12"/>
    <col min="22" max="22" width="9" style="12" customWidth="1"/>
    <col min="23" max="23" width="4.09765625" style="12"/>
    <col min="24" max="24" width="7.5" style="12" customWidth="1"/>
    <col min="25" max="26" width="7.5" style="12" bestFit="1" customWidth="1"/>
    <col min="27" max="29" width="4.09765625" style="12"/>
    <col min="30" max="30" width="9.5" style="12" bestFit="1" customWidth="1"/>
    <col min="31" max="16384" width="4.09765625" style="12"/>
  </cols>
  <sheetData>
    <row r="1" spans="1:26" s="11" customFormat="1" ht="14.4" x14ac:dyDescent="0.45">
      <c r="A1" s="126" t="s">
        <v>192</v>
      </c>
      <c r="B1" s="126"/>
      <c r="C1" s="126"/>
      <c r="D1" s="126"/>
      <c r="E1" s="126"/>
      <c r="F1" s="126"/>
      <c r="G1" s="126"/>
    </row>
    <row r="2" spans="1:26" s="11" customFormat="1" ht="14.4" x14ac:dyDescent="0.45">
      <c r="A2" s="86"/>
      <c r="B2" s="86"/>
    </row>
    <row r="3" spans="1:26" s="11" customFormat="1" ht="14.4" x14ac:dyDescent="0.45">
      <c r="A3" s="137" t="s">
        <v>186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1:26" x14ac:dyDescent="0.45">
      <c r="A4" s="131" t="s">
        <v>23</v>
      </c>
      <c r="B4" s="132"/>
      <c r="C4" s="132"/>
      <c r="D4" s="132"/>
      <c r="E4" s="132"/>
      <c r="F4" s="132"/>
      <c r="G4" s="133"/>
      <c r="H4" s="134" t="s">
        <v>24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40" t="s">
        <v>25</v>
      </c>
      <c r="X4" s="141"/>
    </row>
    <row r="5" spans="1:26" ht="22.5" customHeight="1" x14ac:dyDescent="0.45">
      <c r="A5" s="138" t="s">
        <v>189</v>
      </c>
      <c r="B5" s="105" t="s">
        <v>26</v>
      </c>
      <c r="C5" s="105"/>
      <c r="D5" s="105"/>
      <c r="E5" s="105"/>
      <c r="F5" s="105"/>
      <c r="G5" s="106"/>
      <c r="H5" s="125" t="s">
        <v>19</v>
      </c>
      <c r="I5" s="125"/>
      <c r="J5" s="125"/>
      <c r="K5" s="111"/>
      <c r="L5" s="111"/>
      <c r="M5" s="111"/>
      <c r="N5" s="87" t="s">
        <v>20</v>
      </c>
      <c r="O5" s="112" t="s">
        <v>21</v>
      </c>
      <c r="P5" s="112"/>
      <c r="Q5" s="112"/>
      <c r="R5" s="113">
        <f>ROUNDDOWN(IF(K5*X5&gt;5000000,5000000,K5*X5),-3)</f>
        <v>0</v>
      </c>
      <c r="S5" s="113"/>
      <c r="T5" s="113"/>
      <c r="U5" s="87" t="s">
        <v>20</v>
      </c>
      <c r="V5" s="112" t="s">
        <v>22</v>
      </c>
      <c r="W5" s="112"/>
      <c r="X5" s="101">
        <v>0.75</v>
      </c>
      <c r="Y5" s="100">
        <v>0.75</v>
      </c>
      <c r="Z5" s="100">
        <v>0.9</v>
      </c>
    </row>
    <row r="6" spans="1:26" ht="97.5" customHeight="1" x14ac:dyDescent="0.45">
      <c r="A6" s="139"/>
      <c r="B6" s="107"/>
      <c r="C6" s="107"/>
      <c r="D6" s="107"/>
      <c r="E6" s="107"/>
      <c r="F6" s="107"/>
      <c r="G6" s="108"/>
      <c r="H6" s="149" t="e">
        <f>'別紙１　削減電力量計算シート'!G3/R5*1000000</f>
        <v>#DIV/0!</v>
      </c>
      <c r="I6" s="150"/>
      <c r="J6" s="88" t="s">
        <v>27</v>
      </c>
      <c r="K6" s="151" t="s">
        <v>185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  <c r="W6" s="109" t="e">
        <f>ROUNDDOWN(IF(40-((3600-H6)/60)&lt;=0,0,IF(40-((3600-H6)/60)&gt;=40,40,40-((3600-H6)/60))),0)</f>
        <v>#DIV/0!</v>
      </c>
      <c r="X6" s="110"/>
      <c r="Y6" s="37">
        <v>40</v>
      </c>
    </row>
    <row r="7" spans="1:26" ht="39.9" customHeight="1" x14ac:dyDescent="0.45">
      <c r="A7" s="135" t="s">
        <v>190</v>
      </c>
      <c r="B7" s="114" t="s">
        <v>129</v>
      </c>
      <c r="C7" s="115"/>
      <c r="D7" s="115"/>
      <c r="E7" s="115"/>
      <c r="F7" s="115"/>
      <c r="G7" s="116"/>
      <c r="H7" s="89" t="s">
        <v>88</v>
      </c>
      <c r="I7" s="127" t="s">
        <v>188</v>
      </c>
      <c r="J7" s="127"/>
      <c r="K7" s="127"/>
      <c r="L7" s="127"/>
      <c r="M7" s="127"/>
      <c r="N7" s="127"/>
      <c r="O7" s="127"/>
      <c r="P7" s="127"/>
      <c r="Q7" s="127"/>
      <c r="R7" s="127"/>
      <c r="S7" s="128"/>
      <c r="T7" s="97" t="str">
        <f>IF(H7="〇","－",IF(H7="－","〇","　"))</f>
        <v>　</v>
      </c>
      <c r="U7" s="121" t="s">
        <v>29</v>
      </c>
      <c r="V7" s="122"/>
      <c r="W7" s="147" t="str">
        <f>IF(H7="〇","15",IF(H7="－","0","　"))</f>
        <v>　</v>
      </c>
      <c r="X7" s="148"/>
      <c r="Y7" s="37">
        <v>15</v>
      </c>
    </row>
    <row r="8" spans="1:26" ht="22.5" customHeight="1" x14ac:dyDescent="0.45">
      <c r="A8" s="136"/>
      <c r="B8" s="142" t="s">
        <v>30</v>
      </c>
      <c r="C8" s="143"/>
      <c r="D8" s="143"/>
      <c r="E8" s="143"/>
      <c r="F8" s="143"/>
      <c r="G8" s="144"/>
      <c r="H8" s="90" t="s">
        <v>88</v>
      </c>
      <c r="I8" s="91" t="s">
        <v>139</v>
      </c>
      <c r="J8" s="91"/>
      <c r="K8" s="92" t="s">
        <v>28</v>
      </c>
      <c r="L8" s="129"/>
      <c r="M8" s="129"/>
      <c r="N8" s="129"/>
      <c r="O8" s="129"/>
      <c r="P8" s="129"/>
      <c r="Q8" s="129"/>
      <c r="R8" s="129"/>
      <c r="S8" s="130"/>
      <c r="T8" s="98" t="str">
        <f>IF(H8="〇","－",IF(H8="－","〇","　"))</f>
        <v>　</v>
      </c>
      <c r="U8" s="119" t="s">
        <v>29</v>
      </c>
      <c r="V8" s="120"/>
      <c r="W8" s="145" t="str">
        <f>IF(H8="〇","15",IF(H8="－","0","　"))</f>
        <v>　</v>
      </c>
      <c r="X8" s="146"/>
      <c r="Y8" s="37">
        <v>15</v>
      </c>
    </row>
    <row r="9" spans="1:26" ht="50.1" customHeight="1" x14ac:dyDescent="0.45">
      <c r="A9" s="96" t="s">
        <v>191</v>
      </c>
      <c r="B9" s="114" t="s">
        <v>31</v>
      </c>
      <c r="C9" s="115"/>
      <c r="D9" s="115"/>
      <c r="E9" s="115"/>
      <c r="F9" s="115"/>
      <c r="G9" s="116"/>
      <c r="H9" s="93" t="s">
        <v>88</v>
      </c>
      <c r="I9" s="117" t="str">
        <f>IF(H9="　","　",IF(H9="０年","０年（30）",IF(H9="１年","１年（25）",IF(H9="２年","２年(20)",IF(H9="３年","３年（15）",IF(H9="４年","４年（10）",IF(H9="５年","５年(５)",)))))))</f>
        <v>　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109" t="str">
        <f>IF(H9="　","　",IF(H9="０年","30",IF(H9="１年","25",IF(H9="２年","20",IF(H9="３年","15",IF(H9="４年",10,IF(H9="５年",5,)))))))</f>
        <v>　</v>
      </c>
      <c r="X9" s="110"/>
      <c r="Y9" s="85">
        <v>30</v>
      </c>
    </row>
    <row r="10" spans="1:26" ht="22.5" customHeight="1" x14ac:dyDescent="0.4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125" t="s">
        <v>184</v>
      </c>
      <c r="T10" s="125"/>
      <c r="U10" s="125"/>
      <c r="V10" s="125"/>
      <c r="W10" s="123" t="e">
        <f>W6+W7+W8+W9</f>
        <v>#DIV/0!</v>
      </c>
      <c r="X10" s="124"/>
      <c r="Y10" s="37">
        <v>100</v>
      </c>
    </row>
    <row r="11" spans="1:26" ht="22.5" customHeight="1" x14ac:dyDescent="0.45">
      <c r="A11" s="12" t="s">
        <v>193</v>
      </c>
      <c r="O11" s="99"/>
    </row>
    <row r="12" spans="1:26" ht="22.5" customHeight="1" x14ac:dyDescent="0.45">
      <c r="S12" s="95"/>
    </row>
  </sheetData>
  <mergeCells count="29">
    <mergeCell ref="W10:X10"/>
    <mergeCell ref="S10:V10"/>
    <mergeCell ref="B7:G7"/>
    <mergeCell ref="A1:G1"/>
    <mergeCell ref="I7:S7"/>
    <mergeCell ref="L8:S8"/>
    <mergeCell ref="A4:G4"/>
    <mergeCell ref="H4:V4"/>
    <mergeCell ref="A7:A8"/>
    <mergeCell ref="A3:X3"/>
    <mergeCell ref="A5:A6"/>
    <mergeCell ref="W4:X4"/>
    <mergeCell ref="B8:G8"/>
    <mergeCell ref="W8:X8"/>
    <mergeCell ref="W7:X7"/>
    <mergeCell ref="H6:I6"/>
    <mergeCell ref="B5:G6"/>
    <mergeCell ref="W9:X9"/>
    <mergeCell ref="K5:M5"/>
    <mergeCell ref="O5:Q5"/>
    <mergeCell ref="R5:T5"/>
    <mergeCell ref="V5:W5"/>
    <mergeCell ref="B9:G9"/>
    <mergeCell ref="I9:V9"/>
    <mergeCell ref="U8:V8"/>
    <mergeCell ref="U7:V7"/>
    <mergeCell ref="K6:V6"/>
    <mergeCell ref="W6:X6"/>
    <mergeCell ref="H5:J5"/>
  </mergeCells>
  <phoneticPr fontId="2"/>
  <conditionalFormatting sqref="R5:T5">
    <cfRule type="expression" dxfId="0" priority="1">
      <formula>"$R$5=$K$5*$Y$5"</formula>
    </cfRule>
  </conditionalFormatting>
  <dataValidations count="3">
    <dataValidation type="list" allowBlank="1" showInputMessage="1" showErrorMessage="1" sqref="X5">
      <formula1>$Y$5:$Z$5</formula1>
    </dataValidation>
    <dataValidation type="list" allowBlank="1" showInputMessage="1" showErrorMessage="1" sqref="H9">
      <formula1>"　,０年,１年,２年,３年,４年,５年"</formula1>
    </dataValidation>
    <dataValidation type="list" allowBlank="1" showInputMessage="1" showErrorMessage="1" sqref="H7:H8">
      <formula1>"　,〇,－"</formula1>
    </dataValidation>
  </dataValidations>
  <pageMargins left="0.25" right="0.25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2"/>
  <sheetViews>
    <sheetView view="pageBreakPreview" zoomScaleNormal="100" zoomScaleSheetLayoutView="100" workbookViewId="0">
      <selection activeCell="O5" sqref="O5"/>
    </sheetView>
  </sheetViews>
  <sheetFormatPr defaultRowHeight="18" x14ac:dyDescent="0.45"/>
  <cols>
    <col min="1" max="1" width="2.3984375" customWidth="1"/>
    <col min="2" max="2" width="18" customWidth="1"/>
    <col min="3" max="3" width="25" customWidth="1"/>
    <col min="4" max="4" width="20" customWidth="1"/>
    <col min="5" max="6" width="9" customWidth="1"/>
    <col min="7" max="8" width="10" customWidth="1"/>
    <col min="9" max="9" width="12" customWidth="1"/>
    <col min="10" max="10" width="2.5" customWidth="1"/>
    <col min="12" max="12" width="18.8984375" hidden="1" customWidth="1"/>
    <col min="13" max="13" width="19.5" hidden="1" customWidth="1"/>
  </cols>
  <sheetData>
    <row r="1" spans="1:13" ht="21.9" customHeight="1" thickBot="1" x14ac:dyDescent="0.5">
      <c r="B1" s="8"/>
    </row>
    <row r="2" spans="1:13" ht="18.600000000000001" thickBot="1" x14ac:dyDescent="0.5">
      <c r="A2" s="78"/>
      <c r="B2" s="158" t="s">
        <v>85</v>
      </c>
      <c r="C2" s="158"/>
      <c r="D2" s="158"/>
      <c r="E2" s="158"/>
      <c r="F2" s="158"/>
      <c r="G2" s="159"/>
      <c r="H2" s="159"/>
      <c r="I2" s="159"/>
      <c r="J2" s="82"/>
    </row>
    <row r="3" spans="1:13" ht="18.600000000000001" thickBot="1" x14ac:dyDescent="0.5">
      <c r="A3" s="79"/>
      <c r="B3" s="160" t="s">
        <v>135</v>
      </c>
      <c r="C3" s="160"/>
      <c r="D3" s="160"/>
      <c r="E3" s="160"/>
      <c r="F3" s="161"/>
      <c r="G3" s="156">
        <f>I7+I11+(I26-I42)</f>
        <v>0</v>
      </c>
      <c r="H3" s="157"/>
      <c r="I3" s="80" t="s">
        <v>86</v>
      </c>
      <c r="J3" s="82"/>
    </row>
    <row r="4" spans="1:13" x14ac:dyDescent="0.45">
      <c r="A4" s="46"/>
      <c r="B4" s="154" t="s">
        <v>136</v>
      </c>
      <c r="C4" s="154"/>
      <c r="D4" s="154"/>
      <c r="E4" s="154"/>
      <c r="F4" s="154"/>
      <c r="G4" s="155"/>
      <c r="H4" s="155"/>
      <c r="I4" s="155"/>
      <c r="J4" s="47"/>
    </row>
    <row r="5" spans="1:13" x14ac:dyDescent="0.45">
      <c r="A5" s="46"/>
      <c r="B5" s="77" t="s">
        <v>137</v>
      </c>
      <c r="C5" s="8"/>
      <c r="D5" s="8"/>
      <c r="E5" s="8"/>
      <c r="F5" s="8"/>
      <c r="G5" s="8"/>
      <c r="H5" s="8"/>
      <c r="I5" s="8"/>
      <c r="J5" s="47"/>
    </row>
    <row r="6" spans="1:13" ht="39.6" x14ac:dyDescent="0.45">
      <c r="A6" s="46"/>
      <c r="B6" s="48" t="s">
        <v>1</v>
      </c>
      <c r="C6" s="48" t="s">
        <v>2</v>
      </c>
      <c r="D6" s="48" t="s">
        <v>0</v>
      </c>
      <c r="E6" s="49" t="s">
        <v>71</v>
      </c>
      <c r="F6" s="49" t="s">
        <v>75</v>
      </c>
      <c r="G6" s="49" t="s">
        <v>72</v>
      </c>
      <c r="H6" s="49" t="s">
        <v>73</v>
      </c>
      <c r="I6" s="83" t="s">
        <v>7</v>
      </c>
      <c r="J6" s="47"/>
    </row>
    <row r="7" spans="1:13" ht="18" customHeight="1" x14ac:dyDescent="0.45">
      <c r="A7" s="46"/>
      <c r="B7" s="102"/>
      <c r="C7" s="102" t="s">
        <v>88</v>
      </c>
      <c r="D7" s="102"/>
      <c r="E7" s="102"/>
      <c r="F7" s="102"/>
      <c r="G7" s="104">
        <f>VLOOKUP(C7,$L$8:$M$12,2,FALSE)</f>
        <v>0</v>
      </c>
      <c r="H7" s="84">
        <v>8760</v>
      </c>
      <c r="I7" s="51">
        <f>G7*F7*E7*H7/1000</f>
        <v>0</v>
      </c>
      <c r="J7" s="47"/>
      <c r="L7" s="1" t="s">
        <v>79</v>
      </c>
      <c r="M7" s="1" t="s">
        <v>80</v>
      </c>
    </row>
    <row r="8" spans="1:13" x14ac:dyDescent="0.45">
      <c r="A8" s="46"/>
      <c r="B8" s="8"/>
      <c r="C8" s="8"/>
      <c r="D8" s="8"/>
      <c r="E8" s="8"/>
      <c r="F8" s="8"/>
      <c r="G8" s="8"/>
      <c r="H8" s="8"/>
      <c r="I8" s="81"/>
      <c r="J8" s="47"/>
      <c r="L8" s="1" t="s">
        <v>89</v>
      </c>
      <c r="M8" s="1">
        <v>0</v>
      </c>
    </row>
    <row r="9" spans="1:13" x14ac:dyDescent="0.45">
      <c r="A9" s="46"/>
      <c r="B9" s="77" t="s">
        <v>187</v>
      </c>
      <c r="C9" s="8"/>
      <c r="D9" s="8"/>
      <c r="E9" s="8"/>
      <c r="F9" s="8"/>
      <c r="G9" s="8"/>
      <c r="H9" s="8"/>
      <c r="I9" s="81"/>
      <c r="J9" s="47"/>
      <c r="L9" s="1" t="s">
        <v>81</v>
      </c>
      <c r="M9" s="1">
        <v>17.2</v>
      </c>
    </row>
    <row r="10" spans="1:13" ht="39.6" x14ac:dyDescent="0.45">
      <c r="A10" s="46"/>
      <c r="B10" s="48" t="s">
        <v>1</v>
      </c>
      <c r="C10" s="48" t="s">
        <v>2</v>
      </c>
      <c r="D10" s="48" t="s">
        <v>0</v>
      </c>
      <c r="E10" s="49" t="s">
        <v>71</v>
      </c>
      <c r="F10" s="49" t="s">
        <v>74</v>
      </c>
      <c r="G10" s="49" t="s">
        <v>76</v>
      </c>
      <c r="H10" s="49" t="s">
        <v>77</v>
      </c>
      <c r="I10" s="83" t="s">
        <v>7</v>
      </c>
      <c r="J10" s="47"/>
      <c r="L10" s="1" t="s">
        <v>82</v>
      </c>
      <c r="M10" s="1">
        <v>25.4</v>
      </c>
    </row>
    <row r="11" spans="1:13" ht="18" customHeight="1" x14ac:dyDescent="0.45">
      <c r="A11" s="46"/>
      <c r="B11" s="102"/>
      <c r="C11" s="102"/>
      <c r="D11" s="102"/>
      <c r="E11" s="102"/>
      <c r="F11" s="102"/>
      <c r="G11" s="103"/>
      <c r="H11" s="84">
        <v>1521</v>
      </c>
      <c r="I11" s="51">
        <f>G11*F11*E11*H11/1000</f>
        <v>0</v>
      </c>
      <c r="J11" s="47"/>
      <c r="L11" s="1" t="s">
        <v>83</v>
      </c>
      <c r="M11" s="1">
        <v>87</v>
      </c>
    </row>
    <row r="12" spans="1:13" x14ac:dyDescent="0.45">
      <c r="A12" s="46"/>
      <c r="B12" s="8"/>
      <c r="C12" s="8"/>
      <c r="D12" s="8"/>
      <c r="E12" s="8"/>
      <c r="F12" s="8"/>
      <c r="G12" s="8"/>
      <c r="H12" s="8"/>
      <c r="I12" s="8"/>
      <c r="J12" s="47"/>
      <c r="L12" s="1" t="s">
        <v>84</v>
      </c>
      <c r="M12" s="1">
        <v>60</v>
      </c>
    </row>
    <row r="13" spans="1:13" x14ac:dyDescent="0.45">
      <c r="A13" s="46"/>
      <c r="B13" s="77" t="s">
        <v>138</v>
      </c>
      <c r="C13" s="8"/>
      <c r="D13" s="8"/>
      <c r="E13" s="8"/>
      <c r="F13" s="8"/>
      <c r="G13" s="8"/>
      <c r="H13" s="8"/>
      <c r="I13" s="8"/>
      <c r="J13" s="47"/>
      <c r="L13" s="21"/>
      <c r="M13" s="22"/>
    </row>
    <row r="14" spans="1:13" x14ac:dyDescent="0.45">
      <c r="A14" s="46"/>
      <c r="B14" s="52" t="s">
        <v>6</v>
      </c>
      <c r="C14" s="52"/>
      <c r="D14" s="52"/>
      <c r="E14" s="52"/>
      <c r="F14" s="52"/>
      <c r="G14" s="52"/>
      <c r="H14" s="52"/>
      <c r="I14" s="52"/>
      <c r="J14" s="47"/>
      <c r="L14" s="8"/>
      <c r="M14" s="8"/>
    </row>
    <row r="15" spans="1:13" ht="26.4" x14ac:dyDescent="0.45">
      <c r="A15" s="46"/>
      <c r="B15" s="48" t="s">
        <v>1</v>
      </c>
      <c r="C15" s="48" t="s">
        <v>2</v>
      </c>
      <c r="D15" s="48" t="s">
        <v>0</v>
      </c>
      <c r="E15" s="49" t="s">
        <v>3</v>
      </c>
      <c r="F15" s="49" t="s">
        <v>4</v>
      </c>
      <c r="G15" s="49" t="s">
        <v>5</v>
      </c>
      <c r="H15" s="49" t="s">
        <v>78</v>
      </c>
      <c r="I15" s="83" t="s">
        <v>7</v>
      </c>
      <c r="J15" s="47"/>
    </row>
    <row r="16" spans="1:13" ht="18" customHeight="1" thickBot="1" x14ac:dyDescent="0.5">
      <c r="A16" s="46"/>
      <c r="B16" s="102"/>
      <c r="C16" s="102"/>
      <c r="D16" s="102" t="s">
        <v>88</v>
      </c>
      <c r="E16" s="102"/>
      <c r="F16" s="102"/>
      <c r="G16" s="102"/>
      <c r="H16" s="51">
        <f>VLOOKUP(D16,$L$18:$M$25,2,FALSE)</f>
        <v>0</v>
      </c>
      <c r="I16" s="51" t="str">
        <f>IF(G16="","",G16*F16*E16*H16/1000)</f>
        <v/>
      </c>
      <c r="J16" s="47"/>
    </row>
    <row r="17" spans="1:13" ht="18" customHeight="1" thickBot="1" x14ac:dyDescent="0.5">
      <c r="A17" s="46"/>
      <c r="B17" s="102"/>
      <c r="C17" s="102"/>
      <c r="D17" s="102" t="s">
        <v>88</v>
      </c>
      <c r="E17" s="102"/>
      <c r="F17" s="102"/>
      <c r="G17" s="102"/>
      <c r="H17" s="51">
        <f t="shared" ref="H17:H25" si="0">VLOOKUP(D17,$L$18:$M$25,2,FALSE)</f>
        <v>0</v>
      </c>
      <c r="I17" s="51" t="str">
        <f t="shared" ref="I17:I25" si="1">IF(G17="","",G17*F17*E17*H17/1000)</f>
        <v/>
      </c>
      <c r="J17" s="47"/>
      <c r="L17" s="2" t="s">
        <v>10</v>
      </c>
      <c r="M17" s="3" t="s">
        <v>11</v>
      </c>
    </row>
    <row r="18" spans="1:13" ht="18" customHeight="1" thickBot="1" x14ac:dyDescent="0.5">
      <c r="A18" s="46"/>
      <c r="B18" s="102"/>
      <c r="C18" s="102"/>
      <c r="D18" s="102" t="s">
        <v>88</v>
      </c>
      <c r="E18" s="102"/>
      <c r="F18" s="102"/>
      <c r="G18" s="102"/>
      <c r="H18" s="51">
        <f t="shared" si="0"/>
        <v>0</v>
      </c>
      <c r="I18" s="51" t="str">
        <f t="shared" si="1"/>
        <v/>
      </c>
      <c r="J18" s="47"/>
      <c r="L18" s="18" t="s">
        <v>89</v>
      </c>
      <c r="M18" s="20">
        <v>0</v>
      </c>
    </row>
    <row r="19" spans="1:13" ht="18" customHeight="1" thickBot="1" x14ac:dyDescent="0.5">
      <c r="A19" s="46"/>
      <c r="B19" s="102"/>
      <c r="C19" s="102"/>
      <c r="D19" s="102" t="s">
        <v>88</v>
      </c>
      <c r="E19" s="102"/>
      <c r="F19" s="102"/>
      <c r="G19" s="102"/>
      <c r="H19" s="51">
        <f t="shared" si="0"/>
        <v>0</v>
      </c>
      <c r="I19" s="51" t="str">
        <f t="shared" si="1"/>
        <v/>
      </c>
      <c r="J19" s="47"/>
      <c r="L19" s="4" t="s">
        <v>12</v>
      </c>
      <c r="M19" s="6">
        <v>1500</v>
      </c>
    </row>
    <row r="20" spans="1:13" ht="18" customHeight="1" thickBot="1" x14ac:dyDescent="0.5">
      <c r="A20" s="46"/>
      <c r="B20" s="102"/>
      <c r="C20" s="102"/>
      <c r="D20" s="102" t="s">
        <v>88</v>
      </c>
      <c r="E20" s="102"/>
      <c r="F20" s="102"/>
      <c r="G20" s="102"/>
      <c r="H20" s="51">
        <f t="shared" si="0"/>
        <v>0</v>
      </c>
      <c r="I20" s="51" t="str">
        <f t="shared" si="1"/>
        <v/>
      </c>
      <c r="J20" s="47"/>
      <c r="L20" s="4" t="s">
        <v>13</v>
      </c>
      <c r="M20" s="6">
        <v>3000</v>
      </c>
    </row>
    <row r="21" spans="1:13" ht="18" customHeight="1" thickBot="1" x14ac:dyDescent="0.5">
      <c r="A21" s="46"/>
      <c r="B21" s="102"/>
      <c r="C21" s="102"/>
      <c r="D21" s="102" t="s">
        <v>88</v>
      </c>
      <c r="E21" s="102"/>
      <c r="F21" s="102"/>
      <c r="G21" s="102"/>
      <c r="H21" s="51">
        <f t="shared" si="0"/>
        <v>0</v>
      </c>
      <c r="I21" s="51" t="str">
        <f t="shared" si="1"/>
        <v/>
      </c>
      <c r="J21" s="47"/>
      <c r="L21" s="4" t="s">
        <v>14</v>
      </c>
      <c r="M21" s="6">
        <v>5000</v>
      </c>
    </row>
    <row r="22" spans="1:13" ht="18" customHeight="1" thickBot="1" x14ac:dyDescent="0.5">
      <c r="A22" s="46"/>
      <c r="B22" s="102"/>
      <c r="C22" s="102"/>
      <c r="D22" s="102" t="s">
        <v>88</v>
      </c>
      <c r="E22" s="102"/>
      <c r="F22" s="102"/>
      <c r="G22" s="102"/>
      <c r="H22" s="51">
        <f t="shared" si="0"/>
        <v>0</v>
      </c>
      <c r="I22" s="51" t="str">
        <f t="shared" si="1"/>
        <v/>
      </c>
      <c r="J22" s="47"/>
      <c r="L22" s="4" t="s">
        <v>15</v>
      </c>
      <c r="M22" s="6">
        <v>8000</v>
      </c>
    </row>
    <row r="23" spans="1:13" ht="18" customHeight="1" thickBot="1" x14ac:dyDescent="0.5">
      <c r="A23" s="46"/>
      <c r="B23" s="102"/>
      <c r="C23" s="102"/>
      <c r="D23" s="102" t="s">
        <v>88</v>
      </c>
      <c r="E23" s="102"/>
      <c r="F23" s="102"/>
      <c r="G23" s="102"/>
      <c r="H23" s="51">
        <f t="shared" si="0"/>
        <v>0</v>
      </c>
      <c r="I23" s="51" t="str">
        <f t="shared" si="1"/>
        <v/>
      </c>
      <c r="J23" s="47"/>
      <c r="L23" s="4" t="s">
        <v>16</v>
      </c>
      <c r="M23" s="5">
        <v>600</v>
      </c>
    </row>
    <row r="24" spans="1:13" ht="18" customHeight="1" thickBot="1" x14ac:dyDescent="0.5">
      <c r="A24" s="46"/>
      <c r="B24" s="102"/>
      <c r="C24" s="102"/>
      <c r="D24" s="102" t="s">
        <v>88</v>
      </c>
      <c r="E24" s="102"/>
      <c r="F24" s="102"/>
      <c r="G24" s="102"/>
      <c r="H24" s="51">
        <f t="shared" si="0"/>
        <v>0</v>
      </c>
      <c r="I24" s="51" t="str">
        <f t="shared" si="1"/>
        <v/>
      </c>
      <c r="J24" s="47"/>
      <c r="L24" s="4" t="s">
        <v>17</v>
      </c>
      <c r="M24" s="6">
        <v>4000</v>
      </c>
    </row>
    <row r="25" spans="1:13" ht="18" customHeight="1" thickBot="1" x14ac:dyDescent="0.5">
      <c r="A25" s="46"/>
      <c r="B25" s="102"/>
      <c r="C25" s="102"/>
      <c r="D25" s="102" t="s">
        <v>88</v>
      </c>
      <c r="E25" s="102"/>
      <c r="F25" s="102"/>
      <c r="G25" s="102"/>
      <c r="H25" s="51">
        <f t="shared" si="0"/>
        <v>0</v>
      </c>
      <c r="I25" s="51" t="str">
        <f t="shared" si="1"/>
        <v/>
      </c>
      <c r="J25" s="47"/>
      <c r="L25" s="4" t="s">
        <v>18</v>
      </c>
      <c r="M25" s="6">
        <v>2000</v>
      </c>
    </row>
    <row r="26" spans="1:13" ht="18" customHeight="1" x14ac:dyDescent="0.45">
      <c r="A26" s="46"/>
      <c r="B26" s="52"/>
      <c r="C26" s="52"/>
      <c r="D26" s="52"/>
      <c r="E26" s="52"/>
      <c r="F26" s="52"/>
      <c r="G26" s="52"/>
      <c r="H26" s="50" t="s">
        <v>8</v>
      </c>
      <c r="I26" s="84">
        <f>SUM(I16:I25)</f>
        <v>0</v>
      </c>
      <c r="J26" s="47"/>
    </row>
    <row r="27" spans="1:13" x14ac:dyDescent="0.45">
      <c r="A27" s="46"/>
      <c r="B27" s="52"/>
      <c r="C27" s="52"/>
      <c r="D27" s="52"/>
      <c r="E27" s="52"/>
      <c r="F27" s="52"/>
      <c r="G27" s="52"/>
      <c r="H27" s="52"/>
      <c r="I27" s="52"/>
      <c r="J27" s="47"/>
    </row>
    <row r="28" spans="1:13" x14ac:dyDescent="0.45">
      <c r="A28" s="46"/>
      <c r="B28" s="8"/>
      <c r="C28" s="8"/>
      <c r="D28" s="8"/>
      <c r="E28" s="8"/>
      <c r="F28" s="8"/>
      <c r="G28" s="8"/>
      <c r="H28" s="8"/>
      <c r="I28" s="8"/>
      <c r="J28" s="47"/>
    </row>
    <row r="29" spans="1:13" x14ac:dyDescent="0.45">
      <c r="A29" s="46"/>
      <c r="B29" s="8"/>
      <c r="C29" s="8"/>
      <c r="D29" s="8"/>
      <c r="E29" s="8"/>
      <c r="F29" s="8"/>
      <c r="G29" s="8"/>
      <c r="H29" s="8"/>
      <c r="I29" s="8"/>
      <c r="J29" s="47"/>
    </row>
    <row r="30" spans="1:13" x14ac:dyDescent="0.45">
      <c r="A30" s="46"/>
      <c r="B30" s="52" t="s">
        <v>9</v>
      </c>
      <c r="C30" s="52"/>
      <c r="D30" s="52"/>
      <c r="E30" s="52"/>
      <c r="F30" s="52"/>
      <c r="G30" s="52"/>
      <c r="H30" s="52"/>
      <c r="I30" s="52"/>
      <c r="J30" s="47"/>
    </row>
    <row r="31" spans="1:13" ht="26.4" x14ac:dyDescent="0.45">
      <c r="A31" s="46"/>
      <c r="B31" s="48" t="s">
        <v>1</v>
      </c>
      <c r="C31" s="48" t="s">
        <v>2</v>
      </c>
      <c r="D31" s="48" t="s">
        <v>0</v>
      </c>
      <c r="E31" s="49" t="s">
        <v>3</v>
      </c>
      <c r="F31" s="49" t="s">
        <v>4</v>
      </c>
      <c r="G31" s="49" t="s">
        <v>5</v>
      </c>
      <c r="H31" s="49" t="s">
        <v>90</v>
      </c>
      <c r="I31" s="83" t="s">
        <v>7</v>
      </c>
      <c r="J31" s="47"/>
    </row>
    <row r="32" spans="1:13" ht="18" customHeight="1" x14ac:dyDescent="0.45">
      <c r="A32" s="46"/>
      <c r="B32" s="102"/>
      <c r="C32" s="102"/>
      <c r="D32" s="102" t="s">
        <v>88</v>
      </c>
      <c r="E32" s="102"/>
      <c r="F32" s="102"/>
      <c r="G32" s="102"/>
      <c r="H32" s="51">
        <f>VLOOKUP(D32,$L$18:$M$25,2,FALSE)</f>
        <v>0</v>
      </c>
      <c r="I32" s="51" t="str">
        <f>IF(G32="","",G32*F32*E32*H32/1000)</f>
        <v/>
      </c>
      <c r="J32" s="47"/>
    </row>
    <row r="33" spans="1:14" ht="18" customHeight="1" x14ac:dyDescent="0.45">
      <c r="A33" s="46"/>
      <c r="B33" s="102"/>
      <c r="C33" s="102"/>
      <c r="D33" s="102" t="s">
        <v>88</v>
      </c>
      <c r="E33" s="102"/>
      <c r="F33" s="102"/>
      <c r="G33" s="102"/>
      <c r="H33" s="51">
        <f t="shared" ref="H33:H41" si="2">VLOOKUP(D33,$L$18:$M$25,2,FALSE)</f>
        <v>0</v>
      </c>
      <c r="I33" s="51" t="str">
        <f t="shared" ref="I33:I41" si="3">IF(G33="","",G33*F33*E33*H33/1000)</f>
        <v/>
      </c>
      <c r="J33" s="47"/>
    </row>
    <row r="34" spans="1:14" ht="18" customHeight="1" x14ac:dyDescent="0.45">
      <c r="A34" s="46"/>
      <c r="B34" s="102"/>
      <c r="C34" s="102"/>
      <c r="D34" s="102" t="s">
        <v>88</v>
      </c>
      <c r="E34" s="102"/>
      <c r="F34" s="102"/>
      <c r="G34" s="102"/>
      <c r="H34" s="51">
        <f t="shared" si="2"/>
        <v>0</v>
      </c>
      <c r="I34" s="51" t="str">
        <f t="shared" si="3"/>
        <v/>
      </c>
      <c r="J34" s="47"/>
      <c r="L34" s="7"/>
      <c r="M34" s="7"/>
      <c r="N34" s="8"/>
    </row>
    <row r="35" spans="1:14" ht="18" customHeight="1" x14ac:dyDescent="0.45">
      <c r="A35" s="46"/>
      <c r="B35" s="102"/>
      <c r="C35" s="102"/>
      <c r="D35" s="102" t="s">
        <v>88</v>
      </c>
      <c r="E35" s="102"/>
      <c r="F35" s="102"/>
      <c r="G35" s="102"/>
      <c r="H35" s="51">
        <f t="shared" si="2"/>
        <v>0</v>
      </c>
      <c r="I35" s="51" t="str">
        <f t="shared" si="3"/>
        <v/>
      </c>
      <c r="J35" s="47"/>
      <c r="L35" s="9"/>
      <c r="M35" s="9"/>
      <c r="N35" s="8"/>
    </row>
    <row r="36" spans="1:14" ht="18" customHeight="1" x14ac:dyDescent="0.45">
      <c r="A36" s="46"/>
      <c r="B36" s="102"/>
      <c r="C36" s="102"/>
      <c r="D36" s="102" t="s">
        <v>88</v>
      </c>
      <c r="E36" s="102"/>
      <c r="F36" s="102"/>
      <c r="G36" s="102"/>
      <c r="H36" s="51">
        <f t="shared" si="2"/>
        <v>0</v>
      </c>
      <c r="I36" s="51" t="str">
        <f t="shared" si="3"/>
        <v/>
      </c>
      <c r="J36" s="47"/>
      <c r="L36" s="9"/>
      <c r="M36" s="9"/>
      <c r="N36" s="8"/>
    </row>
    <row r="37" spans="1:14" ht="18" customHeight="1" x14ac:dyDescent="0.45">
      <c r="A37" s="46"/>
      <c r="B37" s="102"/>
      <c r="C37" s="102"/>
      <c r="D37" s="102" t="s">
        <v>88</v>
      </c>
      <c r="E37" s="102"/>
      <c r="F37" s="102"/>
      <c r="G37" s="102"/>
      <c r="H37" s="51">
        <f t="shared" si="2"/>
        <v>0</v>
      </c>
      <c r="I37" s="51" t="str">
        <f t="shared" si="3"/>
        <v/>
      </c>
      <c r="J37" s="47"/>
      <c r="L37" s="9"/>
      <c r="M37" s="9"/>
      <c r="N37" s="8"/>
    </row>
    <row r="38" spans="1:14" ht="18" customHeight="1" x14ac:dyDescent="0.45">
      <c r="A38" s="46"/>
      <c r="B38" s="102"/>
      <c r="C38" s="102"/>
      <c r="D38" s="102" t="s">
        <v>88</v>
      </c>
      <c r="E38" s="102"/>
      <c r="F38" s="102"/>
      <c r="G38" s="102"/>
      <c r="H38" s="51">
        <f t="shared" si="2"/>
        <v>0</v>
      </c>
      <c r="I38" s="51" t="str">
        <f t="shared" si="3"/>
        <v/>
      </c>
      <c r="J38" s="47"/>
      <c r="L38" s="9"/>
      <c r="M38" s="9"/>
      <c r="N38" s="8"/>
    </row>
    <row r="39" spans="1:14" ht="18" customHeight="1" x14ac:dyDescent="0.45">
      <c r="A39" s="46"/>
      <c r="B39" s="102"/>
      <c r="C39" s="102"/>
      <c r="D39" s="102" t="s">
        <v>88</v>
      </c>
      <c r="E39" s="102"/>
      <c r="F39" s="102"/>
      <c r="G39" s="102"/>
      <c r="H39" s="51">
        <f t="shared" si="2"/>
        <v>0</v>
      </c>
      <c r="I39" s="51" t="str">
        <f t="shared" si="3"/>
        <v/>
      </c>
      <c r="J39" s="47"/>
    </row>
    <row r="40" spans="1:14" ht="18" customHeight="1" x14ac:dyDescent="0.45">
      <c r="A40" s="46"/>
      <c r="B40" s="102"/>
      <c r="C40" s="102"/>
      <c r="D40" s="102" t="s">
        <v>88</v>
      </c>
      <c r="E40" s="102"/>
      <c r="F40" s="102"/>
      <c r="G40" s="102"/>
      <c r="H40" s="51">
        <f t="shared" si="2"/>
        <v>0</v>
      </c>
      <c r="I40" s="51" t="str">
        <f t="shared" si="3"/>
        <v/>
      </c>
      <c r="J40" s="47"/>
    </row>
    <row r="41" spans="1:14" ht="18" customHeight="1" x14ac:dyDescent="0.45">
      <c r="A41" s="46"/>
      <c r="B41" s="102"/>
      <c r="C41" s="102"/>
      <c r="D41" s="102" t="s">
        <v>88</v>
      </c>
      <c r="E41" s="102"/>
      <c r="F41" s="102"/>
      <c r="G41" s="102"/>
      <c r="H41" s="51">
        <f t="shared" si="2"/>
        <v>0</v>
      </c>
      <c r="I41" s="51" t="str">
        <f t="shared" si="3"/>
        <v/>
      </c>
      <c r="J41" s="47"/>
    </row>
    <row r="42" spans="1:14" ht="18" customHeight="1" x14ac:dyDescent="0.45">
      <c r="A42" s="46"/>
      <c r="B42" s="52"/>
      <c r="C42" s="52"/>
      <c r="D42" s="52"/>
      <c r="E42" s="52"/>
      <c r="F42" s="52"/>
      <c r="G42" s="52"/>
      <c r="H42" s="50" t="s">
        <v>8</v>
      </c>
      <c r="I42" s="84">
        <f>SUM(I32:I41)</f>
        <v>0</v>
      </c>
      <c r="J42" s="47"/>
    </row>
    <row r="43" spans="1:14" ht="18.600000000000001" thickBot="1" x14ac:dyDescent="0.5">
      <c r="A43" s="75"/>
      <c r="B43" s="76"/>
      <c r="C43" s="76"/>
      <c r="D43" s="76"/>
      <c r="E43" s="76"/>
      <c r="F43" s="76"/>
      <c r="G43" s="76"/>
      <c r="H43" s="76"/>
      <c r="I43" s="76"/>
      <c r="J43" s="47"/>
    </row>
    <row r="45" spans="1:14" x14ac:dyDescent="0.45">
      <c r="B45" s="71"/>
      <c r="C45" s="71"/>
      <c r="D45" s="72"/>
      <c r="E45" s="73"/>
    </row>
    <row r="46" spans="1:14" x14ac:dyDescent="0.45">
      <c r="B46" s="70"/>
      <c r="C46" s="8"/>
      <c r="D46" s="8"/>
      <c r="E46" s="8"/>
    </row>
    <row r="47" spans="1:14" x14ac:dyDescent="0.45">
      <c r="B47" s="8"/>
      <c r="C47" s="8"/>
      <c r="D47" s="8"/>
      <c r="E47" s="8"/>
    </row>
    <row r="48" spans="1:14" x14ac:dyDescent="0.45">
      <c r="C48" s="8"/>
      <c r="F48" s="8"/>
    </row>
    <row r="49" spans="3:3" x14ac:dyDescent="0.45">
      <c r="C49" s="8"/>
    </row>
    <row r="50" spans="3:3" x14ac:dyDescent="0.45">
      <c r="C50" s="8"/>
    </row>
    <row r="51" spans="3:3" x14ac:dyDescent="0.45">
      <c r="C51" s="8"/>
    </row>
    <row r="52" spans="3:3" x14ac:dyDescent="0.45">
      <c r="C52" s="8"/>
    </row>
  </sheetData>
  <mergeCells count="4">
    <mergeCell ref="B4:I4"/>
    <mergeCell ref="G3:H3"/>
    <mergeCell ref="B2:I2"/>
    <mergeCell ref="B3:F3"/>
  </mergeCells>
  <phoneticPr fontId="2"/>
  <dataValidations count="3">
    <dataValidation type="list" errorStyle="warning" allowBlank="1" showInputMessage="1" showErrorMessage="1" errorTitle="リストにない項目" error="リストにない場合のみ、入力してください。_x000a_設備利用率に手動で数字を入力してください。" sqref="C7">
      <formula1>$L$8:$L$12</formula1>
    </dataValidation>
    <dataValidation type="list" allowBlank="1" showInputMessage="1" showErrorMessage="1" sqref="D8:D9">
      <formula1>$L$19:$L$25</formula1>
    </dataValidation>
    <dataValidation type="list" errorStyle="warning" showInputMessage="1" showErrorMessage="1" errorTitle="リストにない項目" error="リストにない項目の場合のみ、入力を続けてください。_x000a_使用時間に手動で数値を入力してください。" sqref="D32:D41 D16:D25">
      <formula1>$L$18:$L$25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view="pageBreakPreview" zoomScale="85" zoomScaleNormal="130" zoomScaleSheetLayoutView="85" workbookViewId="0">
      <selection activeCell="I86" sqref="I86"/>
    </sheetView>
  </sheetViews>
  <sheetFormatPr defaultRowHeight="18" x14ac:dyDescent="0.45"/>
  <cols>
    <col min="1" max="1" width="4.8984375" customWidth="1"/>
    <col min="2" max="2" width="17.09765625" customWidth="1"/>
    <col min="3" max="3" width="9.59765625" customWidth="1"/>
    <col min="4" max="4" width="12.59765625" customWidth="1"/>
    <col min="5" max="5" width="9.59765625" customWidth="1"/>
    <col min="6" max="6" width="11.59765625" customWidth="1"/>
    <col min="7" max="7" width="9.59765625" customWidth="1"/>
    <col min="8" max="8" width="11.59765625" customWidth="1"/>
    <col min="9" max="9" width="9.59765625" customWidth="1"/>
    <col min="10" max="10" width="11.59765625" customWidth="1"/>
  </cols>
  <sheetData>
    <row r="1" spans="1:11" x14ac:dyDescent="0.45">
      <c r="A1" s="190"/>
      <c r="B1" s="190"/>
      <c r="C1" s="19"/>
      <c r="D1" s="19"/>
      <c r="E1" s="19"/>
      <c r="F1" s="19"/>
      <c r="G1" s="19"/>
      <c r="H1" s="19"/>
    </row>
    <row r="2" spans="1:11" x14ac:dyDescent="0.45">
      <c r="A2" s="63" t="s">
        <v>87</v>
      </c>
      <c r="B2" s="23"/>
      <c r="C2" s="23"/>
      <c r="D2" s="23"/>
      <c r="E2" s="23"/>
      <c r="F2" s="23"/>
      <c r="G2" s="23"/>
      <c r="H2" s="23"/>
      <c r="I2" s="28"/>
      <c r="J2" s="28"/>
      <c r="K2" s="28"/>
    </row>
    <row r="3" spans="1:11" x14ac:dyDescent="0.45">
      <c r="A3" s="25">
        <v>1</v>
      </c>
      <c r="B3" s="23" t="s">
        <v>143</v>
      </c>
      <c r="C3" s="23"/>
      <c r="D3" s="23"/>
      <c r="E3" s="23"/>
      <c r="F3" s="23"/>
      <c r="G3" s="23"/>
      <c r="H3" s="23"/>
      <c r="I3" s="28"/>
      <c r="J3" s="28"/>
      <c r="K3" s="28"/>
    </row>
    <row r="4" spans="1:11" ht="36" customHeight="1" x14ac:dyDescent="0.45">
      <c r="A4" s="25"/>
      <c r="B4" s="176" t="s">
        <v>144</v>
      </c>
      <c r="C4" s="176"/>
      <c r="D4" s="176"/>
      <c r="E4" s="176"/>
      <c r="F4" s="176"/>
      <c r="G4" s="176"/>
      <c r="H4" s="176"/>
      <c r="I4" s="176"/>
      <c r="J4" s="176"/>
      <c r="K4" s="176"/>
    </row>
    <row r="5" spans="1:11" x14ac:dyDescent="0.45">
      <c r="A5" s="25"/>
      <c r="B5" s="28"/>
      <c r="C5" s="28"/>
      <c r="D5" s="28"/>
      <c r="E5" s="28"/>
      <c r="F5" s="28"/>
      <c r="G5" s="28"/>
      <c r="H5" s="23"/>
      <c r="I5" s="28"/>
      <c r="J5" s="28"/>
      <c r="K5" s="28"/>
    </row>
    <row r="6" spans="1:11" x14ac:dyDescent="0.45">
      <c r="A6" s="25">
        <v>2</v>
      </c>
      <c r="B6" s="23" t="s">
        <v>147</v>
      </c>
      <c r="C6" s="28"/>
      <c r="D6" s="28"/>
      <c r="E6" s="28"/>
      <c r="F6" s="28"/>
      <c r="G6" s="28"/>
      <c r="H6" s="23"/>
      <c r="I6" s="28"/>
      <c r="J6" s="28"/>
      <c r="K6" s="28"/>
    </row>
    <row r="7" spans="1:11" x14ac:dyDescent="0.45">
      <c r="A7" s="25"/>
      <c r="B7" s="23" t="s">
        <v>145</v>
      </c>
      <c r="C7" s="59"/>
      <c r="D7" s="59"/>
      <c r="E7" s="59"/>
      <c r="F7" s="59"/>
      <c r="G7" s="59"/>
      <c r="H7" s="23"/>
      <c r="I7" s="28"/>
      <c r="J7" s="28"/>
      <c r="K7" s="28"/>
    </row>
    <row r="8" spans="1:11" x14ac:dyDescent="0.45">
      <c r="A8" s="23"/>
      <c r="B8" s="191" t="s">
        <v>94</v>
      </c>
      <c r="C8" s="189" t="s">
        <v>91</v>
      </c>
      <c r="D8" s="189"/>
      <c r="E8" s="189"/>
      <c r="F8" s="189"/>
      <c r="G8" s="189"/>
      <c r="H8" s="23"/>
      <c r="I8" s="28"/>
      <c r="J8" s="28"/>
      <c r="K8" s="28"/>
    </row>
    <row r="9" spans="1:11" x14ac:dyDescent="0.45">
      <c r="A9" s="23"/>
      <c r="B9" s="192"/>
      <c r="C9" s="189" t="s">
        <v>92</v>
      </c>
      <c r="D9" s="189"/>
      <c r="E9" s="189"/>
      <c r="F9" s="189"/>
      <c r="G9" s="189"/>
      <c r="H9" s="23"/>
      <c r="I9" s="69"/>
      <c r="J9" s="28"/>
      <c r="K9" s="28"/>
    </row>
    <row r="10" spans="1:11" x14ac:dyDescent="0.45">
      <c r="A10" s="23"/>
      <c r="B10" s="192"/>
      <c r="C10" s="189" t="s">
        <v>93</v>
      </c>
      <c r="D10" s="189"/>
      <c r="E10" s="189"/>
      <c r="F10" s="189"/>
      <c r="G10" s="189"/>
      <c r="H10" s="23"/>
      <c r="I10" s="28"/>
      <c r="J10" s="28"/>
      <c r="K10" s="28"/>
    </row>
    <row r="11" spans="1:11" x14ac:dyDescent="0.45">
      <c r="A11" s="23"/>
      <c r="B11" s="28"/>
      <c r="C11" s="28"/>
      <c r="D11" s="28"/>
      <c r="E11" s="28"/>
      <c r="F11" s="28"/>
      <c r="G11" s="28"/>
      <c r="H11" s="23"/>
      <c r="I11" s="28"/>
      <c r="J11" s="28"/>
      <c r="K11" s="28"/>
    </row>
    <row r="12" spans="1:11" x14ac:dyDescent="0.45">
      <c r="A12" s="23"/>
      <c r="B12" s="28"/>
      <c r="C12" s="28"/>
      <c r="D12" s="28"/>
      <c r="E12" s="28"/>
      <c r="F12" s="28"/>
      <c r="G12" s="28"/>
      <c r="H12" s="23"/>
      <c r="I12" s="28"/>
      <c r="J12" s="28"/>
      <c r="K12" s="28"/>
    </row>
    <row r="13" spans="1:11" x14ac:dyDescent="0.45">
      <c r="A13" s="23"/>
      <c r="B13" s="23" t="s">
        <v>140</v>
      </c>
      <c r="C13" s="23"/>
      <c r="D13" s="23"/>
      <c r="E13" s="23"/>
      <c r="F13" s="23"/>
      <c r="G13" s="23"/>
      <c r="H13" s="23"/>
      <c r="I13" s="28"/>
      <c r="J13" s="28"/>
      <c r="K13" s="28"/>
    </row>
    <row r="14" spans="1:11" x14ac:dyDescent="0.45">
      <c r="A14" s="23"/>
      <c r="B14" s="23"/>
      <c r="C14" s="23"/>
      <c r="D14" s="23"/>
      <c r="E14" s="23"/>
      <c r="F14" s="23"/>
      <c r="G14" s="23"/>
      <c r="H14" s="23"/>
      <c r="I14" s="28"/>
      <c r="J14" s="28"/>
      <c r="K14" s="28"/>
    </row>
    <row r="15" spans="1:11" ht="19.5" customHeight="1" x14ac:dyDescent="0.45">
      <c r="A15" s="23"/>
      <c r="B15" s="28"/>
      <c r="C15" s="28" t="s">
        <v>102</v>
      </c>
      <c r="D15" s="28"/>
      <c r="E15" s="28"/>
      <c r="F15" s="28"/>
      <c r="G15" s="28"/>
      <c r="H15" s="28"/>
      <c r="I15" s="28"/>
      <c r="J15" s="28"/>
      <c r="K15" s="28"/>
    </row>
    <row r="16" spans="1:11" ht="18.600000000000001" thickBot="1" x14ac:dyDescent="0.5">
      <c r="A16" s="23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39.9" customHeight="1" thickBot="1" x14ac:dyDescent="0.5">
      <c r="A17" s="23"/>
      <c r="B17" s="179" t="s">
        <v>103</v>
      </c>
      <c r="C17" s="179"/>
      <c r="D17" s="183" t="s">
        <v>104</v>
      </c>
      <c r="E17" s="184"/>
      <c r="F17" s="184"/>
      <c r="G17" s="185"/>
      <c r="H17" s="28"/>
      <c r="I17" s="28"/>
      <c r="J17" s="28"/>
      <c r="K17" s="28"/>
    </row>
    <row r="18" spans="1:11" ht="18.600000000000001" thickBot="1" x14ac:dyDescent="0.5">
      <c r="A18" s="23"/>
      <c r="B18" s="28"/>
      <c r="C18" s="29"/>
      <c r="D18" s="30"/>
      <c r="E18" s="28"/>
      <c r="F18" s="193"/>
      <c r="G18" s="194"/>
      <c r="H18" s="28"/>
      <c r="I18" s="28"/>
      <c r="J18" s="28"/>
      <c r="K18" s="28"/>
    </row>
    <row r="19" spans="1:11" ht="50.25" customHeight="1" thickBot="1" x14ac:dyDescent="0.5">
      <c r="A19" s="23"/>
      <c r="B19" s="179" t="s">
        <v>105</v>
      </c>
      <c r="C19" s="179"/>
      <c r="D19" s="167" t="s">
        <v>182</v>
      </c>
      <c r="E19" s="168"/>
      <c r="F19" s="165" t="s">
        <v>106</v>
      </c>
      <c r="G19" s="166"/>
      <c r="H19" s="28"/>
      <c r="I19" s="28"/>
      <c r="J19" s="28"/>
      <c r="K19" s="28"/>
    </row>
    <row r="20" spans="1:11" ht="24" x14ac:dyDescent="0.45">
      <c r="A20" s="23"/>
      <c r="B20" s="28"/>
      <c r="C20" s="29"/>
      <c r="D20" s="31"/>
      <c r="E20" s="29"/>
      <c r="F20" s="29"/>
      <c r="G20" s="28"/>
      <c r="H20" s="32" t="s">
        <v>107</v>
      </c>
      <c r="I20" s="28"/>
      <c r="J20" s="28"/>
      <c r="K20" s="28"/>
    </row>
    <row r="21" spans="1:11" ht="18.600000000000001" thickBot="1" x14ac:dyDescent="0.5">
      <c r="A21" s="23"/>
      <c r="B21" s="28"/>
      <c r="C21" s="28"/>
      <c r="D21" s="29"/>
      <c r="E21" s="29"/>
      <c r="F21" s="29"/>
      <c r="G21" s="28"/>
      <c r="H21" s="28"/>
      <c r="I21" s="28"/>
      <c r="J21" s="28"/>
      <c r="K21" s="28"/>
    </row>
    <row r="22" spans="1:11" ht="72.75" customHeight="1" thickBot="1" x14ac:dyDescent="0.5">
      <c r="A22" s="23"/>
      <c r="B22" s="28"/>
      <c r="C22" s="61" t="s">
        <v>108</v>
      </c>
      <c r="D22" s="25" t="s">
        <v>100</v>
      </c>
      <c r="E22" s="165" t="s">
        <v>109</v>
      </c>
      <c r="F22" s="166"/>
      <c r="G22" s="28"/>
      <c r="H22" s="33"/>
      <c r="I22" s="28"/>
      <c r="J22" s="28"/>
      <c r="K22" s="28"/>
    </row>
    <row r="23" spans="1:11" x14ac:dyDescent="0.45">
      <c r="A23" s="23"/>
      <c r="B23" s="23"/>
      <c r="C23" s="23"/>
      <c r="D23" s="23"/>
      <c r="E23" s="23"/>
      <c r="F23" s="23"/>
      <c r="G23" s="23"/>
      <c r="H23" s="23"/>
      <c r="I23" s="28"/>
      <c r="J23" s="28"/>
      <c r="K23" s="28"/>
    </row>
    <row r="24" spans="1:11" x14ac:dyDescent="0.45">
      <c r="A24" s="23"/>
      <c r="B24" s="23" t="s">
        <v>141</v>
      </c>
      <c r="C24" s="23"/>
      <c r="D24" s="23"/>
      <c r="E24" s="23"/>
      <c r="F24" s="23"/>
      <c r="G24" s="23"/>
      <c r="H24" s="23"/>
      <c r="I24" s="28"/>
      <c r="J24" s="28"/>
      <c r="K24" s="28"/>
    </row>
    <row r="25" spans="1:11" ht="18.600000000000001" thickBot="1" x14ac:dyDescent="0.5">
      <c r="A25" s="23"/>
      <c r="B25" s="23" t="s">
        <v>158</v>
      </c>
      <c r="C25" s="23"/>
      <c r="D25" s="23"/>
      <c r="E25" s="23"/>
      <c r="F25" s="23"/>
      <c r="G25" s="23"/>
      <c r="H25" s="23"/>
      <c r="I25" s="28"/>
      <c r="J25" s="28"/>
      <c r="K25" s="28"/>
    </row>
    <row r="26" spans="1:11" ht="36.75" customHeight="1" thickBot="1" x14ac:dyDescent="0.5">
      <c r="A26" s="23"/>
      <c r="B26" s="24" t="s">
        <v>95</v>
      </c>
      <c r="C26" s="25" t="s">
        <v>96</v>
      </c>
      <c r="D26" s="24" t="s">
        <v>97</v>
      </c>
      <c r="E26" s="25" t="s">
        <v>96</v>
      </c>
      <c r="F26" s="24" t="s">
        <v>98</v>
      </c>
      <c r="G26" s="25" t="s">
        <v>96</v>
      </c>
      <c r="H26" s="26" t="s">
        <v>99</v>
      </c>
      <c r="I26" s="27" t="s">
        <v>100</v>
      </c>
      <c r="J26" s="24" t="s">
        <v>101</v>
      </c>
      <c r="K26" s="28"/>
    </row>
    <row r="27" spans="1:11" x14ac:dyDescent="0.45">
      <c r="A27" s="23"/>
      <c r="B27" s="23" t="s">
        <v>148</v>
      </c>
      <c r="C27" s="23"/>
      <c r="D27" s="23"/>
      <c r="E27" s="23"/>
      <c r="F27" s="23"/>
      <c r="G27" s="23"/>
      <c r="H27" s="23"/>
      <c r="I27" s="28"/>
      <c r="J27" s="28"/>
      <c r="K27" s="28"/>
    </row>
    <row r="28" spans="1:11" x14ac:dyDescent="0.45">
      <c r="A28" s="23"/>
      <c r="B28" s="23" t="s">
        <v>146</v>
      </c>
      <c r="C28" s="23"/>
      <c r="D28" s="23"/>
      <c r="E28" s="23"/>
      <c r="F28" s="23"/>
      <c r="G28" s="23"/>
      <c r="H28" s="23"/>
      <c r="I28" s="28"/>
      <c r="J28" s="28"/>
      <c r="K28" s="28"/>
    </row>
    <row r="29" spans="1:11" x14ac:dyDescent="0.45">
      <c r="A29" s="23"/>
      <c r="B29" s="23" t="s">
        <v>142</v>
      </c>
      <c r="C29" s="23"/>
      <c r="D29" s="23"/>
      <c r="E29" s="23"/>
      <c r="F29" s="23"/>
      <c r="G29" s="23"/>
      <c r="H29" s="23"/>
      <c r="I29" s="28"/>
      <c r="J29" s="28"/>
      <c r="K29" s="28"/>
    </row>
    <row r="30" spans="1:11" x14ac:dyDescent="0.45">
      <c r="A30" s="23"/>
      <c r="B30" s="23" t="s">
        <v>149</v>
      </c>
      <c r="C30" s="23"/>
      <c r="D30" s="23"/>
      <c r="E30" s="23"/>
      <c r="F30" s="23"/>
      <c r="G30" s="23"/>
      <c r="H30" s="23"/>
      <c r="I30" s="28"/>
      <c r="J30" s="28"/>
      <c r="K30" s="28"/>
    </row>
    <row r="31" spans="1:11" x14ac:dyDescent="0.45">
      <c r="A31" s="23"/>
      <c r="B31" s="23"/>
      <c r="C31" s="23"/>
      <c r="D31" s="23"/>
      <c r="E31" s="23"/>
      <c r="F31" s="23"/>
      <c r="G31" s="23"/>
      <c r="H31" s="23"/>
      <c r="I31" s="28"/>
      <c r="J31" s="28"/>
      <c r="K31" s="28"/>
    </row>
    <row r="32" spans="1:11" ht="18.600000000000001" thickBot="1" x14ac:dyDescent="0.5">
      <c r="A32" s="23"/>
      <c r="B32" s="63" t="s">
        <v>150</v>
      </c>
      <c r="C32" s="28"/>
      <c r="D32" s="23"/>
      <c r="E32" s="23"/>
      <c r="F32" s="23"/>
      <c r="G32" s="23"/>
      <c r="H32" s="23"/>
      <c r="I32" s="28"/>
      <c r="J32" s="28"/>
      <c r="K32" s="28"/>
    </row>
    <row r="33" spans="1:11" ht="24.6" thickBot="1" x14ac:dyDescent="0.5">
      <c r="A33" s="23"/>
      <c r="B33" s="64" t="s">
        <v>151</v>
      </c>
      <c r="C33" s="65" t="s">
        <v>152</v>
      </c>
      <c r="D33" s="23"/>
      <c r="E33" s="23"/>
      <c r="F33" s="23"/>
      <c r="G33" s="23"/>
      <c r="H33" s="23"/>
      <c r="I33" s="28"/>
      <c r="J33" s="28"/>
      <c r="K33" s="28"/>
    </row>
    <row r="34" spans="1:11" ht="18.600000000000001" thickBot="1" x14ac:dyDescent="0.5">
      <c r="A34" s="23"/>
      <c r="B34" s="66" t="s">
        <v>153</v>
      </c>
      <c r="C34" s="67">
        <v>0.17199999999999999</v>
      </c>
      <c r="D34" s="23"/>
      <c r="E34" s="23"/>
      <c r="F34" s="23"/>
      <c r="G34" s="23"/>
      <c r="H34" s="23"/>
      <c r="I34" s="28"/>
      <c r="J34" s="28"/>
      <c r="K34" s="28"/>
    </row>
    <row r="35" spans="1:11" ht="18.600000000000001" thickBot="1" x14ac:dyDescent="0.5">
      <c r="A35" s="23"/>
      <c r="B35" s="66" t="s">
        <v>154</v>
      </c>
      <c r="C35" s="67">
        <v>0.254</v>
      </c>
      <c r="D35" s="23"/>
      <c r="E35" s="23"/>
      <c r="F35" s="23"/>
      <c r="G35" s="23"/>
      <c r="H35" s="23"/>
      <c r="I35" s="28"/>
      <c r="J35" s="28"/>
      <c r="K35" s="28"/>
    </row>
    <row r="36" spans="1:11" ht="18.600000000000001" thickBot="1" x14ac:dyDescent="0.5">
      <c r="A36" s="23"/>
      <c r="B36" s="66" t="s">
        <v>155</v>
      </c>
      <c r="C36" s="68">
        <v>0.87</v>
      </c>
      <c r="D36" s="23"/>
      <c r="E36" s="23"/>
      <c r="F36" s="23"/>
      <c r="G36" s="23"/>
      <c r="H36" s="23"/>
      <c r="I36" s="28"/>
      <c r="J36" s="28"/>
      <c r="K36" s="28"/>
    </row>
    <row r="37" spans="1:11" ht="18.600000000000001" thickBot="1" x14ac:dyDescent="0.5">
      <c r="A37" s="23"/>
      <c r="B37" s="66" t="s">
        <v>156</v>
      </c>
      <c r="C37" s="68">
        <v>0.6</v>
      </c>
      <c r="D37" s="23"/>
      <c r="E37" s="23"/>
      <c r="F37" s="23"/>
      <c r="G37" s="23"/>
      <c r="H37" s="23"/>
      <c r="I37" s="28"/>
      <c r="J37" s="28"/>
      <c r="K37" s="28"/>
    </row>
    <row r="38" spans="1:11" ht="36" customHeight="1" x14ac:dyDescent="0.45">
      <c r="A38" s="23"/>
      <c r="B38" s="176" t="s">
        <v>157</v>
      </c>
      <c r="C38" s="176"/>
      <c r="D38" s="176"/>
      <c r="E38" s="176"/>
      <c r="F38" s="176"/>
      <c r="G38" s="176"/>
      <c r="H38" s="176"/>
      <c r="I38" s="176"/>
      <c r="J38" s="176"/>
      <c r="K38" s="176"/>
    </row>
    <row r="39" spans="1:11" x14ac:dyDescent="0.45">
      <c r="A39" s="23"/>
      <c r="B39" s="23"/>
      <c r="C39" s="23"/>
      <c r="D39" s="23"/>
      <c r="E39" s="23"/>
      <c r="F39" s="23"/>
      <c r="G39" s="23"/>
      <c r="H39" s="23"/>
      <c r="I39" s="28"/>
      <c r="J39" s="28"/>
      <c r="K39" s="28"/>
    </row>
    <row r="40" spans="1:11" x14ac:dyDescent="0.45">
      <c r="A40" s="23"/>
      <c r="B40" s="23"/>
      <c r="C40" s="23"/>
      <c r="D40" s="23"/>
      <c r="E40" s="23"/>
      <c r="F40" s="23"/>
      <c r="G40" s="23"/>
      <c r="H40" s="23"/>
      <c r="I40" s="28"/>
      <c r="J40" s="28"/>
      <c r="K40" s="28"/>
    </row>
    <row r="41" spans="1:11" x14ac:dyDescent="0.45">
      <c r="A41" s="23"/>
      <c r="B41" s="23" t="s">
        <v>115</v>
      </c>
      <c r="C41" s="23"/>
      <c r="D41" s="23"/>
      <c r="E41" s="23"/>
      <c r="F41" s="23"/>
      <c r="G41" s="23"/>
      <c r="H41" s="23"/>
      <c r="I41" s="28"/>
      <c r="J41" s="28"/>
      <c r="K41" s="28"/>
    </row>
    <row r="42" spans="1:11" x14ac:dyDescent="0.45">
      <c r="A42" s="23"/>
      <c r="B42" s="28"/>
      <c r="C42" s="28"/>
      <c r="D42" s="28"/>
      <c r="E42" s="28"/>
      <c r="F42" s="28"/>
      <c r="G42" s="28"/>
      <c r="H42" s="23"/>
      <c r="I42" s="28"/>
      <c r="J42" s="28"/>
      <c r="K42" s="28"/>
    </row>
    <row r="43" spans="1:11" x14ac:dyDescent="0.45">
      <c r="A43" s="23"/>
      <c r="B43" s="28"/>
      <c r="C43" s="28" t="s">
        <v>110</v>
      </c>
      <c r="D43" s="28"/>
      <c r="E43" s="28"/>
      <c r="F43" s="28"/>
      <c r="G43" s="28"/>
      <c r="H43" s="23"/>
      <c r="I43" s="28"/>
      <c r="J43" s="28"/>
      <c r="K43" s="28"/>
    </row>
    <row r="44" spans="1:11" ht="18.600000000000001" thickBot="1" x14ac:dyDescent="0.5">
      <c r="A44" s="23"/>
      <c r="B44" s="28"/>
      <c r="C44" s="28"/>
      <c r="D44" s="28"/>
      <c r="E44" s="28"/>
      <c r="F44" s="28"/>
      <c r="G44" s="28"/>
      <c r="H44" s="23"/>
      <c r="I44" s="28"/>
      <c r="J44" s="28"/>
      <c r="K44" s="28"/>
    </row>
    <row r="45" spans="1:11" ht="39.9" customHeight="1" thickBot="1" x14ac:dyDescent="0.5">
      <c r="A45" s="23"/>
      <c r="B45" s="179" t="s">
        <v>103</v>
      </c>
      <c r="C45" s="179"/>
      <c r="D45" s="183" t="s">
        <v>111</v>
      </c>
      <c r="E45" s="184"/>
      <c r="F45" s="185"/>
      <c r="G45" s="28"/>
      <c r="H45" s="23"/>
      <c r="I45" s="28"/>
      <c r="J45" s="28"/>
      <c r="K45" s="28"/>
    </row>
    <row r="46" spans="1:11" ht="18.600000000000001" thickBot="1" x14ac:dyDescent="0.5">
      <c r="A46" s="23"/>
      <c r="B46" s="28"/>
      <c r="C46" s="29"/>
      <c r="D46" s="30"/>
      <c r="E46" s="28"/>
      <c r="F46" s="34"/>
      <c r="G46" s="28"/>
      <c r="H46" s="23"/>
      <c r="I46" s="28"/>
      <c r="J46" s="28"/>
      <c r="K46" s="28"/>
    </row>
    <row r="47" spans="1:11" ht="39.9" customHeight="1" thickBot="1" x14ac:dyDescent="0.5">
      <c r="A47" s="28"/>
      <c r="B47" s="179" t="s">
        <v>112</v>
      </c>
      <c r="C47" s="179"/>
      <c r="D47" s="186" t="s">
        <v>113</v>
      </c>
      <c r="E47" s="186"/>
      <c r="F47" s="168"/>
      <c r="G47" s="28"/>
      <c r="H47" s="28"/>
      <c r="I47" s="28"/>
      <c r="J47" s="28"/>
      <c r="K47" s="28"/>
    </row>
    <row r="48" spans="1:11" ht="36" x14ac:dyDescent="0.45">
      <c r="A48" s="28"/>
      <c r="B48" s="28"/>
      <c r="C48" s="29"/>
      <c r="D48" s="35"/>
      <c r="E48" s="29"/>
      <c r="F48" s="28"/>
      <c r="G48" s="32" t="s">
        <v>107</v>
      </c>
      <c r="H48" s="28"/>
      <c r="I48" s="28"/>
      <c r="J48" s="28"/>
      <c r="K48" s="28"/>
    </row>
    <row r="49" spans="1:11" ht="18.600000000000001" thickBot="1" x14ac:dyDescent="0.5">
      <c r="A49" s="28"/>
      <c r="B49" s="28"/>
      <c r="C49" s="28"/>
      <c r="D49" s="29"/>
      <c r="E49" s="29"/>
      <c r="F49" s="28"/>
      <c r="G49" s="28"/>
      <c r="H49" s="28"/>
      <c r="I49" s="28"/>
      <c r="J49" s="28"/>
      <c r="K49" s="28"/>
    </row>
    <row r="50" spans="1:11" ht="72.75" customHeight="1" thickBot="1" x14ac:dyDescent="0.5">
      <c r="A50" s="28"/>
      <c r="B50" s="28"/>
      <c r="C50" s="61" t="s">
        <v>108</v>
      </c>
      <c r="D50" s="25" t="s">
        <v>100</v>
      </c>
      <c r="E50" s="167" t="s">
        <v>114</v>
      </c>
      <c r="F50" s="168"/>
      <c r="G50" s="33"/>
      <c r="H50" s="28"/>
      <c r="I50" s="28"/>
      <c r="J50" s="28"/>
      <c r="K50" s="28"/>
    </row>
    <row r="51" spans="1:11" x14ac:dyDescent="0.4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x14ac:dyDescent="0.45">
      <c r="A52" s="28"/>
      <c r="B52" s="23" t="s">
        <v>141</v>
      </c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8.600000000000001" thickBot="1" x14ac:dyDescent="0.5">
      <c r="A53" s="23"/>
      <c r="B53" s="23" t="s">
        <v>159</v>
      </c>
      <c r="C53" s="23"/>
      <c r="D53" s="23"/>
      <c r="E53" s="23"/>
      <c r="F53" s="23"/>
      <c r="G53" s="23"/>
      <c r="H53" s="23"/>
      <c r="I53" s="28"/>
      <c r="J53" s="28"/>
      <c r="K53" s="28"/>
    </row>
    <row r="54" spans="1:11" ht="24.6" thickBot="1" x14ac:dyDescent="0.5">
      <c r="A54" s="23"/>
      <c r="B54" s="24" t="s">
        <v>117</v>
      </c>
      <c r="C54" s="25" t="s">
        <v>96</v>
      </c>
      <c r="D54" s="24" t="s">
        <v>118</v>
      </c>
      <c r="E54" s="25" t="s">
        <v>96</v>
      </c>
      <c r="F54" s="24" t="s">
        <v>119</v>
      </c>
      <c r="G54" s="25" t="s">
        <v>96</v>
      </c>
      <c r="H54" s="26" t="s">
        <v>99</v>
      </c>
      <c r="I54" s="27" t="s">
        <v>100</v>
      </c>
      <c r="J54" s="24" t="s">
        <v>120</v>
      </c>
      <c r="K54" s="28"/>
    </row>
    <row r="55" spans="1:11" x14ac:dyDescent="0.45">
      <c r="A55" s="23"/>
      <c r="B55" s="23" t="s">
        <v>160</v>
      </c>
      <c r="C55" s="23"/>
      <c r="D55" s="23"/>
      <c r="E55" s="23"/>
      <c r="F55" s="23"/>
      <c r="G55" s="23"/>
      <c r="H55" s="23"/>
      <c r="I55" s="28"/>
      <c r="J55" s="28"/>
      <c r="K55" s="28"/>
    </row>
    <row r="56" spans="1:11" x14ac:dyDescent="0.45">
      <c r="A56" s="28"/>
      <c r="B56" s="63" t="s">
        <v>161</v>
      </c>
      <c r="C56" s="28"/>
      <c r="D56" s="28"/>
      <c r="E56" s="28"/>
      <c r="F56" s="28"/>
      <c r="G56" s="28"/>
      <c r="H56" s="28"/>
      <c r="I56" s="28"/>
      <c r="J56" s="28"/>
      <c r="K56" s="28"/>
    </row>
    <row r="57" spans="1:11" x14ac:dyDescent="0.45">
      <c r="A57" s="28"/>
      <c r="B57" s="23" t="s">
        <v>162</v>
      </c>
      <c r="C57" s="23"/>
      <c r="D57" s="23"/>
      <c r="E57" s="23"/>
      <c r="F57" s="23"/>
      <c r="G57" s="23"/>
      <c r="H57" s="23"/>
      <c r="I57" s="23"/>
      <c r="J57" s="23"/>
      <c r="K57" s="28"/>
    </row>
    <row r="58" spans="1:11" x14ac:dyDescent="0.45">
      <c r="A58" s="28"/>
      <c r="B58" s="177" t="s">
        <v>166</v>
      </c>
      <c r="C58" s="177"/>
      <c r="D58" s="177"/>
      <c r="E58" s="177"/>
      <c r="F58" s="177"/>
      <c r="G58" s="23"/>
      <c r="H58" s="23"/>
      <c r="I58" s="23"/>
      <c r="J58" s="23"/>
      <c r="K58" s="28"/>
    </row>
    <row r="59" spans="1:11" x14ac:dyDescent="0.45">
      <c r="A59" s="28"/>
      <c r="B59" s="178" t="s">
        <v>163</v>
      </c>
      <c r="C59" s="178"/>
      <c r="D59" s="178"/>
      <c r="E59" s="178"/>
      <c r="F59" s="178"/>
      <c r="G59" s="23"/>
      <c r="H59" s="23"/>
      <c r="I59" s="23"/>
      <c r="J59" s="23"/>
      <c r="K59" s="28"/>
    </row>
    <row r="60" spans="1:11" x14ac:dyDescent="0.45">
      <c r="A60" s="28"/>
      <c r="B60" s="178" t="s">
        <v>164</v>
      </c>
      <c r="C60" s="178"/>
      <c r="D60" s="178"/>
      <c r="E60" s="178"/>
      <c r="F60" s="178"/>
      <c r="G60" s="178"/>
      <c r="H60" s="178"/>
      <c r="I60" s="178"/>
      <c r="J60" s="178"/>
      <c r="K60" s="28"/>
    </row>
    <row r="61" spans="1:11" x14ac:dyDescent="0.45">
      <c r="A61" s="28"/>
      <c r="B61" s="178" t="s">
        <v>165</v>
      </c>
      <c r="C61" s="178"/>
      <c r="D61" s="178"/>
      <c r="E61" s="178"/>
      <c r="F61" s="178"/>
      <c r="G61" s="23"/>
      <c r="H61" s="23"/>
      <c r="I61" s="23"/>
      <c r="J61" s="23"/>
      <c r="K61" s="28"/>
    </row>
    <row r="62" spans="1:11" x14ac:dyDescent="0.45">
      <c r="A62" s="23"/>
      <c r="B62" s="23" t="s">
        <v>148</v>
      </c>
      <c r="C62" s="23"/>
      <c r="D62" s="23"/>
      <c r="E62" s="23"/>
      <c r="F62" s="23"/>
      <c r="G62" s="23"/>
      <c r="H62" s="23"/>
      <c r="I62" s="28"/>
      <c r="J62" s="28"/>
      <c r="K62" s="28"/>
    </row>
    <row r="63" spans="1:11" x14ac:dyDescent="0.45">
      <c r="A63" s="23"/>
      <c r="B63" s="23" t="s">
        <v>146</v>
      </c>
      <c r="C63" s="23"/>
      <c r="D63" s="23"/>
      <c r="E63" s="23"/>
      <c r="F63" s="23"/>
      <c r="G63" s="23"/>
      <c r="H63" s="23"/>
      <c r="I63" s="28"/>
      <c r="J63" s="28"/>
      <c r="K63" s="28"/>
    </row>
    <row r="64" spans="1:11" x14ac:dyDescent="0.45">
      <c r="A64" s="23"/>
      <c r="B64" s="23" t="s">
        <v>142</v>
      </c>
      <c r="C64" s="23"/>
      <c r="D64" s="23"/>
      <c r="E64" s="23"/>
      <c r="F64" s="23"/>
      <c r="G64" s="23"/>
      <c r="H64" s="23"/>
      <c r="I64" s="28"/>
      <c r="J64" s="28"/>
      <c r="K64" s="28"/>
    </row>
    <row r="65" spans="1:11" x14ac:dyDescent="0.45">
      <c r="A65" s="23"/>
      <c r="B65" s="23" t="s">
        <v>149</v>
      </c>
      <c r="C65" s="23"/>
      <c r="D65" s="23"/>
      <c r="E65" s="23"/>
      <c r="F65" s="23"/>
      <c r="G65" s="23"/>
      <c r="H65" s="23"/>
      <c r="I65" s="28"/>
      <c r="J65" s="28"/>
      <c r="K65" s="28"/>
    </row>
    <row r="66" spans="1:11" x14ac:dyDescent="0.4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x14ac:dyDescent="0.45">
      <c r="A68" s="28"/>
      <c r="B68" s="28" t="s">
        <v>116</v>
      </c>
      <c r="C68" s="28"/>
      <c r="D68" s="28"/>
      <c r="E68" s="28"/>
      <c r="F68" s="28"/>
      <c r="G68" s="28"/>
      <c r="H68" s="28"/>
      <c r="I68" s="28"/>
      <c r="J68" s="28"/>
      <c r="K68" s="28"/>
    </row>
    <row r="69" spans="1:11" x14ac:dyDescent="0.4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x14ac:dyDescent="0.45">
      <c r="A70" s="28"/>
      <c r="B70" s="28"/>
      <c r="C70" s="28" t="s">
        <v>124</v>
      </c>
      <c r="D70" s="28"/>
      <c r="E70" s="28"/>
      <c r="F70" s="28"/>
      <c r="G70" s="28"/>
      <c r="H70" s="28"/>
      <c r="I70" s="28"/>
      <c r="J70" s="28"/>
      <c r="K70" s="28"/>
    </row>
    <row r="71" spans="1:11" ht="18.600000000000001" thickBot="1" x14ac:dyDescent="0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39.9" customHeight="1" thickBot="1" x14ac:dyDescent="0.5">
      <c r="A72" s="28"/>
      <c r="B72" s="179" t="s">
        <v>103</v>
      </c>
      <c r="C72" s="179"/>
      <c r="D72" s="187" t="s">
        <v>111</v>
      </c>
      <c r="E72" s="187"/>
      <c r="F72" s="187"/>
      <c r="G72" s="188"/>
      <c r="H72" s="28"/>
      <c r="I72" s="28"/>
      <c r="J72" s="28"/>
      <c r="K72" s="28"/>
    </row>
    <row r="73" spans="1:11" ht="39.9" customHeight="1" thickBot="1" x14ac:dyDescent="0.5">
      <c r="A73" s="28"/>
      <c r="B73" s="28"/>
      <c r="C73" s="29"/>
      <c r="D73" s="36"/>
      <c r="E73" s="28"/>
      <c r="F73" s="174"/>
      <c r="G73" s="175"/>
      <c r="H73" s="28"/>
      <c r="I73" s="28"/>
      <c r="J73" s="28"/>
      <c r="K73" s="28"/>
    </row>
    <row r="74" spans="1:11" ht="39.9" customHeight="1" thickBot="1" x14ac:dyDescent="0.5">
      <c r="A74" s="28"/>
      <c r="B74" s="179" t="s">
        <v>105</v>
      </c>
      <c r="C74" s="179"/>
      <c r="D74" s="168" t="s">
        <v>125</v>
      </c>
      <c r="E74" s="180"/>
      <c r="F74" s="181" t="s">
        <v>126</v>
      </c>
      <c r="G74" s="182"/>
      <c r="H74" s="28"/>
      <c r="I74" s="28"/>
      <c r="J74" s="28"/>
      <c r="K74" s="28"/>
    </row>
    <row r="75" spans="1:11" ht="24" x14ac:dyDescent="0.45">
      <c r="A75" s="28"/>
      <c r="B75" s="28"/>
      <c r="C75" s="29"/>
      <c r="D75" s="35"/>
      <c r="E75" s="29"/>
      <c r="F75" s="28"/>
      <c r="G75" s="28"/>
      <c r="H75" s="32" t="s">
        <v>107</v>
      </c>
      <c r="I75" s="28"/>
      <c r="J75" s="28"/>
      <c r="K75" s="28"/>
    </row>
    <row r="76" spans="1:11" ht="18.600000000000001" thickBot="1" x14ac:dyDescent="0.5">
      <c r="A76" s="28"/>
      <c r="B76" s="28"/>
      <c r="C76" s="28"/>
      <c r="D76" s="29"/>
      <c r="E76" s="29"/>
      <c r="F76" s="28"/>
      <c r="G76" s="28"/>
      <c r="H76" s="28"/>
      <c r="I76" s="28"/>
      <c r="J76" s="28"/>
      <c r="K76" s="28"/>
    </row>
    <row r="77" spans="1:11" ht="60.75" customHeight="1" thickBot="1" x14ac:dyDescent="0.5">
      <c r="A77" s="28"/>
      <c r="B77" s="61" t="s">
        <v>108</v>
      </c>
      <c r="C77" s="25" t="s">
        <v>100</v>
      </c>
      <c r="D77" s="169" t="s">
        <v>127</v>
      </c>
      <c r="E77" s="170"/>
      <c r="F77" s="25" t="s">
        <v>122</v>
      </c>
      <c r="G77" s="167" t="s">
        <v>128</v>
      </c>
      <c r="H77" s="168"/>
      <c r="I77" s="28"/>
      <c r="J77" s="28"/>
      <c r="K77" s="28"/>
    </row>
    <row r="78" spans="1:11" x14ac:dyDescent="0.4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x14ac:dyDescent="0.45">
      <c r="A79" s="28"/>
      <c r="B79" s="23" t="s">
        <v>141</v>
      </c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8.600000000000001" thickBot="1" x14ac:dyDescent="0.5">
      <c r="A80" s="28"/>
      <c r="B80" s="74" t="s">
        <v>183</v>
      </c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8.600000000000001" hidden="1" thickBot="1" x14ac:dyDescent="0.5">
      <c r="A81" s="28"/>
      <c r="B81" s="23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36.75" customHeight="1" thickBot="1" x14ac:dyDescent="0.5">
      <c r="A82" s="28"/>
      <c r="B82" s="24" t="s">
        <v>121</v>
      </c>
      <c r="C82" s="25" t="s">
        <v>122</v>
      </c>
      <c r="D82" s="24" t="s">
        <v>123</v>
      </c>
      <c r="E82" s="25" t="s">
        <v>96</v>
      </c>
      <c r="F82" s="24" t="s">
        <v>119</v>
      </c>
      <c r="G82" s="25" t="s">
        <v>96</v>
      </c>
      <c r="H82" s="26" t="s">
        <v>99</v>
      </c>
      <c r="I82" s="27" t="s">
        <v>100</v>
      </c>
      <c r="J82" s="24" t="s">
        <v>101</v>
      </c>
      <c r="K82" s="28"/>
    </row>
    <row r="83" spans="1:11" x14ac:dyDescent="0.45">
      <c r="A83" s="28"/>
      <c r="B83" s="23" t="s">
        <v>148</v>
      </c>
      <c r="C83" s="28"/>
      <c r="D83" s="28"/>
      <c r="E83" s="28"/>
      <c r="F83" s="28"/>
      <c r="G83" s="28"/>
      <c r="H83" s="28"/>
      <c r="I83" s="28"/>
      <c r="J83" s="28"/>
      <c r="K83" s="28"/>
    </row>
    <row r="84" spans="1:11" x14ac:dyDescent="0.45">
      <c r="A84" s="28"/>
      <c r="B84" s="23" t="s">
        <v>146</v>
      </c>
      <c r="C84" s="28"/>
      <c r="D84" s="28"/>
      <c r="E84" s="28"/>
      <c r="F84" s="28"/>
      <c r="G84" s="28"/>
      <c r="H84" s="28"/>
      <c r="I84" s="28"/>
      <c r="J84" s="28"/>
      <c r="K84" s="28"/>
    </row>
    <row r="85" spans="1:11" x14ac:dyDescent="0.45">
      <c r="A85" s="28"/>
      <c r="B85" s="23" t="s">
        <v>142</v>
      </c>
      <c r="C85" s="28"/>
      <c r="D85" s="28"/>
      <c r="E85" s="28"/>
      <c r="F85" s="28"/>
      <c r="G85" s="28"/>
      <c r="H85" s="28"/>
      <c r="I85" s="28"/>
      <c r="J85" s="28"/>
      <c r="K85" s="28"/>
    </row>
    <row r="86" spans="1:11" x14ac:dyDescent="0.45">
      <c r="A86" s="28"/>
      <c r="B86" s="23" t="s">
        <v>149</v>
      </c>
      <c r="C86" s="28"/>
      <c r="D86" s="28"/>
      <c r="E86" s="28"/>
      <c r="F86" s="28"/>
      <c r="G86" s="28"/>
      <c r="H86" s="28"/>
      <c r="I86" s="28"/>
      <c r="J86" s="28"/>
      <c r="K86" s="28"/>
    </row>
    <row r="87" spans="1:11" x14ac:dyDescent="0.4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8.600000000000001" thickBot="1" x14ac:dyDescent="0.5">
      <c r="A88" s="28"/>
      <c r="B88" s="171" t="s">
        <v>167</v>
      </c>
      <c r="C88" s="171"/>
      <c r="D88" s="171"/>
      <c r="E88" s="171"/>
      <c r="F88" s="171"/>
      <c r="G88" s="171"/>
      <c r="H88" s="28"/>
      <c r="I88" s="28"/>
      <c r="J88" s="28"/>
      <c r="K88" s="28"/>
    </row>
    <row r="89" spans="1:11" ht="18.600000000000001" thickBot="1" x14ac:dyDescent="0.5">
      <c r="A89" s="28"/>
      <c r="B89" s="172" t="s">
        <v>177</v>
      </c>
      <c r="C89" s="172"/>
      <c r="D89" s="172" t="s">
        <v>11</v>
      </c>
      <c r="E89" s="172"/>
      <c r="F89" s="172"/>
      <c r="G89" s="28"/>
      <c r="H89" s="28"/>
      <c r="I89" s="28"/>
      <c r="J89" s="28"/>
      <c r="K89" s="28"/>
    </row>
    <row r="90" spans="1:11" ht="26.25" customHeight="1" x14ac:dyDescent="0.45">
      <c r="A90" s="28"/>
      <c r="B90" s="173" t="s">
        <v>12</v>
      </c>
      <c r="C90" s="173"/>
      <c r="D90" s="173" t="s">
        <v>168</v>
      </c>
      <c r="E90" s="173"/>
      <c r="F90" s="173"/>
      <c r="G90" s="28"/>
      <c r="H90" s="28"/>
      <c r="I90" s="28"/>
      <c r="J90" s="28"/>
      <c r="K90" s="28"/>
    </row>
    <row r="91" spans="1:11" ht="26.25" customHeight="1" x14ac:dyDescent="0.45">
      <c r="A91" s="28"/>
      <c r="B91" s="163" t="s">
        <v>13</v>
      </c>
      <c r="C91" s="163"/>
      <c r="D91" s="163" t="s">
        <v>169</v>
      </c>
      <c r="E91" s="163"/>
      <c r="F91" s="163"/>
      <c r="G91" s="28"/>
      <c r="H91" s="28"/>
      <c r="I91" s="28"/>
      <c r="J91" s="28"/>
      <c r="K91" s="28"/>
    </row>
    <row r="92" spans="1:11" ht="26.25" customHeight="1" x14ac:dyDescent="0.45">
      <c r="A92" s="28"/>
      <c r="B92" s="163" t="s">
        <v>14</v>
      </c>
      <c r="C92" s="163"/>
      <c r="D92" s="163" t="s">
        <v>170</v>
      </c>
      <c r="E92" s="163"/>
      <c r="F92" s="163"/>
      <c r="G92" s="28"/>
      <c r="H92" s="28"/>
      <c r="I92" s="28"/>
      <c r="J92" s="28"/>
      <c r="K92" s="28"/>
    </row>
    <row r="93" spans="1:11" ht="26.25" customHeight="1" x14ac:dyDescent="0.45">
      <c r="A93" s="28"/>
      <c r="B93" s="163" t="s">
        <v>15</v>
      </c>
      <c r="C93" s="163"/>
      <c r="D93" s="163" t="s">
        <v>171</v>
      </c>
      <c r="E93" s="163"/>
      <c r="F93" s="163"/>
      <c r="G93" s="28"/>
      <c r="H93" s="28"/>
      <c r="I93" s="28"/>
      <c r="J93" s="28"/>
      <c r="K93" s="28"/>
    </row>
    <row r="94" spans="1:11" ht="26.25" customHeight="1" x14ac:dyDescent="0.45">
      <c r="A94" s="28"/>
      <c r="B94" s="163" t="s">
        <v>16</v>
      </c>
      <c r="C94" s="163"/>
      <c r="D94" s="163" t="s">
        <v>172</v>
      </c>
      <c r="E94" s="163"/>
      <c r="F94" s="163"/>
      <c r="G94" s="28"/>
      <c r="H94" s="28"/>
      <c r="I94" s="28"/>
      <c r="J94" s="28"/>
      <c r="K94" s="28"/>
    </row>
    <row r="95" spans="1:11" ht="26.25" customHeight="1" x14ac:dyDescent="0.45">
      <c r="A95" s="28"/>
      <c r="B95" s="163" t="s">
        <v>17</v>
      </c>
      <c r="C95" s="163"/>
      <c r="D95" s="163" t="s">
        <v>173</v>
      </c>
      <c r="E95" s="163"/>
      <c r="F95" s="163"/>
      <c r="G95" s="28"/>
      <c r="H95" s="28"/>
      <c r="I95" s="28"/>
      <c r="J95" s="28"/>
      <c r="K95" s="28"/>
    </row>
    <row r="96" spans="1:11" ht="26.25" customHeight="1" thickBot="1" x14ac:dyDescent="0.5">
      <c r="A96" s="28"/>
      <c r="B96" s="164" t="s">
        <v>18</v>
      </c>
      <c r="C96" s="164"/>
      <c r="D96" s="164" t="s">
        <v>174</v>
      </c>
      <c r="E96" s="164"/>
      <c r="F96" s="164"/>
      <c r="G96" s="28"/>
      <c r="H96" s="28"/>
      <c r="I96" s="28"/>
      <c r="J96" s="28"/>
      <c r="K96" s="28"/>
    </row>
    <row r="97" spans="1:11" x14ac:dyDescent="0.45">
      <c r="A97" s="28"/>
      <c r="B97" s="162" t="s">
        <v>175</v>
      </c>
      <c r="C97" s="162"/>
      <c r="D97" s="162"/>
      <c r="E97" s="162"/>
      <c r="F97" s="162"/>
      <c r="G97" s="162"/>
      <c r="H97" s="162"/>
      <c r="I97" s="162"/>
      <c r="J97" s="162"/>
      <c r="K97" s="162"/>
    </row>
    <row r="98" spans="1:11" x14ac:dyDescent="0.45">
      <c r="A98" s="28"/>
      <c r="B98" s="162" t="s">
        <v>176</v>
      </c>
      <c r="C98" s="162"/>
      <c r="D98" s="162"/>
      <c r="E98" s="162"/>
      <c r="F98" s="162"/>
      <c r="G98" s="162"/>
      <c r="H98" s="162"/>
      <c r="I98" s="162"/>
      <c r="J98" s="162"/>
      <c r="K98" s="63"/>
    </row>
    <row r="99" spans="1:11" x14ac:dyDescent="0.45">
      <c r="B99" s="62"/>
      <c r="C99" s="62"/>
      <c r="D99" s="62"/>
      <c r="E99" s="62"/>
      <c r="F99" s="62"/>
      <c r="G99" s="62"/>
      <c r="H99" s="62"/>
      <c r="I99" s="62"/>
      <c r="J99" s="62"/>
      <c r="K99" s="62"/>
    </row>
  </sheetData>
  <mergeCells count="50">
    <mergeCell ref="A1:B1"/>
    <mergeCell ref="B8:B10"/>
    <mergeCell ref="B17:C17"/>
    <mergeCell ref="D17:G17"/>
    <mergeCell ref="F18:G18"/>
    <mergeCell ref="B4:K4"/>
    <mergeCell ref="B19:C19"/>
    <mergeCell ref="D19:E19"/>
    <mergeCell ref="F19:G19"/>
    <mergeCell ref="C8:G8"/>
    <mergeCell ref="C9:G9"/>
    <mergeCell ref="C10:G10"/>
    <mergeCell ref="B74:C74"/>
    <mergeCell ref="D74:E74"/>
    <mergeCell ref="F74:G74"/>
    <mergeCell ref="B45:C45"/>
    <mergeCell ref="D45:F45"/>
    <mergeCell ref="B47:C47"/>
    <mergeCell ref="D47:F47"/>
    <mergeCell ref="B72:C72"/>
    <mergeCell ref="D72:G72"/>
    <mergeCell ref="B38:K38"/>
    <mergeCell ref="B58:F58"/>
    <mergeCell ref="B59:F59"/>
    <mergeCell ref="B61:F61"/>
    <mergeCell ref="B60:J60"/>
    <mergeCell ref="B91:C91"/>
    <mergeCell ref="B92:C92"/>
    <mergeCell ref="B93:C93"/>
    <mergeCell ref="E22:F22"/>
    <mergeCell ref="E50:F50"/>
    <mergeCell ref="D77:E77"/>
    <mergeCell ref="B88:G88"/>
    <mergeCell ref="D89:F89"/>
    <mergeCell ref="D90:F90"/>
    <mergeCell ref="D91:F91"/>
    <mergeCell ref="D92:F92"/>
    <mergeCell ref="D93:F93"/>
    <mergeCell ref="B89:C89"/>
    <mergeCell ref="B90:C90"/>
    <mergeCell ref="G77:H77"/>
    <mergeCell ref="F73:G73"/>
    <mergeCell ref="B97:K97"/>
    <mergeCell ref="B98:J98"/>
    <mergeCell ref="B94:C94"/>
    <mergeCell ref="B95:C95"/>
    <mergeCell ref="B96:C96"/>
    <mergeCell ref="D94:F94"/>
    <mergeCell ref="D95:F95"/>
    <mergeCell ref="D96:F96"/>
  </mergeCells>
  <phoneticPr fontId="2"/>
  <pageMargins left="0.7" right="0.7" top="0.75" bottom="0.75" header="0.3" footer="0.3"/>
  <pageSetup paperSize="9" scale="69" fitToHeight="0" orientation="portrait" r:id="rId1"/>
  <rowBreaks count="3" manualBreakCount="3">
    <brk id="11" max="10" man="1"/>
    <brk id="39" max="10" man="1"/>
    <brk id="66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view="pageBreakPreview" zoomScale="115" zoomScaleNormal="100" zoomScaleSheetLayoutView="115" workbookViewId="0">
      <selection activeCell="B36" sqref="B36"/>
    </sheetView>
  </sheetViews>
  <sheetFormatPr defaultColWidth="9" defaultRowHeight="13.2" x14ac:dyDescent="0.45"/>
  <cols>
    <col min="1" max="1" width="9" style="10"/>
    <col min="2" max="2" width="11" style="10" customWidth="1"/>
    <col min="3" max="16384" width="9" style="10"/>
  </cols>
  <sheetData>
    <row r="2" spans="1:9" x14ac:dyDescent="0.45">
      <c r="A2" s="60"/>
    </row>
    <row r="3" spans="1:9" ht="13.8" thickBot="1" x14ac:dyDescent="0.5">
      <c r="A3" s="53"/>
    </row>
    <row r="4" spans="1:9" ht="19.5" customHeight="1" thickBot="1" x14ac:dyDescent="0.5">
      <c r="A4" s="195" t="s">
        <v>134</v>
      </c>
      <c r="B4" s="196"/>
      <c r="C4" s="196"/>
      <c r="D4" s="196"/>
      <c r="E4" s="196"/>
      <c r="F4" s="196"/>
      <c r="G4" s="196"/>
      <c r="H4" s="196"/>
      <c r="I4" s="197"/>
    </row>
    <row r="5" spans="1:9" x14ac:dyDescent="0.45">
      <c r="A5" s="39" t="s">
        <v>130</v>
      </c>
      <c r="B5" s="40" t="s">
        <v>32</v>
      </c>
      <c r="C5" s="40" t="s">
        <v>180</v>
      </c>
      <c r="D5" s="40" t="s">
        <v>33</v>
      </c>
      <c r="E5" s="40" t="s">
        <v>34</v>
      </c>
      <c r="F5" s="40" t="s">
        <v>35</v>
      </c>
      <c r="G5" s="40" t="s">
        <v>181</v>
      </c>
      <c r="H5" s="55" t="s">
        <v>36</v>
      </c>
      <c r="I5" s="14" t="s">
        <v>37</v>
      </c>
    </row>
    <row r="6" spans="1:9" x14ac:dyDescent="0.45">
      <c r="A6" s="41">
        <v>1</v>
      </c>
      <c r="B6" s="15" t="s">
        <v>38</v>
      </c>
      <c r="C6" s="15" t="s">
        <v>131</v>
      </c>
      <c r="D6" s="15" t="s">
        <v>131</v>
      </c>
      <c r="E6" s="15" t="s">
        <v>131</v>
      </c>
      <c r="F6" s="15" t="s">
        <v>131</v>
      </c>
      <c r="G6" s="15" t="s">
        <v>131</v>
      </c>
      <c r="H6" s="56">
        <f>COUNTIF(C6:G6,"○")</f>
        <v>0</v>
      </c>
      <c r="I6" s="16">
        <f>30-H6*5</f>
        <v>30</v>
      </c>
    </row>
    <row r="7" spans="1:9" x14ac:dyDescent="0.45">
      <c r="A7" s="42">
        <v>2</v>
      </c>
      <c r="B7" s="13" t="s">
        <v>39</v>
      </c>
      <c r="C7" s="13" t="s">
        <v>131</v>
      </c>
      <c r="D7" s="13" t="s">
        <v>131</v>
      </c>
      <c r="E7" s="13" t="s">
        <v>131</v>
      </c>
      <c r="F7" s="13" t="s">
        <v>133</v>
      </c>
      <c r="G7" s="13" t="s">
        <v>133</v>
      </c>
      <c r="H7" s="57">
        <f t="shared" ref="H7:H37" si="0">COUNTIF(C7:G7,"○")</f>
        <v>2</v>
      </c>
      <c r="I7" s="17">
        <f t="shared" ref="I7:I38" si="1">30-H7*5</f>
        <v>20</v>
      </c>
    </row>
    <row r="8" spans="1:9" x14ac:dyDescent="0.45">
      <c r="A8" s="41">
        <v>3</v>
      </c>
      <c r="B8" s="15" t="s">
        <v>40</v>
      </c>
      <c r="C8" s="15" t="s">
        <v>131</v>
      </c>
      <c r="D8" s="15" t="s">
        <v>131</v>
      </c>
      <c r="E8" s="15" t="s">
        <v>131</v>
      </c>
      <c r="F8" s="15" t="s">
        <v>131</v>
      </c>
      <c r="G8" s="15" t="s">
        <v>132</v>
      </c>
      <c r="H8" s="56">
        <f t="shared" si="0"/>
        <v>1</v>
      </c>
      <c r="I8" s="16">
        <f t="shared" si="1"/>
        <v>25</v>
      </c>
    </row>
    <row r="9" spans="1:9" x14ac:dyDescent="0.45">
      <c r="A9" s="42">
        <v>4</v>
      </c>
      <c r="B9" s="13" t="s">
        <v>41</v>
      </c>
      <c r="C9" s="13" t="s">
        <v>131</v>
      </c>
      <c r="D9" s="13" t="s">
        <v>131</v>
      </c>
      <c r="E9" s="13" t="s">
        <v>131</v>
      </c>
      <c r="F9" s="13" t="s">
        <v>131</v>
      </c>
      <c r="G9" s="13" t="s">
        <v>131</v>
      </c>
      <c r="H9" s="57">
        <f t="shared" si="0"/>
        <v>0</v>
      </c>
      <c r="I9" s="17">
        <f t="shared" si="1"/>
        <v>30</v>
      </c>
    </row>
    <row r="10" spans="1:9" x14ac:dyDescent="0.45">
      <c r="A10" s="41">
        <v>5</v>
      </c>
      <c r="B10" s="15" t="s">
        <v>42</v>
      </c>
      <c r="C10" s="15" t="s">
        <v>131</v>
      </c>
      <c r="D10" s="15" t="s">
        <v>133</v>
      </c>
      <c r="E10" s="15" t="s">
        <v>131</v>
      </c>
      <c r="F10" s="15" t="s">
        <v>133</v>
      </c>
      <c r="G10" s="15" t="s">
        <v>133</v>
      </c>
      <c r="H10" s="56">
        <f t="shared" si="0"/>
        <v>3</v>
      </c>
      <c r="I10" s="16">
        <f t="shared" si="1"/>
        <v>15</v>
      </c>
    </row>
    <row r="11" spans="1:9" x14ac:dyDescent="0.45">
      <c r="A11" s="42">
        <v>6</v>
      </c>
      <c r="B11" s="13" t="s">
        <v>43</v>
      </c>
      <c r="C11" s="13" t="s">
        <v>132</v>
      </c>
      <c r="D11" s="13" t="s">
        <v>132</v>
      </c>
      <c r="E11" s="13" t="s">
        <v>132</v>
      </c>
      <c r="F11" s="13" t="s">
        <v>132</v>
      </c>
      <c r="G11" s="13" t="s">
        <v>178</v>
      </c>
      <c r="H11" s="57">
        <f t="shared" si="0"/>
        <v>4</v>
      </c>
      <c r="I11" s="17">
        <f t="shared" si="1"/>
        <v>10</v>
      </c>
    </row>
    <row r="12" spans="1:9" x14ac:dyDescent="0.45">
      <c r="A12" s="41">
        <v>7</v>
      </c>
      <c r="B12" s="15" t="s">
        <v>44</v>
      </c>
      <c r="C12" s="15" t="s">
        <v>131</v>
      </c>
      <c r="D12" s="15" t="s">
        <v>131</v>
      </c>
      <c r="E12" s="15" t="s">
        <v>131</v>
      </c>
      <c r="F12" s="15" t="s">
        <v>131</v>
      </c>
      <c r="G12" s="15" t="s">
        <v>131</v>
      </c>
      <c r="H12" s="56">
        <f t="shared" si="0"/>
        <v>0</v>
      </c>
      <c r="I12" s="16">
        <f t="shared" si="1"/>
        <v>30</v>
      </c>
    </row>
    <row r="13" spans="1:9" x14ac:dyDescent="0.45">
      <c r="A13" s="42">
        <v>8</v>
      </c>
      <c r="B13" s="13" t="s">
        <v>45</v>
      </c>
      <c r="C13" s="13" t="s">
        <v>131</v>
      </c>
      <c r="D13" s="13" t="s">
        <v>131</v>
      </c>
      <c r="E13" s="13" t="s">
        <v>131</v>
      </c>
      <c r="F13" s="13" t="s">
        <v>131</v>
      </c>
      <c r="G13" s="13" t="s">
        <v>131</v>
      </c>
      <c r="H13" s="57">
        <f t="shared" si="0"/>
        <v>0</v>
      </c>
      <c r="I13" s="17">
        <f t="shared" si="1"/>
        <v>30</v>
      </c>
    </row>
    <row r="14" spans="1:9" x14ac:dyDescent="0.45">
      <c r="A14" s="41">
        <v>9</v>
      </c>
      <c r="B14" s="15" t="s">
        <v>46</v>
      </c>
      <c r="C14" s="15" t="s">
        <v>131</v>
      </c>
      <c r="D14" s="15" t="s">
        <v>131</v>
      </c>
      <c r="E14" s="15" t="s">
        <v>131</v>
      </c>
      <c r="F14" s="15" t="s">
        <v>131</v>
      </c>
      <c r="G14" s="15" t="s">
        <v>131</v>
      </c>
      <c r="H14" s="56">
        <f t="shared" si="0"/>
        <v>0</v>
      </c>
      <c r="I14" s="16">
        <f t="shared" si="1"/>
        <v>30</v>
      </c>
    </row>
    <row r="15" spans="1:9" x14ac:dyDescent="0.45">
      <c r="A15" s="42">
        <v>10</v>
      </c>
      <c r="B15" s="13" t="s">
        <v>47</v>
      </c>
      <c r="C15" s="13" t="s">
        <v>131</v>
      </c>
      <c r="D15" s="13" t="s">
        <v>131</v>
      </c>
      <c r="E15" s="13" t="s">
        <v>131</v>
      </c>
      <c r="F15" s="13" t="s">
        <v>131</v>
      </c>
      <c r="G15" s="13" t="s">
        <v>131</v>
      </c>
      <c r="H15" s="57">
        <f t="shared" si="0"/>
        <v>0</v>
      </c>
      <c r="I15" s="17">
        <f t="shared" si="1"/>
        <v>30</v>
      </c>
    </row>
    <row r="16" spans="1:9" x14ac:dyDescent="0.45">
      <c r="A16" s="41">
        <v>11</v>
      </c>
      <c r="B16" s="15" t="s">
        <v>48</v>
      </c>
      <c r="C16" s="15" t="s">
        <v>131</v>
      </c>
      <c r="D16" s="15" t="s">
        <v>131</v>
      </c>
      <c r="E16" s="15" t="s">
        <v>131</v>
      </c>
      <c r="F16" s="15" t="s">
        <v>131</v>
      </c>
      <c r="G16" s="15" t="s">
        <v>131</v>
      </c>
      <c r="H16" s="56">
        <f t="shared" si="0"/>
        <v>0</v>
      </c>
      <c r="I16" s="16">
        <f t="shared" si="1"/>
        <v>30</v>
      </c>
    </row>
    <row r="17" spans="1:9" x14ac:dyDescent="0.45">
      <c r="A17" s="42">
        <v>12</v>
      </c>
      <c r="B17" s="13" t="s">
        <v>49</v>
      </c>
      <c r="C17" s="13" t="s">
        <v>131</v>
      </c>
      <c r="D17" s="13" t="s">
        <v>131</v>
      </c>
      <c r="E17" s="13" t="s">
        <v>131</v>
      </c>
      <c r="F17" s="13" t="s">
        <v>132</v>
      </c>
      <c r="G17" s="13" t="s">
        <v>132</v>
      </c>
      <c r="H17" s="57">
        <f t="shared" si="0"/>
        <v>2</v>
      </c>
      <c r="I17" s="17">
        <f t="shared" si="1"/>
        <v>20</v>
      </c>
    </row>
    <row r="18" spans="1:9" x14ac:dyDescent="0.45">
      <c r="A18" s="41">
        <v>13</v>
      </c>
      <c r="B18" s="15" t="s">
        <v>50</v>
      </c>
      <c r="C18" s="15" t="s">
        <v>131</v>
      </c>
      <c r="D18" s="15" t="s">
        <v>131</v>
      </c>
      <c r="E18" s="15" t="s">
        <v>131</v>
      </c>
      <c r="F18" s="15" t="s">
        <v>131</v>
      </c>
      <c r="G18" s="15" t="s">
        <v>131</v>
      </c>
      <c r="H18" s="56">
        <f t="shared" si="0"/>
        <v>0</v>
      </c>
      <c r="I18" s="16">
        <f t="shared" si="1"/>
        <v>30</v>
      </c>
    </row>
    <row r="19" spans="1:9" x14ac:dyDescent="0.45">
      <c r="A19" s="42">
        <v>14</v>
      </c>
      <c r="B19" s="13" t="s">
        <v>51</v>
      </c>
      <c r="C19" s="13" t="s">
        <v>132</v>
      </c>
      <c r="D19" s="13" t="s">
        <v>132</v>
      </c>
      <c r="E19" s="13" t="s">
        <v>131</v>
      </c>
      <c r="F19" s="13" t="s">
        <v>132</v>
      </c>
      <c r="G19" s="13" t="s">
        <v>132</v>
      </c>
      <c r="H19" s="57">
        <f t="shared" si="0"/>
        <v>4</v>
      </c>
      <c r="I19" s="17">
        <f t="shared" si="1"/>
        <v>10</v>
      </c>
    </row>
    <row r="20" spans="1:9" x14ac:dyDescent="0.45">
      <c r="A20" s="41">
        <v>15</v>
      </c>
      <c r="B20" s="15" t="s">
        <v>52</v>
      </c>
      <c r="C20" s="15" t="s">
        <v>131</v>
      </c>
      <c r="D20" s="15" t="s">
        <v>132</v>
      </c>
      <c r="E20" s="15" t="s">
        <v>132</v>
      </c>
      <c r="F20" s="15" t="s">
        <v>132</v>
      </c>
      <c r="G20" s="15" t="s">
        <v>178</v>
      </c>
      <c r="H20" s="56">
        <f t="shared" si="0"/>
        <v>3</v>
      </c>
      <c r="I20" s="16">
        <f t="shared" si="1"/>
        <v>15</v>
      </c>
    </row>
    <row r="21" spans="1:9" x14ac:dyDescent="0.45">
      <c r="A21" s="42">
        <v>16</v>
      </c>
      <c r="B21" s="13" t="s">
        <v>53</v>
      </c>
      <c r="C21" s="13" t="s">
        <v>131</v>
      </c>
      <c r="D21" s="13" t="s">
        <v>131</v>
      </c>
      <c r="E21" s="13" t="s">
        <v>131</v>
      </c>
      <c r="F21" s="13" t="s">
        <v>131</v>
      </c>
      <c r="G21" s="13" t="s">
        <v>131</v>
      </c>
      <c r="H21" s="57">
        <f t="shared" si="0"/>
        <v>0</v>
      </c>
      <c r="I21" s="17">
        <f t="shared" si="1"/>
        <v>30</v>
      </c>
    </row>
    <row r="22" spans="1:9" x14ac:dyDescent="0.45">
      <c r="A22" s="41">
        <v>17</v>
      </c>
      <c r="B22" s="15" t="s">
        <v>54</v>
      </c>
      <c r="C22" s="15" t="s">
        <v>131</v>
      </c>
      <c r="D22" s="15" t="s">
        <v>131</v>
      </c>
      <c r="E22" s="15" t="s">
        <v>131</v>
      </c>
      <c r="F22" s="15" t="s">
        <v>131</v>
      </c>
      <c r="G22" s="15" t="s">
        <v>131</v>
      </c>
      <c r="H22" s="56">
        <f t="shared" si="0"/>
        <v>0</v>
      </c>
      <c r="I22" s="16">
        <f t="shared" si="1"/>
        <v>30</v>
      </c>
    </row>
    <row r="23" spans="1:9" x14ac:dyDescent="0.45">
      <c r="A23" s="42">
        <v>18</v>
      </c>
      <c r="B23" s="13" t="s">
        <v>55</v>
      </c>
      <c r="C23" s="13" t="s">
        <v>131</v>
      </c>
      <c r="D23" s="13" t="s">
        <v>131</v>
      </c>
      <c r="E23" s="13" t="s">
        <v>131</v>
      </c>
      <c r="F23" s="13" t="s">
        <v>132</v>
      </c>
      <c r="G23" s="13" t="s">
        <v>132</v>
      </c>
      <c r="H23" s="57">
        <f t="shared" si="0"/>
        <v>2</v>
      </c>
      <c r="I23" s="17">
        <f t="shared" si="1"/>
        <v>20</v>
      </c>
    </row>
    <row r="24" spans="1:9" x14ac:dyDescent="0.45">
      <c r="A24" s="41">
        <v>19</v>
      </c>
      <c r="B24" s="15" t="s">
        <v>56</v>
      </c>
      <c r="C24" s="15" t="s">
        <v>132</v>
      </c>
      <c r="D24" s="15" t="s">
        <v>132</v>
      </c>
      <c r="E24" s="15" t="s">
        <v>132</v>
      </c>
      <c r="F24" s="15" t="s">
        <v>132</v>
      </c>
      <c r="G24" s="15" t="s">
        <v>178</v>
      </c>
      <c r="H24" s="56">
        <f t="shared" si="0"/>
        <v>4</v>
      </c>
      <c r="I24" s="16">
        <f t="shared" si="1"/>
        <v>10</v>
      </c>
    </row>
    <row r="25" spans="1:9" x14ac:dyDescent="0.45">
      <c r="A25" s="42">
        <v>20</v>
      </c>
      <c r="B25" s="13" t="s">
        <v>57</v>
      </c>
      <c r="C25" s="13" t="s">
        <v>131</v>
      </c>
      <c r="D25" s="13" t="s">
        <v>131</v>
      </c>
      <c r="E25" s="13" t="s">
        <v>131</v>
      </c>
      <c r="F25" s="13" t="s">
        <v>131</v>
      </c>
      <c r="G25" s="13" t="s">
        <v>131</v>
      </c>
      <c r="H25" s="57">
        <f t="shared" si="0"/>
        <v>0</v>
      </c>
      <c r="I25" s="17">
        <f t="shared" si="1"/>
        <v>30</v>
      </c>
    </row>
    <row r="26" spans="1:9" x14ac:dyDescent="0.45">
      <c r="A26" s="41">
        <v>21</v>
      </c>
      <c r="B26" s="15" t="s">
        <v>58</v>
      </c>
      <c r="C26" s="15" t="s">
        <v>131</v>
      </c>
      <c r="D26" s="15" t="s">
        <v>131</v>
      </c>
      <c r="E26" s="15" t="s">
        <v>131</v>
      </c>
      <c r="F26" s="15" t="s">
        <v>131</v>
      </c>
      <c r="G26" s="15" t="s">
        <v>131</v>
      </c>
      <c r="H26" s="56">
        <f t="shared" si="0"/>
        <v>0</v>
      </c>
      <c r="I26" s="16">
        <f t="shared" si="1"/>
        <v>30</v>
      </c>
    </row>
    <row r="27" spans="1:9" x14ac:dyDescent="0.45">
      <c r="A27" s="42">
        <v>22</v>
      </c>
      <c r="B27" s="13" t="s">
        <v>59</v>
      </c>
      <c r="C27" s="13" t="s">
        <v>131</v>
      </c>
      <c r="D27" s="13" t="s">
        <v>131</v>
      </c>
      <c r="E27" s="13" t="s">
        <v>131</v>
      </c>
      <c r="F27" s="13" t="s">
        <v>131</v>
      </c>
      <c r="G27" s="13" t="s">
        <v>132</v>
      </c>
      <c r="H27" s="57">
        <f t="shared" si="0"/>
        <v>1</v>
      </c>
      <c r="I27" s="17">
        <f t="shared" si="1"/>
        <v>25</v>
      </c>
    </row>
    <row r="28" spans="1:9" x14ac:dyDescent="0.45">
      <c r="A28" s="41">
        <v>23</v>
      </c>
      <c r="B28" s="15" t="s">
        <v>60</v>
      </c>
      <c r="C28" s="15" t="s">
        <v>131</v>
      </c>
      <c r="D28" s="15" t="s">
        <v>131</v>
      </c>
      <c r="E28" s="15" t="s">
        <v>131</v>
      </c>
      <c r="F28" s="15" t="s">
        <v>131</v>
      </c>
      <c r="G28" s="15" t="s">
        <v>131</v>
      </c>
      <c r="H28" s="56">
        <f t="shared" si="0"/>
        <v>0</v>
      </c>
      <c r="I28" s="16">
        <f t="shared" si="1"/>
        <v>30</v>
      </c>
    </row>
    <row r="29" spans="1:9" x14ac:dyDescent="0.45">
      <c r="A29" s="42">
        <v>24</v>
      </c>
      <c r="B29" s="13" t="s">
        <v>61</v>
      </c>
      <c r="C29" s="13" t="s">
        <v>132</v>
      </c>
      <c r="D29" s="13" t="s">
        <v>132</v>
      </c>
      <c r="E29" s="13" t="s">
        <v>132</v>
      </c>
      <c r="F29" s="13" t="s">
        <v>132</v>
      </c>
      <c r="G29" s="13" t="s">
        <v>178</v>
      </c>
      <c r="H29" s="57">
        <f t="shared" si="0"/>
        <v>4</v>
      </c>
      <c r="I29" s="17">
        <f t="shared" si="1"/>
        <v>10</v>
      </c>
    </row>
    <row r="30" spans="1:9" x14ac:dyDescent="0.45">
      <c r="A30" s="41">
        <v>25</v>
      </c>
      <c r="B30" s="15" t="s">
        <v>62</v>
      </c>
      <c r="C30" s="15" t="s">
        <v>131</v>
      </c>
      <c r="D30" s="15" t="s">
        <v>131</v>
      </c>
      <c r="E30" s="15" t="s">
        <v>131</v>
      </c>
      <c r="F30" s="15" t="s">
        <v>132</v>
      </c>
      <c r="G30" s="15" t="s">
        <v>132</v>
      </c>
      <c r="H30" s="56">
        <f t="shared" si="0"/>
        <v>2</v>
      </c>
      <c r="I30" s="16">
        <f t="shared" si="1"/>
        <v>20</v>
      </c>
    </row>
    <row r="31" spans="1:9" x14ac:dyDescent="0.45">
      <c r="A31" s="42">
        <v>26</v>
      </c>
      <c r="B31" s="13" t="s">
        <v>63</v>
      </c>
      <c r="C31" s="13" t="s">
        <v>131</v>
      </c>
      <c r="D31" s="13" t="s">
        <v>131</v>
      </c>
      <c r="E31" s="13" t="s">
        <v>131</v>
      </c>
      <c r="F31" s="13" t="s">
        <v>131</v>
      </c>
      <c r="G31" s="13" t="s">
        <v>131</v>
      </c>
      <c r="H31" s="57">
        <f t="shared" si="0"/>
        <v>0</v>
      </c>
      <c r="I31" s="17">
        <f t="shared" si="1"/>
        <v>30</v>
      </c>
    </row>
    <row r="32" spans="1:9" x14ac:dyDescent="0.45">
      <c r="A32" s="41">
        <v>27</v>
      </c>
      <c r="B32" s="15" t="s">
        <v>64</v>
      </c>
      <c r="C32" s="15" t="s">
        <v>131</v>
      </c>
      <c r="D32" s="15" t="s">
        <v>131</v>
      </c>
      <c r="E32" s="15" t="s">
        <v>131</v>
      </c>
      <c r="F32" s="15" t="s">
        <v>131</v>
      </c>
      <c r="G32" s="15" t="s">
        <v>131</v>
      </c>
      <c r="H32" s="56">
        <f t="shared" si="0"/>
        <v>0</v>
      </c>
      <c r="I32" s="16">
        <f t="shared" si="1"/>
        <v>30</v>
      </c>
    </row>
    <row r="33" spans="1:9" x14ac:dyDescent="0.45">
      <c r="A33" s="42">
        <v>28</v>
      </c>
      <c r="B33" s="13" t="s">
        <v>65</v>
      </c>
      <c r="C33" s="13" t="s">
        <v>132</v>
      </c>
      <c r="D33" s="13" t="s">
        <v>132</v>
      </c>
      <c r="E33" s="13" t="s">
        <v>131</v>
      </c>
      <c r="F33" s="13" t="s">
        <v>131</v>
      </c>
      <c r="G33" s="13" t="s">
        <v>131</v>
      </c>
      <c r="H33" s="57">
        <f t="shared" si="0"/>
        <v>2</v>
      </c>
      <c r="I33" s="17">
        <f t="shared" si="1"/>
        <v>20</v>
      </c>
    </row>
    <row r="34" spans="1:9" x14ac:dyDescent="0.45">
      <c r="A34" s="41">
        <v>29</v>
      </c>
      <c r="B34" s="15" t="s">
        <v>66</v>
      </c>
      <c r="C34" s="15" t="s">
        <v>131</v>
      </c>
      <c r="D34" s="15" t="s">
        <v>131</v>
      </c>
      <c r="E34" s="15" t="s">
        <v>131</v>
      </c>
      <c r="F34" s="15" t="s">
        <v>131</v>
      </c>
      <c r="G34" s="15" t="s">
        <v>131</v>
      </c>
      <c r="H34" s="56">
        <f t="shared" si="0"/>
        <v>0</v>
      </c>
      <c r="I34" s="16">
        <f t="shared" si="1"/>
        <v>30</v>
      </c>
    </row>
    <row r="35" spans="1:9" x14ac:dyDescent="0.45">
      <c r="A35" s="42">
        <v>30</v>
      </c>
      <c r="B35" s="13" t="s">
        <v>67</v>
      </c>
      <c r="C35" s="13" t="s">
        <v>131</v>
      </c>
      <c r="D35" s="13" t="s">
        <v>131</v>
      </c>
      <c r="E35" s="13" t="s">
        <v>131</v>
      </c>
      <c r="F35" s="13" t="s">
        <v>131</v>
      </c>
      <c r="G35" s="13" t="s">
        <v>131</v>
      </c>
      <c r="H35" s="57">
        <f t="shared" si="0"/>
        <v>0</v>
      </c>
      <c r="I35" s="17">
        <f t="shared" si="1"/>
        <v>30</v>
      </c>
    </row>
    <row r="36" spans="1:9" x14ac:dyDescent="0.45">
      <c r="A36" s="41">
        <v>31</v>
      </c>
      <c r="B36" s="15" t="s">
        <v>68</v>
      </c>
      <c r="C36" s="15" t="s">
        <v>131</v>
      </c>
      <c r="D36" s="15" t="s">
        <v>131</v>
      </c>
      <c r="E36" s="15" t="s">
        <v>132</v>
      </c>
      <c r="F36" s="15" t="s">
        <v>131</v>
      </c>
      <c r="G36" s="15" t="s">
        <v>131</v>
      </c>
      <c r="H36" s="56">
        <f t="shared" si="0"/>
        <v>1</v>
      </c>
      <c r="I36" s="16">
        <f t="shared" si="1"/>
        <v>25</v>
      </c>
    </row>
    <row r="37" spans="1:9" x14ac:dyDescent="0.45">
      <c r="A37" s="42">
        <v>32</v>
      </c>
      <c r="B37" s="13" t="s">
        <v>69</v>
      </c>
      <c r="C37" s="13" t="s">
        <v>132</v>
      </c>
      <c r="D37" s="13" t="s">
        <v>132</v>
      </c>
      <c r="E37" s="13" t="s">
        <v>132</v>
      </c>
      <c r="F37" s="13" t="s">
        <v>131</v>
      </c>
      <c r="G37" s="13" t="s">
        <v>131</v>
      </c>
      <c r="H37" s="57">
        <f t="shared" si="0"/>
        <v>3</v>
      </c>
      <c r="I37" s="17">
        <f t="shared" si="1"/>
        <v>15</v>
      </c>
    </row>
    <row r="38" spans="1:9" ht="13.8" thickBot="1" x14ac:dyDescent="0.5">
      <c r="A38" s="43">
        <v>33</v>
      </c>
      <c r="B38" s="44" t="s">
        <v>70</v>
      </c>
      <c r="C38" s="44" t="s">
        <v>132</v>
      </c>
      <c r="D38" s="44" t="s">
        <v>132</v>
      </c>
      <c r="E38" s="44" t="s">
        <v>132</v>
      </c>
      <c r="F38" s="44" t="s">
        <v>132</v>
      </c>
      <c r="G38" s="44" t="s">
        <v>178</v>
      </c>
      <c r="H38" s="58">
        <f>COUNTIF(C38:G38,"○")</f>
        <v>4</v>
      </c>
      <c r="I38" s="45">
        <f t="shared" si="1"/>
        <v>10</v>
      </c>
    </row>
    <row r="39" spans="1:9" ht="14.25" hidden="1" customHeight="1" thickBot="1" x14ac:dyDescent="0.5">
      <c r="A39" s="54" t="s">
        <v>179</v>
      </c>
      <c r="B39" s="38"/>
      <c r="C39" s="58">
        <f t="shared" ref="C39:F39" si="2">COUNTIF(C6:C38,"○")</f>
        <v>7</v>
      </c>
      <c r="D39" s="58">
        <f t="shared" si="2"/>
        <v>9</v>
      </c>
      <c r="E39" s="58">
        <f t="shared" si="2"/>
        <v>7</v>
      </c>
      <c r="F39" s="58">
        <f t="shared" si="2"/>
        <v>11</v>
      </c>
      <c r="G39" s="58">
        <f>COUNTIF(G6:G38,"○")</f>
        <v>8</v>
      </c>
    </row>
  </sheetData>
  <mergeCells count="1">
    <mergeCell ref="A4:I4"/>
  </mergeCells>
  <phoneticPr fontId="2"/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導入効果評価シート </vt:lpstr>
      <vt:lpstr>別紙１　削減電力量計算シート</vt:lpstr>
      <vt:lpstr>参考１　削減電力量評価点の算出について</vt:lpstr>
      <vt:lpstr>参考２　過去５年間の利用年数</vt:lpstr>
      <vt:lpstr>'参考１　削減電力量評価点の算出について'!Print_Area</vt:lpstr>
      <vt:lpstr>'参考２　過去５年間の利用年数'!Print_Area</vt:lpstr>
      <vt:lpstr>'導入効果評価シート '!Print_Area</vt:lpstr>
      <vt:lpstr>'別紙１　削減電力量計算シート'!Print_Area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SS17081101</dc:creator>
  <cp:lastModifiedBy>川口</cp:lastModifiedBy>
  <cp:lastPrinted>2024-02-20T11:18:22Z</cp:lastPrinted>
  <dcterms:created xsi:type="dcterms:W3CDTF">2021-03-29T02:28:50Z</dcterms:created>
  <dcterms:modified xsi:type="dcterms:W3CDTF">2024-04-24T08:54:39Z</dcterms:modified>
</cp:coreProperties>
</file>