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1.83.21\法務学事課\02　私学振興\【0500私学助成（県）】\0517私立高等学校等就学支援金\30　〔県〕高等学校等就学支援金\R7\★臨時支援関係\01_交付事務\04_就学支援金申請\01_起案\"/>
    </mc:Choice>
  </mc:AlternateContent>
  <bookViews>
    <workbookView xWindow="0" yWindow="0" windowWidth="23040" windowHeight="9096" activeTab="1"/>
  </bookViews>
  <sheets>
    <sheet name="単位制 (記載要綱)" sheetId="3" r:id="rId1"/>
    <sheet name="単位制" sheetId="2" r:id="rId2"/>
    <sheet name="全日制" sheetId="1" r:id="rId3"/>
  </sheets>
  <definedNames>
    <definedName name="_xlnm._FilterDatabase" localSheetId="2" hidden="1">全日制!$A$8:$U$23</definedName>
    <definedName name="_xlnm._FilterDatabase" localSheetId="1" hidden="1">単位制!$A$8:$Z$28</definedName>
    <definedName name="_xlnm._FilterDatabase" localSheetId="0" hidden="1">'単位制 (記載要綱)'!$A$8:$Z$28</definedName>
    <definedName name="_xlnm.Print_Area" localSheetId="2">全日制!$A$1:$U$28</definedName>
    <definedName name="_xlnm.Print_Area" localSheetId="1">単位制!$A$1:$X$34</definedName>
    <definedName name="_xlnm.Print_Area" localSheetId="0">'単位制 (記載要綱)'!$A$1:$X$34</definedName>
    <definedName name="_xlnm.Print_Titles" localSheetId="2">全日制!$1:$8</definedName>
    <definedName name="_xlnm.Print_Titles" localSheetId="1">単位制!$1:$8</definedName>
    <definedName name="_xlnm.Print_Titles" localSheetId="0">'単位制 (記載要綱)'!$1:$8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6" i="2" l="1"/>
  <c r="L25" i="2"/>
  <c r="L9" i="2"/>
  <c r="L11" i="2"/>
  <c r="W24" i="3" l="1"/>
  <c r="V24" i="3"/>
  <c r="U24" i="3"/>
  <c r="T24" i="3"/>
  <c r="S24" i="3"/>
  <c r="R24" i="3"/>
  <c r="Q24" i="3"/>
  <c r="P24" i="3"/>
  <c r="O24" i="3"/>
  <c r="N24" i="3"/>
  <c r="M24" i="3"/>
  <c r="L24" i="3"/>
  <c r="L25" i="3" s="1"/>
  <c r="X23" i="3"/>
  <c r="X22" i="3"/>
  <c r="W21" i="3"/>
  <c r="V21" i="3"/>
  <c r="U21" i="3"/>
  <c r="T21" i="3"/>
  <c r="S21" i="3"/>
  <c r="R21" i="3"/>
  <c r="Q21" i="3"/>
  <c r="P21" i="3"/>
  <c r="O21" i="3"/>
  <c r="N21" i="3"/>
  <c r="M21" i="3"/>
  <c r="L21" i="3"/>
  <c r="N20" i="3"/>
  <c r="J19" i="3"/>
  <c r="K19" i="3" s="1"/>
  <c r="W18" i="3"/>
  <c r="W20" i="3" s="1"/>
  <c r="V18" i="3"/>
  <c r="V20" i="3" s="1"/>
  <c r="U18" i="3"/>
  <c r="U20" i="3" s="1"/>
  <c r="T18" i="3"/>
  <c r="T20" i="3" s="1"/>
  <c r="S18" i="3"/>
  <c r="S20" i="3" s="1"/>
  <c r="R18" i="3"/>
  <c r="R20" i="3" s="1"/>
  <c r="Q18" i="3"/>
  <c r="Q20" i="3" s="1"/>
  <c r="P18" i="3"/>
  <c r="P20" i="3" s="1"/>
  <c r="O18" i="3"/>
  <c r="O20" i="3" s="1"/>
  <c r="N18" i="3"/>
  <c r="M18" i="3"/>
  <c r="M20" i="3" s="1"/>
  <c r="L18" i="3"/>
  <c r="L20" i="3" s="1"/>
  <c r="W15" i="3"/>
  <c r="W16" i="3" s="1"/>
  <c r="V15" i="3"/>
  <c r="V29" i="3" s="1"/>
  <c r="U15" i="3"/>
  <c r="U29" i="3" s="1"/>
  <c r="T15" i="3"/>
  <c r="T29" i="3" s="1"/>
  <c r="S15" i="3"/>
  <c r="S16" i="3" s="1"/>
  <c r="R15" i="3"/>
  <c r="R16" i="3" s="1"/>
  <c r="Q15" i="3"/>
  <c r="Q16" i="3" s="1"/>
  <c r="P15" i="3"/>
  <c r="P29" i="3" s="1"/>
  <c r="O15" i="3"/>
  <c r="O29" i="3" s="1"/>
  <c r="N15" i="3"/>
  <c r="N29" i="3" s="1"/>
  <c r="M15" i="3"/>
  <c r="M16" i="3" s="1"/>
  <c r="L15" i="3"/>
  <c r="X14" i="3"/>
  <c r="X13" i="3"/>
  <c r="W12" i="3"/>
  <c r="V12" i="3"/>
  <c r="U12" i="3"/>
  <c r="T12" i="3"/>
  <c r="S12" i="3"/>
  <c r="R12" i="3"/>
  <c r="Q12" i="3"/>
  <c r="P12" i="3"/>
  <c r="O12" i="3"/>
  <c r="N12" i="3"/>
  <c r="M12" i="3"/>
  <c r="L12" i="3"/>
  <c r="J10" i="3"/>
  <c r="K10" i="3" s="1"/>
  <c r="W9" i="3"/>
  <c r="W11" i="3" s="1"/>
  <c r="V9" i="3"/>
  <c r="V11" i="3" s="1"/>
  <c r="U9" i="3"/>
  <c r="U11" i="3" s="1"/>
  <c r="T9" i="3"/>
  <c r="T11" i="3" s="1"/>
  <c r="S9" i="3"/>
  <c r="S11" i="3" s="1"/>
  <c r="R9" i="3"/>
  <c r="R11" i="3" s="1"/>
  <c r="Q9" i="3"/>
  <c r="Q11" i="3" s="1"/>
  <c r="P9" i="3"/>
  <c r="P11" i="3" s="1"/>
  <c r="O9" i="3"/>
  <c r="O11" i="3" s="1"/>
  <c r="N9" i="3"/>
  <c r="N11" i="3" s="1"/>
  <c r="M9" i="3"/>
  <c r="M11" i="3" s="1"/>
  <c r="L9" i="3"/>
  <c r="L11" i="3" s="1"/>
  <c r="L24" i="2"/>
  <c r="R21" i="2"/>
  <c r="S21" i="2"/>
  <c r="T21" i="2"/>
  <c r="U21" i="2"/>
  <c r="V21" i="2"/>
  <c r="W21" i="2"/>
  <c r="Q21" i="2"/>
  <c r="L12" i="2"/>
  <c r="W12" i="2"/>
  <c r="R12" i="2"/>
  <c r="S12" i="2"/>
  <c r="T12" i="2"/>
  <c r="U12" i="2"/>
  <c r="V12" i="2"/>
  <c r="Q12" i="2"/>
  <c r="R18" i="2"/>
  <c r="S18" i="2"/>
  <c r="T18" i="2"/>
  <c r="U18" i="2"/>
  <c r="V18" i="2"/>
  <c r="W18" i="2"/>
  <c r="R9" i="2"/>
  <c r="S9" i="2"/>
  <c r="T9" i="2"/>
  <c r="U9" i="2"/>
  <c r="V9" i="2"/>
  <c r="W9" i="2"/>
  <c r="J10" i="2"/>
  <c r="K10" i="2" s="1"/>
  <c r="L18" i="2"/>
  <c r="J19" i="2"/>
  <c r="K19" i="2" s="1"/>
  <c r="L21" i="2"/>
  <c r="Q29" i="3" l="1"/>
  <c r="X15" i="3"/>
  <c r="L16" i="3"/>
  <c r="L17" i="3" s="1"/>
  <c r="P25" i="3"/>
  <c r="P26" i="3" s="1"/>
  <c r="V25" i="3"/>
  <c r="V26" i="3" s="1"/>
  <c r="W29" i="3"/>
  <c r="Q25" i="2"/>
  <c r="W25" i="3"/>
  <c r="W26" i="3" s="1"/>
  <c r="Q25" i="3"/>
  <c r="Q26" i="3" s="1"/>
  <c r="R25" i="3"/>
  <c r="Q30" i="3"/>
  <c r="Q17" i="3"/>
  <c r="Q31" i="3" s="1"/>
  <c r="W17" i="3"/>
  <c r="W31" i="3" s="1"/>
  <c r="W30" i="3"/>
  <c r="R30" i="3"/>
  <c r="R17" i="3"/>
  <c r="R31" i="3" s="1"/>
  <c r="L29" i="3"/>
  <c r="N16" i="3"/>
  <c r="T16" i="3"/>
  <c r="M17" i="3"/>
  <c r="S17" i="3"/>
  <c r="M25" i="3"/>
  <c r="M26" i="3" s="1"/>
  <c r="S25" i="3"/>
  <c r="S30" i="3" s="1"/>
  <c r="L26" i="3"/>
  <c r="R26" i="3"/>
  <c r="O16" i="3"/>
  <c r="O30" i="3" s="1"/>
  <c r="N25" i="3"/>
  <c r="N26" i="3" s="1"/>
  <c r="T25" i="3"/>
  <c r="T26" i="3" s="1"/>
  <c r="R29" i="3"/>
  <c r="O25" i="3"/>
  <c r="O26" i="3" s="1"/>
  <c r="U25" i="3"/>
  <c r="U26" i="3" s="1"/>
  <c r="M29" i="3"/>
  <c r="S29" i="3"/>
  <c r="L30" i="3"/>
  <c r="X24" i="3"/>
  <c r="Z29" i="3" s="1"/>
  <c r="U16" i="3"/>
  <c r="N17" i="3"/>
  <c r="T17" i="3"/>
  <c r="P16" i="3"/>
  <c r="P30" i="3" s="1"/>
  <c r="V16" i="3"/>
  <c r="V30" i="3" s="1"/>
  <c r="X23" i="2"/>
  <c r="X14" i="2"/>
  <c r="X13" i="2"/>
  <c r="S20" i="2"/>
  <c r="T20" i="2"/>
  <c r="U20" i="2"/>
  <c r="V20" i="2"/>
  <c r="W20" i="2"/>
  <c r="M18" i="2"/>
  <c r="M20" i="2" s="1"/>
  <c r="N18" i="2"/>
  <c r="N20" i="2" s="1"/>
  <c r="O18" i="2"/>
  <c r="O20" i="2" s="1"/>
  <c r="P18" i="2"/>
  <c r="P20" i="2" s="1"/>
  <c r="Q18" i="2"/>
  <c r="Q20" i="2" s="1"/>
  <c r="L20" i="2"/>
  <c r="M9" i="2"/>
  <c r="N9" i="2"/>
  <c r="O9" i="2"/>
  <c r="P9" i="2"/>
  <c r="Q9" i="2"/>
  <c r="L15" i="2"/>
  <c r="L30" i="2" s="1"/>
  <c r="M21" i="2"/>
  <c r="N21" i="2"/>
  <c r="O21" i="2"/>
  <c r="P21" i="2"/>
  <c r="M12" i="2"/>
  <c r="N12" i="2"/>
  <c r="O12" i="2"/>
  <c r="P12" i="2"/>
  <c r="V24" i="2"/>
  <c r="V25" i="2" s="1"/>
  <c r="U24" i="2"/>
  <c r="U25" i="2" s="1"/>
  <c r="T24" i="2"/>
  <c r="T25" i="2" s="1"/>
  <c r="P24" i="2"/>
  <c r="P25" i="2" s="1"/>
  <c r="O24" i="2"/>
  <c r="O25" i="2" s="1"/>
  <c r="W24" i="2"/>
  <c r="W25" i="2" s="1"/>
  <c r="S24" i="2"/>
  <c r="S25" i="2" s="1"/>
  <c r="R24" i="2"/>
  <c r="R25" i="2" s="1"/>
  <c r="Q24" i="2"/>
  <c r="N24" i="2"/>
  <c r="N25" i="2" s="1"/>
  <c r="M24" i="2"/>
  <c r="M25" i="2" s="1"/>
  <c r="X22" i="2"/>
  <c r="R20" i="2"/>
  <c r="T30" i="3" l="1"/>
  <c r="U30" i="3"/>
  <c r="T31" i="3"/>
  <c r="M30" i="3"/>
  <c r="X30" i="3" s="1"/>
  <c r="X25" i="3"/>
  <c r="M31" i="3"/>
  <c r="S26" i="3"/>
  <c r="U17" i="3"/>
  <c r="U31" i="3" s="1"/>
  <c r="N31" i="3"/>
  <c r="O17" i="3"/>
  <c r="O31" i="3" s="1"/>
  <c r="S31" i="3"/>
  <c r="X26" i="3"/>
  <c r="N30" i="3"/>
  <c r="V17" i="3"/>
  <c r="V31" i="3" s="1"/>
  <c r="X16" i="3"/>
  <c r="Z30" i="3" s="1"/>
  <c r="X29" i="3"/>
  <c r="Y29" i="3" s="1"/>
  <c r="L31" i="3"/>
  <c r="P17" i="3"/>
  <c r="P31" i="3" s="1"/>
  <c r="N26" i="2"/>
  <c r="R26" i="2"/>
  <c r="U26" i="2"/>
  <c r="L29" i="2"/>
  <c r="S26" i="2"/>
  <c r="V26" i="2"/>
  <c r="W26" i="2"/>
  <c r="P26" i="2"/>
  <c r="Q26" i="2"/>
  <c r="T26" i="2"/>
  <c r="M26" i="2"/>
  <c r="O26" i="2"/>
  <c r="X24" i="2"/>
  <c r="X17" i="3" l="1"/>
  <c r="Z31" i="3" s="1"/>
  <c r="X31" i="3"/>
  <c r="Y30" i="3"/>
  <c r="X25" i="2"/>
  <c r="L26" i="2"/>
  <c r="X26" i="2" s="1"/>
  <c r="M15" i="2"/>
  <c r="M29" i="2" s="1"/>
  <c r="N15" i="2"/>
  <c r="N29" i="2" s="1"/>
  <c r="O15" i="2"/>
  <c r="O29" i="2" s="1"/>
  <c r="P15" i="2"/>
  <c r="P29" i="2" s="1"/>
  <c r="Q15" i="2"/>
  <c r="Q29" i="2" s="1"/>
  <c r="R15" i="2"/>
  <c r="R29" i="2" s="1"/>
  <c r="S15" i="2"/>
  <c r="S29" i="2" s="1"/>
  <c r="T15" i="2"/>
  <c r="T29" i="2" s="1"/>
  <c r="U15" i="2"/>
  <c r="U29" i="2" s="1"/>
  <c r="V15" i="2"/>
  <c r="V29" i="2" s="1"/>
  <c r="W15" i="2"/>
  <c r="W29" i="2" s="1"/>
  <c r="T11" i="2"/>
  <c r="U11" i="2"/>
  <c r="W11" i="2"/>
  <c r="P11" i="2"/>
  <c r="Q11" i="2"/>
  <c r="M11" i="2"/>
  <c r="R21" i="1"/>
  <c r="Q21" i="1"/>
  <c r="P21" i="1"/>
  <c r="O21" i="1"/>
  <c r="N21" i="1"/>
  <c r="M21" i="1"/>
  <c r="M22" i="1" s="1"/>
  <c r="L21" i="1"/>
  <c r="K21" i="1"/>
  <c r="J21" i="1"/>
  <c r="I21" i="1"/>
  <c r="H21" i="1"/>
  <c r="G21" i="1"/>
  <c r="S20" i="1"/>
  <c r="S19" i="1"/>
  <c r="R16" i="1"/>
  <c r="Q16" i="1"/>
  <c r="P16" i="1"/>
  <c r="O16" i="1"/>
  <c r="N16" i="1"/>
  <c r="M16" i="1"/>
  <c r="L16" i="1"/>
  <c r="K16" i="1"/>
  <c r="J16" i="1"/>
  <c r="I16" i="1"/>
  <c r="H16" i="1"/>
  <c r="G16" i="1"/>
  <c r="S15" i="1"/>
  <c r="S14" i="1"/>
  <c r="H11" i="1"/>
  <c r="H26" i="1" s="1"/>
  <c r="I11" i="1"/>
  <c r="I26" i="1" s="1"/>
  <c r="J11" i="1"/>
  <c r="J26" i="1" s="1"/>
  <c r="K11" i="1"/>
  <c r="L11" i="1"/>
  <c r="L26" i="1" s="1"/>
  <c r="M11" i="1"/>
  <c r="M26" i="1" s="1"/>
  <c r="N11" i="1"/>
  <c r="O11" i="1"/>
  <c r="O26" i="1" s="1"/>
  <c r="P11" i="1"/>
  <c r="P26" i="1" s="1"/>
  <c r="Q11" i="1"/>
  <c r="R11" i="1"/>
  <c r="R26" i="1" s="1"/>
  <c r="G11" i="1"/>
  <c r="G26" i="1" s="1"/>
  <c r="V11" i="2"/>
  <c r="S11" i="2"/>
  <c r="R11" i="2"/>
  <c r="S10" i="1"/>
  <c r="S9" i="1"/>
  <c r="Y31" i="3" l="1"/>
  <c r="X29" i="2"/>
  <c r="N26" i="1"/>
  <c r="Q12" i="1"/>
  <c r="Q26" i="1"/>
  <c r="K12" i="1"/>
  <c r="K26" i="1"/>
  <c r="V16" i="2"/>
  <c r="V30" i="2" s="1"/>
  <c r="U16" i="2"/>
  <c r="U30" i="2" s="1"/>
  <c r="T16" i="2"/>
  <c r="T30" i="2" s="1"/>
  <c r="W16" i="2"/>
  <c r="W30" i="2" s="1"/>
  <c r="S11" i="1"/>
  <c r="G17" i="1"/>
  <c r="M17" i="1"/>
  <c r="M18" i="1" s="1"/>
  <c r="J22" i="1"/>
  <c r="J23" i="1" s="1"/>
  <c r="P22" i="1"/>
  <c r="P23" i="1" s="1"/>
  <c r="P12" i="1"/>
  <c r="P27" i="1" s="1"/>
  <c r="J12" i="1"/>
  <c r="K13" i="1"/>
  <c r="H17" i="1"/>
  <c r="H18" i="1" s="1"/>
  <c r="N17" i="1"/>
  <c r="N18" i="1" s="1"/>
  <c r="K22" i="1"/>
  <c r="K23" i="1" s="1"/>
  <c r="Q22" i="1"/>
  <c r="Q23" i="1" s="1"/>
  <c r="O12" i="1"/>
  <c r="I12" i="1"/>
  <c r="I17" i="1"/>
  <c r="I18" i="1" s="1"/>
  <c r="O17" i="1"/>
  <c r="O18" i="1" s="1"/>
  <c r="L22" i="1"/>
  <c r="L23" i="1" s="1"/>
  <c r="R22" i="1"/>
  <c r="R23" i="1" s="1"/>
  <c r="N12" i="1"/>
  <c r="J17" i="1"/>
  <c r="J18" i="1" s="1"/>
  <c r="G22" i="1"/>
  <c r="G23" i="1" s="1"/>
  <c r="H12" i="1"/>
  <c r="H27" i="1" s="1"/>
  <c r="P17" i="1"/>
  <c r="P18" i="1" s="1"/>
  <c r="K17" i="1"/>
  <c r="G12" i="1"/>
  <c r="M12" i="1"/>
  <c r="Q13" i="1"/>
  <c r="Q17" i="1"/>
  <c r="H22" i="1"/>
  <c r="H23" i="1" s="1"/>
  <c r="N22" i="1"/>
  <c r="N23" i="1" s="1"/>
  <c r="M23" i="1"/>
  <c r="R12" i="1"/>
  <c r="L12" i="1"/>
  <c r="N13" i="1"/>
  <c r="N28" i="1" s="1"/>
  <c r="S16" i="1"/>
  <c r="L17" i="1"/>
  <c r="L18" i="1" s="1"/>
  <c r="R17" i="1"/>
  <c r="R18" i="1" s="1"/>
  <c r="I22" i="1"/>
  <c r="I23" i="1" s="1"/>
  <c r="O22" i="1"/>
  <c r="O23" i="1" s="1"/>
  <c r="P16" i="2"/>
  <c r="P30" i="2" s="1"/>
  <c r="O16" i="2"/>
  <c r="O30" i="2" s="1"/>
  <c r="N16" i="2"/>
  <c r="N30" i="2" s="1"/>
  <c r="S16" i="2"/>
  <c r="S30" i="2" s="1"/>
  <c r="M16" i="2"/>
  <c r="M30" i="2" s="1"/>
  <c r="Q16" i="2"/>
  <c r="Q30" i="2" s="1"/>
  <c r="X15" i="2"/>
  <c r="Z29" i="2" s="1"/>
  <c r="Y29" i="2" s="1"/>
  <c r="R16" i="2"/>
  <c r="R30" i="2" s="1"/>
  <c r="L17" i="2"/>
  <c r="L31" i="2" s="1"/>
  <c r="V17" i="2"/>
  <c r="V31" i="2" s="1"/>
  <c r="U17" i="2"/>
  <c r="U31" i="2" s="1"/>
  <c r="S21" i="1"/>
  <c r="O11" i="2"/>
  <c r="N11" i="2"/>
  <c r="W17" i="2" l="1"/>
  <c r="W31" i="2" s="1"/>
  <c r="X30" i="2"/>
  <c r="M17" i="2"/>
  <c r="M31" i="2" s="1"/>
  <c r="S17" i="2"/>
  <c r="S31" i="2" s="1"/>
  <c r="Q27" i="1"/>
  <c r="M27" i="1"/>
  <c r="N27" i="1"/>
  <c r="L13" i="1"/>
  <c r="L28" i="1" s="1"/>
  <c r="L27" i="1"/>
  <c r="U26" i="1"/>
  <c r="R27" i="1"/>
  <c r="I13" i="1"/>
  <c r="I28" i="1" s="1"/>
  <c r="I27" i="1"/>
  <c r="O13" i="1"/>
  <c r="O28" i="1" s="1"/>
  <c r="O27" i="1"/>
  <c r="K27" i="1"/>
  <c r="G13" i="1"/>
  <c r="G27" i="1"/>
  <c r="J13" i="1"/>
  <c r="J28" i="1" s="1"/>
  <c r="J27" i="1"/>
  <c r="T17" i="2"/>
  <c r="T31" i="2" s="1"/>
  <c r="K18" i="1"/>
  <c r="K28" i="1" s="1"/>
  <c r="Q18" i="1"/>
  <c r="Q28" i="1" s="1"/>
  <c r="S23" i="1"/>
  <c r="S17" i="1"/>
  <c r="P13" i="1"/>
  <c r="P28" i="1" s="1"/>
  <c r="G18" i="1"/>
  <c r="S12" i="1"/>
  <c r="S22" i="1"/>
  <c r="S26" i="1"/>
  <c r="R13" i="1"/>
  <c r="R28" i="1" s="1"/>
  <c r="M13" i="1"/>
  <c r="M28" i="1" s="1"/>
  <c r="H13" i="1"/>
  <c r="H28" i="1" s="1"/>
  <c r="N17" i="2"/>
  <c r="N31" i="2" s="1"/>
  <c r="Q17" i="2"/>
  <c r="Q31" i="2" s="1"/>
  <c r="O17" i="2"/>
  <c r="O31" i="2" s="1"/>
  <c r="P17" i="2"/>
  <c r="P31" i="2" s="1"/>
  <c r="X16" i="2"/>
  <c r="Z30" i="2" s="1"/>
  <c r="R17" i="2"/>
  <c r="R31" i="2" s="1"/>
  <c r="Y30" i="2" l="1"/>
  <c r="X31" i="2"/>
  <c r="G28" i="1"/>
  <c r="S28" i="1" s="1"/>
  <c r="T26" i="1"/>
  <c r="U27" i="1"/>
  <c r="S27" i="1"/>
  <c r="S13" i="1"/>
  <c r="U28" i="1" s="1"/>
  <c r="S18" i="1"/>
  <c r="X17" i="2"/>
  <c r="Z31" i="2" s="1"/>
  <c r="Y31" i="2" l="1"/>
  <c r="T28" i="1"/>
  <c r="T27" i="1"/>
</calcChain>
</file>

<file path=xl/comments1.xml><?xml version="1.0" encoding="utf-8"?>
<comments xmlns="http://schemas.openxmlformats.org/spreadsheetml/2006/main">
  <authors>
    <author>吉田奈未</author>
  </authors>
  <commentList>
    <comment ref="J10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12月以前の場合
開始月+履修期間-16
1月以降の場合
開始月+履修期間-4</t>
        </r>
      </text>
    </comment>
    <comment ref="L16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就学支援金に金額がなかったら
24単位×4,812円÷12の金額</t>
        </r>
      </text>
    </comment>
    <comment ref="J19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12月以前の場合
開始月+履修期間-16
1月以降の場合
開始月+履修期間-4</t>
        </r>
      </text>
    </comment>
    <comment ref="L25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①就学支援金に金額がない
②24単位以下
＝単位数×単価/履修期間
</t>
        </r>
      </text>
    </comment>
  </commentList>
</comments>
</file>

<file path=xl/comments2.xml><?xml version="1.0" encoding="utf-8"?>
<comments xmlns="http://schemas.openxmlformats.org/spreadsheetml/2006/main">
  <authors>
    <author>吉田奈未</author>
  </authors>
  <commentList>
    <comment ref="J10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12月以前の場合
開始月+履修期間-16
1月以降の場合
開始月+履修期間-4</t>
        </r>
      </text>
    </comment>
    <comment ref="L16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①就学支援金に金額がない
②24単位以下
＝単位数×単価/履修期間
</t>
        </r>
      </text>
    </comment>
  </commentList>
</comments>
</file>

<file path=xl/sharedStrings.xml><?xml version="1.0" encoding="utf-8"?>
<sst xmlns="http://schemas.openxmlformats.org/spreadsheetml/2006/main" count="281" uniqueCount="62">
  <si>
    <t>学校設置者名</t>
    <rPh sb="0" eb="2">
      <t>ガッコウ</t>
    </rPh>
    <rPh sb="2" eb="5">
      <t>セッチシャ</t>
    </rPh>
    <rPh sb="5" eb="6">
      <t>メイ</t>
    </rPh>
    <phoneticPr fontId="4"/>
  </si>
  <si>
    <t>学校法人○○学園</t>
    <rPh sb="0" eb="2">
      <t>ガッコウ</t>
    </rPh>
    <rPh sb="2" eb="4">
      <t>ホウジン</t>
    </rPh>
    <rPh sb="6" eb="8">
      <t>ガクエン</t>
    </rPh>
    <phoneticPr fontId="4"/>
  </si>
  <si>
    <t>学校名</t>
    <rPh sb="0" eb="3">
      <t>ガッコウメイ</t>
    </rPh>
    <phoneticPr fontId="4"/>
  </si>
  <si>
    <t>○○高等学校</t>
    <rPh sb="2" eb="4">
      <t>コウトウ</t>
    </rPh>
    <rPh sb="4" eb="6">
      <t>ガッコウ</t>
    </rPh>
    <phoneticPr fontId="4"/>
  </si>
  <si>
    <t>受給権者氏名</t>
    <rPh sb="0" eb="4">
      <t>ジュキュウケンジャ</t>
    </rPh>
    <rPh sb="4" eb="6">
      <t>シメイ</t>
    </rPh>
    <phoneticPr fontId="4"/>
  </si>
  <si>
    <t>年度内における月別支給額</t>
    <rPh sb="0" eb="3">
      <t>ネンドナイ</t>
    </rPh>
    <rPh sb="7" eb="9">
      <t>ツキベツ</t>
    </rPh>
    <rPh sb="9" eb="12">
      <t>シキュウガク</t>
    </rPh>
    <phoneticPr fontId="4"/>
  </si>
  <si>
    <t>4月</t>
    <rPh sb="1" eb="2">
      <t>ガツ</t>
    </rPh>
    <phoneticPr fontId="4"/>
  </si>
  <si>
    <t>5月</t>
    <rPh sb="1" eb="2">
      <t>ガツ</t>
    </rPh>
    <phoneticPr fontId="4"/>
  </si>
  <si>
    <t>6月</t>
  </si>
  <si>
    <t>7月</t>
    <phoneticPr fontId="4"/>
  </si>
  <si>
    <t>8月</t>
    <phoneticPr fontId="4"/>
  </si>
  <si>
    <t>9月</t>
    <phoneticPr fontId="4"/>
  </si>
  <si>
    <t>10月</t>
    <phoneticPr fontId="4"/>
  </si>
  <si>
    <t>11月</t>
    <phoneticPr fontId="4"/>
  </si>
  <si>
    <t>12月</t>
    <phoneticPr fontId="4"/>
  </si>
  <si>
    <t>1月</t>
    <phoneticPr fontId="4"/>
  </si>
  <si>
    <t>2月</t>
    <phoneticPr fontId="4"/>
  </si>
  <si>
    <t>3月</t>
    <phoneticPr fontId="4"/>
  </si>
  <si>
    <t>円</t>
    <rPh sb="0" eb="1">
      <t>エン</t>
    </rPh>
    <phoneticPr fontId="4"/>
  </si>
  <si>
    <t>　文科　太郎</t>
    <rPh sb="1" eb="3">
      <t>モンカ</t>
    </rPh>
    <rPh sb="4" eb="6">
      <t>タロウ</t>
    </rPh>
    <phoneticPr fontId="4"/>
  </si>
  <si>
    <t>加算なし</t>
    <rPh sb="0" eb="2">
      <t>カサン</t>
    </rPh>
    <phoneticPr fontId="4"/>
  </si>
  <si>
    <t>授業料月額（減免額）</t>
    <rPh sb="0" eb="3">
      <t>ジュギョウリョウ</t>
    </rPh>
    <rPh sb="3" eb="4">
      <t>ゲツ</t>
    </rPh>
    <rPh sb="6" eb="8">
      <t>ゲンメン</t>
    </rPh>
    <rPh sb="8" eb="9">
      <t>ガク</t>
    </rPh>
    <phoneticPr fontId="4"/>
  </si>
  <si>
    <t>加算あり</t>
    <rPh sb="0" eb="2">
      <t>カサン</t>
    </rPh>
    <phoneticPr fontId="4"/>
  </si>
  <si>
    <t>備　考</t>
    <rPh sb="0" eb="1">
      <t>ソナエ</t>
    </rPh>
    <rPh sb="2" eb="3">
      <t>コウ</t>
    </rPh>
    <phoneticPr fontId="4"/>
  </si>
  <si>
    <t>計</t>
    <rPh sb="0" eb="1">
      <t>ケイ</t>
    </rPh>
    <phoneticPr fontId="4"/>
  </si>
  <si>
    <t>履修状況</t>
    <rPh sb="0" eb="2">
      <t>リシュウ</t>
    </rPh>
    <rPh sb="2" eb="4">
      <t>ジョウキョウ</t>
    </rPh>
    <phoneticPr fontId="4"/>
  </si>
  <si>
    <t>履修期間</t>
    <rPh sb="0" eb="2">
      <t>リシュウ</t>
    </rPh>
    <rPh sb="2" eb="4">
      <t>キカン</t>
    </rPh>
    <phoneticPr fontId="4"/>
  </si>
  <si>
    <t>　文科　太郎</t>
    <phoneticPr fontId="4"/>
  </si>
  <si>
    <t>月</t>
    <rPh sb="0" eb="1">
      <t>ツキ</t>
    </rPh>
    <phoneticPr fontId="4"/>
  </si>
  <si>
    <t>単位</t>
    <rPh sb="0" eb="2">
      <t>タンイ</t>
    </rPh>
    <phoneticPr fontId="4"/>
  </si>
  <si>
    <t>授業料額（減免額）/単位</t>
    <rPh sb="0" eb="3">
      <t>ジュギョウリョウ</t>
    </rPh>
    <rPh sb="5" eb="7">
      <t>ゲンメン</t>
    </rPh>
    <rPh sb="7" eb="8">
      <t>ガク</t>
    </rPh>
    <rPh sb="10" eb="12">
      <t>タンイ</t>
    </rPh>
    <phoneticPr fontId="4"/>
  </si>
  <si>
    <t>支給限度額/単位</t>
    <rPh sb="0" eb="2">
      <t>シキュウ</t>
    </rPh>
    <rPh sb="2" eb="5">
      <t>ゲンドガク</t>
    </rPh>
    <rPh sb="6" eb="8">
      <t>タンイ</t>
    </rPh>
    <phoneticPr fontId="4"/>
  </si>
  <si>
    <t>授業料月額計</t>
    <rPh sb="0" eb="3">
      <t>ジュギョウリョウ</t>
    </rPh>
    <rPh sb="3" eb="5">
      <t>ゲツガク</t>
    </rPh>
    <rPh sb="5" eb="6">
      <t>ケイ</t>
    </rPh>
    <phoneticPr fontId="4"/>
  </si>
  <si>
    <t>支給限度月額</t>
    <rPh sb="0" eb="2">
      <t>シキュウ</t>
    </rPh>
    <rPh sb="2" eb="4">
      <t>ゲンド</t>
    </rPh>
    <rPh sb="4" eb="6">
      <t>ゲツガク</t>
    </rPh>
    <phoneticPr fontId="4"/>
  </si>
  <si>
    <t>臨時支援金</t>
    <rPh sb="0" eb="5">
      <t>リンジシエンキン</t>
    </rPh>
    <phoneticPr fontId="4"/>
  </si>
  <si>
    <t>就学支援金</t>
    <rPh sb="0" eb="2">
      <t>シュウガク</t>
    </rPh>
    <rPh sb="2" eb="5">
      <t>シエンキン</t>
    </rPh>
    <phoneticPr fontId="3"/>
  </si>
  <si>
    <t>　文科　一郎</t>
    <rPh sb="1" eb="3">
      <t>モンカ</t>
    </rPh>
    <rPh sb="4" eb="6">
      <t>イチロウ</t>
    </rPh>
    <phoneticPr fontId="4"/>
  </si>
  <si>
    <t>合計額</t>
    <rPh sb="0" eb="3">
      <t>ゴウケイガク</t>
    </rPh>
    <phoneticPr fontId="4"/>
  </si>
  <si>
    <t>　文科　次郎</t>
    <rPh sb="1" eb="3">
      <t>モンカ</t>
    </rPh>
    <rPh sb="4" eb="6">
      <t>ジロウ</t>
    </rPh>
    <phoneticPr fontId="4"/>
  </si>
  <si>
    <t>合計</t>
    <rPh sb="0" eb="2">
      <t>ゴウケイ</t>
    </rPh>
    <phoneticPr fontId="3"/>
  </si>
  <si>
    <t>臨時支援金</t>
    <rPh sb="0" eb="5">
      <t>リンジシエンキン</t>
    </rPh>
    <phoneticPr fontId="3"/>
  </si>
  <si>
    <t>突合</t>
    <rPh sb="0" eb="2">
      <t>トツゴウ</t>
    </rPh>
    <phoneticPr fontId="3"/>
  </si>
  <si>
    <t>合計額確認</t>
    <rPh sb="0" eb="2">
      <t>ゴウケイ</t>
    </rPh>
    <rPh sb="2" eb="3">
      <t>ガク</t>
    </rPh>
    <rPh sb="3" eb="5">
      <t>カクニン</t>
    </rPh>
    <phoneticPr fontId="3"/>
  </si>
  <si>
    <t>交付申請額</t>
    <rPh sb="0" eb="4">
      <t>コウフシンセイ</t>
    </rPh>
    <rPh sb="4" eb="5">
      <t>ガク</t>
    </rPh>
    <phoneticPr fontId="3"/>
  </si>
  <si>
    <t>R7</t>
    <phoneticPr fontId="3"/>
  </si>
  <si>
    <t>履修単位数</t>
    <rPh sb="0" eb="4">
      <t>リシュウタンイ</t>
    </rPh>
    <rPh sb="4" eb="5">
      <t>スウ</t>
    </rPh>
    <phoneticPr fontId="3"/>
  </si>
  <si>
    <t>加算単位数</t>
    <rPh sb="0" eb="2">
      <t>カサン</t>
    </rPh>
    <rPh sb="2" eb="4">
      <t>タンイ</t>
    </rPh>
    <rPh sb="4" eb="5">
      <t>スウ</t>
    </rPh>
    <phoneticPr fontId="4"/>
  </si>
  <si>
    <t>臨時支援金
算定単位数</t>
    <rPh sb="0" eb="5">
      <t>リンジシエンキン</t>
    </rPh>
    <rPh sb="6" eb="8">
      <t>サンテイ</t>
    </rPh>
    <rPh sb="8" eb="11">
      <t>タンイスウ</t>
    </rPh>
    <phoneticPr fontId="4"/>
  </si>
  <si>
    <t>履修開始年月</t>
    <rPh sb="0" eb="2">
      <t>リシュウ</t>
    </rPh>
    <rPh sb="2" eb="4">
      <t>カイシ</t>
    </rPh>
    <rPh sb="4" eb="6">
      <t>ネンゲツ</t>
    </rPh>
    <phoneticPr fontId="4"/>
  </si>
  <si>
    <t>年</t>
    <rPh sb="0" eb="1">
      <t>ネン</t>
    </rPh>
    <phoneticPr fontId="3"/>
  </si>
  <si>
    <t>支給区分</t>
    <rPh sb="0" eb="2">
      <t>シキュウ</t>
    </rPh>
    <rPh sb="2" eb="4">
      <t>クブン</t>
    </rPh>
    <phoneticPr fontId="3"/>
  </si>
  <si>
    <t>　文科　一郎</t>
    <rPh sb="4" eb="6">
      <t>イチロウ</t>
    </rPh>
    <phoneticPr fontId="4"/>
  </si>
  <si>
    <t>計</t>
    <rPh sb="0" eb="1">
      <t>ケイ</t>
    </rPh>
    <phoneticPr fontId="3"/>
  </si>
  <si>
    <t>就学支援金</t>
    <rPh sb="0" eb="2">
      <t>シュウガク</t>
    </rPh>
    <rPh sb="2" eb="5">
      <t>シエンキン</t>
    </rPh>
    <phoneticPr fontId="4"/>
  </si>
  <si>
    <t>計</t>
    <rPh sb="0" eb="1">
      <t>ゲッケイ</t>
    </rPh>
    <phoneticPr fontId="4"/>
  </si>
  <si>
    <t xml:space="preserve">認定番号
</t>
    <rPh sb="0" eb="2">
      <t>ニンテイ</t>
    </rPh>
    <rPh sb="2" eb="4">
      <t>バンゴウ</t>
    </rPh>
    <phoneticPr fontId="4"/>
  </si>
  <si>
    <t>25-（学校番号）-（就学支援金申請時の通し番号）</t>
    <rPh sb="4" eb="6">
      <t>ガッコウ</t>
    </rPh>
    <rPh sb="6" eb="8">
      <t>バンゴウ</t>
    </rPh>
    <rPh sb="11" eb="13">
      <t>シュウガク</t>
    </rPh>
    <rPh sb="13" eb="16">
      <t>シエンキン</t>
    </rPh>
    <rPh sb="16" eb="19">
      <t>シンセイジ</t>
    </rPh>
    <rPh sb="20" eb="21">
      <t>トオ</t>
    </rPh>
    <rPh sb="22" eb="24">
      <t>バンゴウ</t>
    </rPh>
    <phoneticPr fontId="4"/>
  </si>
  <si>
    <t>令和７年度臨時支援金支給一覧</t>
    <rPh sb="0" eb="2">
      <t>レイワ</t>
    </rPh>
    <rPh sb="5" eb="10">
      <t>リンジシエンキン</t>
    </rPh>
    <rPh sb="10" eb="12">
      <t>シキュウ</t>
    </rPh>
    <rPh sb="12" eb="14">
      <t>イチラン</t>
    </rPh>
    <phoneticPr fontId="4"/>
  </si>
  <si>
    <t>（年度内の支給区分の変更及び支給停止等の状況を入力）</t>
    <rPh sb="1" eb="4">
      <t>ネンドナイ</t>
    </rPh>
    <rPh sb="5" eb="9">
      <t>シキュウクブン</t>
    </rPh>
    <rPh sb="10" eb="12">
      <t>ヘンコウ</t>
    </rPh>
    <rPh sb="12" eb="13">
      <t>オヨ</t>
    </rPh>
    <rPh sb="14" eb="16">
      <t>シキュウ</t>
    </rPh>
    <rPh sb="16" eb="18">
      <t>テイシ</t>
    </rPh>
    <rPh sb="18" eb="19">
      <t>トウ</t>
    </rPh>
    <rPh sb="20" eb="22">
      <t>ジョウキョウ</t>
    </rPh>
    <rPh sb="23" eb="25">
      <t>ニュウリョク</t>
    </rPh>
    <phoneticPr fontId="3"/>
  </si>
  <si>
    <t>（年度内の支給区分の変更及び支給停止等の状況を入力）</t>
    <phoneticPr fontId="3"/>
  </si>
  <si>
    <t>令和７年度臨時支援金支給一覧（１単位あたりの授業料を設定する場合）</t>
    <rPh sb="0" eb="2">
      <t>レイワ</t>
    </rPh>
    <rPh sb="5" eb="10">
      <t>リンジシエンキン</t>
    </rPh>
    <rPh sb="10" eb="12">
      <t>シキュウ</t>
    </rPh>
    <rPh sb="12" eb="14">
      <t>イチラン</t>
    </rPh>
    <phoneticPr fontId="4"/>
  </si>
  <si>
    <t>（申請者氏名）</t>
    <rPh sb="1" eb="4">
      <t>シンセイシャ</t>
    </rPh>
    <rPh sb="4" eb="6">
      <t>シメイ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</si>
</sst>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;&quot;△ &quot;#,##0"/>
  </numFmts>
  <fonts count="1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b/>
      <sz val="9"/>
      <color indexed="81"/>
      <name val="MS P ゴシック"/>
      <family val="3"/>
      <charset val="128"/>
    </font>
    <font>
      <sz val="6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thick">
        <color rgb="FFFF0000"/>
      </left>
      <right style="thin">
        <color indexed="64"/>
      </right>
      <top style="thick">
        <color rgb="FFFF0000"/>
      </top>
      <bottom style="thick">
        <color rgb="FFFF0000"/>
      </bottom>
      <diagonal/>
    </border>
    <border>
      <left style="thin">
        <color indexed="64"/>
      </left>
      <right style="thin">
        <color indexed="64"/>
      </right>
      <top style="thick">
        <color rgb="FFFF0000"/>
      </top>
      <bottom style="thick">
        <color rgb="FFFF0000"/>
      </bottom>
      <diagonal/>
    </border>
    <border>
      <left style="thin">
        <color indexed="64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23">
    <xf numFmtId="0" fontId="0" fillId="0" borderId="0" xfId="0">
      <alignment vertical="center"/>
    </xf>
    <xf numFmtId="0" fontId="2" fillId="0" borderId="0" xfId="1" applyFont="1" applyFill="1" applyAlignment="1">
      <alignment horizontal="left" vertical="center"/>
    </xf>
    <xf numFmtId="0" fontId="5" fillId="0" borderId="0" xfId="1" applyFont="1" applyFill="1" applyAlignment="1">
      <alignment vertical="center" shrinkToFit="1"/>
    </xf>
    <xf numFmtId="0" fontId="6" fillId="0" borderId="0" xfId="1" applyFont="1" applyFill="1" applyAlignment="1">
      <alignment vertical="center" shrinkToFit="1"/>
    </xf>
    <xf numFmtId="0" fontId="5" fillId="0" borderId="0" xfId="1" applyFont="1" applyFill="1" applyAlignment="1">
      <alignment horizontal="center" vertical="center" shrinkToFit="1"/>
    </xf>
    <xf numFmtId="0" fontId="5" fillId="0" borderId="1" xfId="1" applyFont="1" applyFill="1" applyBorder="1" applyAlignment="1">
      <alignment horizontal="center" vertical="center" shrinkToFit="1"/>
    </xf>
    <xf numFmtId="0" fontId="7" fillId="0" borderId="0" xfId="1" applyFont="1" applyFill="1" applyAlignment="1">
      <alignment horizontal="center" vertical="center" shrinkToFit="1"/>
    </xf>
    <xf numFmtId="0" fontId="8" fillId="0" borderId="4" xfId="1" applyFont="1" applyFill="1" applyBorder="1" applyAlignment="1">
      <alignment horizontal="center" vertical="center" shrinkToFit="1"/>
    </xf>
    <xf numFmtId="0" fontId="8" fillId="0" borderId="8" xfId="1" applyFont="1" applyFill="1" applyBorder="1" applyAlignment="1">
      <alignment horizontal="right" vertical="center" shrinkToFit="1"/>
    </xf>
    <xf numFmtId="176" fontId="5" fillId="0" borderId="7" xfId="1" applyNumberFormat="1" applyFont="1" applyFill="1" applyBorder="1" applyAlignment="1">
      <alignment horizontal="center" vertical="center" shrinkToFit="1"/>
    </xf>
    <xf numFmtId="176" fontId="5" fillId="0" borderId="10" xfId="1" applyNumberFormat="1" applyFont="1" applyFill="1" applyBorder="1" applyAlignment="1">
      <alignment vertical="center" shrinkToFit="1"/>
    </xf>
    <xf numFmtId="0" fontId="8" fillId="0" borderId="11" xfId="1" applyFont="1" applyFill="1" applyBorder="1" applyAlignment="1">
      <alignment horizontal="center" vertical="center" shrinkToFit="1"/>
    </xf>
    <xf numFmtId="176" fontId="5" fillId="0" borderId="12" xfId="1" applyNumberFormat="1" applyFont="1" applyFill="1" applyBorder="1" applyAlignment="1">
      <alignment vertical="center" shrinkToFit="1"/>
    </xf>
    <xf numFmtId="176" fontId="8" fillId="0" borderId="11" xfId="1" applyNumberFormat="1" applyFont="1" applyFill="1" applyBorder="1" applyAlignment="1">
      <alignment horizontal="center" vertical="center" shrinkToFit="1"/>
    </xf>
    <xf numFmtId="0" fontId="5" fillId="0" borderId="11" xfId="1" applyFont="1" applyFill="1" applyBorder="1" applyAlignment="1">
      <alignment horizontal="center" vertical="center" shrinkToFit="1"/>
    </xf>
    <xf numFmtId="176" fontId="5" fillId="0" borderId="0" xfId="1" applyNumberFormat="1" applyFont="1" applyFill="1" applyBorder="1" applyAlignment="1">
      <alignment vertical="center" shrinkToFit="1"/>
    </xf>
    <xf numFmtId="0" fontId="1" fillId="0" borderId="0" xfId="1" applyFont="1" applyFill="1" applyAlignment="1">
      <alignment vertical="center" shrinkToFit="1"/>
    </xf>
    <xf numFmtId="3" fontId="5" fillId="0" borderId="1" xfId="1" applyNumberFormat="1" applyFont="1" applyFill="1" applyBorder="1" applyAlignment="1">
      <alignment vertical="center" shrinkToFit="1"/>
    </xf>
    <xf numFmtId="176" fontId="5" fillId="2" borderId="7" xfId="1" applyNumberFormat="1" applyFont="1" applyFill="1" applyBorder="1" applyAlignment="1">
      <alignment horizontal="center" vertical="center" shrinkToFit="1"/>
    </xf>
    <xf numFmtId="176" fontId="5" fillId="2" borderId="10" xfId="1" applyNumberFormat="1" applyFont="1" applyFill="1" applyBorder="1" applyAlignment="1">
      <alignment vertical="center" shrinkToFit="1"/>
    </xf>
    <xf numFmtId="176" fontId="5" fillId="2" borderId="1" xfId="1" applyNumberFormat="1" applyFont="1" applyFill="1" applyBorder="1" applyAlignment="1">
      <alignment vertical="center" shrinkToFit="1"/>
    </xf>
    <xf numFmtId="0" fontId="5" fillId="0" borderId="0" xfId="1" applyFont="1" applyFill="1" applyBorder="1" applyAlignment="1">
      <alignment horizontal="center" vertical="center" shrinkToFit="1"/>
    </xf>
    <xf numFmtId="176" fontId="5" fillId="0" borderId="0" xfId="1" applyNumberFormat="1" applyFont="1" applyFill="1" applyBorder="1" applyAlignment="1">
      <alignment horizontal="center" vertical="center" shrinkToFit="1"/>
    </xf>
    <xf numFmtId="176" fontId="5" fillId="0" borderId="3" xfId="1" applyNumberFormat="1" applyFont="1" applyFill="1" applyBorder="1" applyAlignment="1">
      <alignment vertical="center" shrinkToFit="1"/>
    </xf>
    <xf numFmtId="0" fontId="5" fillId="0" borderId="12" xfId="1" applyFont="1" applyFill="1" applyBorder="1" applyAlignment="1">
      <alignment horizontal="center" vertical="center" shrinkToFit="1"/>
    </xf>
    <xf numFmtId="0" fontId="5" fillId="0" borderId="1" xfId="1" applyFont="1" applyFill="1" applyBorder="1" applyAlignment="1">
      <alignment horizontal="center" vertical="center" shrinkToFit="1"/>
    </xf>
    <xf numFmtId="0" fontId="5" fillId="0" borderId="1" xfId="1" applyFont="1" applyFill="1" applyBorder="1" applyAlignment="1">
      <alignment horizontal="center" vertical="center" shrinkToFit="1"/>
    </xf>
    <xf numFmtId="3" fontId="5" fillId="2" borderId="1" xfId="1" applyNumberFormat="1" applyFont="1" applyFill="1" applyBorder="1" applyAlignment="1">
      <alignment vertical="center" shrinkToFit="1"/>
    </xf>
    <xf numFmtId="3" fontId="5" fillId="2" borderId="10" xfId="1" applyNumberFormat="1" applyFont="1" applyFill="1" applyBorder="1" applyAlignment="1">
      <alignment vertical="center" shrinkToFit="1"/>
    </xf>
    <xf numFmtId="0" fontId="5" fillId="0" borderId="1" xfId="1" applyFont="1" applyFill="1" applyBorder="1" applyAlignment="1">
      <alignment vertical="center" shrinkToFit="1"/>
    </xf>
    <xf numFmtId="3" fontId="5" fillId="2" borderId="14" xfId="1" applyNumberFormat="1" applyFont="1" applyFill="1" applyBorder="1" applyAlignment="1">
      <alignment vertical="center" shrinkToFit="1"/>
    </xf>
    <xf numFmtId="0" fontId="5" fillId="2" borderId="11" xfId="1" applyFont="1" applyFill="1" applyBorder="1" applyAlignment="1">
      <alignment horizontal="center" vertical="center" shrinkToFit="1"/>
    </xf>
    <xf numFmtId="176" fontId="5" fillId="2" borderId="13" xfId="1" applyNumberFormat="1" applyFont="1" applyFill="1" applyBorder="1" applyAlignment="1">
      <alignment vertical="center" shrinkToFit="1"/>
    </xf>
    <xf numFmtId="0" fontId="7" fillId="0" borderId="8" xfId="1" applyFont="1" applyFill="1" applyBorder="1" applyAlignment="1">
      <alignment horizontal="center" vertical="center" shrinkToFit="1"/>
    </xf>
    <xf numFmtId="3" fontId="5" fillId="2" borderId="16" xfId="1" applyNumberFormat="1" applyFont="1" applyFill="1" applyBorder="1" applyAlignment="1">
      <alignment vertical="center" shrinkToFit="1"/>
    </xf>
    <xf numFmtId="3" fontId="5" fillId="2" borderId="17" xfId="1" applyNumberFormat="1" applyFont="1" applyFill="1" applyBorder="1" applyAlignment="1">
      <alignment vertical="center" shrinkToFit="1"/>
    </xf>
    <xf numFmtId="0" fontId="10" fillId="0" borderId="1" xfId="1" applyFont="1" applyFill="1" applyBorder="1" applyAlignment="1">
      <alignment horizontal="center" vertical="center" wrapText="1" shrinkToFit="1"/>
    </xf>
    <xf numFmtId="0" fontId="7" fillId="0" borderId="1" xfId="1" applyFont="1" applyFill="1" applyBorder="1" applyAlignment="1">
      <alignment vertical="center" shrinkToFit="1"/>
    </xf>
    <xf numFmtId="0" fontId="1" fillId="0" borderId="1" xfId="1" applyFont="1" applyFill="1" applyBorder="1" applyAlignment="1">
      <alignment vertical="center" shrinkToFit="1"/>
    </xf>
    <xf numFmtId="176" fontId="8" fillId="0" borderId="1" xfId="1" applyNumberFormat="1" applyFont="1" applyFill="1" applyBorder="1" applyAlignment="1">
      <alignment horizontal="center" vertical="center" shrinkToFit="1"/>
    </xf>
    <xf numFmtId="0" fontId="7" fillId="2" borderId="1" xfId="1" applyFont="1" applyFill="1" applyBorder="1" applyAlignment="1">
      <alignment horizontal="center" vertical="center" shrinkToFit="1"/>
    </xf>
    <xf numFmtId="0" fontId="8" fillId="0" borderId="1" xfId="1" applyFont="1" applyFill="1" applyBorder="1" applyAlignment="1">
      <alignment horizontal="center" vertical="center" shrinkToFit="1"/>
    </xf>
    <xf numFmtId="176" fontId="5" fillId="0" borderId="1" xfId="1" applyNumberFormat="1" applyFont="1" applyFill="1" applyBorder="1" applyAlignment="1">
      <alignment vertical="center" shrinkToFit="1"/>
    </xf>
    <xf numFmtId="3" fontId="5" fillId="2" borderId="18" xfId="1" applyNumberFormat="1" applyFont="1" applyFill="1" applyBorder="1" applyAlignment="1">
      <alignment vertical="center" shrinkToFit="1"/>
    </xf>
    <xf numFmtId="176" fontId="5" fillId="2" borderId="18" xfId="1" applyNumberFormat="1" applyFont="1" applyFill="1" applyBorder="1" applyAlignment="1">
      <alignment vertical="center" shrinkToFit="1"/>
    </xf>
    <xf numFmtId="176" fontId="5" fillId="2" borderId="18" xfId="1" applyNumberFormat="1" applyFont="1" applyFill="1" applyBorder="1" applyAlignment="1">
      <alignment horizontal="center" vertical="center" shrinkToFit="1"/>
    </xf>
    <xf numFmtId="0" fontId="7" fillId="0" borderId="10" xfId="1" applyFont="1" applyFill="1" applyBorder="1" applyAlignment="1">
      <alignment vertical="center" shrinkToFit="1"/>
    </xf>
    <xf numFmtId="0" fontId="1" fillId="0" borderId="10" xfId="1" applyFont="1" applyFill="1" applyBorder="1" applyAlignment="1">
      <alignment vertical="center" shrinkToFit="1"/>
    </xf>
    <xf numFmtId="0" fontId="7" fillId="2" borderId="10" xfId="1" applyFont="1" applyFill="1" applyBorder="1" applyAlignment="1">
      <alignment horizontal="center" vertical="center" shrinkToFit="1"/>
    </xf>
    <xf numFmtId="0" fontId="7" fillId="0" borderId="8" xfId="1" applyFont="1" applyFill="1" applyBorder="1" applyAlignment="1">
      <alignment vertical="center" shrinkToFit="1"/>
    </xf>
    <xf numFmtId="0" fontId="1" fillId="0" borderId="8" xfId="1" applyFont="1" applyFill="1" applyBorder="1" applyAlignment="1">
      <alignment vertical="center" shrinkToFit="1"/>
    </xf>
    <xf numFmtId="0" fontId="5" fillId="0" borderId="11" xfId="1" applyFont="1" applyFill="1" applyBorder="1" applyAlignment="1">
      <alignment horizontal="center" vertical="center" shrinkToFit="1"/>
    </xf>
    <xf numFmtId="0" fontId="5" fillId="0" borderId="1" xfId="1" applyFont="1" applyFill="1" applyBorder="1" applyAlignment="1">
      <alignment horizontal="center" vertical="center" shrinkToFit="1"/>
    </xf>
    <xf numFmtId="0" fontId="1" fillId="0" borderId="1" xfId="1" applyFont="1" applyFill="1" applyBorder="1" applyAlignment="1">
      <alignment vertical="center" shrinkToFit="1"/>
    </xf>
    <xf numFmtId="0" fontId="8" fillId="0" borderId="3" xfId="1" applyFont="1" applyFill="1" applyBorder="1" applyAlignment="1">
      <alignment vertical="center" wrapText="1" shrinkToFit="1"/>
    </xf>
    <xf numFmtId="0" fontId="5" fillId="0" borderId="3" xfId="1" applyFont="1" applyFill="1" applyBorder="1" applyAlignment="1">
      <alignment vertical="center" shrinkToFit="1"/>
    </xf>
    <xf numFmtId="0" fontId="7" fillId="3" borderId="10" xfId="1" applyFont="1" applyFill="1" applyBorder="1" applyAlignment="1">
      <alignment vertical="center" shrinkToFit="1"/>
    </xf>
    <xf numFmtId="176" fontId="5" fillId="3" borderId="1" xfId="1" applyNumberFormat="1" applyFont="1" applyFill="1" applyBorder="1" applyAlignment="1">
      <alignment vertical="center" shrinkToFit="1"/>
    </xf>
    <xf numFmtId="176" fontId="8" fillId="3" borderId="10" xfId="1" applyNumberFormat="1" applyFont="1" applyFill="1" applyBorder="1" applyAlignment="1">
      <alignment horizontal="center" vertical="center" shrinkToFit="1"/>
    </xf>
    <xf numFmtId="3" fontId="5" fillId="3" borderId="10" xfId="1" applyNumberFormat="1" applyFont="1" applyFill="1" applyBorder="1" applyAlignment="1">
      <alignment vertical="center" shrinkToFit="1"/>
    </xf>
    <xf numFmtId="176" fontId="8" fillId="3" borderId="18" xfId="1" applyNumberFormat="1" applyFont="1" applyFill="1" applyBorder="1" applyAlignment="1">
      <alignment horizontal="center" vertical="center" shrinkToFit="1"/>
    </xf>
    <xf numFmtId="3" fontId="5" fillId="3" borderId="18" xfId="1" applyNumberFormat="1" applyFont="1" applyFill="1" applyBorder="1" applyAlignment="1">
      <alignment vertical="center" shrinkToFit="1"/>
    </xf>
    <xf numFmtId="0" fontId="8" fillId="0" borderId="12" xfId="1" applyFont="1" applyFill="1" applyBorder="1" applyAlignment="1">
      <alignment horizontal="center" vertical="center" shrinkToFit="1"/>
    </xf>
    <xf numFmtId="0" fontId="7" fillId="0" borderId="15" xfId="1" applyFont="1" applyFill="1" applyBorder="1" applyAlignment="1">
      <alignment vertical="center" shrinkToFit="1"/>
    </xf>
    <xf numFmtId="176" fontId="5" fillId="3" borderId="20" xfId="1" applyNumberFormat="1" applyFont="1" applyFill="1" applyBorder="1" applyAlignment="1">
      <alignment vertical="center" shrinkToFit="1"/>
    </xf>
    <xf numFmtId="0" fontId="1" fillId="0" borderId="5" xfId="1" applyFont="1" applyFill="1" applyBorder="1" applyAlignment="1">
      <alignment vertical="center" shrinkToFit="1"/>
    </xf>
    <xf numFmtId="3" fontId="5" fillId="2" borderId="7" xfId="1" applyNumberFormat="1" applyFont="1" applyFill="1" applyBorder="1" applyAlignment="1">
      <alignment vertical="center" shrinkToFit="1"/>
    </xf>
    <xf numFmtId="176" fontId="8" fillId="3" borderId="21" xfId="1" applyNumberFormat="1" applyFont="1" applyFill="1" applyBorder="1" applyAlignment="1">
      <alignment horizontal="center" vertical="center" shrinkToFit="1"/>
    </xf>
    <xf numFmtId="3" fontId="5" fillId="3" borderId="22" xfId="1" applyNumberFormat="1" applyFont="1" applyFill="1" applyBorder="1" applyAlignment="1">
      <alignment vertical="center" shrinkToFit="1"/>
    </xf>
    <xf numFmtId="3" fontId="5" fillId="3" borderId="23" xfId="1" applyNumberFormat="1" applyFont="1" applyFill="1" applyBorder="1" applyAlignment="1">
      <alignment vertical="center" shrinkToFit="1"/>
    </xf>
    <xf numFmtId="176" fontId="8" fillId="3" borderId="1" xfId="1" applyNumberFormat="1" applyFont="1" applyFill="1" applyBorder="1" applyAlignment="1">
      <alignment horizontal="center" vertical="center" shrinkToFit="1"/>
    </xf>
    <xf numFmtId="3" fontId="5" fillId="3" borderId="1" xfId="1" applyNumberFormat="1" applyFont="1" applyFill="1" applyBorder="1" applyAlignment="1">
      <alignment vertical="center" shrinkToFit="1"/>
    </xf>
    <xf numFmtId="176" fontId="8" fillId="0" borderId="24" xfId="1" applyNumberFormat="1" applyFont="1" applyFill="1" applyBorder="1" applyAlignment="1">
      <alignment horizontal="center" vertical="center" shrinkToFit="1"/>
    </xf>
    <xf numFmtId="3" fontId="5" fillId="2" borderId="25" xfId="1" applyNumberFormat="1" applyFont="1" applyFill="1" applyBorder="1" applyAlignment="1">
      <alignment vertical="center" shrinkToFit="1"/>
    </xf>
    <xf numFmtId="0" fontId="7" fillId="3" borderId="1" xfId="1" applyFont="1" applyFill="1" applyBorder="1" applyAlignment="1">
      <alignment vertical="center" shrinkToFit="1"/>
    </xf>
    <xf numFmtId="0" fontId="5" fillId="4" borderId="13" xfId="1" applyFont="1" applyFill="1" applyBorder="1" applyAlignment="1">
      <alignment horizontal="center" vertical="center" shrinkToFit="1"/>
    </xf>
    <xf numFmtId="176" fontId="5" fillId="4" borderId="13" xfId="1" applyNumberFormat="1" applyFont="1" applyFill="1" applyBorder="1" applyAlignment="1">
      <alignment vertical="center" shrinkToFit="1"/>
    </xf>
    <xf numFmtId="0" fontId="5" fillId="0" borderId="1" xfId="1" applyFont="1" applyFill="1" applyBorder="1" applyAlignment="1">
      <alignment horizontal="center" vertical="center" shrinkToFit="1"/>
    </xf>
    <xf numFmtId="0" fontId="6" fillId="0" borderId="0" xfId="1" applyFont="1" applyFill="1" applyAlignment="1">
      <alignment horizontal="center" vertical="center" shrinkToFit="1"/>
    </xf>
    <xf numFmtId="0" fontId="5" fillId="3" borderId="1" xfId="1" applyFont="1" applyFill="1" applyBorder="1" applyAlignment="1">
      <alignment horizontal="center" vertical="center" shrinkToFit="1"/>
    </xf>
    <xf numFmtId="0" fontId="5" fillId="0" borderId="1" xfId="1" applyFont="1" applyFill="1" applyBorder="1" applyAlignment="1">
      <alignment horizontal="center" vertical="center" wrapText="1" shrinkToFit="1"/>
    </xf>
    <xf numFmtId="0" fontId="1" fillId="0" borderId="1" xfId="1" applyFont="1" applyFill="1" applyBorder="1" applyAlignment="1">
      <alignment vertical="center" shrinkToFit="1"/>
    </xf>
    <xf numFmtId="3" fontId="5" fillId="0" borderId="1" xfId="1" applyNumberFormat="1" applyFont="1" applyFill="1" applyBorder="1" applyAlignment="1">
      <alignment horizontal="center" vertical="center" shrinkToFit="1"/>
    </xf>
    <xf numFmtId="176" fontId="5" fillId="0" borderId="1" xfId="1" applyNumberFormat="1" applyFont="1" applyFill="1" applyBorder="1" applyAlignment="1">
      <alignment horizontal="center" vertical="center" shrinkToFit="1"/>
    </xf>
    <xf numFmtId="176" fontId="5" fillId="0" borderId="18" xfId="1" applyNumberFormat="1" applyFont="1" applyFill="1" applyBorder="1" applyAlignment="1">
      <alignment horizontal="center" vertical="center" shrinkToFit="1"/>
    </xf>
    <xf numFmtId="176" fontId="5" fillId="0" borderId="10" xfId="1" applyNumberFormat="1" applyFont="1" applyFill="1" applyBorder="1" applyAlignment="1">
      <alignment horizontal="center" vertical="center" shrinkToFit="1"/>
    </xf>
    <xf numFmtId="0" fontId="8" fillId="3" borderId="8" xfId="1" applyFont="1" applyFill="1" applyBorder="1" applyAlignment="1">
      <alignment horizontal="center" vertical="center" wrapText="1" shrinkToFit="1"/>
    </xf>
    <xf numFmtId="0" fontId="8" fillId="3" borderId="15" xfId="1" applyFont="1" applyFill="1" applyBorder="1" applyAlignment="1">
      <alignment horizontal="center" vertical="center" wrapText="1" shrinkToFit="1"/>
    </xf>
    <xf numFmtId="0" fontId="8" fillId="3" borderId="10" xfId="1" applyFont="1" applyFill="1" applyBorder="1" applyAlignment="1">
      <alignment horizontal="center" vertical="center" wrapText="1" shrinkToFit="1"/>
    </xf>
    <xf numFmtId="3" fontId="5" fillId="0" borderId="10" xfId="1" applyNumberFormat="1" applyFont="1" applyFill="1" applyBorder="1" applyAlignment="1">
      <alignment horizontal="center" vertical="center" shrinkToFit="1"/>
    </xf>
    <xf numFmtId="0" fontId="5" fillId="0" borderId="2" xfId="1" applyFont="1" applyFill="1" applyBorder="1" applyAlignment="1">
      <alignment horizontal="center" vertical="center" shrinkToFit="1"/>
    </xf>
    <xf numFmtId="0" fontId="5" fillId="0" borderId="3" xfId="1" applyFont="1" applyFill="1" applyBorder="1" applyAlignment="1">
      <alignment horizontal="center" vertical="center" shrinkToFit="1"/>
    </xf>
    <xf numFmtId="0" fontId="5" fillId="0" borderId="4" xfId="1" applyFont="1" applyFill="1" applyBorder="1" applyAlignment="1">
      <alignment horizontal="center" vertical="center" shrinkToFit="1"/>
    </xf>
    <xf numFmtId="0" fontId="5" fillId="0" borderId="19" xfId="1" applyFont="1" applyFill="1" applyBorder="1" applyAlignment="1">
      <alignment horizontal="center" vertical="center" shrinkToFit="1"/>
    </xf>
    <xf numFmtId="0" fontId="5" fillId="0" borderId="0" xfId="1" applyFont="1" applyFill="1" applyBorder="1" applyAlignment="1">
      <alignment horizontal="center" vertical="center" shrinkToFit="1"/>
    </xf>
    <xf numFmtId="0" fontId="5" fillId="0" borderId="9" xfId="1" applyFont="1" applyFill="1" applyBorder="1" applyAlignment="1">
      <alignment horizontal="center" vertical="center" shrinkToFit="1"/>
    </xf>
    <xf numFmtId="0" fontId="5" fillId="0" borderId="5" xfId="1" applyFont="1" applyFill="1" applyBorder="1" applyAlignment="1">
      <alignment horizontal="center" vertical="center" shrinkToFit="1"/>
    </xf>
    <xf numFmtId="0" fontId="5" fillId="0" borderId="6" xfId="1" applyFont="1" applyFill="1" applyBorder="1" applyAlignment="1">
      <alignment horizontal="center" vertical="center" shrinkToFit="1"/>
    </xf>
    <xf numFmtId="0" fontId="5" fillId="0" borderId="7" xfId="1" applyFont="1" applyFill="1" applyBorder="1" applyAlignment="1">
      <alignment horizontal="center" vertical="center" shrinkToFit="1"/>
    </xf>
    <xf numFmtId="0" fontId="7" fillId="3" borderId="15" xfId="1" applyFont="1" applyFill="1" applyBorder="1" applyAlignment="1">
      <alignment horizontal="center" vertical="center" wrapText="1" shrinkToFit="1"/>
    </xf>
    <xf numFmtId="0" fontId="7" fillId="3" borderId="10" xfId="1" applyFont="1" applyFill="1" applyBorder="1" applyAlignment="1">
      <alignment horizontal="center" vertical="center" wrapText="1" shrinkToFit="1"/>
    </xf>
    <xf numFmtId="0" fontId="8" fillId="0" borderId="2" xfId="1" applyFont="1" applyFill="1" applyBorder="1" applyAlignment="1">
      <alignment horizontal="center" vertical="center" wrapText="1" shrinkToFit="1"/>
    </xf>
    <xf numFmtId="0" fontId="8" fillId="0" borderId="3" xfId="1" applyFont="1" applyFill="1" applyBorder="1" applyAlignment="1">
      <alignment horizontal="center" vertical="center" wrapText="1" shrinkToFit="1"/>
    </xf>
    <xf numFmtId="0" fontId="8" fillId="0" borderId="4" xfId="1" applyFont="1" applyFill="1" applyBorder="1" applyAlignment="1">
      <alignment horizontal="center" vertical="center" wrapText="1" shrinkToFit="1"/>
    </xf>
    <xf numFmtId="0" fontId="8" fillId="0" borderId="19" xfId="1" applyFont="1" applyFill="1" applyBorder="1" applyAlignment="1">
      <alignment horizontal="center" vertical="center" wrapText="1" shrinkToFit="1"/>
    </xf>
    <xf numFmtId="0" fontId="8" fillId="0" borderId="0" xfId="1" applyFont="1" applyFill="1" applyBorder="1" applyAlignment="1">
      <alignment horizontal="center" vertical="center" wrapText="1" shrinkToFit="1"/>
    </xf>
    <xf numFmtId="0" fontId="8" fillId="0" borderId="9" xfId="1" applyFont="1" applyFill="1" applyBorder="1" applyAlignment="1">
      <alignment horizontal="center" vertical="center" wrapText="1" shrinkToFit="1"/>
    </xf>
    <xf numFmtId="0" fontId="8" fillId="0" borderId="5" xfId="1" applyFont="1" applyFill="1" applyBorder="1" applyAlignment="1">
      <alignment horizontal="center" vertical="center" wrapText="1" shrinkToFit="1"/>
    </xf>
    <xf numFmtId="0" fontId="8" fillId="0" borderId="6" xfId="1" applyFont="1" applyFill="1" applyBorder="1" applyAlignment="1">
      <alignment horizontal="center" vertical="center" wrapText="1" shrinkToFit="1"/>
    </xf>
    <xf numFmtId="0" fontId="8" fillId="0" borderId="7" xfId="1" applyFont="1" applyFill="1" applyBorder="1" applyAlignment="1">
      <alignment horizontal="center" vertical="center" wrapText="1" shrinkToFit="1"/>
    </xf>
    <xf numFmtId="0" fontId="7" fillId="3" borderId="8" xfId="1" applyFont="1" applyFill="1" applyBorder="1" applyAlignment="1">
      <alignment horizontal="center" vertical="center" wrapText="1" shrinkToFit="1"/>
    </xf>
    <xf numFmtId="0" fontId="1" fillId="0" borderId="0" xfId="1" applyFont="1" applyFill="1" applyAlignment="1">
      <alignment horizontal="left" vertical="center" shrinkToFit="1"/>
    </xf>
    <xf numFmtId="0" fontId="5" fillId="0" borderId="2" xfId="1" applyFont="1" applyFill="1" applyBorder="1" applyAlignment="1">
      <alignment horizontal="center" vertical="center" wrapText="1" shrinkToFit="1"/>
    </xf>
    <xf numFmtId="0" fontId="1" fillId="0" borderId="3" xfId="1" applyFont="1" applyFill="1" applyBorder="1" applyAlignment="1">
      <alignment vertical="center" shrinkToFit="1"/>
    </xf>
    <xf numFmtId="0" fontId="1" fillId="0" borderId="4" xfId="1" applyFont="1" applyFill="1" applyBorder="1" applyAlignment="1">
      <alignment vertical="center" shrinkToFit="1"/>
    </xf>
    <xf numFmtId="0" fontId="1" fillId="0" borderId="6" xfId="1" applyFont="1" applyFill="1" applyBorder="1" applyAlignment="1">
      <alignment vertical="center" shrinkToFit="1"/>
    </xf>
    <xf numFmtId="0" fontId="1" fillId="0" borderId="7" xfId="1" applyFont="1" applyFill="1" applyBorder="1" applyAlignment="1">
      <alignment vertical="center" shrinkToFit="1"/>
    </xf>
    <xf numFmtId="0" fontId="8" fillId="0" borderId="15" xfId="1" applyFont="1" applyFill="1" applyBorder="1" applyAlignment="1">
      <alignment horizontal="center" vertical="center" wrapText="1" shrinkToFit="1"/>
    </xf>
    <xf numFmtId="0" fontId="8" fillId="0" borderId="10" xfId="1" applyFont="1" applyFill="1" applyBorder="1" applyAlignment="1">
      <alignment horizontal="center" vertical="center" wrapText="1" shrinkToFit="1"/>
    </xf>
    <xf numFmtId="0" fontId="5" fillId="0" borderId="0" xfId="1" applyFont="1" applyFill="1" applyBorder="1" applyAlignment="1">
      <alignment vertical="center" shrinkToFit="1"/>
    </xf>
    <xf numFmtId="0" fontId="1" fillId="0" borderId="9" xfId="1" applyFont="1" applyFill="1" applyBorder="1" applyAlignment="1">
      <alignment vertical="center" shrinkToFit="1"/>
    </xf>
    <xf numFmtId="0" fontId="5" fillId="0" borderId="11" xfId="1" applyFont="1" applyFill="1" applyBorder="1" applyAlignment="1">
      <alignment horizontal="center" vertical="center" shrinkToFit="1"/>
    </xf>
    <xf numFmtId="0" fontId="7" fillId="0" borderId="3" xfId="1" applyFont="1" applyFill="1" applyBorder="1" applyAlignment="1">
      <alignment horizontal="center" vertical="center" shrinkToFit="1"/>
    </xf>
  </cellXfs>
  <cellStyles count="2">
    <cellStyle name="標準" xfId="0" builtinId="0"/>
    <cellStyle name="標準_100317書式Ｂ" xfId="1"/>
  </cellStyles>
  <dxfs count="0"/>
  <tableStyles count="0" defaultTableStyle="TableStyleMedium2" defaultPivotStyle="PivotStyleLight16"/>
  <colors>
    <mruColors>
      <color rgb="FFFFCC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65313</xdr:colOff>
      <xdr:row>10</xdr:row>
      <xdr:rowOff>174172</xdr:rowOff>
    </xdr:from>
    <xdr:to>
      <xdr:col>4</xdr:col>
      <xdr:colOff>54428</xdr:colOff>
      <xdr:row>13</xdr:row>
      <xdr:rowOff>97972</xdr:rowOff>
    </xdr:to>
    <xdr:sp macro="" textlink="">
      <xdr:nvSpPr>
        <xdr:cNvPr id="2" name="テキスト ボックス 1"/>
        <xdr:cNvSpPr txBox="1"/>
      </xdr:nvSpPr>
      <xdr:spPr>
        <a:xfrm>
          <a:off x="947056" y="2166258"/>
          <a:ext cx="1300843" cy="506185"/>
        </a:xfrm>
        <a:prstGeom prst="rect">
          <a:avLst/>
        </a:prstGeom>
        <a:solidFill>
          <a:schemeClr val="lt1"/>
        </a:solidFill>
        <a:ln w="190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単位あたりの授業料額を入力</a:t>
          </a:r>
        </a:p>
      </xdr:txBody>
    </xdr:sp>
    <xdr:clientData/>
  </xdr:twoCellAnchor>
  <xdr:twoCellAnchor>
    <xdr:from>
      <xdr:col>2</xdr:col>
      <xdr:colOff>715735</xdr:colOff>
      <xdr:row>9</xdr:row>
      <xdr:rowOff>119743</xdr:rowOff>
    </xdr:from>
    <xdr:to>
      <xdr:col>2</xdr:col>
      <xdr:colOff>903514</xdr:colOff>
      <xdr:row>10</xdr:row>
      <xdr:rowOff>174172</xdr:rowOff>
    </xdr:to>
    <xdr:cxnSp macro="">
      <xdr:nvCxnSpPr>
        <xdr:cNvPr id="4" name="直線コネクタ 3"/>
        <xdr:cNvCxnSpPr>
          <a:endCxn id="2" idx="0"/>
        </xdr:cNvCxnSpPr>
      </xdr:nvCxnSpPr>
      <xdr:spPr>
        <a:xfrm flipH="1">
          <a:off x="1597478" y="1883229"/>
          <a:ext cx="187779" cy="283029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429984</xdr:colOff>
      <xdr:row>5</xdr:row>
      <xdr:rowOff>32659</xdr:rowOff>
    </xdr:from>
    <xdr:to>
      <xdr:col>13</xdr:col>
      <xdr:colOff>27215</xdr:colOff>
      <xdr:row>7</xdr:row>
      <xdr:rowOff>38101</xdr:rowOff>
    </xdr:to>
    <xdr:sp macro="" textlink="">
      <xdr:nvSpPr>
        <xdr:cNvPr id="5" name="テキスト ボックス 4"/>
        <xdr:cNvSpPr txBox="1"/>
      </xdr:nvSpPr>
      <xdr:spPr>
        <a:xfrm>
          <a:off x="3848098" y="957945"/>
          <a:ext cx="1877788" cy="506185"/>
        </a:xfrm>
        <a:prstGeom prst="rect">
          <a:avLst/>
        </a:prstGeom>
        <a:solidFill>
          <a:schemeClr val="lt1"/>
        </a:solidFill>
        <a:ln w="190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R7</a:t>
          </a:r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年度の履修開始月、履修期間、履修単位数を入力</a:t>
          </a:r>
        </a:p>
      </xdr:txBody>
    </xdr:sp>
    <xdr:clientData/>
  </xdr:twoCellAnchor>
  <xdr:twoCellAnchor>
    <xdr:from>
      <xdr:col>7</xdr:col>
      <xdr:colOff>234043</xdr:colOff>
      <xdr:row>6</xdr:row>
      <xdr:rowOff>10887</xdr:rowOff>
    </xdr:from>
    <xdr:to>
      <xdr:col>8</xdr:col>
      <xdr:colOff>413658</xdr:colOff>
      <xdr:row>8</xdr:row>
      <xdr:rowOff>10886</xdr:rowOff>
    </xdr:to>
    <xdr:cxnSp macro="">
      <xdr:nvCxnSpPr>
        <xdr:cNvPr id="6" name="直線コネクタ 5"/>
        <xdr:cNvCxnSpPr/>
      </xdr:nvCxnSpPr>
      <xdr:spPr>
        <a:xfrm flipH="1">
          <a:off x="3211286" y="1186544"/>
          <a:ext cx="620486" cy="424542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59869</xdr:colOff>
      <xdr:row>10</xdr:row>
      <xdr:rowOff>174174</xdr:rowOff>
    </xdr:from>
    <xdr:to>
      <xdr:col>12</xdr:col>
      <xdr:colOff>310243</xdr:colOff>
      <xdr:row>16</xdr:row>
      <xdr:rowOff>130629</xdr:rowOff>
    </xdr:to>
    <xdr:sp macro="" textlink="">
      <xdr:nvSpPr>
        <xdr:cNvPr id="8" name="テキスト ボックス 7"/>
        <xdr:cNvSpPr txBox="1"/>
      </xdr:nvSpPr>
      <xdr:spPr>
        <a:xfrm>
          <a:off x="2460169" y="2171703"/>
          <a:ext cx="3069774" cy="1061355"/>
        </a:xfrm>
        <a:prstGeom prst="rect">
          <a:avLst/>
        </a:prstGeom>
        <a:solidFill>
          <a:schemeClr val="lt1"/>
        </a:solidFill>
        <a:ln w="190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※【</a:t>
          </a:r>
          <a:r>
            <a:rPr kumimoji="1" lang="ja-JP" altLang="en-US" sz="1100" u="sng">
              <a:latin typeface="ＭＳ ゴシック" panose="020B0609070205080204" pitchFamily="49" charset="-128"/>
              <a:ea typeface="ＭＳ ゴシック" panose="020B0609070205080204" pitchFamily="49" charset="-128"/>
            </a:rPr>
            <a:t>上段の単位数が</a:t>
          </a:r>
          <a:r>
            <a:rPr kumimoji="1" lang="en-US" altLang="ja-JP" sz="1100" u="sng">
              <a:latin typeface="ＭＳ ゴシック" panose="020B0609070205080204" pitchFamily="49" charset="-128"/>
              <a:ea typeface="ＭＳ ゴシック" panose="020B0609070205080204" pitchFamily="49" charset="-128"/>
            </a:rPr>
            <a:t>24</a:t>
          </a:r>
          <a:r>
            <a:rPr kumimoji="1" lang="ja-JP" altLang="en-US" sz="1100" u="sng">
              <a:latin typeface="ＭＳ ゴシック" panose="020B0609070205080204" pitchFamily="49" charset="-128"/>
              <a:ea typeface="ＭＳ ゴシック" panose="020B0609070205080204" pitchFamily="49" charset="-128"/>
            </a:rPr>
            <a:t>単位以上の場合は、入力不要</a:t>
          </a:r>
          <a:r>
            <a:rPr kumimoji="1" lang="en-US" altLang="ja-JP" sz="1100" u="sng">
              <a:latin typeface="ＭＳ ゴシック" panose="020B0609070205080204" pitchFamily="49" charset="-128"/>
              <a:ea typeface="ＭＳ ゴシック" panose="020B0609070205080204" pitchFamily="49" charset="-128"/>
            </a:rPr>
            <a:t>】</a:t>
          </a:r>
        </a:p>
        <a:p>
          <a:r>
            <a:rPr kumimoji="1" lang="en-US" altLang="ja-JP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R7</a:t>
          </a:r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年度に履修している単位のうち、</a:t>
          </a:r>
          <a:r>
            <a:rPr kumimoji="1" lang="en-US" altLang="ja-JP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R6</a:t>
          </a:r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年度以前に登録された単位の履修開始月、履修期間、履修単位数を入力（該当なければ入力不要）</a:t>
          </a:r>
        </a:p>
      </xdr:txBody>
    </xdr:sp>
    <xdr:clientData/>
  </xdr:twoCellAnchor>
  <xdr:twoCellAnchor>
    <xdr:from>
      <xdr:col>7</xdr:col>
      <xdr:colOff>228601</xdr:colOff>
      <xdr:row>9</xdr:row>
      <xdr:rowOff>223158</xdr:rowOff>
    </xdr:from>
    <xdr:to>
      <xdr:col>9</xdr:col>
      <xdr:colOff>136070</xdr:colOff>
      <xdr:row>10</xdr:row>
      <xdr:rowOff>174174</xdr:rowOff>
    </xdr:to>
    <xdr:cxnSp macro="">
      <xdr:nvCxnSpPr>
        <xdr:cNvPr id="9" name="直線コネクタ 8"/>
        <xdr:cNvCxnSpPr>
          <a:endCxn id="8" idx="0"/>
        </xdr:cNvCxnSpPr>
      </xdr:nvCxnSpPr>
      <xdr:spPr>
        <a:xfrm>
          <a:off x="3205844" y="1992087"/>
          <a:ext cx="789212" cy="1796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5442</xdr:colOff>
      <xdr:row>1</xdr:row>
      <xdr:rowOff>5445</xdr:rowOff>
    </xdr:from>
    <xdr:to>
      <xdr:col>7</xdr:col>
      <xdr:colOff>70757</xdr:colOff>
      <xdr:row>4</xdr:row>
      <xdr:rowOff>179615</xdr:rowOff>
    </xdr:to>
    <xdr:sp macro="" textlink="">
      <xdr:nvSpPr>
        <xdr:cNvPr id="11" name="テキスト ボックス 10"/>
        <xdr:cNvSpPr txBox="1"/>
      </xdr:nvSpPr>
      <xdr:spPr>
        <a:xfrm>
          <a:off x="65313" y="190502"/>
          <a:ext cx="2982687" cy="664027"/>
        </a:xfrm>
        <a:prstGeom prst="rect">
          <a:avLst/>
        </a:prstGeom>
        <a:solidFill>
          <a:schemeClr val="lt1"/>
        </a:solidFill>
        <a:ln w="190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en-US" altLang="ja-JP" sz="1100" b="1" u="sng">
              <a:latin typeface="ＭＳ ゴシック" panose="020B0609070205080204" pitchFamily="49" charset="-128"/>
              <a:ea typeface="ＭＳ ゴシック" panose="020B0609070205080204" pitchFamily="49" charset="-128"/>
            </a:rPr>
            <a:t>【</a:t>
          </a:r>
          <a:r>
            <a:rPr kumimoji="1" lang="ja-JP" altLang="en-US" sz="1100" b="1" u="sng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黄色セルを入力</a:t>
          </a:r>
          <a:r>
            <a:rPr kumimoji="1" lang="en-US" altLang="ja-JP" sz="1100" b="1" u="sng">
              <a:latin typeface="ＭＳ ゴシック" panose="020B0609070205080204" pitchFamily="49" charset="-128"/>
              <a:ea typeface="ＭＳ ゴシック" panose="020B0609070205080204" pitchFamily="49" charset="-128"/>
            </a:rPr>
            <a:t>】</a:t>
          </a:r>
        </a:p>
        <a:p>
          <a:pPr algn="l"/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（その他の部分は入力不要、行が足りない場合は適宜追加すること）</a:t>
          </a:r>
          <a:endParaRPr kumimoji="1" lang="en-US" altLang="ja-JP" sz="11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33"/>
  <sheetViews>
    <sheetView showGridLines="0" view="pageBreakPreview" topLeftCell="D5" zoomScale="130" zoomScaleNormal="100" zoomScaleSheetLayoutView="130" workbookViewId="0">
      <selection activeCell="U10" sqref="U10"/>
    </sheetView>
  </sheetViews>
  <sheetFormatPr defaultColWidth="8.09765625" defaultRowHeight="12"/>
  <cols>
    <col min="1" max="1" width="0.796875" style="2" customWidth="1"/>
    <col min="2" max="2" width="10.796875" style="2" customWidth="1"/>
    <col min="3" max="3" width="11.8984375" style="2" bestFit="1" customWidth="1"/>
    <col min="4" max="4" width="5.296875" style="2" bestFit="1" customWidth="1"/>
    <col min="5" max="5" width="2.69921875" style="2" bestFit="1" customWidth="1"/>
    <col min="6" max="7" width="3.796875" style="2" customWidth="1"/>
    <col min="8" max="11" width="5.796875" style="2" customWidth="1"/>
    <col min="12" max="23" width="6.296875" style="2" bestFit="1" customWidth="1"/>
    <col min="24" max="24" width="9.296875" style="2" bestFit="1" customWidth="1"/>
    <col min="25" max="25" width="8.69921875" style="2" customWidth="1"/>
    <col min="26" max="16384" width="8.09765625" style="2"/>
  </cols>
  <sheetData>
    <row r="1" spans="1:24" ht="14.4">
      <c r="A1" s="1"/>
    </row>
    <row r="2" spans="1:24" ht="13.2">
      <c r="B2" s="16"/>
      <c r="C2" s="16"/>
      <c r="D2" s="16"/>
    </row>
    <row r="3" spans="1:24" ht="16.5" customHeight="1">
      <c r="B3" s="78" t="s">
        <v>60</v>
      </c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</row>
    <row r="4" spans="1:24" ht="9" customHeight="1"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Q4" s="3"/>
      <c r="R4" s="3"/>
    </row>
    <row r="5" spans="1:24" ht="20.100000000000001" customHeight="1">
      <c r="N5" s="77" t="s">
        <v>0</v>
      </c>
      <c r="O5" s="77"/>
      <c r="P5" s="79" t="s">
        <v>1</v>
      </c>
      <c r="Q5" s="79"/>
      <c r="R5" s="79"/>
      <c r="S5" s="79"/>
      <c r="T5" s="77" t="s">
        <v>2</v>
      </c>
      <c r="U5" s="77"/>
      <c r="V5" s="79" t="s">
        <v>3</v>
      </c>
      <c r="W5" s="79"/>
      <c r="X5" s="79"/>
    </row>
    <row r="6" spans="1:24" ht="20.100000000000001" customHeight="1">
      <c r="B6" s="80" t="s">
        <v>55</v>
      </c>
      <c r="C6" s="77" t="s">
        <v>4</v>
      </c>
      <c r="D6" s="81"/>
      <c r="E6" s="81"/>
      <c r="F6" s="77" t="s">
        <v>25</v>
      </c>
      <c r="G6" s="77"/>
      <c r="H6" s="77"/>
      <c r="I6" s="77"/>
      <c r="J6" s="77"/>
      <c r="K6" s="77"/>
      <c r="L6" s="77" t="s">
        <v>5</v>
      </c>
      <c r="M6" s="77"/>
      <c r="N6" s="77"/>
      <c r="O6" s="77"/>
      <c r="P6" s="77"/>
      <c r="Q6" s="77"/>
      <c r="R6" s="77"/>
      <c r="S6" s="77"/>
      <c r="T6" s="77"/>
      <c r="U6" s="77"/>
      <c r="V6" s="77"/>
      <c r="W6" s="77"/>
      <c r="X6" s="77" t="s">
        <v>37</v>
      </c>
    </row>
    <row r="7" spans="1:24" s="4" customFormat="1" ht="20.100000000000001" customHeight="1">
      <c r="B7" s="77"/>
      <c r="C7" s="77"/>
      <c r="D7" s="81"/>
      <c r="E7" s="81"/>
      <c r="F7" s="77" t="s">
        <v>48</v>
      </c>
      <c r="G7" s="77"/>
      <c r="H7" s="52" t="s">
        <v>26</v>
      </c>
      <c r="I7" s="52" t="s">
        <v>45</v>
      </c>
      <c r="J7" s="52" t="s">
        <v>46</v>
      </c>
      <c r="K7" s="36" t="s">
        <v>47</v>
      </c>
      <c r="L7" s="52" t="s">
        <v>6</v>
      </c>
      <c r="M7" s="52" t="s">
        <v>7</v>
      </c>
      <c r="N7" s="52" t="s">
        <v>8</v>
      </c>
      <c r="O7" s="52" t="s">
        <v>9</v>
      </c>
      <c r="P7" s="52" t="s">
        <v>10</v>
      </c>
      <c r="Q7" s="52" t="s">
        <v>11</v>
      </c>
      <c r="R7" s="52" t="s">
        <v>12</v>
      </c>
      <c r="S7" s="52" t="s">
        <v>13</v>
      </c>
      <c r="T7" s="52" t="s">
        <v>14</v>
      </c>
      <c r="U7" s="52" t="s">
        <v>15</v>
      </c>
      <c r="V7" s="52" t="s">
        <v>16</v>
      </c>
      <c r="W7" s="52" t="s">
        <v>17</v>
      </c>
      <c r="X7" s="77"/>
    </row>
    <row r="8" spans="1:24" s="6" customFormat="1" ht="13.8" thickBot="1">
      <c r="B8" s="33"/>
      <c r="C8" s="49"/>
      <c r="D8" s="49"/>
      <c r="E8" s="50"/>
      <c r="F8" s="8" t="s">
        <v>49</v>
      </c>
      <c r="G8" s="8" t="s">
        <v>28</v>
      </c>
      <c r="H8" s="8" t="s">
        <v>28</v>
      </c>
      <c r="I8" s="8" t="s">
        <v>29</v>
      </c>
      <c r="J8" s="8" t="s">
        <v>29</v>
      </c>
      <c r="K8" s="8" t="s">
        <v>29</v>
      </c>
      <c r="L8" s="8" t="s">
        <v>18</v>
      </c>
      <c r="M8" s="8" t="s">
        <v>18</v>
      </c>
      <c r="N8" s="8" t="s">
        <v>18</v>
      </c>
      <c r="O8" s="8" t="s">
        <v>18</v>
      </c>
      <c r="P8" s="8" t="s">
        <v>18</v>
      </c>
      <c r="Q8" s="8" t="s">
        <v>18</v>
      </c>
      <c r="R8" s="8" t="s">
        <v>18</v>
      </c>
      <c r="S8" s="8" t="s">
        <v>18</v>
      </c>
      <c r="T8" s="8" t="s">
        <v>18</v>
      </c>
      <c r="U8" s="8" t="s">
        <v>18</v>
      </c>
      <c r="V8" s="8" t="s">
        <v>18</v>
      </c>
      <c r="W8" s="8" t="s">
        <v>18</v>
      </c>
      <c r="X8" s="8" t="s">
        <v>18</v>
      </c>
    </row>
    <row r="9" spans="1:24" s="6" customFormat="1" ht="13.2" customHeight="1" thickTop="1" thickBot="1">
      <c r="B9" s="99" t="s">
        <v>56</v>
      </c>
      <c r="C9" s="56" t="s">
        <v>27</v>
      </c>
      <c r="D9" s="63"/>
      <c r="E9" s="65"/>
      <c r="F9" s="67" t="s">
        <v>44</v>
      </c>
      <c r="G9" s="68">
        <v>4</v>
      </c>
      <c r="H9" s="68">
        <v>12</v>
      </c>
      <c r="I9" s="69">
        <v>24</v>
      </c>
      <c r="J9" s="66"/>
      <c r="K9" s="48"/>
      <c r="L9" s="28">
        <f>ROUNDDOWN($D10*$I9/$H9,0)</f>
        <v>18000</v>
      </c>
      <c r="M9" s="28">
        <f t="shared" ref="M9:W9" si="0">ROUNDDOWN($D10*$I9/$H9,0)</f>
        <v>18000</v>
      </c>
      <c r="N9" s="28">
        <f t="shared" si="0"/>
        <v>18000</v>
      </c>
      <c r="O9" s="28">
        <f t="shared" si="0"/>
        <v>18000</v>
      </c>
      <c r="P9" s="28">
        <f t="shared" si="0"/>
        <v>18000</v>
      </c>
      <c r="Q9" s="28">
        <f t="shared" si="0"/>
        <v>18000</v>
      </c>
      <c r="R9" s="28">
        <f t="shared" si="0"/>
        <v>18000</v>
      </c>
      <c r="S9" s="28">
        <f t="shared" si="0"/>
        <v>18000</v>
      </c>
      <c r="T9" s="28">
        <f t="shared" si="0"/>
        <v>18000</v>
      </c>
      <c r="U9" s="28">
        <f t="shared" si="0"/>
        <v>18000</v>
      </c>
      <c r="V9" s="28">
        <f t="shared" si="0"/>
        <v>18000</v>
      </c>
      <c r="W9" s="28">
        <f t="shared" si="0"/>
        <v>18000</v>
      </c>
      <c r="X9" s="34"/>
    </row>
    <row r="10" spans="1:24" s="6" customFormat="1" ht="18" customHeight="1" thickTop="1" thickBot="1">
      <c r="B10" s="99"/>
      <c r="C10" s="62" t="s">
        <v>30</v>
      </c>
      <c r="D10" s="64">
        <v>9000</v>
      </c>
      <c r="E10" s="72" t="s">
        <v>18</v>
      </c>
      <c r="F10" s="67" t="s">
        <v>44</v>
      </c>
      <c r="G10" s="68">
        <v>1</v>
      </c>
      <c r="H10" s="68">
        <v>6</v>
      </c>
      <c r="I10" s="69">
        <v>6</v>
      </c>
      <c r="J10" s="73">
        <f>IF(SUM(I18:I18)&gt;=24,0,IF(AND(G10&gt;=4, G10&lt;=12), (G10+H10-16)/H10*I10, (G10+H10-4)/H10*I10))</f>
        <v>0</v>
      </c>
      <c r="K10" s="43">
        <f>IF(I9+J10&lt;24,I9+J10,24)</f>
        <v>24</v>
      </c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</row>
    <row r="11" spans="1:24" s="6" customFormat="1" ht="18.600000000000001" customHeight="1" thickTop="1">
      <c r="B11" s="99"/>
      <c r="C11" s="52" t="s">
        <v>31</v>
      </c>
      <c r="D11" s="10">
        <v>4812</v>
      </c>
      <c r="E11" s="39" t="s">
        <v>18</v>
      </c>
      <c r="F11" s="89" t="s">
        <v>32</v>
      </c>
      <c r="G11" s="89"/>
      <c r="H11" s="89"/>
      <c r="I11" s="89"/>
      <c r="J11" s="89"/>
      <c r="K11" s="89"/>
      <c r="L11" s="28">
        <f t="shared" ref="L11:W11" si="1">SUM(L9:L9)</f>
        <v>18000</v>
      </c>
      <c r="M11" s="28">
        <f t="shared" si="1"/>
        <v>18000</v>
      </c>
      <c r="N11" s="28">
        <f t="shared" si="1"/>
        <v>18000</v>
      </c>
      <c r="O11" s="28">
        <f t="shared" si="1"/>
        <v>18000</v>
      </c>
      <c r="P11" s="28">
        <f t="shared" si="1"/>
        <v>18000</v>
      </c>
      <c r="Q11" s="28">
        <f t="shared" si="1"/>
        <v>18000</v>
      </c>
      <c r="R11" s="28">
        <f t="shared" si="1"/>
        <v>18000</v>
      </c>
      <c r="S11" s="28">
        <f t="shared" si="1"/>
        <v>18000</v>
      </c>
      <c r="T11" s="28">
        <f t="shared" si="1"/>
        <v>18000</v>
      </c>
      <c r="U11" s="28">
        <f t="shared" si="1"/>
        <v>18000</v>
      </c>
      <c r="V11" s="28">
        <f t="shared" si="1"/>
        <v>18000</v>
      </c>
      <c r="W11" s="28">
        <f t="shared" si="1"/>
        <v>18000</v>
      </c>
      <c r="X11" s="34"/>
    </row>
    <row r="12" spans="1:24" s="6" customFormat="1" ht="13.8" customHeight="1">
      <c r="B12" s="99"/>
      <c r="C12" s="77" t="s">
        <v>23</v>
      </c>
      <c r="D12" s="77"/>
      <c r="E12" s="77"/>
      <c r="F12" s="82" t="s">
        <v>33</v>
      </c>
      <c r="G12" s="82"/>
      <c r="H12" s="82"/>
      <c r="I12" s="82"/>
      <c r="J12" s="82"/>
      <c r="K12" s="82"/>
      <c r="L12" s="27">
        <f t="shared" ref="L12:Q12" si="2">ROUNDDOWN($D11*$I9/$H9,0)</f>
        <v>9624</v>
      </c>
      <c r="M12" s="27">
        <f t="shared" si="2"/>
        <v>9624</v>
      </c>
      <c r="N12" s="27">
        <f t="shared" si="2"/>
        <v>9624</v>
      </c>
      <c r="O12" s="27">
        <f t="shared" si="2"/>
        <v>9624</v>
      </c>
      <c r="P12" s="27">
        <f t="shared" si="2"/>
        <v>9624</v>
      </c>
      <c r="Q12" s="27">
        <f t="shared" si="2"/>
        <v>9624</v>
      </c>
      <c r="R12" s="27">
        <f t="shared" ref="R12:W12" si="3">ROUNDDOWN($D11*$I9/$H9,0)</f>
        <v>9624</v>
      </c>
      <c r="S12" s="27">
        <f t="shared" si="3"/>
        <v>9624</v>
      </c>
      <c r="T12" s="27">
        <f t="shared" si="3"/>
        <v>9624</v>
      </c>
      <c r="U12" s="27">
        <f t="shared" si="3"/>
        <v>9624</v>
      </c>
      <c r="V12" s="27">
        <f t="shared" si="3"/>
        <v>9624</v>
      </c>
      <c r="W12" s="27">
        <f t="shared" si="3"/>
        <v>9624</v>
      </c>
      <c r="X12" s="35"/>
    </row>
    <row r="13" spans="1:24" s="6" customFormat="1" ht="13.8" customHeight="1">
      <c r="B13" s="99"/>
      <c r="C13" s="101" t="s">
        <v>59</v>
      </c>
      <c r="D13" s="102"/>
      <c r="E13" s="103"/>
      <c r="F13" s="82" t="s">
        <v>20</v>
      </c>
      <c r="G13" s="82"/>
      <c r="H13" s="82"/>
      <c r="I13" s="82"/>
      <c r="J13" s="82"/>
      <c r="K13" s="82"/>
      <c r="L13" s="17">
        <v>11228</v>
      </c>
      <c r="M13" s="17">
        <v>11228</v>
      </c>
      <c r="N13" s="17">
        <v>11228</v>
      </c>
      <c r="O13" s="17">
        <v>11228</v>
      </c>
      <c r="P13" s="17">
        <v>11228</v>
      </c>
      <c r="Q13" s="17">
        <v>11228</v>
      </c>
      <c r="R13" s="17">
        <v>9624</v>
      </c>
      <c r="S13" s="17">
        <v>9624</v>
      </c>
      <c r="T13" s="17">
        <v>9624</v>
      </c>
      <c r="U13" s="17">
        <v>9624</v>
      </c>
      <c r="V13" s="17">
        <v>9624</v>
      </c>
      <c r="W13" s="17">
        <v>9624</v>
      </c>
      <c r="X13" s="27">
        <f>SUM(L13:W13)</f>
        <v>125112</v>
      </c>
    </row>
    <row r="14" spans="1:24" ht="13.8" customHeight="1">
      <c r="B14" s="99"/>
      <c r="C14" s="104"/>
      <c r="D14" s="105"/>
      <c r="E14" s="106"/>
      <c r="F14" s="77" t="s">
        <v>22</v>
      </c>
      <c r="G14" s="77"/>
      <c r="H14" s="77"/>
      <c r="I14" s="77"/>
      <c r="J14" s="77"/>
      <c r="K14" s="77"/>
      <c r="L14" s="29">
        <v>0</v>
      </c>
      <c r="M14" s="29">
        <v>0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7">
        <f>SUM(L14:W14)</f>
        <v>0</v>
      </c>
    </row>
    <row r="15" spans="1:24" ht="13.8" customHeight="1">
      <c r="B15" s="99"/>
      <c r="C15" s="104"/>
      <c r="D15" s="105"/>
      <c r="E15" s="106"/>
      <c r="F15" s="83" t="s">
        <v>53</v>
      </c>
      <c r="G15" s="83"/>
      <c r="H15" s="83"/>
      <c r="I15" s="83"/>
      <c r="J15" s="83"/>
      <c r="K15" s="83"/>
      <c r="L15" s="20">
        <f>SUM(L13:L14)</f>
        <v>11228</v>
      </c>
      <c r="M15" s="20">
        <f t="shared" ref="M15:W15" si="4">SUM(M13:M14)</f>
        <v>11228</v>
      </c>
      <c r="N15" s="20">
        <f t="shared" si="4"/>
        <v>11228</v>
      </c>
      <c r="O15" s="20">
        <f t="shared" si="4"/>
        <v>11228</v>
      </c>
      <c r="P15" s="20">
        <f t="shared" si="4"/>
        <v>11228</v>
      </c>
      <c r="Q15" s="20">
        <f t="shared" si="4"/>
        <v>11228</v>
      </c>
      <c r="R15" s="20">
        <f t="shared" si="4"/>
        <v>9624</v>
      </c>
      <c r="S15" s="20">
        <f t="shared" si="4"/>
        <v>9624</v>
      </c>
      <c r="T15" s="20">
        <f t="shared" si="4"/>
        <v>9624</v>
      </c>
      <c r="U15" s="20">
        <f t="shared" si="4"/>
        <v>9624</v>
      </c>
      <c r="V15" s="20">
        <f t="shared" si="4"/>
        <v>9624</v>
      </c>
      <c r="W15" s="20">
        <f t="shared" si="4"/>
        <v>9624</v>
      </c>
      <c r="X15" s="20">
        <f>SUM(L15:W15)</f>
        <v>125112</v>
      </c>
    </row>
    <row r="16" spans="1:24" ht="13.8" customHeight="1" thickBot="1">
      <c r="B16" s="99"/>
      <c r="C16" s="104"/>
      <c r="D16" s="105"/>
      <c r="E16" s="106"/>
      <c r="F16" s="84" t="s">
        <v>34</v>
      </c>
      <c r="G16" s="84"/>
      <c r="H16" s="84"/>
      <c r="I16" s="84"/>
      <c r="J16" s="84"/>
      <c r="K16" s="84"/>
      <c r="L16" s="44">
        <f t="shared" ref="L16:W16" si="5">IF(L15=0,$K10*$D11/12,0)</f>
        <v>0</v>
      </c>
      <c r="M16" s="44">
        <f t="shared" si="5"/>
        <v>0</v>
      </c>
      <c r="N16" s="44">
        <f t="shared" si="5"/>
        <v>0</v>
      </c>
      <c r="O16" s="44">
        <f t="shared" si="5"/>
        <v>0</v>
      </c>
      <c r="P16" s="44">
        <f t="shared" si="5"/>
        <v>0</v>
      </c>
      <c r="Q16" s="44">
        <f t="shared" si="5"/>
        <v>0</v>
      </c>
      <c r="R16" s="44">
        <f t="shared" si="5"/>
        <v>0</v>
      </c>
      <c r="S16" s="44">
        <f t="shared" si="5"/>
        <v>0</v>
      </c>
      <c r="T16" s="44">
        <f t="shared" si="5"/>
        <v>0</v>
      </c>
      <c r="U16" s="44">
        <f t="shared" si="5"/>
        <v>0</v>
      </c>
      <c r="V16" s="44">
        <f t="shared" si="5"/>
        <v>0</v>
      </c>
      <c r="W16" s="44">
        <f t="shared" si="5"/>
        <v>0</v>
      </c>
      <c r="X16" s="44">
        <f>SUM(L16:W16)</f>
        <v>0</v>
      </c>
    </row>
    <row r="17" spans="2:26" ht="13.8" customHeight="1" thickTop="1">
      <c r="B17" s="100"/>
      <c r="C17" s="107"/>
      <c r="D17" s="108"/>
      <c r="E17" s="109"/>
      <c r="F17" s="85" t="s">
        <v>54</v>
      </c>
      <c r="G17" s="85"/>
      <c r="H17" s="85"/>
      <c r="I17" s="85"/>
      <c r="J17" s="85"/>
      <c r="K17" s="85"/>
      <c r="L17" s="19">
        <f>SUM(L15:L16)</f>
        <v>11228</v>
      </c>
      <c r="M17" s="19">
        <f t="shared" ref="M17:W17" si="6">SUM(M15:M16)</f>
        <v>11228</v>
      </c>
      <c r="N17" s="19">
        <f t="shared" si="6"/>
        <v>11228</v>
      </c>
      <c r="O17" s="19">
        <f t="shared" si="6"/>
        <v>11228</v>
      </c>
      <c r="P17" s="19">
        <f t="shared" si="6"/>
        <v>11228</v>
      </c>
      <c r="Q17" s="19">
        <f t="shared" si="6"/>
        <v>11228</v>
      </c>
      <c r="R17" s="19">
        <f t="shared" si="6"/>
        <v>9624</v>
      </c>
      <c r="S17" s="19">
        <f t="shared" si="6"/>
        <v>9624</v>
      </c>
      <c r="T17" s="19">
        <f t="shared" si="6"/>
        <v>9624</v>
      </c>
      <c r="U17" s="19">
        <f t="shared" si="6"/>
        <v>9624</v>
      </c>
      <c r="V17" s="19">
        <f t="shared" si="6"/>
        <v>9624</v>
      </c>
      <c r="W17" s="19">
        <f t="shared" si="6"/>
        <v>9624</v>
      </c>
      <c r="X17" s="19">
        <f>SUM(L17:W17)</f>
        <v>125112</v>
      </c>
    </row>
    <row r="18" spans="2:26" ht="13.8" customHeight="1">
      <c r="B18" s="86" t="s">
        <v>56</v>
      </c>
      <c r="C18" s="74" t="s">
        <v>51</v>
      </c>
      <c r="D18" s="37"/>
      <c r="E18" s="53"/>
      <c r="F18" s="70" t="s">
        <v>44</v>
      </c>
      <c r="G18" s="71">
        <v>4</v>
      </c>
      <c r="H18" s="71">
        <v>12</v>
      </c>
      <c r="I18" s="71">
        <v>24</v>
      </c>
      <c r="J18" s="27"/>
      <c r="K18" s="40"/>
      <c r="L18" s="27">
        <f t="shared" ref="L18:Q18" si="7">ROUNDDOWN($D19*$I18/$H18,0)</f>
        <v>18000</v>
      </c>
      <c r="M18" s="27">
        <f t="shared" si="7"/>
        <v>18000</v>
      </c>
      <c r="N18" s="27">
        <f t="shared" si="7"/>
        <v>18000</v>
      </c>
      <c r="O18" s="27">
        <f t="shared" si="7"/>
        <v>18000</v>
      </c>
      <c r="P18" s="27">
        <f t="shared" si="7"/>
        <v>18000</v>
      </c>
      <c r="Q18" s="27">
        <f t="shared" si="7"/>
        <v>18000</v>
      </c>
      <c r="R18" s="27">
        <f t="shared" ref="R18:W18" si="8">ROUNDDOWN($D19*$I18/$H18,0)</f>
        <v>18000</v>
      </c>
      <c r="S18" s="27">
        <f t="shared" si="8"/>
        <v>18000</v>
      </c>
      <c r="T18" s="27">
        <f t="shared" si="8"/>
        <v>18000</v>
      </c>
      <c r="U18" s="27">
        <f t="shared" si="8"/>
        <v>18000</v>
      </c>
      <c r="V18" s="27">
        <f t="shared" si="8"/>
        <v>18000</v>
      </c>
      <c r="W18" s="27">
        <f t="shared" si="8"/>
        <v>18000</v>
      </c>
      <c r="X18" s="35"/>
    </row>
    <row r="19" spans="2:26" s="6" customFormat="1" ht="13.2" customHeight="1" thickBot="1">
      <c r="B19" s="87"/>
      <c r="C19" s="41" t="s">
        <v>30</v>
      </c>
      <c r="D19" s="57">
        <v>9000</v>
      </c>
      <c r="E19" s="39" t="s">
        <v>18</v>
      </c>
      <c r="F19" s="60" t="s">
        <v>44</v>
      </c>
      <c r="G19" s="61">
        <v>1</v>
      </c>
      <c r="H19" s="61">
        <v>6</v>
      </c>
      <c r="I19" s="61">
        <v>6</v>
      </c>
      <c r="J19" s="43">
        <f>IF(SUM(I18:I18)&gt;=24,0,IF(AND(G19&gt;=4, G19&lt;=12), (G19+H19-16)/H19*I19, (G19+H19-4)/H19*I19))</f>
        <v>0</v>
      </c>
      <c r="K19" s="43">
        <f>IF(I18+J19&lt;24,I18+J19,24)</f>
        <v>24</v>
      </c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</row>
    <row r="20" spans="2:26" s="6" customFormat="1" ht="18" customHeight="1" thickTop="1">
      <c r="B20" s="87"/>
      <c r="C20" s="52" t="s">
        <v>31</v>
      </c>
      <c r="D20" s="42">
        <v>4812</v>
      </c>
      <c r="E20" s="39" t="s">
        <v>18</v>
      </c>
      <c r="F20" s="89" t="s">
        <v>32</v>
      </c>
      <c r="G20" s="89"/>
      <c r="H20" s="89"/>
      <c r="I20" s="89"/>
      <c r="J20" s="89"/>
      <c r="K20" s="89"/>
      <c r="L20" s="28">
        <f t="shared" ref="L20:W20" si="9">SUM(L18:L18)</f>
        <v>18000</v>
      </c>
      <c r="M20" s="28">
        <f t="shared" si="9"/>
        <v>18000</v>
      </c>
      <c r="N20" s="28">
        <f t="shared" si="9"/>
        <v>18000</v>
      </c>
      <c r="O20" s="28">
        <f t="shared" si="9"/>
        <v>18000</v>
      </c>
      <c r="P20" s="28">
        <f t="shared" si="9"/>
        <v>18000</v>
      </c>
      <c r="Q20" s="28">
        <f t="shared" si="9"/>
        <v>18000</v>
      </c>
      <c r="R20" s="28">
        <f t="shared" si="9"/>
        <v>18000</v>
      </c>
      <c r="S20" s="28">
        <f t="shared" si="9"/>
        <v>18000</v>
      </c>
      <c r="T20" s="28">
        <f t="shared" si="9"/>
        <v>18000</v>
      </c>
      <c r="U20" s="28">
        <f t="shared" si="9"/>
        <v>18000</v>
      </c>
      <c r="V20" s="28">
        <f t="shared" si="9"/>
        <v>18000</v>
      </c>
      <c r="W20" s="28">
        <f t="shared" si="9"/>
        <v>18000</v>
      </c>
      <c r="X20" s="34"/>
    </row>
    <row r="21" spans="2:26" s="6" customFormat="1" ht="18.600000000000001" customHeight="1">
      <c r="B21" s="87"/>
      <c r="C21" s="77" t="s">
        <v>23</v>
      </c>
      <c r="D21" s="77"/>
      <c r="E21" s="77"/>
      <c r="F21" s="82" t="s">
        <v>33</v>
      </c>
      <c r="G21" s="82"/>
      <c r="H21" s="82"/>
      <c r="I21" s="82"/>
      <c r="J21" s="82"/>
      <c r="K21" s="82"/>
      <c r="L21" s="27">
        <f t="shared" ref="L21:Q21" si="10">ROUNDDOWN($D20*$I18/$H18,0)</f>
        <v>9624</v>
      </c>
      <c r="M21" s="27">
        <f t="shared" si="10"/>
        <v>9624</v>
      </c>
      <c r="N21" s="27">
        <f t="shared" si="10"/>
        <v>9624</v>
      </c>
      <c r="O21" s="27">
        <f t="shared" si="10"/>
        <v>9624</v>
      </c>
      <c r="P21" s="27">
        <f t="shared" si="10"/>
        <v>9624</v>
      </c>
      <c r="Q21" s="27">
        <f t="shared" si="10"/>
        <v>9624</v>
      </c>
      <c r="R21" s="27">
        <f t="shared" ref="R21:W21" si="11">ROUNDDOWN($D20*$I18/$H18,0)</f>
        <v>9624</v>
      </c>
      <c r="S21" s="27">
        <f t="shared" si="11"/>
        <v>9624</v>
      </c>
      <c r="T21" s="27">
        <f t="shared" si="11"/>
        <v>9624</v>
      </c>
      <c r="U21" s="27">
        <f t="shared" si="11"/>
        <v>9624</v>
      </c>
      <c r="V21" s="27">
        <f t="shared" si="11"/>
        <v>9624</v>
      </c>
      <c r="W21" s="27">
        <f t="shared" si="11"/>
        <v>9624</v>
      </c>
      <c r="X21" s="35"/>
    </row>
    <row r="22" spans="2:26" s="6" customFormat="1" ht="13.8" customHeight="1">
      <c r="B22" s="87"/>
      <c r="C22" s="90"/>
      <c r="D22" s="91"/>
      <c r="E22" s="92"/>
      <c r="F22" s="82" t="s">
        <v>20</v>
      </c>
      <c r="G22" s="82"/>
      <c r="H22" s="82"/>
      <c r="I22" s="82"/>
      <c r="J22" s="82"/>
      <c r="K22" s="82"/>
      <c r="L22" s="17">
        <v>11228</v>
      </c>
      <c r="M22" s="17">
        <v>11228</v>
      </c>
      <c r="N22" s="17">
        <v>11228</v>
      </c>
      <c r="O22" s="17">
        <v>0</v>
      </c>
      <c r="P22" s="17">
        <v>0</v>
      </c>
      <c r="Q22" s="17">
        <v>0</v>
      </c>
      <c r="R22" s="17">
        <v>0</v>
      </c>
      <c r="S22" s="17">
        <v>0</v>
      </c>
      <c r="T22" s="17">
        <v>0</v>
      </c>
      <c r="U22" s="17">
        <v>0</v>
      </c>
      <c r="V22" s="17">
        <v>0</v>
      </c>
      <c r="W22" s="17">
        <v>0</v>
      </c>
      <c r="X22" s="27">
        <f>SUM(L22:W22)</f>
        <v>33684</v>
      </c>
    </row>
    <row r="23" spans="2:26" s="6" customFormat="1" ht="13.8" customHeight="1">
      <c r="B23" s="87"/>
      <c r="C23" s="93"/>
      <c r="D23" s="94"/>
      <c r="E23" s="95"/>
      <c r="F23" s="77" t="s">
        <v>22</v>
      </c>
      <c r="G23" s="77"/>
      <c r="H23" s="77"/>
      <c r="I23" s="77"/>
      <c r="J23" s="77"/>
      <c r="K23" s="77"/>
      <c r="L23" s="29">
        <v>0</v>
      </c>
      <c r="M23" s="29">
        <v>0</v>
      </c>
      <c r="N23" s="29">
        <v>0</v>
      </c>
      <c r="O23" s="29">
        <v>0</v>
      </c>
      <c r="P23" s="29">
        <v>0</v>
      </c>
      <c r="Q23" s="29">
        <v>0</v>
      </c>
      <c r="R23" s="29">
        <v>0</v>
      </c>
      <c r="S23" s="29">
        <v>0</v>
      </c>
      <c r="T23" s="29">
        <v>0</v>
      </c>
      <c r="U23" s="29">
        <v>0</v>
      </c>
      <c r="V23" s="29">
        <v>0</v>
      </c>
      <c r="W23" s="29">
        <v>0</v>
      </c>
      <c r="X23" s="27">
        <f>SUM(L23:W23)</f>
        <v>0</v>
      </c>
    </row>
    <row r="24" spans="2:26" ht="13.8" customHeight="1">
      <c r="B24" s="87"/>
      <c r="C24" s="93"/>
      <c r="D24" s="94"/>
      <c r="E24" s="95"/>
      <c r="F24" s="83" t="s">
        <v>53</v>
      </c>
      <c r="G24" s="83"/>
      <c r="H24" s="83"/>
      <c r="I24" s="83"/>
      <c r="J24" s="83"/>
      <c r="K24" s="83"/>
      <c r="L24" s="20">
        <f>SUM(L22:L23)</f>
        <v>11228</v>
      </c>
      <c r="M24" s="20">
        <f t="shared" ref="M24:W24" si="12">SUM(M22:M23)</f>
        <v>11228</v>
      </c>
      <c r="N24" s="20">
        <f t="shared" si="12"/>
        <v>11228</v>
      </c>
      <c r="O24" s="20">
        <f t="shared" si="12"/>
        <v>0</v>
      </c>
      <c r="P24" s="20">
        <f t="shared" si="12"/>
        <v>0</v>
      </c>
      <c r="Q24" s="20">
        <f t="shared" si="12"/>
        <v>0</v>
      </c>
      <c r="R24" s="20">
        <f t="shared" si="12"/>
        <v>0</v>
      </c>
      <c r="S24" s="20">
        <f t="shared" si="12"/>
        <v>0</v>
      </c>
      <c r="T24" s="20">
        <f t="shared" si="12"/>
        <v>0</v>
      </c>
      <c r="U24" s="20">
        <f t="shared" si="12"/>
        <v>0</v>
      </c>
      <c r="V24" s="20">
        <f t="shared" si="12"/>
        <v>0</v>
      </c>
      <c r="W24" s="20">
        <f t="shared" si="12"/>
        <v>0</v>
      </c>
      <c r="X24" s="20">
        <f>SUM(L24:W24)</f>
        <v>33684</v>
      </c>
    </row>
    <row r="25" spans="2:26" ht="13.8" customHeight="1" thickBot="1">
      <c r="B25" s="87"/>
      <c r="C25" s="93"/>
      <c r="D25" s="94"/>
      <c r="E25" s="95"/>
      <c r="F25" s="84" t="s">
        <v>34</v>
      </c>
      <c r="G25" s="84"/>
      <c r="H25" s="84"/>
      <c r="I25" s="84"/>
      <c r="J25" s="84"/>
      <c r="K25" s="84"/>
      <c r="L25" s="44">
        <f>ROUNDDOWN(IF(L24=0,IF($K$19&lt;=24,$I18*$D20/$H18,0),0),0)</f>
        <v>0</v>
      </c>
      <c r="M25" s="44">
        <f t="shared" ref="M25:W25" si="13">ROUNDDOWN(IF(M24=0,IF($K$19&lt;=24,$I18*$D20/$H18,0),0),0)</f>
        <v>0</v>
      </c>
      <c r="N25" s="44">
        <f t="shared" si="13"/>
        <v>0</v>
      </c>
      <c r="O25" s="44">
        <f t="shared" si="13"/>
        <v>9624</v>
      </c>
      <c r="P25" s="44">
        <f t="shared" si="13"/>
        <v>9624</v>
      </c>
      <c r="Q25" s="44">
        <f t="shared" si="13"/>
        <v>9624</v>
      </c>
      <c r="R25" s="44">
        <f t="shared" si="13"/>
        <v>9624</v>
      </c>
      <c r="S25" s="44">
        <f t="shared" si="13"/>
        <v>9624</v>
      </c>
      <c r="T25" s="44">
        <f t="shared" si="13"/>
        <v>9624</v>
      </c>
      <c r="U25" s="44">
        <f t="shared" si="13"/>
        <v>9624</v>
      </c>
      <c r="V25" s="44">
        <f t="shared" si="13"/>
        <v>9624</v>
      </c>
      <c r="W25" s="44">
        <f t="shared" si="13"/>
        <v>9624</v>
      </c>
      <c r="X25" s="44">
        <f>SUM(L25:W25)</f>
        <v>86616</v>
      </c>
    </row>
    <row r="26" spans="2:26" ht="13.8" customHeight="1" thickTop="1">
      <c r="B26" s="88"/>
      <c r="C26" s="96"/>
      <c r="D26" s="97"/>
      <c r="E26" s="98"/>
      <c r="F26" s="85" t="s">
        <v>54</v>
      </c>
      <c r="G26" s="85"/>
      <c r="H26" s="85"/>
      <c r="I26" s="85"/>
      <c r="J26" s="85"/>
      <c r="K26" s="85"/>
      <c r="L26" s="19">
        <f>SUM(L24:L25)</f>
        <v>11228</v>
      </c>
      <c r="M26" s="19">
        <f t="shared" ref="M26:W26" si="14">SUM(M24:M25)</f>
        <v>11228</v>
      </c>
      <c r="N26" s="19">
        <f t="shared" si="14"/>
        <v>11228</v>
      </c>
      <c r="O26" s="19">
        <f t="shared" si="14"/>
        <v>9624</v>
      </c>
      <c r="P26" s="19">
        <f t="shared" si="14"/>
        <v>9624</v>
      </c>
      <c r="Q26" s="19">
        <f t="shared" si="14"/>
        <v>9624</v>
      </c>
      <c r="R26" s="19">
        <f t="shared" si="14"/>
        <v>9624</v>
      </c>
      <c r="S26" s="19">
        <f t="shared" si="14"/>
        <v>9624</v>
      </c>
      <c r="T26" s="19">
        <f t="shared" si="14"/>
        <v>9624</v>
      </c>
      <c r="U26" s="19">
        <f t="shared" si="14"/>
        <v>9624</v>
      </c>
      <c r="V26" s="19">
        <f t="shared" si="14"/>
        <v>9624</v>
      </c>
      <c r="W26" s="19">
        <f t="shared" si="14"/>
        <v>9624</v>
      </c>
      <c r="X26" s="19">
        <f>SUM(L26:W26)</f>
        <v>120300</v>
      </c>
    </row>
    <row r="27" spans="2:26" ht="13.8" customHeight="1" thickBot="1">
      <c r="B27" s="54"/>
      <c r="C27" s="55"/>
      <c r="D27" s="55"/>
      <c r="E27" s="55"/>
    </row>
    <row r="28" spans="2:26" ht="13.8" customHeight="1" thickBot="1">
      <c r="L28" s="52" t="s">
        <v>6</v>
      </c>
      <c r="M28" s="52" t="s">
        <v>7</v>
      </c>
      <c r="N28" s="52" t="s">
        <v>8</v>
      </c>
      <c r="O28" s="52" t="s">
        <v>9</v>
      </c>
      <c r="P28" s="52" t="s">
        <v>10</v>
      </c>
      <c r="Q28" s="52" t="s">
        <v>11</v>
      </c>
      <c r="R28" s="52" t="s">
        <v>12</v>
      </c>
      <c r="S28" s="52" t="s">
        <v>13</v>
      </c>
      <c r="T28" s="52" t="s">
        <v>14</v>
      </c>
      <c r="U28" s="52" t="s">
        <v>15</v>
      </c>
      <c r="V28" s="52" t="s">
        <v>16</v>
      </c>
      <c r="W28" s="24" t="s">
        <v>17</v>
      </c>
      <c r="X28" s="75" t="s">
        <v>43</v>
      </c>
      <c r="Y28" s="51" t="s">
        <v>41</v>
      </c>
      <c r="Z28" s="52" t="s">
        <v>42</v>
      </c>
    </row>
    <row r="29" spans="2:26" ht="12.6" thickBot="1">
      <c r="J29" s="4" t="s">
        <v>39</v>
      </c>
      <c r="K29" s="4" t="s">
        <v>35</v>
      </c>
      <c r="L29" s="20">
        <f t="shared" ref="L29:W29" si="15">SUMIFS(L9:L26,$F$9:$F$26,$K$29)</f>
        <v>22456</v>
      </c>
      <c r="M29" s="20">
        <f t="shared" si="15"/>
        <v>22456</v>
      </c>
      <c r="N29" s="20">
        <f t="shared" si="15"/>
        <v>22456</v>
      </c>
      <c r="O29" s="20">
        <f t="shared" si="15"/>
        <v>11228</v>
      </c>
      <c r="P29" s="20">
        <f t="shared" si="15"/>
        <v>11228</v>
      </c>
      <c r="Q29" s="20">
        <f t="shared" si="15"/>
        <v>11228</v>
      </c>
      <c r="R29" s="20">
        <f t="shared" si="15"/>
        <v>9624</v>
      </c>
      <c r="S29" s="20">
        <f t="shared" si="15"/>
        <v>9624</v>
      </c>
      <c r="T29" s="20">
        <f t="shared" si="15"/>
        <v>9624</v>
      </c>
      <c r="U29" s="20">
        <f t="shared" si="15"/>
        <v>9624</v>
      </c>
      <c r="V29" s="20">
        <f t="shared" si="15"/>
        <v>9624</v>
      </c>
      <c r="W29" s="20">
        <f t="shared" si="15"/>
        <v>9624</v>
      </c>
      <c r="X29" s="32">
        <f>SUM(L29:W29)</f>
        <v>158796</v>
      </c>
      <c r="Y29" s="31" t="str">
        <f>IF(X29=Z29,"〇","×")</f>
        <v>〇</v>
      </c>
      <c r="Z29" s="20">
        <f>SUMIFS(X9:X26,$F$9:$F$26,$K$29)</f>
        <v>158796</v>
      </c>
    </row>
    <row r="30" spans="2:26" ht="11.4" customHeight="1" thickBot="1">
      <c r="B30" s="4"/>
      <c r="J30" s="4"/>
      <c r="K30" s="4" t="s">
        <v>40</v>
      </c>
      <c r="L30" s="20">
        <f t="shared" ref="L30:W30" si="16">SUMIFS(L9:L26,$F$9:$F$26,$K$30)</f>
        <v>0</v>
      </c>
      <c r="M30" s="20">
        <f t="shared" si="16"/>
        <v>0</v>
      </c>
      <c r="N30" s="20">
        <f t="shared" si="16"/>
        <v>0</v>
      </c>
      <c r="O30" s="20">
        <f t="shared" si="16"/>
        <v>9624</v>
      </c>
      <c r="P30" s="20">
        <f t="shared" si="16"/>
        <v>9624</v>
      </c>
      <c r="Q30" s="20">
        <f t="shared" si="16"/>
        <v>9624</v>
      </c>
      <c r="R30" s="20">
        <f t="shared" si="16"/>
        <v>9624</v>
      </c>
      <c r="S30" s="20">
        <f t="shared" si="16"/>
        <v>9624</v>
      </c>
      <c r="T30" s="20">
        <f t="shared" si="16"/>
        <v>9624</v>
      </c>
      <c r="U30" s="20">
        <f t="shared" si="16"/>
        <v>9624</v>
      </c>
      <c r="V30" s="20">
        <f t="shared" si="16"/>
        <v>9624</v>
      </c>
      <c r="W30" s="20">
        <f t="shared" si="16"/>
        <v>9624</v>
      </c>
      <c r="X30" s="76">
        <f t="shared" ref="X30" si="17">SUM(L30:W30)</f>
        <v>86616</v>
      </c>
      <c r="Y30" s="31" t="str">
        <f>IF(X30=Z30,"〇","×")</f>
        <v>〇</v>
      </c>
      <c r="Z30" s="20">
        <f>SUMIFS(X9:X26,$F$9:$F$26,$K$30)</f>
        <v>86616</v>
      </c>
    </row>
    <row r="31" spans="2:26" ht="17.399999999999999" customHeight="1" thickBot="1">
      <c r="B31" s="4"/>
      <c r="J31" s="4"/>
      <c r="K31" s="4" t="s">
        <v>52</v>
      </c>
      <c r="L31" s="20">
        <f t="shared" ref="L31:W31" si="18">SUMIFS(L9:L26,$F$9:$F$26,$K$31)</f>
        <v>22456</v>
      </c>
      <c r="M31" s="20">
        <f t="shared" si="18"/>
        <v>22456</v>
      </c>
      <c r="N31" s="20">
        <f t="shared" si="18"/>
        <v>22456</v>
      </c>
      <c r="O31" s="20">
        <f t="shared" si="18"/>
        <v>20852</v>
      </c>
      <c r="P31" s="20">
        <f t="shared" si="18"/>
        <v>20852</v>
      </c>
      <c r="Q31" s="20">
        <f t="shared" si="18"/>
        <v>20852</v>
      </c>
      <c r="R31" s="20">
        <f t="shared" si="18"/>
        <v>19248</v>
      </c>
      <c r="S31" s="20">
        <f t="shared" si="18"/>
        <v>19248</v>
      </c>
      <c r="T31" s="20">
        <f t="shared" si="18"/>
        <v>19248</v>
      </c>
      <c r="U31" s="20">
        <f t="shared" si="18"/>
        <v>19248</v>
      </c>
      <c r="V31" s="20">
        <f t="shared" si="18"/>
        <v>19248</v>
      </c>
      <c r="W31" s="20">
        <f t="shared" si="18"/>
        <v>19248</v>
      </c>
      <c r="X31" s="32">
        <f>SUM(L31:W31)</f>
        <v>245412</v>
      </c>
      <c r="Y31" s="31" t="str">
        <f>IF(X31=Z31,"〇","×")</f>
        <v>〇</v>
      </c>
      <c r="Z31" s="20">
        <f>SUMIFS(X9:X26,$F$9:$F$26,$K$31)</f>
        <v>245412</v>
      </c>
    </row>
    <row r="32" spans="2:26" ht="17.399999999999999" customHeight="1">
      <c r="B32" s="4"/>
    </row>
    <row r="33" ht="17.399999999999999" customHeight="1"/>
  </sheetData>
  <autoFilter ref="A8:Z28"/>
  <mergeCells count="31">
    <mergeCell ref="F26:K26"/>
    <mergeCell ref="F17:K17"/>
    <mergeCell ref="B18:B26"/>
    <mergeCell ref="F20:K20"/>
    <mergeCell ref="C21:E21"/>
    <mergeCell ref="F21:K21"/>
    <mergeCell ref="C22:E26"/>
    <mergeCell ref="F22:K22"/>
    <mergeCell ref="F23:K23"/>
    <mergeCell ref="F24:K24"/>
    <mergeCell ref="F25:K25"/>
    <mergeCell ref="B9:B17"/>
    <mergeCell ref="F11:K11"/>
    <mergeCell ref="C12:E12"/>
    <mergeCell ref="F12:K12"/>
    <mergeCell ref="C13:E17"/>
    <mergeCell ref="F13:K13"/>
    <mergeCell ref="F14:K14"/>
    <mergeCell ref="F15:K15"/>
    <mergeCell ref="F16:K16"/>
    <mergeCell ref="L6:W6"/>
    <mergeCell ref="X6:X7"/>
    <mergeCell ref="B3:X3"/>
    <mergeCell ref="N5:O5"/>
    <mergeCell ref="P5:S5"/>
    <mergeCell ref="T5:U5"/>
    <mergeCell ref="V5:X5"/>
    <mergeCell ref="F7:G7"/>
    <mergeCell ref="B6:B7"/>
    <mergeCell ref="C6:E7"/>
    <mergeCell ref="F6:K6"/>
  </mergeCells>
  <phoneticPr fontId="3"/>
  <printOptions horizontalCentered="1"/>
  <pageMargins left="0.39370078740157483" right="0.39370078740157483" top="0.59055118110236227" bottom="0.86614173228346458" header="0.70866141732283472" footer="0.59055118110236227"/>
  <pageSetup paperSize="9" scale="81" orientation="landscape" r:id="rId1"/>
  <headerFooter alignWithMargins="0">
    <oddFooter>&amp;P / &amp;N ページ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33"/>
  <sheetViews>
    <sheetView showGridLines="0" tabSelected="1" view="pageBreakPreview" zoomScale="130" zoomScaleNormal="100" zoomScaleSheetLayoutView="130" workbookViewId="0">
      <selection activeCell="L17" sqref="L17"/>
    </sheetView>
  </sheetViews>
  <sheetFormatPr defaultColWidth="8.09765625" defaultRowHeight="12"/>
  <cols>
    <col min="1" max="1" width="0.796875" style="2" customWidth="1"/>
    <col min="2" max="2" width="10.796875" style="2" customWidth="1"/>
    <col min="3" max="3" width="11.8984375" style="2" bestFit="1" customWidth="1"/>
    <col min="4" max="4" width="5.296875" style="2" bestFit="1" customWidth="1"/>
    <col min="5" max="5" width="2.69921875" style="2" bestFit="1" customWidth="1"/>
    <col min="6" max="7" width="3.796875" style="2" customWidth="1"/>
    <col min="8" max="11" width="5.796875" style="2" customWidth="1"/>
    <col min="12" max="23" width="6.296875" style="2" bestFit="1" customWidth="1"/>
    <col min="24" max="24" width="9.296875" style="2" bestFit="1" customWidth="1"/>
    <col min="25" max="25" width="8.69921875" style="2" customWidth="1"/>
    <col min="26" max="16384" width="8.09765625" style="2"/>
  </cols>
  <sheetData>
    <row r="1" spans="1:24" ht="14.4">
      <c r="A1" s="1"/>
    </row>
    <row r="2" spans="1:24" ht="13.2">
      <c r="B2" s="16"/>
      <c r="C2" s="16"/>
      <c r="D2" s="16"/>
    </row>
    <row r="3" spans="1:24" ht="16.5" customHeight="1">
      <c r="B3" s="78" t="s">
        <v>60</v>
      </c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</row>
    <row r="4" spans="1:24" ht="9" customHeight="1"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Q4" s="3"/>
      <c r="R4" s="3"/>
    </row>
    <row r="5" spans="1:24" ht="20.100000000000001" customHeight="1">
      <c r="N5" s="77" t="s">
        <v>0</v>
      </c>
      <c r="O5" s="77"/>
      <c r="P5" s="77" t="s">
        <v>1</v>
      </c>
      <c r="Q5" s="77"/>
      <c r="R5" s="77"/>
      <c r="S5" s="77"/>
      <c r="T5" s="77" t="s">
        <v>2</v>
      </c>
      <c r="U5" s="77"/>
      <c r="V5" s="77" t="s">
        <v>3</v>
      </c>
      <c r="W5" s="77"/>
      <c r="X5" s="77"/>
    </row>
    <row r="6" spans="1:24" ht="20.100000000000001" customHeight="1">
      <c r="B6" s="80" t="s">
        <v>55</v>
      </c>
      <c r="C6" s="77" t="s">
        <v>4</v>
      </c>
      <c r="D6" s="81"/>
      <c r="E6" s="81"/>
      <c r="F6" s="77" t="s">
        <v>25</v>
      </c>
      <c r="G6" s="77"/>
      <c r="H6" s="77"/>
      <c r="I6" s="77"/>
      <c r="J6" s="77"/>
      <c r="K6" s="77"/>
      <c r="L6" s="77" t="s">
        <v>5</v>
      </c>
      <c r="M6" s="77"/>
      <c r="N6" s="77"/>
      <c r="O6" s="77"/>
      <c r="P6" s="77"/>
      <c r="Q6" s="77"/>
      <c r="R6" s="77"/>
      <c r="S6" s="77"/>
      <c r="T6" s="77"/>
      <c r="U6" s="77"/>
      <c r="V6" s="77"/>
      <c r="W6" s="77"/>
      <c r="X6" s="77" t="s">
        <v>37</v>
      </c>
    </row>
    <row r="7" spans="1:24" s="4" customFormat="1" ht="20.100000000000001" customHeight="1">
      <c r="B7" s="77"/>
      <c r="C7" s="77"/>
      <c r="D7" s="81"/>
      <c r="E7" s="81"/>
      <c r="F7" s="77" t="s">
        <v>48</v>
      </c>
      <c r="G7" s="77"/>
      <c r="H7" s="26" t="s">
        <v>26</v>
      </c>
      <c r="I7" s="26" t="s">
        <v>45</v>
      </c>
      <c r="J7" s="26" t="s">
        <v>46</v>
      </c>
      <c r="K7" s="36" t="s">
        <v>47</v>
      </c>
      <c r="L7" s="26" t="s">
        <v>6</v>
      </c>
      <c r="M7" s="26" t="s">
        <v>7</v>
      </c>
      <c r="N7" s="26" t="s">
        <v>8</v>
      </c>
      <c r="O7" s="26" t="s">
        <v>9</v>
      </c>
      <c r="P7" s="26" t="s">
        <v>10</v>
      </c>
      <c r="Q7" s="26" t="s">
        <v>11</v>
      </c>
      <c r="R7" s="26" t="s">
        <v>12</v>
      </c>
      <c r="S7" s="26" t="s">
        <v>13</v>
      </c>
      <c r="T7" s="26" t="s">
        <v>14</v>
      </c>
      <c r="U7" s="26" t="s">
        <v>15</v>
      </c>
      <c r="V7" s="26" t="s">
        <v>16</v>
      </c>
      <c r="W7" s="26" t="s">
        <v>17</v>
      </c>
      <c r="X7" s="77"/>
    </row>
    <row r="8" spans="1:24" s="6" customFormat="1" ht="13.2">
      <c r="B8" s="33"/>
      <c r="C8" s="49"/>
      <c r="D8" s="49"/>
      <c r="E8" s="50"/>
      <c r="F8" s="8" t="s">
        <v>49</v>
      </c>
      <c r="G8" s="8" t="s">
        <v>28</v>
      </c>
      <c r="H8" s="8" t="s">
        <v>28</v>
      </c>
      <c r="I8" s="8" t="s">
        <v>29</v>
      </c>
      <c r="J8" s="8" t="s">
        <v>29</v>
      </c>
      <c r="K8" s="8" t="s">
        <v>29</v>
      </c>
      <c r="L8" s="8" t="s">
        <v>18</v>
      </c>
      <c r="M8" s="8" t="s">
        <v>18</v>
      </c>
      <c r="N8" s="8" t="s">
        <v>18</v>
      </c>
      <c r="O8" s="8" t="s">
        <v>18</v>
      </c>
      <c r="P8" s="8" t="s">
        <v>18</v>
      </c>
      <c r="Q8" s="8" t="s">
        <v>18</v>
      </c>
      <c r="R8" s="8" t="s">
        <v>18</v>
      </c>
      <c r="S8" s="8" t="s">
        <v>18</v>
      </c>
      <c r="T8" s="8" t="s">
        <v>18</v>
      </c>
      <c r="U8" s="8" t="s">
        <v>18</v>
      </c>
      <c r="V8" s="8" t="s">
        <v>18</v>
      </c>
      <c r="W8" s="8" t="s">
        <v>18</v>
      </c>
      <c r="X8" s="8" t="s">
        <v>18</v>
      </c>
    </row>
    <row r="9" spans="1:24" s="6" customFormat="1" ht="13.2" customHeight="1">
      <c r="B9" s="99" t="s">
        <v>56</v>
      </c>
      <c r="C9" s="56" t="s">
        <v>61</v>
      </c>
      <c r="D9" s="46"/>
      <c r="E9" s="47"/>
      <c r="F9" s="58" t="s">
        <v>44</v>
      </c>
      <c r="G9" s="59">
        <v>4</v>
      </c>
      <c r="H9" s="59">
        <v>12</v>
      </c>
      <c r="I9" s="59">
        <v>24</v>
      </c>
      <c r="J9" s="28"/>
      <c r="K9" s="48"/>
      <c r="L9" s="28">
        <f>ROUNDDOWN($D10*$I9/$H9,0)</f>
        <v>18000</v>
      </c>
      <c r="M9" s="28">
        <f t="shared" ref="M9:W9" si="0">ROUNDDOWN($D10*$I9/$H9,0)</f>
        <v>18000</v>
      </c>
      <c r="N9" s="28">
        <f t="shared" si="0"/>
        <v>18000</v>
      </c>
      <c r="O9" s="28">
        <f t="shared" si="0"/>
        <v>18000</v>
      </c>
      <c r="P9" s="28">
        <f t="shared" si="0"/>
        <v>18000</v>
      </c>
      <c r="Q9" s="28">
        <f t="shared" si="0"/>
        <v>18000</v>
      </c>
      <c r="R9" s="28">
        <f t="shared" si="0"/>
        <v>18000</v>
      </c>
      <c r="S9" s="28">
        <f t="shared" si="0"/>
        <v>18000</v>
      </c>
      <c r="T9" s="28">
        <f t="shared" si="0"/>
        <v>18000</v>
      </c>
      <c r="U9" s="28">
        <f t="shared" si="0"/>
        <v>18000</v>
      </c>
      <c r="V9" s="28">
        <f t="shared" si="0"/>
        <v>18000</v>
      </c>
      <c r="W9" s="28">
        <f t="shared" si="0"/>
        <v>18000</v>
      </c>
      <c r="X9" s="34"/>
    </row>
    <row r="10" spans="1:24" s="6" customFormat="1" ht="18" customHeight="1" thickBot="1">
      <c r="B10" s="99"/>
      <c r="C10" s="41" t="s">
        <v>30</v>
      </c>
      <c r="D10" s="57">
        <v>9000</v>
      </c>
      <c r="E10" s="39" t="s">
        <v>18</v>
      </c>
      <c r="F10" s="60" t="s">
        <v>44</v>
      </c>
      <c r="G10" s="61">
        <v>1</v>
      </c>
      <c r="H10" s="61">
        <v>6</v>
      </c>
      <c r="I10" s="61">
        <v>6</v>
      </c>
      <c r="J10" s="43">
        <f>IF(SUM(I18:I18)&gt;=24,0,IF(AND(G10&gt;=4, G10&lt;=12), (G10+H10-16)/H10*I10, (G10+H10-4)/H10*I10))</f>
        <v>3</v>
      </c>
      <c r="K10" s="43">
        <f>IF(I9+J10&lt;24,I9+J10,24)</f>
        <v>24</v>
      </c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</row>
    <row r="11" spans="1:24" s="6" customFormat="1" ht="18.600000000000001" customHeight="1" thickTop="1">
      <c r="B11" s="99"/>
      <c r="C11" s="26" t="s">
        <v>31</v>
      </c>
      <c r="D11" s="42">
        <v>4812</v>
      </c>
      <c r="E11" s="39" t="s">
        <v>18</v>
      </c>
      <c r="F11" s="89" t="s">
        <v>32</v>
      </c>
      <c r="G11" s="89"/>
      <c r="H11" s="89"/>
      <c r="I11" s="89"/>
      <c r="J11" s="89"/>
      <c r="K11" s="89"/>
      <c r="L11" s="28">
        <f>SUM(L9:L9)</f>
        <v>18000</v>
      </c>
      <c r="M11" s="28">
        <f t="shared" ref="L11:W11" si="1">SUM(M9:M9)</f>
        <v>18000</v>
      </c>
      <c r="N11" s="28">
        <f t="shared" si="1"/>
        <v>18000</v>
      </c>
      <c r="O11" s="28">
        <f t="shared" si="1"/>
        <v>18000</v>
      </c>
      <c r="P11" s="28">
        <f t="shared" si="1"/>
        <v>18000</v>
      </c>
      <c r="Q11" s="28">
        <f t="shared" si="1"/>
        <v>18000</v>
      </c>
      <c r="R11" s="28">
        <f t="shared" si="1"/>
        <v>18000</v>
      </c>
      <c r="S11" s="28">
        <f t="shared" si="1"/>
        <v>18000</v>
      </c>
      <c r="T11" s="28">
        <f t="shared" si="1"/>
        <v>18000</v>
      </c>
      <c r="U11" s="28">
        <f t="shared" si="1"/>
        <v>18000</v>
      </c>
      <c r="V11" s="28">
        <f t="shared" si="1"/>
        <v>18000</v>
      </c>
      <c r="W11" s="28">
        <f t="shared" si="1"/>
        <v>18000</v>
      </c>
      <c r="X11" s="34"/>
    </row>
    <row r="12" spans="1:24" s="6" customFormat="1" ht="13.8" customHeight="1">
      <c r="B12" s="99"/>
      <c r="C12" s="77" t="s">
        <v>23</v>
      </c>
      <c r="D12" s="77"/>
      <c r="E12" s="77"/>
      <c r="F12" s="82" t="s">
        <v>33</v>
      </c>
      <c r="G12" s="82"/>
      <c r="H12" s="82"/>
      <c r="I12" s="82"/>
      <c r="J12" s="82"/>
      <c r="K12" s="82"/>
      <c r="L12" s="27">
        <f t="shared" ref="L12:Q12" si="2">ROUNDDOWN($D11*$I9/$H9,0)</f>
        <v>9624</v>
      </c>
      <c r="M12" s="27">
        <f t="shared" si="2"/>
        <v>9624</v>
      </c>
      <c r="N12" s="27">
        <f t="shared" si="2"/>
        <v>9624</v>
      </c>
      <c r="O12" s="27">
        <f t="shared" si="2"/>
        <v>9624</v>
      </c>
      <c r="P12" s="27">
        <f t="shared" si="2"/>
        <v>9624</v>
      </c>
      <c r="Q12" s="27">
        <f t="shared" si="2"/>
        <v>9624</v>
      </c>
      <c r="R12" s="27">
        <f t="shared" ref="R12:W12" si="3">ROUNDDOWN($D11*$I9/$H9,0)</f>
        <v>9624</v>
      </c>
      <c r="S12" s="27">
        <f t="shared" si="3"/>
        <v>9624</v>
      </c>
      <c r="T12" s="27">
        <f t="shared" si="3"/>
        <v>9624</v>
      </c>
      <c r="U12" s="27">
        <f t="shared" si="3"/>
        <v>9624</v>
      </c>
      <c r="V12" s="27">
        <f t="shared" si="3"/>
        <v>9624</v>
      </c>
      <c r="W12" s="27">
        <f t="shared" si="3"/>
        <v>9624</v>
      </c>
      <c r="X12" s="35"/>
    </row>
    <row r="13" spans="1:24" s="6" customFormat="1" ht="13.8" customHeight="1">
      <c r="B13" s="99"/>
      <c r="C13" s="101" t="s">
        <v>59</v>
      </c>
      <c r="D13" s="102"/>
      <c r="E13" s="103"/>
      <c r="F13" s="82" t="s">
        <v>20</v>
      </c>
      <c r="G13" s="82"/>
      <c r="H13" s="82"/>
      <c r="I13" s="82"/>
      <c r="J13" s="82"/>
      <c r="K13" s="82"/>
      <c r="L13" s="17">
        <v>11228</v>
      </c>
      <c r="M13" s="17">
        <v>11228</v>
      </c>
      <c r="N13" s="17">
        <v>11228</v>
      </c>
      <c r="O13" s="17">
        <v>11228</v>
      </c>
      <c r="P13" s="17">
        <v>11228</v>
      </c>
      <c r="Q13" s="17">
        <v>11228</v>
      </c>
      <c r="R13" s="17">
        <v>9624</v>
      </c>
      <c r="S13" s="17">
        <v>9624</v>
      </c>
      <c r="T13" s="17">
        <v>9624</v>
      </c>
      <c r="U13" s="17">
        <v>9624</v>
      </c>
      <c r="V13" s="17">
        <v>9624</v>
      </c>
      <c r="W13" s="17">
        <v>9624</v>
      </c>
      <c r="X13" s="27">
        <f>SUM(L13:W13)</f>
        <v>125112</v>
      </c>
    </row>
    <row r="14" spans="1:24" ht="13.8" customHeight="1">
      <c r="B14" s="99"/>
      <c r="C14" s="104"/>
      <c r="D14" s="105"/>
      <c r="E14" s="106"/>
      <c r="F14" s="77" t="s">
        <v>22</v>
      </c>
      <c r="G14" s="77"/>
      <c r="H14" s="77"/>
      <c r="I14" s="77"/>
      <c r="J14" s="77"/>
      <c r="K14" s="77"/>
      <c r="L14" s="29">
        <v>0</v>
      </c>
      <c r="M14" s="29">
        <v>0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7">
        <f>SUM(L14:W14)</f>
        <v>0</v>
      </c>
    </row>
    <row r="15" spans="1:24" ht="13.8" customHeight="1">
      <c r="B15" s="99"/>
      <c r="C15" s="104"/>
      <c r="D15" s="105"/>
      <c r="E15" s="106"/>
      <c r="F15" s="83" t="s">
        <v>53</v>
      </c>
      <c r="G15" s="83"/>
      <c r="H15" s="83"/>
      <c r="I15" s="83"/>
      <c r="J15" s="83"/>
      <c r="K15" s="83"/>
      <c r="L15" s="20">
        <f>SUM(L13:L14)</f>
        <v>11228</v>
      </c>
      <c r="M15" s="20">
        <f t="shared" ref="M15:W15" si="4">SUM(M13:M14)</f>
        <v>11228</v>
      </c>
      <c r="N15" s="20">
        <f t="shared" si="4"/>
        <v>11228</v>
      </c>
      <c r="O15" s="20">
        <f t="shared" si="4"/>
        <v>11228</v>
      </c>
      <c r="P15" s="20">
        <f t="shared" si="4"/>
        <v>11228</v>
      </c>
      <c r="Q15" s="20">
        <f t="shared" si="4"/>
        <v>11228</v>
      </c>
      <c r="R15" s="20">
        <f t="shared" si="4"/>
        <v>9624</v>
      </c>
      <c r="S15" s="20">
        <f t="shared" si="4"/>
        <v>9624</v>
      </c>
      <c r="T15" s="20">
        <f t="shared" si="4"/>
        <v>9624</v>
      </c>
      <c r="U15" s="20">
        <f t="shared" si="4"/>
        <v>9624</v>
      </c>
      <c r="V15" s="20">
        <f t="shared" si="4"/>
        <v>9624</v>
      </c>
      <c r="W15" s="20">
        <f t="shared" si="4"/>
        <v>9624</v>
      </c>
      <c r="X15" s="20">
        <f>SUM(L15:W15)</f>
        <v>125112</v>
      </c>
    </row>
    <row r="16" spans="1:24" ht="13.8" customHeight="1" thickBot="1">
      <c r="B16" s="99"/>
      <c r="C16" s="104"/>
      <c r="D16" s="105"/>
      <c r="E16" s="106"/>
      <c r="F16" s="84" t="s">
        <v>34</v>
      </c>
      <c r="G16" s="84"/>
      <c r="H16" s="84"/>
      <c r="I16" s="84"/>
      <c r="J16" s="84"/>
      <c r="K16" s="84"/>
      <c r="L16" s="44">
        <f>ROUNDDOWN(IF(L15=0,IF($K$10&lt;=24,$I9*$D11/$H9,0),0),0)</f>
        <v>0</v>
      </c>
      <c r="M16" s="44">
        <f t="shared" ref="L16:W16" si="5">IF(M15=0,$K10*$D11/12,0)</f>
        <v>0</v>
      </c>
      <c r="N16" s="44">
        <f t="shared" si="5"/>
        <v>0</v>
      </c>
      <c r="O16" s="44">
        <f t="shared" si="5"/>
        <v>0</v>
      </c>
      <c r="P16" s="44">
        <f t="shared" si="5"/>
        <v>0</v>
      </c>
      <c r="Q16" s="44">
        <f t="shared" si="5"/>
        <v>0</v>
      </c>
      <c r="R16" s="44">
        <f t="shared" si="5"/>
        <v>0</v>
      </c>
      <c r="S16" s="44">
        <f t="shared" si="5"/>
        <v>0</v>
      </c>
      <c r="T16" s="44">
        <f t="shared" si="5"/>
        <v>0</v>
      </c>
      <c r="U16" s="44">
        <f t="shared" si="5"/>
        <v>0</v>
      </c>
      <c r="V16" s="44">
        <f t="shared" si="5"/>
        <v>0</v>
      </c>
      <c r="W16" s="44">
        <f t="shared" si="5"/>
        <v>0</v>
      </c>
      <c r="X16" s="44">
        <f>SUM(L16:W16)</f>
        <v>0</v>
      </c>
    </row>
    <row r="17" spans="2:26" ht="13.8" customHeight="1" thickTop="1">
      <c r="B17" s="100"/>
      <c r="C17" s="107"/>
      <c r="D17" s="108"/>
      <c r="E17" s="109"/>
      <c r="F17" s="85" t="s">
        <v>54</v>
      </c>
      <c r="G17" s="85"/>
      <c r="H17" s="85"/>
      <c r="I17" s="85"/>
      <c r="J17" s="85"/>
      <c r="K17" s="85"/>
      <c r="L17" s="19">
        <f>SUM(L15:L16)</f>
        <v>11228</v>
      </c>
      <c r="M17" s="19">
        <f t="shared" ref="M17:W17" si="6">SUM(M15:M16)</f>
        <v>11228</v>
      </c>
      <c r="N17" s="19">
        <f t="shared" si="6"/>
        <v>11228</v>
      </c>
      <c r="O17" s="19">
        <f t="shared" si="6"/>
        <v>11228</v>
      </c>
      <c r="P17" s="19">
        <f t="shared" si="6"/>
        <v>11228</v>
      </c>
      <c r="Q17" s="19">
        <f t="shared" si="6"/>
        <v>11228</v>
      </c>
      <c r="R17" s="19">
        <f t="shared" si="6"/>
        <v>9624</v>
      </c>
      <c r="S17" s="19">
        <f t="shared" si="6"/>
        <v>9624</v>
      </c>
      <c r="T17" s="19">
        <f t="shared" si="6"/>
        <v>9624</v>
      </c>
      <c r="U17" s="19">
        <f t="shared" si="6"/>
        <v>9624</v>
      </c>
      <c r="V17" s="19">
        <f t="shared" si="6"/>
        <v>9624</v>
      </c>
      <c r="W17" s="19">
        <f t="shared" si="6"/>
        <v>9624</v>
      </c>
      <c r="X17" s="19">
        <f>SUM(L17:W17)</f>
        <v>125112</v>
      </c>
    </row>
    <row r="18" spans="2:26" ht="13.8" customHeight="1">
      <c r="B18" s="110" t="s">
        <v>56</v>
      </c>
      <c r="C18" s="56" t="s">
        <v>61</v>
      </c>
      <c r="D18" s="37"/>
      <c r="E18" s="38"/>
      <c r="F18" s="70" t="s">
        <v>44</v>
      </c>
      <c r="G18" s="71"/>
      <c r="H18" s="71"/>
      <c r="I18" s="71"/>
      <c r="J18" s="27"/>
      <c r="K18" s="40"/>
      <c r="L18" s="27" t="e">
        <f t="shared" ref="L18:Q18" si="7">ROUNDDOWN($D19*$I18/$H18,0)</f>
        <v>#DIV/0!</v>
      </c>
      <c r="M18" s="27" t="e">
        <f t="shared" si="7"/>
        <v>#DIV/0!</v>
      </c>
      <c r="N18" s="27" t="e">
        <f t="shared" si="7"/>
        <v>#DIV/0!</v>
      </c>
      <c r="O18" s="27" t="e">
        <f t="shared" si="7"/>
        <v>#DIV/0!</v>
      </c>
      <c r="P18" s="27" t="e">
        <f t="shared" si="7"/>
        <v>#DIV/0!</v>
      </c>
      <c r="Q18" s="27" t="e">
        <f t="shared" si="7"/>
        <v>#DIV/0!</v>
      </c>
      <c r="R18" s="27" t="e">
        <f t="shared" ref="R18:W18" si="8">ROUNDDOWN($D19*$I18/$H18,0)</f>
        <v>#DIV/0!</v>
      </c>
      <c r="S18" s="27" t="e">
        <f t="shared" si="8"/>
        <v>#DIV/0!</v>
      </c>
      <c r="T18" s="27" t="e">
        <f t="shared" si="8"/>
        <v>#DIV/0!</v>
      </c>
      <c r="U18" s="27" t="e">
        <f t="shared" si="8"/>
        <v>#DIV/0!</v>
      </c>
      <c r="V18" s="27" t="e">
        <f t="shared" si="8"/>
        <v>#DIV/0!</v>
      </c>
      <c r="W18" s="27" t="e">
        <f t="shared" si="8"/>
        <v>#DIV/0!</v>
      </c>
      <c r="X18" s="35"/>
    </row>
    <row r="19" spans="2:26" s="6" customFormat="1" ht="13.2" customHeight="1" thickBot="1">
      <c r="B19" s="99"/>
      <c r="C19" s="41" t="s">
        <v>30</v>
      </c>
      <c r="D19" s="57">
        <v>9000</v>
      </c>
      <c r="E19" s="39" t="s">
        <v>18</v>
      </c>
      <c r="F19" s="60" t="s">
        <v>44</v>
      </c>
      <c r="G19" s="61"/>
      <c r="H19" s="61"/>
      <c r="I19" s="61"/>
      <c r="J19" s="43" t="e">
        <f>IF(SUM(I18:I18)&gt;=24,0,IF(AND(G19&gt;=4, G19&lt;=12), (G19+H19-16)/H19*I19, (G19+H19-4)/H19*I19))</f>
        <v>#DIV/0!</v>
      </c>
      <c r="K19" s="43" t="e">
        <f>IF(I18+J19&lt;24,I18+J19,24)</f>
        <v>#DIV/0!</v>
      </c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</row>
    <row r="20" spans="2:26" s="6" customFormat="1" ht="18" customHeight="1" thickTop="1">
      <c r="B20" s="99"/>
      <c r="C20" s="26" t="s">
        <v>31</v>
      </c>
      <c r="D20" s="42">
        <v>4812</v>
      </c>
      <c r="E20" s="39" t="s">
        <v>18</v>
      </c>
      <c r="F20" s="89" t="s">
        <v>32</v>
      </c>
      <c r="G20" s="89"/>
      <c r="H20" s="89"/>
      <c r="I20" s="89"/>
      <c r="J20" s="89"/>
      <c r="K20" s="89"/>
      <c r="L20" s="28" t="e">
        <f t="shared" ref="L20:W20" si="9">SUM(L18:L18)</f>
        <v>#DIV/0!</v>
      </c>
      <c r="M20" s="28" t="e">
        <f t="shared" si="9"/>
        <v>#DIV/0!</v>
      </c>
      <c r="N20" s="28" t="e">
        <f t="shared" si="9"/>
        <v>#DIV/0!</v>
      </c>
      <c r="O20" s="28" t="e">
        <f t="shared" si="9"/>
        <v>#DIV/0!</v>
      </c>
      <c r="P20" s="28" t="e">
        <f t="shared" si="9"/>
        <v>#DIV/0!</v>
      </c>
      <c r="Q20" s="28" t="e">
        <f t="shared" si="9"/>
        <v>#DIV/0!</v>
      </c>
      <c r="R20" s="28" t="e">
        <f t="shared" si="9"/>
        <v>#DIV/0!</v>
      </c>
      <c r="S20" s="28" t="e">
        <f t="shared" si="9"/>
        <v>#DIV/0!</v>
      </c>
      <c r="T20" s="28" t="e">
        <f t="shared" si="9"/>
        <v>#DIV/0!</v>
      </c>
      <c r="U20" s="28" t="e">
        <f t="shared" si="9"/>
        <v>#DIV/0!</v>
      </c>
      <c r="V20" s="28" t="e">
        <f t="shared" si="9"/>
        <v>#DIV/0!</v>
      </c>
      <c r="W20" s="28" t="e">
        <f t="shared" si="9"/>
        <v>#DIV/0!</v>
      </c>
      <c r="X20" s="34"/>
    </row>
    <row r="21" spans="2:26" s="6" customFormat="1" ht="18.600000000000001" customHeight="1">
      <c r="B21" s="99"/>
      <c r="C21" s="77" t="s">
        <v>23</v>
      </c>
      <c r="D21" s="77"/>
      <c r="E21" s="77"/>
      <c r="F21" s="82" t="s">
        <v>33</v>
      </c>
      <c r="G21" s="82"/>
      <c r="H21" s="82"/>
      <c r="I21" s="82"/>
      <c r="J21" s="82"/>
      <c r="K21" s="82"/>
      <c r="L21" s="27" t="e">
        <f t="shared" ref="L21:Q21" si="10">ROUNDDOWN($D20*$I18/$H18,0)</f>
        <v>#DIV/0!</v>
      </c>
      <c r="M21" s="27" t="e">
        <f t="shared" si="10"/>
        <v>#DIV/0!</v>
      </c>
      <c r="N21" s="27" t="e">
        <f t="shared" si="10"/>
        <v>#DIV/0!</v>
      </c>
      <c r="O21" s="27" t="e">
        <f t="shared" si="10"/>
        <v>#DIV/0!</v>
      </c>
      <c r="P21" s="27" t="e">
        <f t="shared" si="10"/>
        <v>#DIV/0!</v>
      </c>
      <c r="Q21" s="27" t="e">
        <f t="shared" si="10"/>
        <v>#DIV/0!</v>
      </c>
      <c r="R21" s="27" t="e">
        <f t="shared" ref="R21:W21" si="11">ROUNDDOWN($D20*$I18/$H18,0)</f>
        <v>#DIV/0!</v>
      </c>
      <c r="S21" s="27" t="e">
        <f t="shared" si="11"/>
        <v>#DIV/0!</v>
      </c>
      <c r="T21" s="27" t="e">
        <f t="shared" si="11"/>
        <v>#DIV/0!</v>
      </c>
      <c r="U21" s="27" t="e">
        <f t="shared" si="11"/>
        <v>#DIV/0!</v>
      </c>
      <c r="V21" s="27" t="e">
        <f t="shared" si="11"/>
        <v>#DIV/0!</v>
      </c>
      <c r="W21" s="27" t="e">
        <f t="shared" si="11"/>
        <v>#DIV/0!</v>
      </c>
      <c r="X21" s="35"/>
    </row>
    <row r="22" spans="2:26" s="6" customFormat="1" ht="13.8" customHeight="1">
      <c r="B22" s="99"/>
      <c r="C22" s="90"/>
      <c r="D22" s="91"/>
      <c r="E22" s="92"/>
      <c r="F22" s="82" t="s">
        <v>20</v>
      </c>
      <c r="G22" s="82"/>
      <c r="H22" s="82"/>
      <c r="I22" s="82"/>
      <c r="J22" s="82"/>
      <c r="K22" s="82"/>
      <c r="L22" s="17">
        <v>11228</v>
      </c>
      <c r="M22" s="17">
        <v>11228</v>
      </c>
      <c r="N22" s="17">
        <v>11228</v>
      </c>
      <c r="O22" s="17">
        <v>0</v>
      </c>
      <c r="P22" s="17">
        <v>0</v>
      </c>
      <c r="Q22" s="17">
        <v>0</v>
      </c>
      <c r="R22" s="17">
        <v>0</v>
      </c>
      <c r="S22" s="17">
        <v>0</v>
      </c>
      <c r="T22" s="17">
        <v>0</v>
      </c>
      <c r="U22" s="17">
        <v>0</v>
      </c>
      <c r="V22" s="17">
        <v>0</v>
      </c>
      <c r="W22" s="17">
        <v>0</v>
      </c>
      <c r="X22" s="27">
        <f>SUM(L22:W22)</f>
        <v>33684</v>
      </c>
    </row>
    <row r="23" spans="2:26" s="6" customFormat="1" ht="13.8" customHeight="1">
      <c r="B23" s="99"/>
      <c r="C23" s="93"/>
      <c r="D23" s="94"/>
      <c r="E23" s="95"/>
      <c r="F23" s="77" t="s">
        <v>22</v>
      </c>
      <c r="G23" s="77"/>
      <c r="H23" s="77"/>
      <c r="I23" s="77"/>
      <c r="J23" s="77"/>
      <c r="K23" s="77"/>
      <c r="L23" s="29">
        <v>0</v>
      </c>
      <c r="M23" s="29">
        <v>0</v>
      </c>
      <c r="N23" s="29">
        <v>0</v>
      </c>
      <c r="O23" s="29">
        <v>0</v>
      </c>
      <c r="P23" s="29">
        <v>0</v>
      </c>
      <c r="Q23" s="29">
        <v>0</v>
      </c>
      <c r="R23" s="29">
        <v>0</v>
      </c>
      <c r="S23" s="29">
        <v>0</v>
      </c>
      <c r="T23" s="29">
        <v>0</v>
      </c>
      <c r="U23" s="29">
        <v>0</v>
      </c>
      <c r="V23" s="29">
        <v>0</v>
      </c>
      <c r="W23" s="29">
        <v>0</v>
      </c>
      <c r="X23" s="27">
        <f>SUM(L23:W23)</f>
        <v>0</v>
      </c>
    </row>
    <row r="24" spans="2:26" ht="13.8" customHeight="1">
      <c r="B24" s="99"/>
      <c r="C24" s="93"/>
      <c r="D24" s="94"/>
      <c r="E24" s="95"/>
      <c r="F24" s="83" t="s">
        <v>53</v>
      </c>
      <c r="G24" s="83"/>
      <c r="H24" s="83"/>
      <c r="I24" s="83"/>
      <c r="J24" s="83"/>
      <c r="K24" s="83"/>
      <c r="L24" s="20">
        <f>SUM(L22:L23)</f>
        <v>11228</v>
      </c>
      <c r="M24" s="20">
        <f t="shared" ref="M24:W24" si="12">SUM(M22:M23)</f>
        <v>11228</v>
      </c>
      <c r="N24" s="20">
        <f t="shared" si="12"/>
        <v>11228</v>
      </c>
      <c r="O24" s="20">
        <f t="shared" si="12"/>
        <v>0</v>
      </c>
      <c r="P24" s="20">
        <f t="shared" si="12"/>
        <v>0</v>
      </c>
      <c r="Q24" s="20">
        <f t="shared" si="12"/>
        <v>0</v>
      </c>
      <c r="R24" s="20">
        <f t="shared" si="12"/>
        <v>0</v>
      </c>
      <c r="S24" s="20">
        <f t="shared" si="12"/>
        <v>0</v>
      </c>
      <c r="T24" s="20">
        <f t="shared" si="12"/>
        <v>0</v>
      </c>
      <c r="U24" s="20">
        <f t="shared" si="12"/>
        <v>0</v>
      </c>
      <c r="V24" s="20">
        <f t="shared" si="12"/>
        <v>0</v>
      </c>
      <c r="W24" s="20">
        <f t="shared" si="12"/>
        <v>0</v>
      </c>
      <c r="X24" s="20">
        <f>SUM(L24:W24)</f>
        <v>33684</v>
      </c>
    </row>
    <row r="25" spans="2:26" ht="13.8" customHeight="1" thickBot="1">
      <c r="B25" s="99"/>
      <c r="C25" s="93"/>
      <c r="D25" s="94"/>
      <c r="E25" s="95"/>
      <c r="F25" s="84" t="s">
        <v>34</v>
      </c>
      <c r="G25" s="84"/>
      <c r="H25" s="84"/>
      <c r="I25" s="84"/>
      <c r="J25" s="84"/>
      <c r="K25" s="84"/>
      <c r="L25" s="44">
        <f>ROUNDDOWN(IF(L24=0,IF($K$19&lt;=24,$I18*$D20/$H18,0),0),0)</f>
        <v>0</v>
      </c>
      <c r="M25" s="44">
        <f t="shared" ref="M25:W25" si="13">ROUNDDOWN(IF(M24=0,IF($K$19&lt;=24,$I18*$D20/$H18,0),0),0)</f>
        <v>0</v>
      </c>
      <c r="N25" s="44">
        <f t="shared" si="13"/>
        <v>0</v>
      </c>
      <c r="O25" s="44" t="e">
        <f t="shared" si="13"/>
        <v>#DIV/0!</v>
      </c>
      <c r="P25" s="44" t="e">
        <f t="shared" si="13"/>
        <v>#DIV/0!</v>
      </c>
      <c r="Q25" s="44" t="e">
        <f t="shared" si="13"/>
        <v>#DIV/0!</v>
      </c>
      <c r="R25" s="44" t="e">
        <f t="shared" si="13"/>
        <v>#DIV/0!</v>
      </c>
      <c r="S25" s="44" t="e">
        <f t="shared" si="13"/>
        <v>#DIV/0!</v>
      </c>
      <c r="T25" s="44" t="e">
        <f t="shared" si="13"/>
        <v>#DIV/0!</v>
      </c>
      <c r="U25" s="44" t="e">
        <f t="shared" si="13"/>
        <v>#DIV/0!</v>
      </c>
      <c r="V25" s="44" t="e">
        <f t="shared" si="13"/>
        <v>#DIV/0!</v>
      </c>
      <c r="W25" s="44" t="e">
        <f t="shared" si="13"/>
        <v>#DIV/0!</v>
      </c>
      <c r="X25" s="44" t="e">
        <f>SUM(L25:W25)</f>
        <v>#DIV/0!</v>
      </c>
    </row>
    <row r="26" spans="2:26" ht="13.8" customHeight="1" thickTop="1">
      <c r="B26" s="100"/>
      <c r="C26" s="96"/>
      <c r="D26" s="97"/>
      <c r="E26" s="98"/>
      <c r="F26" s="85" t="s">
        <v>54</v>
      </c>
      <c r="G26" s="85"/>
      <c r="H26" s="85"/>
      <c r="I26" s="85"/>
      <c r="J26" s="85"/>
      <c r="K26" s="85"/>
      <c r="L26" s="19">
        <f>SUM(L24:L25)</f>
        <v>11228</v>
      </c>
      <c r="M26" s="19">
        <f t="shared" ref="M26:W26" si="14">SUM(M24:M25)</f>
        <v>11228</v>
      </c>
      <c r="N26" s="19">
        <f t="shared" si="14"/>
        <v>11228</v>
      </c>
      <c r="O26" s="19" t="e">
        <f t="shared" si="14"/>
        <v>#DIV/0!</v>
      </c>
      <c r="P26" s="19" t="e">
        <f t="shared" si="14"/>
        <v>#DIV/0!</v>
      </c>
      <c r="Q26" s="19" t="e">
        <f t="shared" si="14"/>
        <v>#DIV/0!</v>
      </c>
      <c r="R26" s="19" t="e">
        <f t="shared" si="14"/>
        <v>#DIV/0!</v>
      </c>
      <c r="S26" s="19" t="e">
        <f t="shared" si="14"/>
        <v>#DIV/0!</v>
      </c>
      <c r="T26" s="19" t="e">
        <f t="shared" si="14"/>
        <v>#DIV/0!</v>
      </c>
      <c r="U26" s="19" t="e">
        <f t="shared" si="14"/>
        <v>#DIV/0!</v>
      </c>
      <c r="V26" s="19" t="e">
        <f t="shared" si="14"/>
        <v>#DIV/0!</v>
      </c>
      <c r="W26" s="19" t="e">
        <f t="shared" si="14"/>
        <v>#DIV/0!</v>
      </c>
      <c r="X26" s="19" t="e">
        <f>SUM(L26:W26)</f>
        <v>#DIV/0!</v>
      </c>
    </row>
    <row r="27" spans="2:26" ht="13.8" customHeight="1" thickBot="1">
      <c r="B27" s="54"/>
      <c r="C27" s="55"/>
      <c r="D27" s="55"/>
      <c r="E27" s="55"/>
    </row>
    <row r="28" spans="2:26" ht="13.8" customHeight="1" thickBot="1">
      <c r="L28" s="25" t="s">
        <v>6</v>
      </c>
      <c r="M28" s="25" t="s">
        <v>7</v>
      </c>
      <c r="N28" s="25" t="s">
        <v>8</v>
      </c>
      <c r="O28" s="25" t="s">
        <v>9</v>
      </c>
      <c r="P28" s="25" t="s">
        <v>10</v>
      </c>
      <c r="Q28" s="25" t="s">
        <v>11</v>
      </c>
      <c r="R28" s="25" t="s">
        <v>12</v>
      </c>
      <c r="S28" s="25" t="s">
        <v>13</v>
      </c>
      <c r="T28" s="25" t="s">
        <v>14</v>
      </c>
      <c r="U28" s="25" t="s">
        <v>15</v>
      </c>
      <c r="V28" s="25" t="s">
        <v>16</v>
      </c>
      <c r="W28" s="24" t="s">
        <v>17</v>
      </c>
      <c r="X28" s="75" t="s">
        <v>43</v>
      </c>
      <c r="Y28" s="14" t="s">
        <v>41</v>
      </c>
      <c r="Z28" s="25" t="s">
        <v>42</v>
      </c>
    </row>
    <row r="29" spans="2:26" ht="12.6" thickBot="1">
      <c r="J29" s="4" t="s">
        <v>39</v>
      </c>
      <c r="K29" s="4" t="s">
        <v>35</v>
      </c>
      <c r="L29" s="20">
        <f t="shared" ref="L29:W29" si="15">SUMIFS(L9:L26,$F$9:$F$26,$K$29)</f>
        <v>22456</v>
      </c>
      <c r="M29" s="20">
        <f t="shared" si="15"/>
        <v>22456</v>
      </c>
      <c r="N29" s="20">
        <f t="shared" si="15"/>
        <v>22456</v>
      </c>
      <c r="O29" s="20">
        <f t="shared" si="15"/>
        <v>11228</v>
      </c>
      <c r="P29" s="20">
        <f t="shared" si="15"/>
        <v>11228</v>
      </c>
      <c r="Q29" s="20">
        <f t="shared" si="15"/>
        <v>11228</v>
      </c>
      <c r="R29" s="20">
        <f t="shared" si="15"/>
        <v>9624</v>
      </c>
      <c r="S29" s="20">
        <f t="shared" si="15"/>
        <v>9624</v>
      </c>
      <c r="T29" s="20">
        <f t="shared" si="15"/>
        <v>9624</v>
      </c>
      <c r="U29" s="20">
        <f t="shared" si="15"/>
        <v>9624</v>
      </c>
      <c r="V29" s="20">
        <f t="shared" si="15"/>
        <v>9624</v>
      </c>
      <c r="W29" s="20">
        <f t="shared" si="15"/>
        <v>9624</v>
      </c>
      <c r="X29" s="32">
        <f>SUM(L29:W29)</f>
        <v>158796</v>
      </c>
      <c r="Y29" s="31" t="str">
        <f>IF(X29=Z29,"〇","×")</f>
        <v>〇</v>
      </c>
      <c r="Z29" s="20">
        <f>SUMIFS(X9:X26,$F$9:$F$26,$K$29)</f>
        <v>158796</v>
      </c>
    </row>
    <row r="30" spans="2:26" ht="11.4" customHeight="1" thickBot="1">
      <c r="B30" s="4"/>
      <c r="J30" s="4"/>
      <c r="K30" s="4" t="s">
        <v>40</v>
      </c>
      <c r="L30" s="20">
        <f t="shared" ref="L30:W30" si="16">SUMIFS(L9:L26,$F$9:$F$26,$K$30)</f>
        <v>0</v>
      </c>
      <c r="M30" s="20">
        <f t="shared" si="16"/>
        <v>0</v>
      </c>
      <c r="N30" s="20">
        <f t="shared" si="16"/>
        <v>0</v>
      </c>
      <c r="O30" s="20" t="e">
        <f t="shared" si="16"/>
        <v>#DIV/0!</v>
      </c>
      <c r="P30" s="20" t="e">
        <f t="shared" si="16"/>
        <v>#DIV/0!</v>
      </c>
      <c r="Q30" s="20" t="e">
        <f t="shared" si="16"/>
        <v>#DIV/0!</v>
      </c>
      <c r="R30" s="20" t="e">
        <f t="shared" si="16"/>
        <v>#DIV/0!</v>
      </c>
      <c r="S30" s="20" t="e">
        <f t="shared" si="16"/>
        <v>#DIV/0!</v>
      </c>
      <c r="T30" s="20" t="e">
        <f t="shared" si="16"/>
        <v>#DIV/0!</v>
      </c>
      <c r="U30" s="20" t="e">
        <f t="shared" si="16"/>
        <v>#DIV/0!</v>
      </c>
      <c r="V30" s="20" t="e">
        <f t="shared" si="16"/>
        <v>#DIV/0!</v>
      </c>
      <c r="W30" s="20" t="e">
        <f t="shared" si="16"/>
        <v>#DIV/0!</v>
      </c>
      <c r="X30" s="76" t="e">
        <f t="shared" ref="X30" si="17">SUM(L30:W30)</f>
        <v>#DIV/0!</v>
      </c>
      <c r="Y30" s="31" t="e">
        <f>IF(X30=Z30,"〇","×")</f>
        <v>#DIV/0!</v>
      </c>
      <c r="Z30" s="20" t="e">
        <f>SUMIFS(X9:X26,$F$9:$F$26,$K$30)</f>
        <v>#DIV/0!</v>
      </c>
    </row>
    <row r="31" spans="2:26" ht="17.399999999999999" customHeight="1" thickBot="1">
      <c r="B31" s="4"/>
      <c r="J31" s="4"/>
      <c r="K31" s="4" t="s">
        <v>52</v>
      </c>
      <c r="L31" s="20">
        <f t="shared" ref="L31:W31" si="18">SUMIFS(L9:L26,$F$9:$F$26,$K$31)</f>
        <v>22456</v>
      </c>
      <c r="M31" s="20">
        <f t="shared" si="18"/>
        <v>22456</v>
      </c>
      <c r="N31" s="20">
        <f t="shared" si="18"/>
        <v>22456</v>
      </c>
      <c r="O31" s="20" t="e">
        <f t="shared" si="18"/>
        <v>#DIV/0!</v>
      </c>
      <c r="P31" s="20" t="e">
        <f t="shared" si="18"/>
        <v>#DIV/0!</v>
      </c>
      <c r="Q31" s="20" t="e">
        <f t="shared" si="18"/>
        <v>#DIV/0!</v>
      </c>
      <c r="R31" s="20" t="e">
        <f t="shared" si="18"/>
        <v>#DIV/0!</v>
      </c>
      <c r="S31" s="20" t="e">
        <f t="shared" si="18"/>
        <v>#DIV/0!</v>
      </c>
      <c r="T31" s="20" t="e">
        <f t="shared" si="18"/>
        <v>#DIV/0!</v>
      </c>
      <c r="U31" s="20" t="e">
        <f t="shared" si="18"/>
        <v>#DIV/0!</v>
      </c>
      <c r="V31" s="20" t="e">
        <f t="shared" si="18"/>
        <v>#DIV/0!</v>
      </c>
      <c r="W31" s="20" t="e">
        <f t="shared" si="18"/>
        <v>#DIV/0!</v>
      </c>
      <c r="X31" s="32" t="e">
        <f>SUM(L31:W31)</f>
        <v>#DIV/0!</v>
      </c>
      <c r="Y31" s="31" t="e">
        <f>IF(X31=Z31,"〇","×")</f>
        <v>#DIV/0!</v>
      </c>
      <c r="Z31" s="20" t="e">
        <f>SUMIFS(X9:X26,$F$9:$F$26,$K$31)</f>
        <v>#DIV/0!</v>
      </c>
    </row>
    <row r="32" spans="2:26" ht="17.399999999999999" customHeight="1">
      <c r="B32" s="4"/>
    </row>
    <row r="33" ht="17.399999999999999" customHeight="1"/>
  </sheetData>
  <autoFilter ref="A8:Z28"/>
  <mergeCells count="31">
    <mergeCell ref="B9:B17"/>
    <mergeCell ref="C22:E26"/>
    <mergeCell ref="B18:B26"/>
    <mergeCell ref="B6:B7"/>
    <mergeCell ref="C21:E21"/>
    <mergeCell ref="C12:E12"/>
    <mergeCell ref="C13:E17"/>
    <mergeCell ref="F25:K25"/>
    <mergeCell ref="F26:K26"/>
    <mergeCell ref="F11:K11"/>
    <mergeCell ref="F12:K12"/>
    <mergeCell ref="F13:K13"/>
    <mergeCell ref="F14:K14"/>
    <mergeCell ref="F15:K15"/>
    <mergeCell ref="F16:K16"/>
    <mergeCell ref="F17:K17"/>
    <mergeCell ref="F20:K20"/>
    <mergeCell ref="F21:K21"/>
    <mergeCell ref="F22:K22"/>
    <mergeCell ref="F23:K23"/>
    <mergeCell ref="F24:K24"/>
    <mergeCell ref="B3:X3"/>
    <mergeCell ref="C6:E7"/>
    <mergeCell ref="L6:W6"/>
    <mergeCell ref="X6:X7"/>
    <mergeCell ref="F7:G7"/>
    <mergeCell ref="F6:K6"/>
    <mergeCell ref="N5:O5"/>
    <mergeCell ref="P5:S5"/>
    <mergeCell ref="T5:U5"/>
    <mergeCell ref="V5:X5"/>
  </mergeCells>
  <phoneticPr fontId="3"/>
  <printOptions horizontalCentered="1"/>
  <pageMargins left="0.39370078740157483" right="0.39370078740157483" top="0.59055118110236227" bottom="0.86614173228346458" header="0.70866141732283472" footer="0.59055118110236227"/>
  <pageSetup paperSize="9" scale="81" orientation="landscape" r:id="rId1"/>
  <headerFooter alignWithMargins="0">
    <oddFooter>&amp;P / &amp;N ページ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8"/>
  <sheetViews>
    <sheetView view="pageBreakPreview" zoomScale="150" zoomScaleNormal="85" zoomScaleSheetLayoutView="150" workbookViewId="0">
      <selection activeCell="C12" sqref="C12:E13"/>
    </sheetView>
  </sheetViews>
  <sheetFormatPr defaultColWidth="8.09765625" defaultRowHeight="12"/>
  <cols>
    <col min="1" max="1" width="1.09765625" style="2" customWidth="1"/>
    <col min="2" max="2" width="10.296875" style="2" customWidth="1"/>
    <col min="3" max="3" width="11.8984375" style="2" bestFit="1" customWidth="1"/>
    <col min="4" max="4" width="6.09765625" style="2" bestFit="1" customWidth="1"/>
    <col min="5" max="5" width="2.69921875" style="2" bestFit="1" customWidth="1"/>
    <col min="6" max="6" width="7.59765625" style="2" bestFit="1" customWidth="1"/>
    <col min="7" max="18" width="6.296875" style="2" bestFit="1" customWidth="1"/>
    <col min="19" max="19" width="9.296875" style="2" bestFit="1" customWidth="1"/>
    <col min="20" max="16384" width="8.09765625" style="2"/>
  </cols>
  <sheetData>
    <row r="1" spans="1:25" ht="14.4">
      <c r="A1" s="1"/>
      <c r="B1" s="1"/>
    </row>
    <row r="2" spans="1:25" ht="13.2">
      <c r="C2" s="111"/>
      <c r="D2" s="111"/>
    </row>
    <row r="3" spans="1:25" ht="16.5" customHeight="1">
      <c r="B3" s="78" t="s">
        <v>57</v>
      </c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3"/>
      <c r="U3" s="3"/>
      <c r="V3" s="3"/>
      <c r="W3" s="3"/>
      <c r="X3" s="3"/>
      <c r="Y3" s="3"/>
    </row>
    <row r="4" spans="1:25" ht="9" customHeight="1">
      <c r="C4" s="3"/>
      <c r="D4" s="3"/>
      <c r="E4" s="3"/>
      <c r="F4" s="3"/>
      <c r="G4" s="3"/>
      <c r="H4" s="3"/>
      <c r="I4" s="3"/>
      <c r="L4" s="3"/>
      <c r="M4" s="3"/>
    </row>
    <row r="5" spans="1:25" ht="20.100000000000001" customHeight="1">
      <c r="I5" s="77" t="s">
        <v>0</v>
      </c>
      <c r="J5" s="77"/>
      <c r="K5" s="77" t="s">
        <v>1</v>
      </c>
      <c r="L5" s="77"/>
      <c r="M5" s="77"/>
      <c r="N5" s="77"/>
      <c r="O5" s="77" t="s">
        <v>2</v>
      </c>
      <c r="P5" s="77"/>
      <c r="Q5" s="77" t="s">
        <v>3</v>
      </c>
      <c r="R5" s="77"/>
      <c r="S5" s="77"/>
    </row>
    <row r="6" spans="1:25" ht="20.100000000000001" customHeight="1">
      <c r="B6" s="112" t="s">
        <v>55</v>
      </c>
      <c r="C6" s="90" t="s">
        <v>4</v>
      </c>
      <c r="D6" s="113"/>
      <c r="E6" s="114"/>
      <c r="F6" s="92" t="s">
        <v>50</v>
      </c>
      <c r="G6" s="77" t="s">
        <v>5</v>
      </c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 t="s">
        <v>37</v>
      </c>
    </row>
    <row r="7" spans="1:25" s="4" customFormat="1" ht="20.100000000000001" customHeight="1">
      <c r="B7" s="96"/>
      <c r="C7" s="96"/>
      <c r="D7" s="115"/>
      <c r="E7" s="116"/>
      <c r="F7" s="98"/>
      <c r="G7" s="5" t="s">
        <v>6</v>
      </c>
      <c r="H7" s="5" t="s">
        <v>7</v>
      </c>
      <c r="I7" s="5" t="s">
        <v>8</v>
      </c>
      <c r="J7" s="5" t="s">
        <v>9</v>
      </c>
      <c r="K7" s="5" t="s">
        <v>10</v>
      </c>
      <c r="L7" s="5" t="s">
        <v>11</v>
      </c>
      <c r="M7" s="5" t="s">
        <v>12</v>
      </c>
      <c r="N7" s="5" t="s">
        <v>13</v>
      </c>
      <c r="O7" s="5" t="s">
        <v>14</v>
      </c>
      <c r="P7" s="5" t="s">
        <v>15</v>
      </c>
      <c r="Q7" s="5" t="s">
        <v>16</v>
      </c>
      <c r="R7" s="5" t="s">
        <v>17</v>
      </c>
      <c r="S7" s="77"/>
    </row>
    <row r="8" spans="1:25" s="6" customFormat="1" ht="13.2">
      <c r="B8" s="33"/>
      <c r="C8" s="122"/>
      <c r="D8" s="122"/>
      <c r="E8" s="114"/>
      <c r="F8" s="7"/>
      <c r="G8" s="8" t="s">
        <v>18</v>
      </c>
      <c r="H8" s="8" t="s">
        <v>18</v>
      </c>
      <c r="I8" s="8" t="s">
        <v>18</v>
      </c>
      <c r="J8" s="8" t="s">
        <v>18</v>
      </c>
      <c r="K8" s="8" t="s">
        <v>18</v>
      </c>
      <c r="L8" s="8" t="s">
        <v>18</v>
      </c>
      <c r="M8" s="8" t="s">
        <v>18</v>
      </c>
      <c r="N8" s="8" t="s">
        <v>18</v>
      </c>
      <c r="O8" s="8" t="s">
        <v>18</v>
      </c>
      <c r="P8" s="8" t="s">
        <v>18</v>
      </c>
      <c r="Q8" s="8" t="s">
        <v>18</v>
      </c>
      <c r="R8" s="8" t="s">
        <v>18</v>
      </c>
      <c r="S8" s="8" t="s">
        <v>18</v>
      </c>
    </row>
    <row r="9" spans="1:25" ht="20.100000000000001" customHeight="1">
      <c r="B9" s="117" t="s">
        <v>56</v>
      </c>
      <c r="C9" s="119" t="s">
        <v>19</v>
      </c>
      <c r="D9" s="119"/>
      <c r="E9" s="120"/>
      <c r="F9" s="9" t="s">
        <v>20</v>
      </c>
      <c r="G9" s="10">
        <v>0</v>
      </c>
      <c r="H9" s="10">
        <v>0</v>
      </c>
      <c r="I9" s="10">
        <v>0</v>
      </c>
      <c r="J9" s="10">
        <v>9900</v>
      </c>
      <c r="K9" s="10">
        <v>9900</v>
      </c>
      <c r="L9" s="10">
        <v>9900</v>
      </c>
      <c r="M9" s="10">
        <v>9900</v>
      </c>
      <c r="N9" s="10">
        <v>9900</v>
      </c>
      <c r="O9" s="10">
        <v>9900</v>
      </c>
      <c r="P9" s="10">
        <v>9900</v>
      </c>
      <c r="Q9" s="10">
        <v>9900</v>
      </c>
      <c r="R9" s="10">
        <v>9900</v>
      </c>
      <c r="S9" s="10">
        <f t="shared" ref="S9:S12" si="0">SUM(G9:R9)</f>
        <v>89100</v>
      </c>
    </row>
    <row r="10" spans="1:25" ht="20.100000000000001" customHeight="1">
      <c r="B10" s="117"/>
      <c r="C10" s="11" t="s">
        <v>21</v>
      </c>
      <c r="D10" s="12">
        <v>33000</v>
      </c>
      <c r="E10" s="13" t="s">
        <v>18</v>
      </c>
      <c r="F10" s="9" t="s">
        <v>22</v>
      </c>
      <c r="G10" s="10">
        <v>0</v>
      </c>
      <c r="H10" s="10">
        <v>0</v>
      </c>
      <c r="I10" s="10">
        <v>0</v>
      </c>
      <c r="J10" s="10">
        <v>0</v>
      </c>
      <c r="K10" s="10">
        <v>0</v>
      </c>
      <c r="L10" s="10">
        <v>0</v>
      </c>
      <c r="M10" s="10">
        <v>0</v>
      </c>
      <c r="N10" s="10">
        <v>0</v>
      </c>
      <c r="O10" s="10">
        <v>0</v>
      </c>
      <c r="P10" s="10">
        <v>0</v>
      </c>
      <c r="Q10" s="10">
        <v>0</v>
      </c>
      <c r="R10" s="10">
        <v>0</v>
      </c>
      <c r="S10" s="10">
        <f t="shared" si="0"/>
        <v>0</v>
      </c>
    </row>
    <row r="11" spans="1:25" ht="20.100000000000001" customHeight="1">
      <c r="B11" s="117"/>
      <c r="C11" s="121" t="s">
        <v>23</v>
      </c>
      <c r="D11" s="77"/>
      <c r="E11" s="77"/>
      <c r="F11" s="18" t="s">
        <v>35</v>
      </c>
      <c r="G11" s="19">
        <f>SUM(G9:G10)</f>
        <v>0</v>
      </c>
      <c r="H11" s="19">
        <f t="shared" ref="H11:S11" si="1">SUM(H9:H10)</f>
        <v>0</v>
      </c>
      <c r="I11" s="19">
        <f t="shared" si="1"/>
        <v>0</v>
      </c>
      <c r="J11" s="19">
        <f t="shared" si="1"/>
        <v>9900</v>
      </c>
      <c r="K11" s="19">
        <f t="shared" si="1"/>
        <v>9900</v>
      </c>
      <c r="L11" s="19">
        <f t="shared" si="1"/>
        <v>9900</v>
      </c>
      <c r="M11" s="19">
        <f t="shared" si="1"/>
        <v>9900</v>
      </c>
      <c r="N11" s="19">
        <f t="shared" si="1"/>
        <v>9900</v>
      </c>
      <c r="O11" s="19">
        <f t="shared" si="1"/>
        <v>9900</v>
      </c>
      <c r="P11" s="19">
        <f t="shared" si="1"/>
        <v>9900</v>
      </c>
      <c r="Q11" s="19">
        <f t="shared" si="1"/>
        <v>9900</v>
      </c>
      <c r="R11" s="19">
        <f t="shared" si="1"/>
        <v>9900</v>
      </c>
      <c r="S11" s="19">
        <f t="shared" si="1"/>
        <v>89100</v>
      </c>
    </row>
    <row r="12" spans="1:25" ht="20.100000000000001" customHeight="1" thickBot="1">
      <c r="B12" s="117"/>
      <c r="C12" s="102" t="s">
        <v>58</v>
      </c>
      <c r="D12" s="102"/>
      <c r="E12" s="103"/>
      <c r="F12" s="45" t="s">
        <v>34</v>
      </c>
      <c r="G12" s="44">
        <f>IF(G11=0,9900,0)</f>
        <v>9900</v>
      </c>
      <c r="H12" s="44">
        <f t="shared" ref="H12:R12" si="2">IF(H11=0,9900,0)</f>
        <v>9900</v>
      </c>
      <c r="I12" s="44">
        <f t="shared" si="2"/>
        <v>9900</v>
      </c>
      <c r="J12" s="44">
        <f t="shared" si="2"/>
        <v>0</v>
      </c>
      <c r="K12" s="44">
        <f t="shared" si="2"/>
        <v>0</v>
      </c>
      <c r="L12" s="44">
        <f t="shared" si="2"/>
        <v>0</v>
      </c>
      <c r="M12" s="44">
        <f t="shared" si="2"/>
        <v>0</v>
      </c>
      <c r="N12" s="44">
        <f t="shared" si="2"/>
        <v>0</v>
      </c>
      <c r="O12" s="44">
        <f t="shared" si="2"/>
        <v>0</v>
      </c>
      <c r="P12" s="44">
        <f t="shared" si="2"/>
        <v>0</v>
      </c>
      <c r="Q12" s="44">
        <f t="shared" si="2"/>
        <v>0</v>
      </c>
      <c r="R12" s="44">
        <f t="shared" si="2"/>
        <v>0</v>
      </c>
      <c r="S12" s="44">
        <f t="shared" si="0"/>
        <v>29700</v>
      </c>
    </row>
    <row r="13" spans="1:25" ht="20.100000000000001" customHeight="1" thickTop="1">
      <c r="B13" s="118"/>
      <c r="C13" s="108"/>
      <c r="D13" s="108"/>
      <c r="E13" s="109"/>
      <c r="F13" s="18" t="s">
        <v>24</v>
      </c>
      <c r="G13" s="19">
        <f>SUM(G11:G12)</f>
        <v>9900</v>
      </c>
      <c r="H13" s="19">
        <f t="shared" ref="H13:Q13" si="3">SUM(H11:H12)</f>
        <v>9900</v>
      </c>
      <c r="I13" s="19">
        <f t="shared" si="3"/>
        <v>9900</v>
      </c>
      <c r="J13" s="19">
        <f t="shared" si="3"/>
        <v>9900</v>
      </c>
      <c r="K13" s="19">
        <f t="shared" si="3"/>
        <v>9900</v>
      </c>
      <c r="L13" s="19">
        <f t="shared" si="3"/>
        <v>9900</v>
      </c>
      <c r="M13" s="19">
        <f t="shared" si="3"/>
        <v>9900</v>
      </c>
      <c r="N13" s="19">
        <f t="shared" si="3"/>
        <v>9900</v>
      </c>
      <c r="O13" s="19">
        <f t="shared" si="3"/>
        <v>9900</v>
      </c>
      <c r="P13" s="19">
        <f t="shared" si="3"/>
        <v>9900</v>
      </c>
      <c r="Q13" s="19">
        <f t="shared" si="3"/>
        <v>9900</v>
      </c>
      <c r="R13" s="19">
        <f>SUM(R11:R12)</f>
        <v>9900</v>
      </c>
      <c r="S13" s="19">
        <f>SUM(G13:R13)</f>
        <v>118800</v>
      </c>
    </row>
    <row r="14" spans="1:25" ht="20.100000000000001" customHeight="1">
      <c r="B14" s="117" t="s">
        <v>56</v>
      </c>
      <c r="C14" s="119" t="s">
        <v>36</v>
      </c>
      <c r="D14" s="119"/>
      <c r="E14" s="120"/>
      <c r="F14" s="9" t="s">
        <v>20</v>
      </c>
      <c r="G14" s="10">
        <v>9900</v>
      </c>
      <c r="H14" s="10">
        <v>9900</v>
      </c>
      <c r="I14" s="10">
        <v>9900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  <c r="S14" s="10">
        <f t="shared" ref="S14:S15" si="4">SUM(G14:R14)</f>
        <v>29700</v>
      </c>
    </row>
    <row r="15" spans="1:25" ht="20.100000000000001" customHeight="1">
      <c r="B15" s="117"/>
      <c r="C15" s="11" t="s">
        <v>21</v>
      </c>
      <c r="D15" s="12">
        <v>33000</v>
      </c>
      <c r="E15" s="13" t="s">
        <v>18</v>
      </c>
      <c r="F15" s="9" t="s">
        <v>22</v>
      </c>
      <c r="G15" s="10">
        <v>0</v>
      </c>
      <c r="H15" s="10">
        <v>0</v>
      </c>
      <c r="I15" s="10">
        <v>0</v>
      </c>
      <c r="J15" s="10">
        <v>0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  <c r="S15" s="10">
        <f t="shared" si="4"/>
        <v>0</v>
      </c>
    </row>
    <row r="16" spans="1:25" ht="20.100000000000001" customHeight="1">
      <c r="B16" s="117"/>
      <c r="C16" s="121" t="s">
        <v>23</v>
      </c>
      <c r="D16" s="77"/>
      <c r="E16" s="77"/>
      <c r="F16" s="18" t="s">
        <v>35</v>
      </c>
      <c r="G16" s="19">
        <f>SUM(G14:G15)</f>
        <v>9900</v>
      </c>
      <c r="H16" s="19">
        <f t="shared" ref="H16" si="5">SUM(H14:H15)</f>
        <v>9900</v>
      </c>
      <c r="I16" s="19">
        <f t="shared" ref="I16" si="6">SUM(I14:I15)</f>
        <v>9900</v>
      </c>
      <c r="J16" s="19">
        <f t="shared" ref="J16" si="7">SUM(J14:J15)</f>
        <v>0</v>
      </c>
      <c r="K16" s="19">
        <f t="shared" ref="K16" si="8">SUM(K14:K15)</f>
        <v>0</v>
      </c>
      <c r="L16" s="19">
        <f t="shared" ref="L16" si="9">SUM(L14:L15)</f>
        <v>0</v>
      </c>
      <c r="M16" s="19">
        <f t="shared" ref="M16" si="10">SUM(M14:M15)</f>
        <v>0</v>
      </c>
      <c r="N16" s="19">
        <f t="shared" ref="N16" si="11">SUM(N14:N15)</f>
        <v>0</v>
      </c>
      <c r="O16" s="19">
        <f t="shared" ref="O16" si="12">SUM(O14:O15)</f>
        <v>0</v>
      </c>
      <c r="P16" s="19">
        <f t="shared" ref="P16" si="13">SUM(P14:P15)</f>
        <v>0</v>
      </c>
      <c r="Q16" s="19">
        <f t="shared" ref="Q16" si="14">SUM(Q14:Q15)</f>
        <v>0</v>
      </c>
      <c r="R16" s="19">
        <f t="shared" ref="R16" si="15">SUM(R14:R15)</f>
        <v>0</v>
      </c>
      <c r="S16" s="19">
        <f t="shared" ref="S16" si="16">SUM(S14:S15)</f>
        <v>29700</v>
      </c>
    </row>
    <row r="17" spans="2:21" ht="20.100000000000001" customHeight="1" thickBot="1">
      <c r="B17" s="117"/>
      <c r="C17" s="91"/>
      <c r="D17" s="91"/>
      <c r="E17" s="92"/>
      <c r="F17" s="45" t="s">
        <v>34</v>
      </c>
      <c r="G17" s="44">
        <f>IF(G16=0,9900,0)</f>
        <v>0</v>
      </c>
      <c r="H17" s="44">
        <f t="shared" ref="H17" si="17">IF(H16=0,9900,0)</f>
        <v>0</v>
      </c>
      <c r="I17" s="44">
        <f t="shared" ref="I17" si="18">IF(I16=0,9900,0)</f>
        <v>0</v>
      </c>
      <c r="J17" s="44">
        <f t="shared" ref="J17" si="19">IF(J16=0,9900,0)</f>
        <v>9900</v>
      </c>
      <c r="K17" s="44">
        <f t="shared" ref="K17" si="20">IF(K16=0,9900,0)</f>
        <v>9900</v>
      </c>
      <c r="L17" s="44">
        <f t="shared" ref="L17" si="21">IF(L16=0,9900,0)</f>
        <v>9900</v>
      </c>
      <c r="M17" s="44">
        <f t="shared" ref="M17" si="22">IF(M16=0,9900,0)</f>
        <v>9900</v>
      </c>
      <c r="N17" s="44">
        <f t="shared" ref="N17" si="23">IF(N16=0,9900,0)</f>
        <v>9900</v>
      </c>
      <c r="O17" s="44">
        <f t="shared" ref="O17" si="24">IF(O16=0,9900,0)</f>
        <v>9900</v>
      </c>
      <c r="P17" s="44">
        <f t="shared" ref="P17" si="25">IF(P16=0,9900,0)</f>
        <v>9900</v>
      </c>
      <c r="Q17" s="44">
        <f t="shared" ref="Q17" si="26">IF(Q16=0,9900,0)</f>
        <v>9900</v>
      </c>
      <c r="R17" s="44">
        <f t="shared" ref="R17" si="27">IF(R16=0,9900,0)</f>
        <v>9900</v>
      </c>
      <c r="S17" s="44">
        <f t="shared" ref="S17" si="28">SUM(G17:R17)</f>
        <v>89100</v>
      </c>
    </row>
    <row r="18" spans="2:21" ht="20.100000000000001" customHeight="1" thickTop="1">
      <c r="B18" s="118"/>
      <c r="C18" s="97"/>
      <c r="D18" s="97"/>
      <c r="E18" s="98"/>
      <c r="F18" s="18" t="s">
        <v>24</v>
      </c>
      <c r="G18" s="19">
        <f>SUM(G16:G17)</f>
        <v>9900</v>
      </c>
      <c r="H18" s="19">
        <f t="shared" ref="H18" si="29">SUM(H16:H17)</f>
        <v>9900</v>
      </c>
      <c r="I18" s="19">
        <f t="shared" ref="I18" si="30">SUM(I16:I17)</f>
        <v>9900</v>
      </c>
      <c r="J18" s="19">
        <f t="shared" ref="J18" si="31">SUM(J16:J17)</f>
        <v>9900</v>
      </c>
      <c r="K18" s="19">
        <f t="shared" ref="K18" si="32">SUM(K16:K17)</f>
        <v>9900</v>
      </c>
      <c r="L18" s="19">
        <f t="shared" ref="L18" si="33">SUM(L16:L17)</f>
        <v>9900</v>
      </c>
      <c r="M18" s="19">
        <f t="shared" ref="M18" si="34">SUM(M16:M17)</f>
        <v>9900</v>
      </c>
      <c r="N18" s="19">
        <f t="shared" ref="N18" si="35">SUM(N16:N17)</f>
        <v>9900</v>
      </c>
      <c r="O18" s="19">
        <f t="shared" ref="O18" si="36">SUM(O16:O17)</f>
        <v>9900</v>
      </c>
      <c r="P18" s="19">
        <f t="shared" ref="P18" si="37">SUM(P16:P17)</f>
        <v>9900</v>
      </c>
      <c r="Q18" s="19">
        <f t="shared" ref="Q18" si="38">SUM(Q16:Q17)</f>
        <v>9900</v>
      </c>
      <c r="R18" s="19">
        <f>SUM(R16:R17)</f>
        <v>9900</v>
      </c>
      <c r="S18" s="19">
        <f>SUM(G18:R18)</f>
        <v>118800</v>
      </c>
    </row>
    <row r="19" spans="2:21" ht="20.100000000000001" customHeight="1">
      <c r="B19" s="117" t="s">
        <v>56</v>
      </c>
      <c r="C19" s="119" t="s">
        <v>38</v>
      </c>
      <c r="D19" s="119"/>
      <c r="E19" s="120"/>
      <c r="F19" s="9" t="s">
        <v>20</v>
      </c>
      <c r="G19" s="10">
        <v>0</v>
      </c>
      <c r="H19" s="10">
        <v>0</v>
      </c>
      <c r="I19" s="10">
        <v>0</v>
      </c>
      <c r="J19" s="10">
        <v>0</v>
      </c>
      <c r="K19" s="10">
        <v>0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  <c r="S19" s="10">
        <f t="shared" ref="S19:S20" si="39">SUM(G19:R19)</f>
        <v>0</v>
      </c>
    </row>
    <row r="20" spans="2:21" ht="20.100000000000001" customHeight="1">
      <c r="B20" s="117"/>
      <c r="C20" s="11" t="s">
        <v>21</v>
      </c>
      <c r="D20" s="12">
        <v>33000</v>
      </c>
      <c r="E20" s="13" t="s">
        <v>18</v>
      </c>
      <c r="F20" s="9" t="s">
        <v>22</v>
      </c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  <c r="S20" s="10">
        <f t="shared" si="39"/>
        <v>0</v>
      </c>
    </row>
    <row r="21" spans="2:21" ht="20.100000000000001" customHeight="1">
      <c r="B21" s="117"/>
      <c r="C21" s="121" t="s">
        <v>23</v>
      </c>
      <c r="D21" s="77"/>
      <c r="E21" s="77"/>
      <c r="F21" s="18" t="s">
        <v>35</v>
      </c>
      <c r="G21" s="19">
        <f>SUM(G19:G20)</f>
        <v>0</v>
      </c>
      <c r="H21" s="19">
        <f t="shared" ref="H21" si="40">SUM(H19:H20)</f>
        <v>0</v>
      </c>
      <c r="I21" s="19">
        <f t="shared" ref="I21" si="41">SUM(I19:I20)</f>
        <v>0</v>
      </c>
      <c r="J21" s="19">
        <f t="shared" ref="J21" si="42">SUM(J19:J20)</f>
        <v>0</v>
      </c>
      <c r="K21" s="19">
        <f t="shared" ref="K21" si="43">SUM(K19:K20)</f>
        <v>0</v>
      </c>
      <c r="L21" s="19">
        <f t="shared" ref="L21" si="44">SUM(L19:L20)</f>
        <v>0</v>
      </c>
      <c r="M21" s="19">
        <f t="shared" ref="M21" si="45">SUM(M19:M20)</f>
        <v>0</v>
      </c>
      <c r="N21" s="19">
        <f t="shared" ref="N21" si="46">SUM(N19:N20)</f>
        <v>0</v>
      </c>
      <c r="O21" s="19">
        <f t="shared" ref="O21" si="47">SUM(O19:O20)</f>
        <v>0</v>
      </c>
      <c r="P21" s="19">
        <f t="shared" ref="P21" si="48">SUM(P19:P20)</f>
        <v>0</v>
      </c>
      <c r="Q21" s="19">
        <f t="shared" ref="Q21" si="49">SUM(Q19:Q20)</f>
        <v>0</v>
      </c>
      <c r="R21" s="19">
        <f t="shared" ref="R21" si="50">SUM(R19:R20)</f>
        <v>0</v>
      </c>
      <c r="S21" s="19">
        <f t="shared" ref="S21" si="51">SUM(S19:S20)</f>
        <v>0</v>
      </c>
    </row>
    <row r="22" spans="2:21" ht="20.100000000000001" customHeight="1" thickBot="1">
      <c r="B22" s="117"/>
      <c r="C22" s="91"/>
      <c r="D22" s="91"/>
      <c r="E22" s="92"/>
      <c r="F22" s="45" t="s">
        <v>34</v>
      </c>
      <c r="G22" s="44">
        <f>IF(G21=0,9900,0)</f>
        <v>9900</v>
      </c>
      <c r="H22" s="44">
        <f t="shared" ref="H22" si="52">IF(H21=0,9900,0)</f>
        <v>9900</v>
      </c>
      <c r="I22" s="44">
        <f t="shared" ref="I22" si="53">IF(I21=0,9900,0)</f>
        <v>9900</v>
      </c>
      <c r="J22" s="44">
        <f t="shared" ref="J22" si="54">IF(J21=0,9900,0)</f>
        <v>9900</v>
      </c>
      <c r="K22" s="44">
        <f t="shared" ref="K22" si="55">IF(K21=0,9900,0)</f>
        <v>9900</v>
      </c>
      <c r="L22" s="44">
        <f t="shared" ref="L22" si="56">IF(L21=0,9900,0)</f>
        <v>9900</v>
      </c>
      <c r="M22" s="44">
        <f t="shared" ref="M22" si="57">IF(M21=0,9900,0)</f>
        <v>9900</v>
      </c>
      <c r="N22" s="44">
        <f t="shared" ref="N22" si="58">IF(N21=0,9900,0)</f>
        <v>9900</v>
      </c>
      <c r="O22" s="44">
        <f t="shared" ref="O22" si="59">IF(O21=0,9900,0)</f>
        <v>9900</v>
      </c>
      <c r="P22" s="44">
        <f t="shared" ref="P22" si="60">IF(P21=0,9900,0)</f>
        <v>9900</v>
      </c>
      <c r="Q22" s="44">
        <f t="shared" ref="Q22" si="61">IF(Q21=0,9900,0)</f>
        <v>9900</v>
      </c>
      <c r="R22" s="44">
        <f t="shared" ref="R22" si="62">IF(R21=0,9900,0)</f>
        <v>9900</v>
      </c>
      <c r="S22" s="44">
        <f t="shared" ref="S22" si="63">SUM(G22:R22)</f>
        <v>118800</v>
      </c>
    </row>
    <row r="23" spans="2:21" ht="20.100000000000001" customHeight="1" thickTop="1">
      <c r="B23" s="118"/>
      <c r="C23" s="97"/>
      <c r="D23" s="97"/>
      <c r="E23" s="98"/>
      <c r="F23" s="18" t="s">
        <v>24</v>
      </c>
      <c r="G23" s="19">
        <f>SUM(G21:G22)</f>
        <v>9900</v>
      </c>
      <c r="H23" s="19">
        <f t="shared" ref="H23" si="64">SUM(H21:H22)</f>
        <v>9900</v>
      </c>
      <c r="I23" s="19">
        <f t="shared" ref="I23" si="65">SUM(I21:I22)</f>
        <v>9900</v>
      </c>
      <c r="J23" s="19">
        <f t="shared" ref="J23" si="66">SUM(J21:J22)</f>
        <v>9900</v>
      </c>
      <c r="K23" s="19">
        <f t="shared" ref="K23" si="67">SUM(K21:K22)</f>
        <v>9900</v>
      </c>
      <c r="L23" s="19">
        <f t="shared" ref="L23" si="68">SUM(L21:L22)</f>
        <v>9900</v>
      </c>
      <c r="M23" s="19">
        <f t="shared" ref="M23" si="69">SUM(M21:M22)</f>
        <v>9900</v>
      </c>
      <c r="N23" s="19">
        <f t="shared" ref="N23" si="70">SUM(N21:N22)</f>
        <v>9900</v>
      </c>
      <c r="O23" s="19">
        <f t="shared" ref="O23" si="71">SUM(O21:O22)</f>
        <v>9900</v>
      </c>
      <c r="P23" s="19">
        <f t="shared" ref="P23" si="72">SUM(P21:P22)</f>
        <v>9900</v>
      </c>
      <c r="Q23" s="19">
        <f t="shared" ref="Q23" si="73">SUM(Q21:Q22)</f>
        <v>9900</v>
      </c>
      <c r="R23" s="19">
        <f>SUM(R21:R22)</f>
        <v>9900</v>
      </c>
      <c r="S23" s="19">
        <f>SUM(G23:R23)</f>
        <v>118800</v>
      </c>
    </row>
    <row r="24" spans="2:21" ht="20.100000000000001" customHeight="1" thickBot="1">
      <c r="C24" s="21"/>
      <c r="D24" s="21"/>
      <c r="E24" s="21"/>
      <c r="F24" s="22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15"/>
    </row>
    <row r="25" spans="2:21" ht="12.6" thickBot="1">
      <c r="G25" s="5" t="s">
        <v>6</v>
      </c>
      <c r="H25" s="5" t="s">
        <v>7</v>
      </c>
      <c r="I25" s="5" t="s">
        <v>8</v>
      </c>
      <c r="J25" s="5" t="s">
        <v>9</v>
      </c>
      <c r="K25" s="5" t="s">
        <v>10</v>
      </c>
      <c r="L25" s="5" t="s">
        <v>11</v>
      </c>
      <c r="M25" s="5" t="s">
        <v>12</v>
      </c>
      <c r="N25" s="5" t="s">
        <v>13</v>
      </c>
      <c r="O25" s="5" t="s">
        <v>14</v>
      </c>
      <c r="P25" s="5" t="s">
        <v>15</v>
      </c>
      <c r="Q25" s="5" t="s">
        <v>16</v>
      </c>
      <c r="R25" s="24" t="s">
        <v>17</v>
      </c>
      <c r="S25" s="75" t="s">
        <v>43</v>
      </c>
      <c r="T25" s="14" t="s">
        <v>41</v>
      </c>
      <c r="U25" s="5" t="s">
        <v>42</v>
      </c>
    </row>
    <row r="26" spans="2:21" ht="17.399999999999999" customHeight="1" thickBot="1">
      <c r="E26" s="4" t="s">
        <v>39</v>
      </c>
      <c r="F26" s="4" t="s">
        <v>35</v>
      </c>
      <c r="G26" s="20">
        <f t="shared" ref="G26:R26" si="74">SUMIFS(G9:G23,$F$9:$F$23,$F$26)</f>
        <v>9900</v>
      </c>
      <c r="H26" s="20">
        <f t="shared" si="74"/>
        <v>9900</v>
      </c>
      <c r="I26" s="20">
        <f t="shared" si="74"/>
        <v>9900</v>
      </c>
      <c r="J26" s="20">
        <f t="shared" si="74"/>
        <v>9900</v>
      </c>
      <c r="K26" s="20">
        <f t="shared" si="74"/>
        <v>9900</v>
      </c>
      <c r="L26" s="20">
        <f t="shared" si="74"/>
        <v>9900</v>
      </c>
      <c r="M26" s="20">
        <f t="shared" si="74"/>
        <v>9900</v>
      </c>
      <c r="N26" s="20">
        <f t="shared" si="74"/>
        <v>9900</v>
      </c>
      <c r="O26" s="20">
        <f t="shared" si="74"/>
        <v>9900</v>
      </c>
      <c r="P26" s="20">
        <f t="shared" si="74"/>
        <v>9900</v>
      </c>
      <c r="Q26" s="20">
        <f t="shared" si="74"/>
        <v>9900</v>
      </c>
      <c r="R26" s="20">
        <f t="shared" si="74"/>
        <v>9900</v>
      </c>
      <c r="S26" s="32">
        <f>SUM(G26:R26)</f>
        <v>118800</v>
      </c>
      <c r="T26" s="31" t="str">
        <f>IF(S26=U26,"〇","×")</f>
        <v>〇</v>
      </c>
      <c r="U26" s="20">
        <f>SUMIFS(S9:S23,$F$9:$F$23,$F$26)</f>
        <v>118800</v>
      </c>
    </row>
    <row r="27" spans="2:21" ht="17.399999999999999" customHeight="1" thickBot="1">
      <c r="E27" s="4"/>
      <c r="F27" s="4" t="s">
        <v>40</v>
      </c>
      <c r="G27" s="20">
        <f t="shared" ref="G27:R27" si="75">SUMIFS(G9:G23,$F$9:$F$23,$F$27)</f>
        <v>19800</v>
      </c>
      <c r="H27" s="20">
        <f t="shared" si="75"/>
        <v>19800</v>
      </c>
      <c r="I27" s="20">
        <f t="shared" si="75"/>
        <v>19800</v>
      </c>
      <c r="J27" s="20">
        <f t="shared" si="75"/>
        <v>19800</v>
      </c>
      <c r="K27" s="20">
        <f t="shared" si="75"/>
        <v>19800</v>
      </c>
      <c r="L27" s="20">
        <f t="shared" si="75"/>
        <v>19800</v>
      </c>
      <c r="M27" s="20">
        <f t="shared" si="75"/>
        <v>19800</v>
      </c>
      <c r="N27" s="20">
        <f t="shared" si="75"/>
        <v>19800</v>
      </c>
      <c r="O27" s="20">
        <f t="shared" si="75"/>
        <v>19800</v>
      </c>
      <c r="P27" s="20">
        <f t="shared" si="75"/>
        <v>19800</v>
      </c>
      <c r="Q27" s="20">
        <f t="shared" si="75"/>
        <v>19800</v>
      </c>
      <c r="R27" s="20">
        <f t="shared" si="75"/>
        <v>19800</v>
      </c>
      <c r="S27" s="76">
        <f t="shared" ref="S27" si="76">SUM(G27:R27)</f>
        <v>237600</v>
      </c>
      <c r="T27" s="31" t="str">
        <f t="shared" ref="T27:T28" si="77">IF(S27=U27,"〇","×")</f>
        <v>〇</v>
      </c>
      <c r="U27" s="20">
        <f>SUMIFS(S9:S23,$F$9:$F$23,$F$27)</f>
        <v>237600</v>
      </c>
    </row>
    <row r="28" spans="2:21" ht="17.399999999999999" customHeight="1" thickBot="1">
      <c r="E28" s="4"/>
      <c r="F28" s="4" t="s">
        <v>52</v>
      </c>
      <c r="G28" s="20">
        <f t="shared" ref="G28:R28" si="78">SUMIFS(G9:G23,$F$9:$F$23,$F$28)</f>
        <v>29700</v>
      </c>
      <c r="H28" s="20">
        <f t="shared" si="78"/>
        <v>29700</v>
      </c>
      <c r="I28" s="20">
        <f t="shared" si="78"/>
        <v>29700</v>
      </c>
      <c r="J28" s="20">
        <f t="shared" si="78"/>
        <v>29700</v>
      </c>
      <c r="K28" s="20">
        <f t="shared" si="78"/>
        <v>29700</v>
      </c>
      <c r="L28" s="20">
        <f t="shared" si="78"/>
        <v>29700</v>
      </c>
      <c r="M28" s="20">
        <f t="shared" si="78"/>
        <v>29700</v>
      </c>
      <c r="N28" s="20">
        <f t="shared" si="78"/>
        <v>29700</v>
      </c>
      <c r="O28" s="20">
        <f t="shared" si="78"/>
        <v>29700</v>
      </c>
      <c r="P28" s="20">
        <f t="shared" si="78"/>
        <v>29700</v>
      </c>
      <c r="Q28" s="20">
        <f t="shared" si="78"/>
        <v>29700</v>
      </c>
      <c r="R28" s="20">
        <f t="shared" si="78"/>
        <v>29700</v>
      </c>
      <c r="S28" s="32">
        <f>SUM(G28:R28)</f>
        <v>356400</v>
      </c>
      <c r="T28" s="31" t="str">
        <f t="shared" si="77"/>
        <v>〇</v>
      </c>
      <c r="U28" s="20">
        <f>SUMIFS(S9:S23,$F$9:$F$23,$F$28)</f>
        <v>356400</v>
      </c>
    </row>
  </sheetData>
  <autoFilter ref="A8:U23">
    <filterColumn colId="2" showButton="0"/>
    <filterColumn colId="3" showButton="0"/>
  </autoFilter>
  <mergeCells count="24">
    <mergeCell ref="C16:E16"/>
    <mergeCell ref="C8:E8"/>
    <mergeCell ref="B9:B13"/>
    <mergeCell ref="B14:B18"/>
    <mergeCell ref="C9:E9"/>
    <mergeCell ref="C14:E14"/>
    <mergeCell ref="C11:E11"/>
    <mergeCell ref="C12:E13"/>
    <mergeCell ref="B19:B23"/>
    <mergeCell ref="C17:E18"/>
    <mergeCell ref="C19:E19"/>
    <mergeCell ref="C21:E21"/>
    <mergeCell ref="C22:E23"/>
    <mergeCell ref="C2:D2"/>
    <mergeCell ref="I5:J5"/>
    <mergeCell ref="K5:N5"/>
    <mergeCell ref="B3:S3"/>
    <mergeCell ref="B6:B7"/>
    <mergeCell ref="O5:P5"/>
    <mergeCell ref="Q5:S5"/>
    <mergeCell ref="C6:E7"/>
    <mergeCell ref="F6:F7"/>
    <mergeCell ref="G6:R6"/>
    <mergeCell ref="S6:S7"/>
  </mergeCells>
  <phoneticPr fontId="3"/>
  <printOptions horizontalCentered="1"/>
  <pageMargins left="0" right="0" top="0.59055118110236227" bottom="0.74803149606299213" header="0.70866141732283472" footer="0.35433070866141736"/>
  <pageSetup paperSize="9" scale="98" orientation="landscape" r:id="rId1"/>
  <headerFooter alignWithMargins="0">
    <oddFooter>&amp;P / &amp;N ページ</oddFooter>
  </headerFooter>
  <rowBreaks count="1" manualBreakCount="1">
    <brk id="24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6</vt:i4>
      </vt:variant>
    </vt:vector>
  </HeadingPairs>
  <TitlesOfParts>
    <vt:vector size="9" baseType="lpstr">
      <vt:lpstr>単位制 (記載要綱)</vt:lpstr>
      <vt:lpstr>単位制</vt:lpstr>
      <vt:lpstr>全日制</vt:lpstr>
      <vt:lpstr>全日制!Print_Area</vt:lpstr>
      <vt:lpstr>単位制!Print_Area</vt:lpstr>
      <vt:lpstr>'単位制 (記載要綱)'!Print_Area</vt:lpstr>
      <vt:lpstr>全日制!Print_Titles</vt:lpstr>
      <vt:lpstr>単位制!Print_Titles</vt:lpstr>
      <vt:lpstr>'単位制 (記載要綱)'!Print_Titles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吉田奈未</dc:creator>
  <cp:lastModifiedBy>吉田奈未</cp:lastModifiedBy>
  <cp:lastPrinted>2025-07-03T09:10:56Z</cp:lastPrinted>
  <dcterms:created xsi:type="dcterms:W3CDTF">2025-06-17T09:19:57Z</dcterms:created>
  <dcterms:modified xsi:type="dcterms:W3CDTF">2025-07-14T07:47:46Z</dcterms:modified>
</cp:coreProperties>
</file>