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71.11\share\05企画チーム\01道路メンテナンス関係\02道路トンネル\02トンネル長寿命化修繕計画\100個別施設計画\R6\02公表資料\"/>
    </mc:Choice>
  </mc:AlternateContent>
  <bookViews>
    <workbookView xWindow="0" yWindow="0" windowWidth="28770" windowHeight="11130"/>
  </bookViews>
  <sheets>
    <sheet name="道路橋個別修繕計画" sheetId="1" r:id="rId1"/>
  </sheets>
  <externalReferences>
    <externalReference r:id="rId2"/>
  </externalReferences>
  <definedNames>
    <definedName name="_xlnm._FilterDatabase" localSheetId="0" hidden="1">道路橋個別修繕計画!$A$4:$WVM$194</definedName>
    <definedName name="a">[1]一覧表!#REF!</definedName>
    <definedName name="as">#REF!</definedName>
    <definedName name="b">[1]一覧表!#REF!</definedName>
    <definedName name="_xlnm.Print_Area" localSheetId="0">道路橋個別修繕計画!$B$1:$O$194</definedName>
    <definedName name="_xlnm.Print_Titles" localSheetId="0">道路橋個別修繕計画!$1:$4</definedName>
    <definedName name="SubA">[1]一覧表!#REF!</definedName>
    <definedName name="Z_006DD6A0_F010_4503_A5ED_6E5DE56B9974_.wvu.FilterData" localSheetId="0" hidden="1">道路橋個別修繕計画!$A$4:$WVM$178</definedName>
    <definedName name="Z_006DD6A0_F010_4503_A5ED_6E5DE56B9974_.wvu.PrintArea" localSheetId="0" hidden="1">道路橋個別修繕計画!$B$2:$O$178</definedName>
    <definedName name="Z_006DD6A0_F010_4503_A5ED_6E5DE56B9974_.wvu.PrintTitles" localSheetId="0" hidden="1">道路橋個別修繕計画!$2:$4</definedName>
    <definedName name="Z_1692B3AA_A8F2_4F51_8DE8_B241599C734A_.wvu.FilterData" localSheetId="0" hidden="1">道路橋個別修繕計画!$A$4:$WVM$178</definedName>
    <definedName name="Z_1692B3AA_A8F2_4F51_8DE8_B241599C734A_.wvu.PrintArea" localSheetId="0" hidden="1">道路橋個別修繕計画!$B$2:$O$178</definedName>
    <definedName name="Z_1692B3AA_A8F2_4F51_8DE8_B241599C734A_.wvu.PrintTitles" localSheetId="0" hidden="1">道路橋個別修繕計画!$2:$4</definedName>
    <definedName name="Z_2C84B146_15CF_4B87_BD95_CE456B0A7027_.wvu.FilterData" localSheetId="0" hidden="1">道路橋個別修繕計画!$A$4:$WVM$4</definedName>
    <definedName name="Z_2C84B146_15CF_4B87_BD95_CE456B0A7027_.wvu.PrintArea" localSheetId="0" hidden="1">道路橋個別修繕計画!$B$1:$O$178</definedName>
    <definedName name="Z_2C84B146_15CF_4B87_BD95_CE456B0A7027_.wvu.PrintTitles" localSheetId="0" hidden="1">道路橋個別修繕計画!$1:$4</definedName>
    <definedName name="Z_2FC2FC5F_942E_4772_8FF3_2287CEF6EB12_.wvu.FilterData" localSheetId="0" hidden="1">道路橋個別修繕計画!$A$4:$WVM$178</definedName>
    <definedName name="Z_2FC2FC5F_942E_4772_8FF3_2287CEF6EB12_.wvu.PrintArea" localSheetId="0" hidden="1">道路橋個別修繕計画!$B$2:$O$178</definedName>
    <definedName name="Z_2FC2FC5F_942E_4772_8FF3_2287CEF6EB12_.wvu.PrintTitles" localSheetId="0" hidden="1">道路橋個別修繕計画!$2:$4</definedName>
    <definedName name="Z_38CA52C7_EA8B_441B_8794_4AC839CC36C2_.wvu.FilterData" localSheetId="0" hidden="1">道路橋個別修繕計画!$A$4:$WVM$178</definedName>
    <definedName name="Z_3BC52AD5_DCEB_4038_9CAC_A0463C1B9626_.wvu.FilterData" localSheetId="0" hidden="1">道路橋個別修繕計画!$A$4:$O$178</definedName>
    <definedName name="Z_3BC52AD5_DCEB_4038_9CAC_A0463C1B9626_.wvu.PrintArea" localSheetId="0" hidden="1">道路橋個別修繕計画!$A$2:$O$178</definedName>
    <definedName name="Z_3BC52AD5_DCEB_4038_9CAC_A0463C1B9626_.wvu.PrintTitles" localSheetId="0" hidden="1">道路橋個別修繕計画!$2:$4</definedName>
    <definedName name="Z_42932189_57B4_4778_815F_78D4C8D924CA_.wvu.FilterData" localSheetId="0" hidden="1">道路橋個別修繕計画!$A$4:$WVM$178</definedName>
    <definedName name="Z_42932189_57B4_4778_815F_78D4C8D924CA_.wvu.PrintArea" localSheetId="0" hidden="1">道路橋個別修繕計画!$B$2:$O$178</definedName>
    <definedName name="Z_42932189_57B4_4778_815F_78D4C8D924CA_.wvu.PrintTitles" localSheetId="0" hidden="1">道路橋個別修繕計画!$2:$4</definedName>
    <definedName name="Z_57D33130_E2FC_4382_B1F9_D25E30B39F8B_.wvu.FilterData" localSheetId="0" hidden="1">道路橋個別修繕計画!$A$4:$O$178</definedName>
    <definedName name="Z_6B55ED15_566A_4C51_8949_FA1597896B76_.wvu.FilterData" localSheetId="0" hidden="1">道路橋個別修繕計画!$A$4:$WVM$178</definedName>
    <definedName name="Z_733AE13B_4CD9_4963_A233_C9D44EF1367B_.wvu.FilterData" localSheetId="0" hidden="1">道路橋個別修繕計画!$A$4:$WVM$178</definedName>
    <definedName name="Z_733AE13B_4CD9_4963_A233_C9D44EF1367B_.wvu.PrintArea" localSheetId="0" hidden="1">道路橋個別修繕計画!$B$2:$O$178</definedName>
    <definedName name="Z_733AE13B_4CD9_4963_A233_C9D44EF1367B_.wvu.PrintTitles" localSheetId="0" hidden="1">道路橋個別修繕計画!$2:$4</definedName>
    <definedName name="Z_74EC9503_889E_422E_B123_25832E90E6DD_.wvu.FilterData" localSheetId="0" hidden="1">道路橋個別修繕計画!$A$4:$WVM$178</definedName>
    <definedName name="Z_7A42CEEA_2015_4C34_A937_6189FB7EE884_.wvu.FilterData" localSheetId="0" hidden="1">道路橋個別修繕計画!$A$4:$WVM$178</definedName>
    <definedName name="Z_7A42CEEA_2015_4C34_A937_6189FB7EE884_.wvu.PrintArea" localSheetId="0" hidden="1">道路橋個別修繕計画!$B$2:$O$178</definedName>
    <definedName name="Z_7A42CEEA_2015_4C34_A937_6189FB7EE884_.wvu.PrintTitles" localSheetId="0" hidden="1">道路橋個別修繕計画!$2:$4</definedName>
    <definedName name="Z_7E49CF09_301B_40C9_B7C6_E3EBC8D10797_.wvu.FilterData" localSheetId="0" hidden="1">道路橋個別修繕計画!$A$4:$WVM$178</definedName>
    <definedName name="Z_7E49CF09_301B_40C9_B7C6_E3EBC8D10797_.wvu.PrintArea" localSheetId="0" hidden="1">道路橋個別修繕計画!$B$2:$O$178</definedName>
    <definedName name="Z_7E49CF09_301B_40C9_B7C6_E3EBC8D10797_.wvu.PrintTitles" localSheetId="0" hidden="1">道路橋個別修繕計画!$2:$4</definedName>
    <definedName name="Z_9067EA29_D085_47A4_91DE_43E560995E09_.wvu.FilterData" localSheetId="0" hidden="1">道路橋個別修繕計画!$A$4:$WVM$178</definedName>
    <definedName name="Z_9067EA29_D085_47A4_91DE_43E560995E09_.wvu.PrintArea" localSheetId="0" hidden="1">道路橋個別修繕計画!$B$2:$O$178</definedName>
    <definedName name="Z_9067EA29_D085_47A4_91DE_43E560995E09_.wvu.PrintTitles" localSheetId="0" hidden="1">道路橋個別修繕計画!$2:$4</definedName>
    <definedName name="Z_942F25D3_E86F_4E66_B806_4F2480A1B78B_.wvu.FilterData" localSheetId="0" hidden="1">道路橋個別修繕計画!$A$4:$WVM$178</definedName>
    <definedName name="Z_942F25D3_E86F_4E66_B806_4F2480A1B78B_.wvu.PrintArea" localSheetId="0" hidden="1">道路橋個別修繕計画!$B$2:$O$178</definedName>
    <definedName name="Z_942F25D3_E86F_4E66_B806_4F2480A1B78B_.wvu.PrintTitles" localSheetId="0" hidden="1">道路橋個別修繕計画!$2:$4</definedName>
    <definedName name="Z_95AA8C28_EB50_4C84_9271_18FC2D35B57D_.wvu.FilterData" localSheetId="0" hidden="1">道路橋個別修繕計画!$A$4:$O$178</definedName>
    <definedName name="Z_95AA8C28_EB50_4C84_9271_18FC2D35B57D_.wvu.PrintArea" localSheetId="0" hidden="1">道路橋個別修繕計画!$A$2:$O$178</definedName>
    <definedName name="Z_95AA8C28_EB50_4C84_9271_18FC2D35B57D_.wvu.PrintTitles" localSheetId="0" hidden="1">道路橋個別修繕計画!$2:$4</definedName>
    <definedName name="Z_9A8A84C3_FD11_4596_9B51_EA921C5EA8CD_.wvu.FilterData" localSheetId="0" hidden="1">道路橋個別修繕計画!$A$4:$WVM$178</definedName>
    <definedName name="Z_9A8A84C3_FD11_4596_9B51_EA921C5EA8CD_.wvu.PrintArea" localSheetId="0" hidden="1">道路橋個別修繕計画!$B$2:$O$178</definedName>
    <definedName name="Z_9A8A84C3_FD11_4596_9B51_EA921C5EA8CD_.wvu.PrintTitles" localSheetId="0" hidden="1">道路橋個別修繕計画!$2:$4</definedName>
    <definedName name="Z_A74F647A_E5F5_42CF_842C_FC95ACFA0861_.wvu.FilterData" localSheetId="0" hidden="1">道路橋個別修繕計画!$A$4:$O$178</definedName>
    <definedName name="Z_A74F647A_E5F5_42CF_842C_FC95ACFA0861_.wvu.PrintArea" localSheetId="0" hidden="1">道路橋個別修繕計画!$A$2:$O$178</definedName>
    <definedName name="Z_A74F647A_E5F5_42CF_842C_FC95ACFA0861_.wvu.PrintTitles" localSheetId="0" hidden="1">道路橋個別修繕計画!$2:$4</definedName>
    <definedName name="Z_E47ED62A_9D18_4329_A1A9_5847658C5053_.wvu.FilterData" localSheetId="0" hidden="1">道路橋個別修繕計画!$A$4:$WVM$178</definedName>
    <definedName name="Z_EDD13CAB_545D_4ECA_8176_81AED7CC44F7_.wvu.FilterData" localSheetId="0" hidden="1">道路橋個別修繕計画!$A$4:$WVM$178</definedName>
    <definedName name="Z_EDD13CAB_545D_4ECA_8176_81AED7CC44F7_.wvu.PrintArea" localSheetId="0" hidden="1">道路橋個別修繕計画!$B$2:$O$178</definedName>
    <definedName name="Z_EDD13CAB_545D_4ECA_8176_81AED7CC44F7_.wvu.PrintTitles" localSheetId="0" hidden="1">道路橋個別修繕計画!$2:$4</definedName>
    <definedName name="Z_F64875A4_0BE2_47D5_9DF9_0F9BAF68EF76_.wvu.FilterData" localSheetId="0" hidden="1">道路橋個別修繕計画!$A$4:$O$178</definedName>
    <definedName name="Z_F64875A4_0BE2_47D5_9DF9_0F9BAF68EF76_.wvu.PrintArea" localSheetId="0" hidden="1">道路橋個別修繕計画!$A$2:$O$178</definedName>
    <definedName name="Z_F64875A4_0BE2_47D5_9DF9_0F9BAF68EF76_.wvu.PrintTitles" localSheetId="0" hidden="1">道路橋個別修繕計画!$2:$4</definedName>
    <definedName name="あ">[1]一覧表!#REF!</definedName>
    <definedName name="主桁材質リスト">[1]一覧表!#REF!</definedName>
  </definedNames>
  <calcPr calcId="162913"/>
  <customWorkbookViews>
    <customWorkbookView name="SS18110874 - 個人用ビュー" guid="{733AE13B-4CD9-4963-A233-C9D44EF1367B}" mergeInterval="0" personalView="1" maximized="1" xWindow="-8" yWindow="-8" windowWidth="1936" windowHeight="1056" activeSheetId="1"/>
    <customWorkbookView name="SS18110840 - 個人用ビュー" guid="{F64875A4-0BE2-47D5-9DF9-0F9BAF68EF76}" mergeInterval="0" personalView="1" maximized="1" xWindow="1912" yWindow="-8" windowWidth="1936" windowHeight="1056" activeSheetId="1"/>
    <customWorkbookView name="SS18110495（道路環境Ｔ総括） - 個人用ビュー" guid="{7A42CEEA-2015-4C34-A937-6189FB7EE884}" mergeInterval="0" personalView="1" maximized="1" xWindow="1272" yWindow="-59" windowWidth="1936" windowHeight="1096" activeSheetId="1"/>
    <customWorkbookView name="SS18110330 - 個人用ビュー" guid="{95AA8C28-EB50-4C84-9271-18FC2D35B57D}" mergeInterval="0" personalView="1" maximized="1" xWindow="-8" yWindow="-8" windowWidth="1936" windowHeight="1056" activeSheetId="1"/>
    <customWorkbookView name="SS18110034 - 個人用ビュー" guid="{42932189-57B4-4778-815F-78D4C8D924CA}" mergeInterval="0" personalView="1" maximized="1" xWindow="-8" yWindow="-8" windowWidth="1936" windowHeight="1056" activeSheetId="1" showComments="commIndAndComment"/>
    <customWorkbookView name="SS18110908 - 個人用ビュー" guid="{9067EA29-D085-47A4-91DE-43E560995E09}" mergeInterval="0" personalView="1" xWindow="2037" yWindow="96" windowWidth="1658" windowHeight="941" activeSheetId="1"/>
    <customWorkbookView name="SS18110587 - 個人用ビュー" guid="{942F25D3-E86F-4E66-B806-4F2480A1B78B}" mergeInterval="0" personalView="1" xWindow="103" yWindow="101" windowWidth="1606" windowHeight="895" activeSheetId="1"/>
    <customWorkbookView name="盛岡広域振興局土木部岩手土木センター SS18110944 - 個人用ビュー" guid="{7E49CF09-301B-40C9-B7C6-E3EBC8D10797}" mergeInterval="0" personalView="1" maximized="1" xWindow="-8" yWindow="-8" windowWidth="1936" windowHeight="1056" activeSheetId="1"/>
    <customWorkbookView name="宮古土木センター　道路整備課　高橋　9-26-363 - 個人用ビュー" guid="{006DD6A0-F010-4503-A5ED-6E5DE56B9974}" mergeInterval="0" personalView="1" maximized="1" xWindow="-8" yWindow="-8" windowWidth="1936" windowHeight="1056" activeSheetId="1"/>
    <customWorkbookView name="SS17020304 - 個人用ビュー" guid="{3BC52AD5-DCEB-4038-9CAC-A0463C1B9626}" mergeInterval="0" personalView="1" maximized="1" xWindow="-1288" yWindow="-8" windowWidth="1296" windowHeight="1000" activeSheetId="1"/>
    <customWorkbookView name="岩泉土木-須田（9-27-441）SS17021042 - 個人用ビュー" guid="{A74F647A-E5F5-42CF-842C-FC95ACFA0861}" mergeInterval="0" personalView="1" maximized="1" xWindow="-1288" yWindow="-8" windowWidth="1296" windowHeight="1040" activeSheetId="1"/>
    <customWorkbookView name="一関土木　道路環境総括　9-33-312　0191-34-4654 - 個人用ビュー" guid="{1692B3AA-A8F2-4F51-8DE8-B241599C734A}" mergeInterval="0" personalView="1" maximized="1" xWindow="-8" yWindow="-8" windowWidth="1936" windowHeight="1056" activeSheetId="1"/>
    <customWorkbookView name="SS18110797 - 個人用ビュー" guid="{2FC2FC5F-942E-4772-8FF3-2287CEF6EB12}" mergeInterval="0" personalView="1" maximized="1" xWindow="-8" yWindow="-8" windowWidth="1936" windowHeight="1056" activeSheetId="1"/>
    <customWorkbookView name="SS18110738(県南土木　安部努9-32-412) - 個人用ビュー" guid="{EDD13CAB-545D-4ECA-8176-81AED7CC44F7}" mergeInterval="0" personalView="1" maximized="1" xWindow="-8" yWindow="-8" windowWidth="1936" windowHeight="1050" activeSheetId="1"/>
    <customWorkbookView name="SS18110864 - 個人用ビュー" guid="{9A8A84C3-FD11-4596-9B51-EA921C5EA8CD}" mergeInterval="0" personalView="1" maximized="1" xWindow="-1288" yWindow="37" windowWidth="1296" windowHeight="1000" activeSheetId="1"/>
    <customWorkbookView name="道路環境課　熊谷(利)　9-22-5880 - 個人用ビュー" guid="{2C84B146-15CF-4B87-BD95-CE456B0A7027}" mergeInterval="0" personalView="1" maximized="1" xWindow="-8" yWindow="-8" windowWidth="1936" windowHeight="105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5" i="1" l="1"/>
  <c r="P195" i="1"/>
  <c r="P155" i="1"/>
  <c r="P152" i="1"/>
  <c r="P150" i="1"/>
  <c r="P143" i="1"/>
  <c r="P130" i="1"/>
  <c r="P129" i="1"/>
  <c r="P128" i="1"/>
  <c r="P127" i="1"/>
  <c r="P124" i="1"/>
  <c r="P121" i="1"/>
  <c r="P117" i="1"/>
  <c r="P114" i="1"/>
  <c r="P108" i="1"/>
  <c r="P102" i="1"/>
  <c r="P95" i="1"/>
  <c r="P88" i="1"/>
  <c r="P91" i="1"/>
  <c r="P72" i="1"/>
  <c r="P71" i="1"/>
  <c r="P68" i="1"/>
  <c r="P64" i="1"/>
  <c r="P50" i="1"/>
  <c r="P38" i="1"/>
  <c r="P31" i="1"/>
  <c r="P28" i="1"/>
  <c r="P25" i="1"/>
  <c r="P10" i="1"/>
  <c r="P9" i="1"/>
  <c r="P7" i="1"/>
  <c r="O120" i="1" l="1"/>
  <c r="O92" i="1"/>
  <c r="Q154" i="1"/>
  <c r="Q152" i="1"/>
  <c r="Q120" i="1"/>
  <c r="Q92" i="1"/>
  <c r="Q86" i="1"/>
  <c r="Q85" i="1"/>
  <c r="Q32" i="1"/>
  <c r="Q31" i="1"/>
  <c r="Q30" i="1"/>
  <c r="Q23" i="1"/>
  <c r="Q21" i="1"/>
  <c r="Q20" i="1"/>
  <c r="A2" i="1" l="1"/>
  <c r="O7" i="1" l="1"/>
  <c r="O9" i="1"/>
  <c r="O10" i="1"/>
  <c r="O20" i="1"/>
  <c r="O21" i="1"/>
  <c r="O23" i="1"/>
  <c r="O25" i="1"/>
  <c r="O28" i="1"/>
  <c r="O30" i="1"/>
  <c r="O31" i="1"/>
  <c r="O32" i="1"/>
  <c r="O38" i="1"/>
  <c r="O50" i="1"/>
  <c r="O64" i="1"/>
  <c r="O68" i="1"/>
  <c r="O71" i="1"/>
  <c r="O72" i="1"/>
  <c r="O85" i="1"/>
  <c r="O86" i="1"/>
  <c r="O88" i="1"/>
  <c r="O91" i="1"/>
  <c r="O95" i="1"/>
  <c r="O102" i="1"/>
  <c r="O108" i="1"/>
  <c r="O114" i="1"/>
  <c r="O117" i="1"/>
  <c r="O121" i="1"/>
  <c r="O124" i="1"/>
  <c r="O127" i="1"/>
  <c r="O128" i="1"/>
  <c r="O129" i="1"/>
  <c r="O130" i="1"/>
  <c r="O143" i="1"/>
  <c r="O150" i="1"/>
  <c r="O152" i="1"/>
  <c r="O154" i="1"/>
  <c r="O155" i="1"/>
</calcChain>
</file>

<file path=xl/sharedStrings.xml><?xml version="1.0" encoding="utf-8"?>
<sst xmlns="http://schemas.openxmlformats.org/spreadsheetml/2006/main" count="1733" uniqueCount="314">
  <si>
    <t>通し
番号</t>
    <rPh sb="0" eb="1">
      <t>トオ</t>
    </rPh>
    <rPh sb="3" eb="5">
      <t>バンゴウ</t>
    </rPh>
    <phoneticPr fontId="4"/>
  </si>
  <si>
    <t>道路種別</t>
    <rPh sb="0" eb="2">
      <t>ドウロ</t>
    </rPh>
    <rPh sb="2" eb="4">
      <t>シュベツ</t>
    </rPh>
    <phoneticPr fontId="4"/>
  </si>
  <si>
    <t>路線名</t>
    <rPh sb="0" eb="2">
      <t>ロセン</t>
    </rPh>
    <rPh sb="2" eb="3">
      <t>メイ</t>
    </rPh>
    <phoneticPr fontId="4"/>
  </si>
  <si>
    <t>市町村名</t>
    <rPh sb="0" eb="3">
      <t>シチョウソン</t>
    </rPh>
    <rPh sb="3" eb="4">
      <t>メイ</t>
    </rPh>
    <phoneticPr fontId="5"/>
  </si>
  <si>
    <t>管理者名</t>
    <rPh sb="0" eb="3">
      <t>カンリシャ</t>
    </rPh>
    <rPh sb="3" eb="4">
      <t>メイ</t>
    </rPh>
    <phoneticPr fontId="5"/>
  </si>
  <si>
    <t>釜石市</t>
  </si>
  <si>
    <t>Ⅲ</t>
  </si>
  <si>
    <t>宮古市</t>
  </si>
  <si>
    <t>～</t>
  </si>
  <si>
    <t>盛岡市</t>
  </si>
  <si>
    <t>雫石町</t>
  </si>
  <si>
    <t>八幡平市</t>
  </si>
  <si>
    <t>花巻市</t>
  </si>
  <si>
    <t>西和賀町</t>
  </si>
  <si>
    <t>北上市</t>
  </si>
  <si>
    <t>一関市</t>
  </si>
  <si>
    <t>住田町</t>
  </si>
  <si>
    <t>遠野市</t>
  </si>
  <si>
    <t>大槌町</t>
  </si>
  <si>
    <t>岩泉町</t>
  </si>
  <si>
    <t>軽米町</t>
  </si>
  <si>
    <t>陸前高田市</t>
  </si>
  <si>
    <t>葛巻町</t>
  </si>
  <si>
    <t>奥州市</t>
  </si>
  <si>
    <t>一戸町</t>
  </si>
  <si>
    <t>大船渡市</t>
  </si>
  <si>
    <t>二戸市</t>
  </si>
  <si>
    <t>久慈市</t>
  </si>
  <si>
    <t>普代村</t>
  </si>
  <si>
    <t>Ⅱ</t>
  </si>
  <si>
    <t>矢巾町</t>
  </si>
  <si>
    <t>岩手町</t>
  </si>
  <si>
    <t>野田村</t>
  </si>
  <si>
    <t>田野畑村</t>
  </si>
  <si>
    <t>Ⅰ</t>
  </si>
  <si>
    <t>修繕等の内容</t>
    <rPh sb="0" eb="2">
      <t>シュウゼン</t>
    </rPh>
    <rPh sb="2" eb="3">
      <t>ナド</t>
    </rPh>
    <rPh sb="4" eb="6">
      <t>ナイヨウ</t>
    </rPh>
    <phoneticPr fontId="4"/>
  </si>
  <si>
    <t>修繕等の時期
(年度)</t>
    <rPh sb="0" eb="2">
      <t>シュウゼン</t>
    </rPh>
    <rPh sb="2" eb="3">
      <t>ナド</t>
    </rPh>
    <rPh sb="4" eb="6">
      <t>ジキ</t>
    </rPh>
    <rPh sb="8" eb="10">
      <t>ネンド</t>
    </rPh>
    <phoneticPr fontId="4"/>
  </si>
  <si>
    <t>次回法定
点検年度</t>
    <rPh sb="0" eb="2">
      <t>ジカイ</t>
    </rPh>
    <rPh sb="2" eb="4">
      <t>ホウテイ</t>
    </rPh>
    <rPh sb="5" eb="7">
      <t>テンケン</t>
    </rPh>
    <rPh sb="7" eb="9">
      <t>ネンド</t>
    </rPh>
    <phoneticPr fontId="4"/>
  </si>
  <si>
    <t>完成年
(年)</t>
    <rPh sb="0" eb="2">
      <t>カンセイ</t>
    </rPh>
    <rPh sb="2" eb="3">
      <t>ネン</t>
    </rPh>
    <rPh sb="5" eb="6">
      <t>ネン</t>
    </rPh>
    <phoneticPr fontId="4"/>
  </si>
  <si>
    <t>法定点検
年度</t>
    <rPh sb="0" eb="2">
      <t>ホウテイ</t>
    </rPh>
    <rPh sb="2" eb="4">
      <t>テンケン</t>
    </rPh>
    <rPh sb="5" eb="7">
      <t>ネンド</t>
    </rPh>
    <phoneticPr fontId="4"/>
  </si>
  <si>
    <t>※　修繕等の内容、修繕等の時期は、損傷の進行状況、予算の状況、詳細設計の結果等を踏まえて変更する場合がある。</t>
    <rPh sb="2" eb="4">
      <t>シュウゼン</t>
    </rPh>
    <rPh sb="4" eb="5">
      <t>ナド</t>
    </rPh>
    <rPh sb="6" eb="8">
      <t>ナイヨウ</t>
    </rPh>
    <rPh sb="9" eb="11">
      <t>シュウゼン</t>
    </rPh>
    <rPh sb="11" eb="12">
      <t>ナド</t>
    </rPh>
    <rPh sb="13" eb="15">
      <t>ジキ</t>
    </rPh>
    <rPh sb="17" eb="19">
      <t>ソンショウ</t>
    </rPh>
    <rPh sb="20" eb="22">
      <t>シンコウ</t>
    </rPh>
    <rPh sb="22" eb="24">
      <t>ジョウキョウ</t>
    </rPh>
    <rPh sb="25" eb="27">
      <t>ヨサン</t>
    </rPh>
    <rPh sb="28" eb="30">
      <t>ジョウキョウ</t>
    </rPh>
    <rPh sb="31" eb="33">
      <t>ショウサイ</t>
    </rPh>
    <rPh sb="33" eb="35">
      <t>セッケイ</t>
    </rPh>
    <rPh sb="36" eb="38">
      <t>ケッカ</t>
    </rPh>
    <rPh sb="38" eb="39">
      <t>ナド</t>
    </rPh>
    <rPh sb="40" eb="41">
      <t>フ</t>
    </rPh>
    <rPh sb="44" eb="46">
      <t>ヘンコウ</t>
    </rPh>
    <rPh sb="48" eb="50">
      <t>バアイ</t>
    </rPh>
    <phoneticPr fontId="3"/>
  </si>
  <si>
    <t>岩手県道路トンネル長寿命化修繕計画（個別修繕計画）</t>
    <rPh sb="0" eb="3">
      <t>イワテケン</t>
    </rPh>
    <rPh sb="3" eb="5">
      <t>ドウロ</t>
    </rPh>
    <rPh sb="9" eb="13">
      <t>チョウジュミョウカ</t>
    </rPh>
    <rPh sb="13" eb="15">
      <t>シュウゼン</t>
    </rPh>
    <rPh sb="15" eb="17">
      <t>ケイカク</t>
    </rPh>
    <rPh sb="18" eb="20">
      <t>コベツ</t>
    </rPh>
    <rPh sb="20" eb="22">
      <t>シュウゼン</t>
    </rPh>
    <rPh sb="22" eb="24">
      <t>ケイカク</t>
    </rPh>
    <phoneticPr fontId="3"/>
  </si>
  <si>
    <t>道路トンネル名</t>
    <rPh sb="0" eb="2">
      <t>ドウロ</t>
    </rPh>
    <rPh sb="6" eb="7">
      <t>メイ</t>
    </rPh>
    <phoneticPr fontId="4"/>
  </si>
  <si>
    <t>延長
(m)</t>
    <rPh sb="0" eb="2">
      <t>エンチョウ</t>
    </rPh>
    <phoneticPr fontId="4"/>
  </si>
  <si>
    <t>区界トンネル</t>
  </si>
  <si>
    <t>曽利田トンネル</t>
  </si>
  <si>
    <t>水沢トンネル</t>
  </si>
  <si>
    <t>境鼻トンネル</t>
  </si>
  <si>
    <t>大升沢トンネル</t>
  </si>
  <si>
    <t>川目トンネル</t>
  </si>
  <si>
    <t>三ツ石トンネル</t>
  </si>
  <si>
    <t>西家第一トンネル</t>
  </si>
  <si>
    <t>西家第二トンネル</t>
  </si>
  <si>
    <t>箱石トンネル</t>
  </si>
  <si>
    <t>鈴久名トンネル</t>
  </si>
  <si>
    <t>法師渡トンネル</t>
  </si>
  <si>
    <t>蟹岡トンネル</t>
  </si>
  <si>
    <t>柏木トンネル</t>
  </si>
  <si>
    <t>川内トンネル</t>
  </si>
  <si>
    <t>下達曽部トンネル</t>
  </si>
  <si>
    <t>小滝トンネル</t>
  </si>
  <si>
    <t>下平第一トンネル</t>
  </si>
  <si>
    <t>下平第二トンネル</t>
  </si>
  <si>
    <t>大峠トンネル</t>
  </si>
  <si>
    <t>門馬トンネル</t>
  </si>
  <si>
    <t>当楽トンネル</t>
  </si>
  <si>
    <t>大荒沢トンネル</t>
  </si>
  <si>
    <t>杉名畑第１号トンネル</t>
  </si>
  <si>
    <t>杉名畑第２号トンネル</t>
  </si>
  <si>
    <t>川尻トンネル</t>
  </si>
  <si>
    <t>第一向山トンネル</t>
  </si>
  <si>
    <t>第二向山トンネル</t>
  </si>
  <si>
    <t>白石トンネル</t>
  </si>
  <si>
    <t>柏里トンネル</t>
  </si>
  <si>
    <t>清水トンネル</t>
  </si>
  <si>
    <t>城山トンネル</t>
  </si>
  <si>
    <t>九蔵坂トンネル</t>
  </si>
  <si>
    <t>山口トンネル</t>
  </si>
  <si>
    <t>尻跳トンネル</t>
  </si>
  <si>
    <t>鰻淵トンネル</t>
  </si>
  <si>
    <t>鱒滝トンネル</t>
  </si>
  <si>
    <t>茅森トンネル</t>
  </si>
  <si>
    <t>沼袋トンネル</t>
  </si>
  <si>
    <t>舘市トンネル</t>
  </si>
  <si>
    <t>大橋トンネル</t>
  </si>
  <si>
    <t>中出トンネル</t>
  </si>
  <si>
    <t>仙人トンネル</t>
  </si>
  <si>
    <t>赤羽根トンネル</t>
  </si>
  <si>
    <t>堂道トンネル</t>
  </si>
  <si>
    <t>深戸トンネル</t>
  </si>
  <si>
    <t>川井トンネル</t>
  </si>
  <si>
    <t>刈屋トンネル</t>
  </si>
  <si>
    <t>雄鹿戸トンネル</t>
    <rPh sb="0" eb="1">
      <t>オ</t>
    </rPh>
    <rPh sb="1" eb="3">
      <t>シカド</t>
    </rPh>
    <phoneticPr fontId="2"/>
  </si>
  <si>
    <t>川代トンネル</t>
  </si>
  <si>
    <t>松野トンネル</t>
  </si>
  <si>
    <t>栗畑トンネル</t>
  </si>
  <si>
    <t>横道トンネル</t>
  </si>
  <si>
    <t>見内川トンネル</t>
  </si>
  <si>
    <t>標示合トンネル</t>
  </si>
  <si>
    <t>笹ノ田トンネル</t>
  </si>
  <si>
    <t>猿沢トンネル</t>
  </si>
  <si>
    <t>鳶ヶ森トンネル</t>
  </si>
  <si>
    <t>梅木トンネル</t>
  </si>
  <si>
    <t>坂下トンネル</t>
  </si>
  <si>
    <t>上小黒山トンネル</t>
  </si>
  <si>
    <t>尼堤トンネル</t>
  </si>
  <si>
    <t>高山トンネル</t>
  </si>
  <si>
    <t>黒森トンネル</t>
  </si>
  <si>
    <t>小峠トンネル</t>
  </si>
  <si>
    <t>種山トンネル</t>
  </si>
  <si>
    <t>古歌葉トンネル</t>
  </si>
  <si>
    <t>赤金トンネル</t>
  </si>
  <si>
    <t>胆沢トンネル</t>
  </si>
  <si>
    <t>焼石東トンネル</t>
  </si>
  <si>
    <t>焼石西トンネル</t>
  </si>
  <si>
    <t>石淵トンネル</t>
  </si>
  <si>
    <t>小股トンネル</t>
  </si>
  <si>
    <t>ささのほらトンネル</t>
  </si>
  <si>
    <t>ゆりあげトンネル</t>
  </si>
  <si>
    <t>栗木トンネル</t>
  </si>
  <si>
    <t>北山トンネル（上り線）</t>
  </si>
  <si>
    <t>北山トンネル（下り線）</t>
  </si>
  <si>
    <t>岩谷トンネル</t>
  </si>
  <si>
    <t>権現トンネル</t>
  </si>
  <si>
    <t>三田貝トンネル</t>
  </si>
  <si>
    <t>思渕トンネル</t>
  </si>
  <si>
    <t>缺トンネル</t>
  </si>
  <si>
    <t>早坂トンネル</t>
  </si>
  <si>
    <t>山伏トンネル</t>
  </si>
  <si>
    <t>湯田トンネル</t>
  </si>
  <si>
    <t>似鳥トンネル</t>
  </si>
  <si>
    <t>高清水トンネル</t>
  </si>
  <si>
    <t>安家あおぞらトンネル</t>
  </si>
  <si>
    <t>安家清流トンネル</t>
  </si>
  <si>
    <t>石峠トンネル</t>
  </si>
  <si>
    <t>滝トンネル</t>
  </si>
  <si>
    <t>山根トンネル</t>
  </si>
  <si>
    <t>下遠川トンネル</t>
  </si>
  <si>
    <t>遠川トンネル</t>
  </si>
  <si>
    <t>下戸鎖１号トンネル</t>
  </si>
  <si>
    <t>下戸鎖２号トンネル</t>
  </si>
  <si>
    <t>清水合足トンネル</t>
  </si>
  <si>
    <t>八ケ森トンネル</t>
  </si>
  <si>
    <t>石浜トンネル</t>
  </si>
  <si>
    <t>篠ヶ崎トンネル</t>
  </si>
  <si>
    <t>豊沢トンネル</t>
  </si>
  <si>
    <t>中山１号トンネル</t>
  </si>
  <si>
    <t>中山２号トンネル</t>
  </si>
  <si>
    <t>小倉山トンネル</t>
  </si>
  <si>
    <t>ひばさわトンネル</t>
  </si>
  <si>
    <t>やすがさわトンネル</t>
  </si>
  <si>
    <t>新狭山トンネル</t>
  </si>
  <si>
    <t>折爪トンネル</t>
  </si>
  <si>
    <t>江繋トンネル</t>
  </si>
  <si>
    <t>綱取トンネル</t>
  </si>
  <si>
    <t>仁田山トンネル</t>
  </si>
  <si>
    <t>大宮沢トンネル</t>
  </si>
  <si>
    <t>古田トンネル</t>
  </si>
  <si>
    <t>根田茂トンネル</t>
  </si>
  <si>
    <t>大芦トンネル</t>
  </si>
  <si>
    <t>嶋の越トンネル</t>
  </si>
  <si>
    <t>平井賀トンネル</t>
  </si>
  <si>
    <t>弁天トンネル</t>
  </si>
  <si>
    <t>おみおしトンネル</t>
  </si>
  <si>
    <t>黒崎トンネル</t>
  </si>
  <si>
    <t>大田名部トンネル</t>
  </si>
  <si>
    <t>普代浜トンネル</t>
  </si>
  <si>
    <t>入畑トンネル</t>
  </si>
  <si>
    <t>台トンネル</t>
  </si>
  <si>
    <t>千歳トンネル</t>
  </si>
  <si>
    <t>横道隧道</t>
  </si>
  <si>
    <t>滝ノ上トンネル</t>
  </si>
  <si>
    <t>鳥ヶ沢トンネル</t>
  </si>
  <si>
    <t>第３号トンネル</t>
  </si>
  <si>
    <t>浄土ヶ浜トンネル</t>
  </si>
  <si>
    <t>船渡トンネル</t>
  </si>
  <si>
    <t>安家隧道</t>
  </si>
  <si>
    <t>小山田トンネル</t>
  </si>
  <si>
    <t>安渡トンネル</t>
  </si>
  <si>
    <t>南昌第一トンネル</t>
  </si>
  <si>
    <t>南昌第二トンネル</t>
    <rPh sb="3" eb="4">
      <t>２</t>
    </rPh>
    <phoneticPr fontId="1"/>
  </si>
  <si>
    <t>須麻古トンネル</t>
  </si>
  <si>
    <t>中井トンネル</t>
  </si>
  <si>
    <t>津付トンネル</t>
  </si>
  <si>
    <t>子飼沢トンネル</t>
  </si>
  <si>
    <t>立丸第２トンネル</t>
  </si>
  <si>
    <t>恋し浜トンネル</t>
  </si>
  <si>
    <t>新川目トンネル</t>
  </si>
  <si>
    <t>案内トンネル</t>
  </si>
  <si>
    <t>松山トンネル</t>
    <rPh sb="0" eb="2">
      <t>マツヤマ</t>
    </rPh>
    <phoneticPr fontId="1"/>
  </si>
  <si>
    <t>室浜トンネル</t>
    <rPh sb="0" eb="2">
      <t>ムロハマ</t>
    </rPh>
    <phoneticPr fontId="1"/>
  </si>
  <si>
    <t>田鎖トンネル</t>
    <rPh sb="0" eb="2">
      <t>タクサリ</t>
    </rPh>
    <phoneticPr fontId="1"/>
  </si>
  <si>
    <t>立丸第１トンネル</t>
    <rPh sb="0" eb="2">
      <t>タテマル</t>
    </rPh>
    <rPh sb="2" eb="3">
      <t>ダイ</t>
    </rPh>
    <phoneticPr fontId="1"/>
  </si>
  <si>
    <t>重茂トンネル</t>
    <rPh sb="0" eb="1">
      <t>シゲ</t>
    </rPh>
    <rPh sb="1" eb="2">
      <t>シゲ</t>
    </rPh>
    <phoneticPr fontId="1"/>
  </si>
  <si>
    <t>梁川口内トンネル</t>
    <rPh sb="0" eb="1">
      <t>ハリ</t>
    </rPh>
    <rPh sb="1" eb="3">
      <t>カワグチ</t>
    </rPh>
    <rPh sb="3" eb="4">
      <t>ウチ</t>
    </rPh>
    <phoneticPr fontId="1"/>
  </si>
  <si>
    <t>手代森トンネル</t>
    <rPh sb="0" eb="3">
      <t>テシロモリ</t>
    </rPh>
    <phoneticPr fontId="1"/>
  </si>
  <si>
    <t>古田トンネル</t>
    <rPh sb="0" eb="2">
      <t>フルタ</t>
    </rPh>
    <phoneticPr fontId="1"/>
  </si>
  <si>
    <t>煙突山トンネル</t>
    <rPh sb="0" eb="2">
      <t>エントツ</t>
    </rPh>
    <rPh sb="2" eb="3">
      <t>ヤマ</t>
    </rPh>
    <phoneticPr fontId="1"/>
  </si>
  <si>
    <t>小山田西トンネル</t>
    <rPh sb="0" eb="3">
      <t>オヤマダ</t>
    </rPh>
    <rPh sb="3" eb="4">
      <t>ニシ</t>
    </rPh>
    <phoneticPr fontId="1"/>
  </si>
  <si>
    <t>新区界トンネル</t>
    <rPh sb="0" eb="1">
      <t>シン</t>
    </rPh>
    <rPh sb="1" eb="3">
      <t>クザカイ</t>
    </rPh>
    <phoneticPr fontId="1"/>
  </si>
  <si>
    <t>押角トンネル</t>
    <rPh sb="0" eb="1">
      <t>オ</t>
    </rPh>
    <rPh sb="1" eb="2">
      <t>カド</t>
    </rPh>
    <phoneticPr fontId="1"/>
  </si>
  <si>
    <t>海よ光れ大沢トンネル</t>
    <rPh sb="0" eb="1">
      <t>ウミ</t>
    </rPh>
    <rPh sb="2" eb="3">
      <t>ヒカ</t>
    </rPh>
    <rPh sb="4" eb="6">
      <t>オオサワ</t>
    </rPh>
    <phoneticPr fontId="1"/>
  </si>
  <si>
    <t>島の沢トンネル</t>
    <rPh sb="0" eb="1">
      <t>シマ</t>
    </rPh>
    <rPh sb="2" eb="3">
      <t>サワ</t>
    </rPh>
    <phoneticPr fontId="1"/>
  </si>
  <si>
    <t>盛岡広域振興局土木部</t>
    <rPh sb="0" eb="2">
      <t>モリオカ</t>
    </rPh>
    <rPh sb="2" eb="4">
      <t>コウイキ</t>
    </rPh>
    <rPh sb="4" eb="6">
      <t>シンコウ</t>
    </rPh>
    <rPh sb="6" eb="7">
      <t>キョク</t>
    </rPh>
    <rPh sb="7" eb="9">
      <t>ドボク</t>
    </rPh>
    <rPh sb="9" eb="10">
      <t>ブ</t>
    </rPh>
    <phoneticPr fontId="2"/>
  </si>
  <si>
    <t>宮古土木センター</t>
    <rPh sb="0" eb="2">
      <t>ミヤコ</t>
    </rPh>
    <rPh sb="2" eb="4">
      <t>ドボク</t>
    </rPh>
    <phoneticPr fontId="2"/>
  </si>
  <si>
    <t>北上土木センター</t>
    <rPh sb="0" eb="2">
      <t>キタカミ</t>
    </rPh>
    <rPh sb="2" eb="4">
      <t>ドボク</t>
    </rPh>
    <phoneticPr fontId="2"/>
  </si>
  <si>
    <t>大船渡土木センター</t>
    <rPh sb="0" eb="3">
      <t>オオフナト</t>
    </rPh>
    <rPh sb="3" eb="5">
      <t>ドボク</t>
    </rPh>
    <phoneticPr fontId="2"/>
  </si>
  <si>
    <t>岩手土センター</t>
    <rPh sb="0" eb="2">
      <t>イワテ</t>
    </rPh>
    <rPh sb="2" eb="3">
      <t>ド</t>
    </rPh>
    <phoneticPr fontId="2"/>
  </si>
  <si>
    <t>県北広域振興局土木部</t>
    <rPh sb="0" eb="1">
      <t>ケン</t>
    </rPh>
    <rPh sb="1" eb="2">
      <t>キタ</t>
    </rPh>
    <rPh sb="2" eb="4">
      <t>コウイキ</t>
    </rPh>
    <rPh sb="4" eb="6">
      <t>シンコウ</t>
    </rPh>
    <rPh sb="6" eb="7">
      <t>キョク</t>
    </rPh>
    <rPh sb="7" eb="9">
      <t>ドボク</t>
    </rPh>
    <rPh sb="9" eb="10">
      <t>ブ</t>
    </rPh>
    <phoneticPr fontId="2"/>
  </si>
  <si>
    <t>沿岸広域振興局土木部</t>
    <rPh sb="0" eb="2">
      <t>エンガン</t>
    </rPh>
    <rPh sb="2" eb="4">
      <t>コウイキ</t>
    </rPh>
    <rPh sb="4" eb="6">
      <t>シンコウ</t>
    </rPh>
    <rPh sb="6" eb="7">
      <t>キョク</t>
    </rPh>
    <rPh sb="7" eb="9">
      <t>ドボク</t>
    </rPh>
    <rPh sb="9" eb="10">
      <t>ブ</t>
    </rPh>
    <phoneticPr fontId="2"/>
  </si>
  <si>
    <t>遠野土木センター</t>
    <rPh sb="0" eb="2">
      <t>トオノ</t>
    </rPh>
    <rPh sb="2" eb="4">
      <t>ドボク</t>
    </rPh>
    <phoneticPr fontId="2"/>
  </si>
  <si>
    <t>岩泉土木センター</t>
    <rPh sb="0" eb="2">
      <t>イワイズミ</t>
    </rPh>
    <rPh sb="2" eb="4">
      <t>ドボク</t>
    </rPh>
    <phoneticPr fontId="2"/>
  </si>
  <si>
    <t>千厩土木センター</t>
    <rPh sb="0" eb="2">
      <t>センマヤ</t>
    </rPh>
    <rPh sb="2" eb="4">
      <t>ドボク</t>
    </rPh>
    <phoneticPr fontId="2"/>
  </si>
  <si>
    <t>県南広域振興局土木部</t>
    <rPh sb="0" eb="2">
      <t>ケンナン</t>
    </rPh>
    <rPh sb="2" eb="4">
      <t>コウイキ</t>
    </rPh>
    <rPh sb="4" eb="6">
      <t>シンコウ</t>
    </rPh>
    <rPh sb="6" eb="7">
      <t>キョク</t>
    </rPh>
    <rPh sb="7" eb="9">
      <t>ドボク</t>
    </rPh>
    <rPh sb="9" eb="10">
      <t>ブ</t>
    </rPh>
    <phoneticPr fontId="2"/>
  </si>
  <si>
    <t>二戸土木センター</t>
    <rPh sb="0" eb="2">
      <t>ニノヘ</t>
    </rPh>
    <rPh sb="2" eb="4">
      <t>ドボク</t>
    </rPh>
    <phoneticPr fontId="2"/>
  </si>
  <si>
    <t>花巻土木センター</t>
    <rPh sb="0" eb="2">
      <t>ハナマキ</t>
    </rPh>
    <rPh sb="2" eb="4">
      <t>ドボク</t>
    </rPh>
    <phoneticPr fontId="2"/>
  </si>
  <si>
    <t>一関土木センター</t>
    <rPh sb="0" eb="2">
      <t>イチノセキ</t>
    </rPh>
    <rPh sb="2" eb="4">
      <t>ドボク</t>
    </rPh>
    <phoneticPr fontId="2"/>
  </si>
  <si>
    <t>宮古市</t>
    <rPh sb="0" eb="3">
      <t>ミヤコシ</t>
    </rPh>
    <phoneticPr fontId="1"/>
  </si>
  <si>
    <t>覆工：繊維シート工、当て板工</t>
    <rPh sb="0" eb="2">
      <t>フッコウ</t>
    </rPh>
    <rPh sb="3" eb="5">
      <t>センイ</t>
    </rPh>
    <rPh sb="8" eb="9">
      <t>コウ</t>
    </rPh>
    <rPh sb="10" eb="11">
      <t>ア</t>
    </rPh>
    <rPh sb="12" eb="13">
      <t>イタ</t>
    </rPh>
    <rPh sb="13" eb="14">
      <t>コウ</t>
    </rPh>
    <phoneticPr fontId="2"/>
  </si>
  <si>
    <t>～</t>
    <phoneticPr fontId="3"/>
  </si>
  <si>
    <t>道路トンネルの
健全性判定区分</t>
    <rPh sb="0" eb="2">
      <t>ドウロ</t>
    </rPh>
    <rPh sb="8" eb="11">
      <t>ケンゼンセイ</t>
    </rPh>
    <rPh sb="11" eb="13">
      <t>ハンテイ</t>
    </rPh>
    <rPh sb="13" eb="15">
      <t>クブン</t>
    </rPh>
    <phoneticPr fontId="4"/>
  </si>
  <si>
    <t>袰岩トンネル</t>
    <rPh sb="0" eb="1">
      <t>ホロ</t>
    </rPh>
    <phoneticPr fontId="3"/>
  </si>
  <si>
    <t>達曽部第２トンネル</t>
    <rPh sb="3" eb="4">
      <t>ダイ</t>
    </rPh>
    <phoneticPr fontId="3"/>
  </si>
  <si>
    <t>つなぎトンネル</t>
  </si>
  <si>
    <t>鎌峰トンネル</t>
    <rPh sb="1" eb="2">
      <t>ミネ</t>
    </rPh>
    <phoneticPr fontId="3"/>
  </si>
  <si>
    <t>白山第１トンネル</t>
    <rPh sb="2" eb="3">
      <t>ダイ</t>
    </rPh>
    <phoneticPr fontId="3"/>
  </si>
  <si>
    <t>白山第二トンネル</t>
    <rPh sb="2" eb="4">
      <t>ダイニ</t>
    </rPh>
    <phoneticPr fontId="3"/>
  </si>
  <si>
    <t>白山第三トンネル</t>
    <rPh sb="2" eb="3">
      <t>ダイ</t>
    </rPh>
    <rPh sb="3" eb="4">
      <t>サン</t>
    </rPh>
    <phoneticPr fontId="3"/>
  </si>
  <si>
    <t>戸呂町第一トンネル</t>
    <rPh sb="3" eb="5">
      <t>ダイイチ</t>
    </rPh>
    <phoneticPr fontId="3"/>
  </si>
  <si>
    <t>戸呂町第２トンネル</t>
    <rPh sb="3" eb="4">
      <t>ダイ</t>
    </rPh>
    <phoneticPr fontId="3"/>
  </si>
  <si>
    <t>戸呂町第３トンネル</t>
    <rPh sb="3" eb="4">
      <t>ダイ</t>
    </rPh>
    <phoneticPr fontId="3"/>
  </si>
  <si>
    <t>戸呂町第四トンネル</t>
    <rPh sb="3" eb="4">
      <t>ダイ</t>
    </rPh>
    <rPh sb="4" eb="5">
      <t>ヨン</t>
    </rPh>
    <phoneticPr fontId="3"/>
  </si>
  <si>
    <t>戸呂町第五トンネル</t>
    <rPh sb="3" eb="5">
      <t>ダイゴ</t>
    </rPh>
    <phoneticPr fontId="3"/>
  </si>
  <si>
    <t>簗川トンネル</t>
    <rPh sb="0" eb="1">
      <t>ヤナ</t>
    </rPh>
    <rPh sb="1" eb="2">
      <t>カワ</t>
    </rPh>
    <phoneticPr fontId="1"/>
  </si>
  <si>
    <t>ひきめトンネル</t>
  </si>
  <si>
    <t>茂市トンネル</t>
    <rPh sb="0" eb="2">
      <t>モイチ</t>
    </rPh>
    <phoneticPr fontId="3"/>
  </si>
  <si>
    <t>腹帯清水トンネル</t>
    <rPh sb="0" eb="2">
      <t>ハラタイ</t>
    </rPh>
    <rPh sb="2" eb="4">
      <t>シミズ</t>
    </rPh>
    <phoneticPr fontId="3"/>
  </si>
  <si>
    <t>腹帯水神トンネル</t>
    <rPh sb="0" eb="2">
      <t>ハラタイ</t>
    </rPh>
    <rPh sb="2" eb="3">
      <t>ミズ</t>
    </rPh>
    <rPh sb="3" eb="4">
      <t>カミ</t>
    </rPh>
    <phoneticPr fontId="3"/>
  </si>
  <si>
    <t>川井第１トンネル</t>
    <rPh sb="2" eb="3">
      <t>ダイ</t>
    </rPh>
    <phoneticPr fontId="3"/>
  </si>
  <si>
    <t>川井第２トンネル</t>
    <rPh sb="0" eb="2">
      <t>カワイ</t>
    </rPh>
    <rPh sb="2" eb="3">
      <t>ダイ</t>
    </rPh>
    <phoneticPr fontId="3"/>
  </si>
  <si>
    <t>上川井トンネル</t>
    <rPh sb="0" eb="1">
      <t>ウエ</t>
    </rPh>
    <rPh sb="1" eb="3">
      <t>カワイ</t>
    </rPh>
    <phoneticPr fontId="3"/>
  </si>
  <si>
    <t>片巣トンネル</t>
    <rPh sb="0" eb="2">
      <t>カタス</t>
    </rPh>
    <phoneticPr fontId="3"/>
  </si>
  <si>
    <t>与部沢トンネル</t>
    <rPh sb="0" eb="1">
      <t>ヨ</t>
    </rPh>
    <rPh sb="1" eb="2">
      <t>ブ</t>
    </rPh>
    <rPh sb="2" eb="3">
      <t>サワ</t>
    </rPh>
    <phoneticPr fontId="3"/>
  </si>
  <si>
    <t>平津戸トンネル</t>
    <rPh sb="0" eb="3">
      <t>ヒラツト</t>
    </rPh>
    <phoneticPr fontId="3"/>
  </si>
  <si>
    <t>岩井第一トンネル</t>
    <rPh sb="0" eb="2">
      <t>イワイ</t>
    </rPh>
    <rPh sb="2" eb="4">
      <t>ダイイチ</t>
    </rPh>
    <phoneticPr fontId="3"/>
  </si>
  <si>
    <t>岩井第二トンネル</t>
    <rPh sb="0" eb="2">
      <t>イワイ</t>
    </rPh>
    <rPh sb="2" eb="4">
      <t>ダイニ</t>
    </rPh>
    <phoneticPr fontId="3"/>
  </si>
  <si>
    <t>松草トンネル</t>
    <rPh sb="0" eb="2">
      <t>マツクサ</t>
    </rPh>
    <phoneticPr fontId="3"/>
  </si>
  <si>
    <t>舘下トンネル</t>
    <rPh sb="0" eb="2">
      <t>タテシタ</t>
    </rPh>
    <phoneticPr fontId="3"/>
  </si>
  <si>
    <t>下川井トンネル</t>
    <rPh sb="0" eb="1">
      <t>シタ</t>
    </rPh>
    <rPh sb="1" eb="3">
      <t>カワイ</t>
    </rPh>
    <phoneticPr fontId="3"/>
  </si>
  <si>
    <t>川舟トンネル</t>
    <rPh sb="0" eb="2">
      <t>カワフネ</t>
    </rPh>
    <phoneticPr fontId="3"/>
  </si>
  <si>
    <t>一般国道</t>
    <rPh sb="0" eb="2">
      <t>イッパン</t>
    </rPh>
    <phoneticPr fontId="3"/>
  </si>
  <si>
    <t>106号</t>
  </si>
  <si>
    <t>107号</t>
  </si>
  <si>
    <t>281号</t>
  </si>
  <si>
    <t>282号</t>
  </si>
  <si>
    <t>283号</t>
  </si>
  <si>
    <t>340号</t>
  </si>
  <si>
    <t>343号</t>
  </si>
  <si>
    <t>396号</t>
  </si>
  <si>
    <t>397号</t>
  </si>
  <si>
    <t>455号</t>
  </si>
  <si>
    <t>主要地方道</t>
    <rPh sb="0" eb="2">
      <t>シュヨウ</t>
    </rPh>
    <rPh sb="2" eb="4">
      <t>チホウ</t>
    </rPh>
    <rPh sb="4" eb="5">
      <t>ドウ</t>
    </rPh>
    <phoneticPr fontId="3"/>
  </si>
  <si>
    <t>盛岡横手線</t>
  </si>
  <si>
    <t>一戸山形線</t>
  </si>
  <si>
    <t>二戸五日市線</t>
  </si>
  <si>
    <t>久慈岩泉線</t>
  </si>
  <si>
    <t>大船渡綾里三陸線</t>
  </si>
  <si>
    <t>江刺室根線</t>
  </si>
  <si>
    <t>花巻大曲線</t>
  </si>
  <si>
    <t>一関大東線</t>
  </si>
  <si>
    <t>二戸九戸線</t>
  </si>
  <si>
    <t>紫波江繋線</t>
  </si>
  <si>
    <t>上米内湯沢</t>
  </si>
  <si>
    <t>大船渡広田陸前高田線</t>
  </si>
  <si>
    <t>宮古岩泉線</t>
  </si>
  <si>
    <t>戸呂町軽米線</t>
  </si>
  <si>
    <t>盛岡大迫東和線</t>
  </si>
  <si>
    <t>岩泉平井賀普代線</t>
  </si>
  <si>
    <t>一般県道</t>
    <rPh sb="0" eb="2">
      <t>イッパン</t>
    </rPh>
    <rPh sb="2" eb="4">
      <t>ケンドウ</t>
    </rPh>
    <phoneticPr fontId="3"/>
  </si>
  <si>
    <t>夏油温泉江釣子線</t>
  </si>
  <si>
    <t>花巻温泉郷線</t>
  </si>
  <si>
    <t>薄衣舞川線</t>
  </si>
  <si>
    <t>田野畑岩泉線</t>
  </si>
  <si>
    <t>西山生保内線</t>
  </si>
  <si>
    <t>水海大渡線</t>
  </si>
  <si>
    <t>野田長内線</t>
  </si>
  <si>
    <t>安家玉川線</t>
  </si>
  <si>
    <t>宮古港線</t>
  </si>
  <si>
    <t>大槌小鎚線</t>
  </si>
  <si>
    <t>矢巾西安庭線</t>
  </si>
  <si>
    <t>遠野東和自転車道</t>
  </si>
  <si>
    <t>吉里吉里釜石線</t>
    <rPh sb="0" eb="1">
      <t>ヨシ</t>
    </rPh>
    <rPh sb="1" eb="2">
      <t>サト</t>
    </rPh>
    <rPh sb="2" eb="4">
      <t>ヨシサト</t>
    </rPh>
    <rPh sb="4" eb="6">
      <t>カマイシ</t>
    </rPh>
    <rPh sb="6" eb="7">
      <t>セン</t>
    </rPh>
    <phoneticPr fontId="1"/>
  </si>
  <si>
    <t>重茂半島線</t>
    <rPh sb="0" eb="1">
      <t>シゲ</t>
    </rPh>
    <rPh sb="1" eb="2">
      <t>シゲル</t>
    </rPh>
    <rPh sb="2" eb="4">
      <t>ハントウ</t>
    </rPh>
    <rPh sb="4" eb="5">
      <t>セン</t>
    </rPh>
    <phoneticPr fontId="1"/>
  </si>
  <si>
    <t>一般国道</t>
    <rPh sb="0" eb="4">
      <t>イッパンコクドウ</t>
    </rPh>
    <phoneticPr fontId="3"/>
  </si>
  <si>
    <t>106号</t>
    <rPh sb="3" eb="4">
      <t>ゴウ</t>
    </rPh>
    <phoneticPr fontId="3"/>
  </si>
  <si>
    <t>343号</t>
    <rPh sb="3" eb="4">
      <t>ゴウ</t>
    </rPh>
    <phoneticPr fontId="3"/>
  </si>
  <si>
    <t>281号</t>
    <rPh sb="3" eb="4">
      <t>ゴウ</t>
    </rPh>
    <phoneticPr fontId="3"/>
  </si>
  <si>
    <r>
      <t>小倉</t>
    </r>
    <r>
      <rPr>
        <sz val="9"/>
        <rFont val="ＭＳ 明朝"/>
        <family val="1"/>
        <charset val="128"/>
      </rPr>
      <t>隧道</t>
    </r>
    <rPh sb="2" eb="4">
      <t>ズイドウ</t>
    </rPh>
    <phoneticPr fontId="3"/>
  </si>
  <si>
    <t>山田町</t>
    <rPh sb="0" eb="2">
      <t>ヤマダ</t>
    </rPh>
    <rPh sb="2" eb="3">
      <t>マチ</t>
    </rPh>
    <phoneticPr fontId="3"/>
  </si>
  <si>
    <t>宮古市</t>
    <rPh sb="0" eb="3">
      <t>ミヤコシ</t>
    </rPh>
    <phoneticPr fontId="3"/>
  </si>
  <si>
    <t>－</t>
    <phoneticPr fontId="3"/>
  </si>
  <si>
    <t>Ⅲ
（修繕着手済）</t>
    <rPh sb="3" eb="5">
      <t>シュウゼン</t>
    </rPh>
    <rPh sb="5" eb="7">
      <t>チャクシュ</t>
    </rPh>
    <rPh sb="7" eb="8">
      <t>ズ</t>
    </rPh>
    <phoneticPr fontId="3"/>
  </si>
  <si>
    <t>Ⅱ
（修繕着手済）</t>
    <rPh sb="3" eb="5">
      <t>シュウゼン</t>
    </rPh>
    <rPh sb="5" eb="7">
      <t>チャクシュ</t>
    </rPh>
    <rPh sb="7" eb="8">
      <t>ズ</t>
    </rPh>
    <phoneticPr fontId="3"/>
  </si>
  <si>
    <t>設備：照明設備更新</t>
    <rPh sb="0" eb="2">
      <t>セツビ</t>
    </rPh>
    <rPh sb="3" eb="5">
      <t>ショウメイ</t>
    </rPh>
    <rPh sb="5" eb="7">
      <t>セツビ</t>
    </rPh>
    <rPh sb="7" eb="9">
      <t>コウシン</t>
    </rPh>
    <phoneticPr fontId="3"/>
  </si>
  <si>
    <t>設備：ジェットファン分解整備</t>
    <rPh sb="0" eb="2">
      <t>セツビ</t>
    </rPh>
    <rPh sb="10" eb="12">
      <t>ブンカイ</t>
    </rPh>
    <rPh sb="12" eb="14">
      <t>セイビ</t>
    </rPh>
    <phoneticPr fontId="3"/>
  </si>
  <si>
    <t>覆工：繊維シート工</t>
    <rPh sb="0" eb="2">
      <t>フッコウ</t>
    </rPh>
    <rPh sb="3" eb="5">
      <t>センイ</t>
    </rPh>
    <rPh sb="8" eb="9">
      <t>コウ</t>
    </rPh>
    <phoneticPr fontId="2"/>
  </si>
  <si>
    <t>覆工：線導水工</t>
    <rPh sb="0" eb="2">
      <t>フッコウ</t>
    </rPh>
    <rPh sb="3" eb="4">
      <t>セン</t>
    </rPh>
    <rPh sb="4" eb="6">
      <t>ドウスイ</t>
    </rPh>
    <rPh sb="6" eb="7">
      <t>コウ</t>
    </rPh>
    <phoneticPr fontId="3"/>
  </si>
  <si>
    <t>覆工：繊維シート工、線導水工</t>
    <rPh sb="0" eb="2">
      <t>フッコウ</t>
    </rPh>
    <rPh sb="3" eb="5">
      <t>センイ</t>
    </rPh>
    <rPh sb="8" eb="9">
      <t>コウ</t>
    </rPh>
    <rPh sb="10" eb="11">
      <t>セン</t>
    </rPh>
    <rPh sb="11" eb="13">
      <t>ドウスイ</t>
    </rPh>
    <rPh sb="13" eb="14">
      <t>コウ</t>
    </rPh>
    <phoneticPr fontId="2"/>
  </si>
  <si>
    <t>覆工：当て板工、線導水工
設備：照明設備更新</t>
    <rPh sb="0" eb="2">
      <t>フッコウ</t>
    </rPh>
    <rPh sb="3" eb="4">
      <t>ア</t>
    </rPh>
    <rPh sb="5" eb="6">
      <t>イタ</t>
    </rPh>
    <rPh sb="6" eb="7">
      <t>コウ</t>
    </rPh>
    <rPh sb="8" eb="9">
      <t>セン</t>
    </rPh>
    <rPh sb="9" eb="11">
      <t>ドウスイ</t>
    </rPh>
    <rPh sb="11" eb="12">
      <t>コウ</t>
    </rPh>
    <rPh sb="13" eb="15">
      <t>セツビ</t>
    </rPh>
    <rPh sb="16" eb="18">
      <t>ショウメイ</t>
    </rPh>
    <rPh sb="18" eb="20">
      <t>セツビ</t>
    </rPh>
    <rPh sb="20" eb="22">
      <t>コウシン</t>
    </rPh>
    <phoneticPr fontId="3"/>
  </si>
  <si>
    <t>覆工：線導水
設備：ジェットファン分解整備</t>
    <rPh sb="0" eb="2">
      <t>フッコウ</t>
    </rPh>
    <rPh sb="3" eb="6">
      <t>セン</t>
    </rPh>
    <rPh sb="7" eb="9">
      <t>セツビ</t>
    </rPh>
    <rPh sb="17" eb="19">
      <t>ブンカイ</t>
    </rPh>
    <rPh sb="19" eb="21">
      <t>セイビ</t>
    </rPh>
    <phoneticPr fontId="3"/>
  </si>
  <si>
    <t>土木修繕費
(億円)</t>
    <rPh sb="0" eb="2">
      <t>ドボク</t>
    </rPh>
    <rPh sb="2" eb="4">
      <t>シュウゼン</t>
    </rPh>
    <rPh sb="4" eb="5">
      <t>ヒ</t>
    </rPh>
    <rPh sb="7" eb="9">
      <t>オクエン</t>
    </rPh>
    <phoneticPr fontId="3"/>
  </si>
  <si>
    <t>設備整備費
(億円)</t>
    <rPh sb="0" eb="2">
      <t>セツビ</t>
    </rPh>
    <rPh sb="2" eb="4">
      <t>セイビ</t>
    </rPh>
    <rPh sb="4" eb="5">
      <t>ヒ</t>
    </rPh>
    <rPh sb="7" eb="9">
      <t>オクエン</t>
    </rPh>
    <phoneticPr fontId="3"/>
  </si>
  <si>
    <t>-</t>
    <phoneticPr fontId="3"/>
  </si>
  <si>
    <t>【令和７年３月末時点】</t>
    <rPh sb="1" eb="3">
      <t>レイワ</t>
    </rPh>
    <rPh sb="4" eb="5">
      <t>ネン</t>
    </rPh>
    <rPh sb="6" eb="7">
      <t>ガツ</t>
    </rPh>
    <rPh sb="7" eb="8">
      <t>スエ</t>
    </rPh>
    <rPh sb="8" eb="10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</si>
</sst>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;[Red]\-#,##0.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2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8"/>
      <color theme="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176" fontId="2" fillId="0" borderId="0" xfId="1" applyNumberFormat="1" applyFont="1">
      <alignment vertical="center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11" fillId="0" borderId="4" xfId="1" applyFont="1" applyFill="1" applyBorder="1">
      <alignment vertical="center"/>
    </xf>
    <xf numFmtId="0" fontId="11" fillId="3" borderId="4" xfId="1" applyFont="1" applyFill="1" applyBorder="1" applyAlignment="1">
      <alignment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left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1" fillId="0" borderId="0" xfId="1" applyFont="1" applyFill="1">
      <alignment vertical="center"/>
    </xf>
    <xf numFmtId="0" fontId="11" fillId="0" borderId="1" xfId="1" applyFont="1" applyFill="1" applyBorder="1">
      <alignment vertical="center"/>
    </xf>
    <xf numFmtId="0" fontId="11" fillId="3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4" borderId="3" xfId="1" applyFont="1" applyFill="1" applyBorder="1" applyAlignment="1">
      <alignment horizontal="center" vertical="center" wrapText="1"/>
    </xf>
    <xf numFmtId="0" fontId="12" fillId="0" borderId="0" xfId="1" applyFont="1">
      <alignment vertical="center"/>
    </xf>
    <xf numFmtId="0" fontId="8" fillId="0" borderId="0" xfId="1" applyFont="1">
      <alignment vertical="center"/>
    </xf>
    <xf numFmtId="0" fontId="13" fillId="0" borderId="0" xfId="1" applyFont="1">
      <alignment vertical="center"/>
    </xf>
    <xf numFmtId="0" fontId="14" fillId="4" borderId="3" xfId="1" applyFont="1" applyFill="1" applyBorder="1" applyAlignment="1">
      <alignment horizontal="center" vertical="center" wrapText="1"/>
    </xf>
    <xf numFmtId="177" fontId="11" fillId="3" borderId="4" xfId="2" applyNumberFormat="1" applyFont="1" applyFill="1" applyBorder="1" applyAlignment="1">
      <alignment vertical="center" wrapText="1"/>
    </xf>
    <xf numFmtId="0" fontId="11" fillId="0" borderId="4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2" fontId="11" fillId="0" borderId="1" xfId="1" applyNumberFormat="1" applyFont="1" applyFill="1" applyBorder="1" applyAlignment="1">
      <alignment horizontal="right" vertical="center"/>
    </xf>
    <xf numFmtId="2" fontId="16" fillId="0" borderId="0" xfId="1" applyNumberFormat="1" applyFont="1">
      <alignment vertical="center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10" xfId="1"/>
  </cellStyles>
  <dxfs count="0"/>
  <tableStyles count="0" defaultTableStyle="TableStyleMedium2" defaultPivotStyle="PivotStyleLight16"/>
  <colors>
    <mruColors>
      <color rgb="FFFFFFCC"/>
      <color rgb="FFCCFFFF"/>
      <color rgb="FFFF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NDAI\rm&#65288;&#12522;&#12473;&#12463;&#65289;\D\RM&#65288;&#12522;&#12473;&#12463;&#65289;\447005(&#19968;&#33324;&#22269;&#36947;106&#21495;&#20013;&#12398;&#27211;&#20182;&#27211;&#26753;&#38263;&#23551;&#21629;&#21270;&#20462;&#32341;&#35336;&#30011;)\02-&#25171;&#12385;&#21512;&#12431;&#12379;&#36039;&#26009;\&#31532;&#65300;&#22238;&#22996;&#21729;&#20250;&#65288;08.01.25&#65289;\&#21155;&#21270;&#12398;&#36914;&#23637;&#12398;&#32771;&#24942;%20(version%2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Sheet1"/>
      <sheetName val="修正後データ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195"/>
  <sheetViews>
    <sheetView showGridLines="0" tabSelected="1" zoomScaleNormal="100" zoomScaleSheetLayoutView="115" workbookViewId="0">
      <selection activeCell="T10" sqref="T10"/>
    </sheetView>
  </sheetViews>
  <sheetFormatPr defaultRowHeight="10.5" x14ac:dyDescent="0.4"/>
  <cols>
    <col min="1" max="1" width="3.625" style="1" bestFit="1" customWidth="1"/>
    <col min="2" max="2" width="15.625" style="23" customWidth="1"/>
    <col min="3" max="3" width="8.375" style="23" customWidth="1"/>
    <col min="4" max="4" width="14.625" style="23" bestFit="1" customWidth="1"/>
    <col min="5" max="5" width="7.5" style="2" customWidth="1"/>
    <col min="6" max="6" width="14.625" style="1" customWidth="1"/>
    <col min="7" max="7" width="6.75" style="3" customWidth="1"/>
    <col min="8" max="8" width="4.5" style="6" customWidth="1"/>
    <col min="9" max="9" width="6" style="1" customWidth="1"/>
    <col min="10" max="10" width="10.375" style="1" bestFit="1" customWidth="1"/>
    <col min="11" max="11" width="6.375" style="5" customWidth="1"/>
    <col min="12" max="12" width="20.375" style="1" bestFit="1" customWidth="1"/>
    <col min="13" max="13" width="4.625" style="4" bestFit="1" customWidth="1"/>
    <col min="14" max="14" width="2.5" style="4" customWidth="1"/>
    <col min="15" max="15" width="4.625" style="4" customWidth="1"/>
    <col min="16" max="245" width="9" style="1"/>
    <col min="246" max="246" width="7.125" style="1" bestFit="1" customWidth="1"/>
    <col min="247" max="250" width="9" style="1"/>
    <col min="251" max="251" width="15.625" style="1" customWidth="1"/>
    <col min="252" max="252" width="9" style="1"/>
    <col min="253" max="253" width="15.625" style="1" customWidth="1"/>
    <col min="254" max="257" width="7.625" style="1" customWidth="1"/>
    <col min="258" max="258" width="45.125" style="1" customWidth="1"/>
    <col min="259" max="259" width="4.625" style="1" customWidth="1"/>
    <col min="260" max="260" width="2.5" style="1" customWidth="1"/>
    <col min="261" max="261" width="4.625" style="1" customWidth="1"/>
    <col min="262" max="501" width="9" style="1"/>
    <col min="502" max="502" width="7.125" style="1" bestFit="1" customWidth="1"/>
    <col min="503" max="506" width="9" style="1"/>
    <col min="507" max="507" width="15.625" style="1" customWidth="1"/>
    <col min="508" max="508" width="9" style="1"/>
    <col min="509" max="509" width="15.625" style="1" customWidth="1"/>
    <col min="510" max="513" width="7.625" style="1" customWidth="1"/>
    <col min="514" max="514" width="45.125" style="1" customWidth="1"/>
    <col min="515" max="515" width="4.625" style="1" customWidth="1"/>
    <col min="516" max="516" width="2.5" style="1" customWidth="1"/>
    <col min="517" max="517" width="4.625" style="1" customWidth="1"/>
    <col min="518" max="757" width="9" style="1"/>
    <col min="758" max="758" width="7.125" style="1" bestFit="1" customWidth="1"/>
    <col min="759" max="762" width="9" style="1"/>
    <col min="763" max="763" width="15.625" style="1" customWidth="1"/>
    <col min="764" max="764" width="9" style="1"/>
    <col min="765" max="765" width="15.625" style="1" customWidth="1"/>
    <col min="766" max="769" width="7.625" style="1" customWidth="1"/>
    <col min="770" max="770" width="45.125" style="1" customWidth="1"/>
    <col min="771" max="771" width="4.625" style="1" customWidth="1"/>
    <col min="772" max="772" width="2.5" style="1" customWidth="1"/>
    <col min="773" max="773" width="4.625" style="1" customWidth="1"/>
    <col min="774" max="1013" width="9" style="1"/>
    <col min="1014" max="1014" width="7.125" style="1" bestFit="1" customWidth="1"/>
    <col min="1015" max="1018" width="9" style="1"/>
    <col min="1019" max="1019" width="15.625" style="1" customWidth="1"/>
    <col min="1020" max="1020" width="9" style="1"/>
    <col min="1021" max="1021" width="15.625" style="1" customWidth="1"/>
    <col min="1022" max="1025" width="7.625" style="1" customWidth="1"/>
    <col min="1026" max="1026" width="45.125" style="1" customWidth="1"/>
    <col min="1027" max="1027" width="4.625" style="1" customWidth="1"/>
    <col min="1028" max="1028" width="2.5" style="1" customWidth="1"/>
    <col min="1029" max="1029" width="4.625" style="1" customWidth="1"/>
    <col min="1030" max="1269" width="9" style="1"/>
    <col min="1270" max="1270" width="7.125" style="1" bestFit="1" customWidth="1"/>
    <col min="1271" max="1274" width="9" style="1"/>
    <col min="1275" max="1275" width="15.625" style="1" customWidth="1"/>
    <col min="1276" max="1276" width="9" style="1"/>
    <col min="1277" max="1277" width="15.625" style="1" customWidth="1"/>
    <col min="1278" max="1281" width="7.625" style="1" customWidth="1"/>
    <col min="1282" max="1282" width="45.125" style="1" customWidth="1"/>
    <col min="1283" max="1283" width="4.625" style="1" customWidth="1"/>
    <col min="1284" max="1284" width="2.5" style="1" customWidth="1"/>
    <col min="1285" max="1285" width="4.625" style="1" customWidth="1"/>
    <col min="1286" max="1525" width="9" style="1"/>
    <col min="1526" max="1526" width="7.125" style="1" bestFit="1" customWidth="1"/>
    <col min="1527" max="1530" width="9" style="1"/>
    <col min="1531" max="1531" width="15.625" style="1" customWidth="1"/>
    <col min="1532" max="1532" width="9" style="1"/>
    <col min="1533" max="1533" width="15.625" style="1" customWidth="1"/>
    <col min="1534" max="1537" width="7.625" style="1" customWidth="1"/>
    <col min="1538" max="1538" width="45.125" style="1" customWidth="1"/>
    <col min="1539" max="1539" width="4.625" style="1" customWidth="1"/>
    <col min="1540" max="1540" width="2.5" style="1" customWidth="1"/>
    <col min="1541" max="1541" width="4.625" style="1" customWidth="1"/>
    <col min="1542" max="1781" width="9" style="1"/>
    <col min="1782" max="1782" width="7.125" style="1" bestFit="1" customWidth="1"/>
    <col min="1783" max="1786" width="9" style="1"/>
    <col min="1787" max="1787" width="15.625" style="1" customWidth="1"/>
    <col min="1788" max="1788" width="9" style="1"/>
    <col min="1789" max="1789" width="15.625" style="1" customWidth="1"/>
    <col min="1790" max="1793" width="7.625" style="1" customWidth="1"/>
    <col min="1794" max="1794" width="45.125" style="1" customWidth="1"/>
    <col min="1795" max="1795" width="4.625" style="1" customWidth="1"/>
    <col min="1796" max="1796" width="2.5" style="1" customWidth="1"/>
    <col min="1797" max="1797" width="4.625" style="1" customWidth="1"/>
    <col min="1798" max="2037" width="9" style="1"/>
    <col min="2038" max="2038" width="7.125" style="1" bestFit="1" customWidth="1"/>
    <col min="2039" max="2042" width="9" style="1"/>
    <col min="2043" max="2043" width="15.625" style="1" customWidth="1"/>
    <col min="2044" max="2044" width="9" style="1"/>
    <col min="2045" max="2045" width="15.625" style="1" customWidth="1"/>
    <col min="2046" max="2049" width="7.625" style="1" customWidth="1"/>
    <col min="2050" max="2050" width="45.125" style="1" customWidth="1"/>
    <col min="2051" max="2051" width="4.625" style="1" customWidth="1"/>
    <col min="2052" max="2052" width="2.5" style="1" customWidth="1"/>
    <col min="2053" max="2053" width="4.625" style="1" customWidth="1"/>
    <col min="2054" max="2293" width="9" style="1"/>
    <col min="2294" max="2294" width="7.125" style="1" bestFit="1" customWidth="1"/>
    <col min="2295" max="2298" width="9" style="1"/>
    <col min="2299" max="2299" width="15.625" style="1" customWidth="1"/>
    <col min="2300" max="2300" width="9" style="1"/>
    <col min="2301" max="2301" width="15.625" style="1" customWidth="1"/>
    <col min="2302" max="2305" width="7.625" style="1" customWidth="1"/>
    <col min="2306" max="2306" width="45.125" style="1" customWidth="1"/>
    <col min="2307" max="2307" width="4.625" style="1" customWidth="1"/>
    <col min="2308" max="2308" width="2.5" style="1" customWidth="1"/>
    <col min="2309" max="2309" width="4.625" style="1" customWidth="1"/>
    <col min="2310" max="2549" width="9" style="1"/>
    <col min="2550" max="2550" width="7.125" style="1" bestFit="1" customWidth="1"/>
    <col min="2551" max="2554" width="9" style="1"/>
    <col min="2555" max="2555" width="15.625" style="1" customWidth="1"/>
    <col min="2556" max="2556" width="9" style="1"/>
    <col min="2557" max="2557" width="15.625" style="1" customWidth="1"/>
    <col min="2558" max="2561" width="7.625" style="1" customWidth="1"/>
    <col min="2562" max="2562" width="45.125" style="1" customWidth="1"/>
    <col min="2563" max="2563" width="4.625" style="1" customWidth="1"/>
    <col min="2564" max="2564" width="2.5" style="1" customWidth="1"/>
    <col min="2565" max="2565" width="4.625" style="1" customWidth="1"/>
    <col min="2566" max="2805" width="9" style="1"/>
    <col min="2806" max="2806" width="7.125" style="1" bestFit="1" customWidth="1"/>
    <col min="2807" max="2810" width="9" style="1"/>
    <col min="2811" max="2811" width="15.625" style="1" customWidth="1"/>
    <col min="2812" max="2812" width="9" style="1"/>
    <col min="2813" max="2813" width="15.625" style="1" customWidth="1"/>
    <col min="2814" max="2817" width="7.625" style="1" customWidth="1"/>
    <col min="2818" max="2818" width="45.125" style="1" customWidth="1"/>
    <col min="2819" max="2819" width="4.625" style="1" customWidth="1"/>
    <col min="2820" max="2820" width="2.5" style="1" customWidth="1"/>
    <col min="2821" max="2821" width="4.625" style="1" customWidth="1"/>
    <col min="2822" max="3061" width="9" style="1"/>
    <col min="3062" max="3062" width="7.125" style="1" bestFit="1" customWidth="1"/>
    <col min="3063" max="3066" width="9" style="1"/>
    <col min="3067" max="3067" width="15.625" style="1" customWidth="1"/>
    <col min="3068" max="3068" width="9" style="1"/>
    <col min="3069" max="3069" width="15.625" style="1" customWidth="1"/>
    <col min="3070" max="3073" width="7.625" style="1" customWidth="1"/>
    <col min="3074" max="3074" width="45.125" style="1" customWidth="1"/>
    <col min="3075" max="3075" width="4.625" style="1" customWidth="1"/>
    <col min="3076" max="3076" width="2.5" style="1" customWidth="1"/>
    <col min="3077" max="3077" width="4.625" style="1" customWidth="1"/>
    <col min="3078" max="3317" width="9" style="1"/>
    <col min="3318" max="3318" width="7.125" style="1" bestFit="1" customWidth="1"/>
    <col min="3319" max="3322" width="9" style="1"/>
    <col min="3323" max="3323" width="15.625" style="1" customWidth="1"/>
    <col min="3324" max="3324" width="9" style="1"/>
    <col min="3325" max="3325" width="15.625" style="1" customWidth="1"/>
    <col min="3326" max="3329" width="7.625" style="1" customWidth="1"/>
    <col min="3330" max="3330" width="45.125" style="1" customWidth="1"/>
    <col min="3331" max="3331" width="4.625" style="1" customWidth="1"/>
    <col min="3332" max="3332" width="2.5" style="1" customWidth="1"/>
    <col min="3333" max="3333" width="4.625" style="1" customWidth="1"/>
    <col min="3334" max="3573" width="9" style="1"/>
    <col min="3574" max="3574" width="7.125" style="1" bestFit="1" customWidth="1"/>
    <col min="3575" max="3578" width="9" style="1"/>
    <col min="3579" max="3579" width="15.625" style="1" customWidth="1"/>
    <col min="3580" max="3580" width="9" style="1"/>
    <col min="3581" max="3581" width="15.625" style="1" customWidth="1"/>
    <col min="3582" max="3585" width="7.625" style="1" customWidth="1"/>
    <col min="3586" max="3586" width="45.125" style="1" customWidth="1"/>
    <col min="3587" max="3587" width="4.625" style="1" customWidth="1"/>
    <col min="3588" max="3588" width="2.5" style="1" customWidth="1"/>
    <col min="3589" max="3589" width="4.625" style="1" customWidth="1"/>
    <col min="3590" max="3829" width="9" style="1"/>
    <col min="3830" max="3830" width="7.125" style="1" bestFit="1" customWidth="1"/>
    <col min="3831" max="3834" width="9" style="1"/>
    <col min="3835" max="3835" width="15.625" style="1" customWidth="1"/>
    <col min="3836" max="3836" width="9" style="1"/>
    <col min="3837" max="3837" width="15.625" style="1" customWidth="1"/>
    <col min="3838" max="3841" width="7.625" style="1" customWidth="1"/>
    <col min="3842" max="3842" width="45.125" style="1" customWidth="1"/>
    <col min="3843" max="3843" width="4.625" style="1" customWidth="1"/>
    <col min="3844" max="3844" width="2.5" style="1" customWidth="1"/>
    <col min="3845" max="3845" width="4.625" style="1" customWidth="1"/>
    <col min="3846" max="4085" width="9" style="1"/>
    <col min="4086" max="4086" width="7.125" style="1" bestFit="1" customWidth="1"/>
    <col min="4087" max="4090" width="9" style="1"/>
    <col min="4091" max="4091" width="15.625" style="1" customWidth="1"/>
    <col min="4092" max="4092" width="9" style="1"/>
    <col min="4093" max="4093" width="15.625" style="1" customWidth="1"/>
    <col min="4094" max="4097" width="7.625" style="1" customWidth="1"/>
    <col min="4098" max="4098" width="45.125" style="1" customWidth="1"/>
    <col min="4099" max="4099" width="4.625" style="1" customWidth="1"/>
    <col min="4100" max="4100" width="2.5" style="1" customWidth="1"/>
    <col min="4101" max="4101" width="4.625" style="1" customWidth="1"/>
    <col min="4102" max="4341" width="9" style="1"/>
    <col min="4342" max="4342" width="7.125" style="1" bestFit="1" customWidth="1"/>
    <col min="4343" max="4346" width="9" style="1"/>
    <col min="4347" max="4347" width="15.625" style="1" customWidth="1"/>
    <col min="4348" max="4348" width="9" style="1"/>
    <col min="4349" max="4349" width="15.625" style="1" customWidth="1"/>
    <col min="4350" max="4353" width="7.625" style="1" customWidth="1"/>
    <col min="4354" max="4354" width="45.125" style="1" customWidth="1"/>
    <col min="4355" max="4355" width="4.625" style="1" customWidth="1"/>
    <col min="4356" max="4356" width="2.5" style="1" customWidth="1"/>
    <col min="4357" max="4357" width="4.625" style="1" customWidth="1"/>
    <col min="4358" max="4597" width="9" style="1"/>
    <col min="4598" max="4598" width="7.125" style="1" bestFit="1" customWidth="1"/>
    <col min="4599" max="4602" width="9" style="1"/>
    <col min="4603" max="4603" width="15.625" style="1" customWidth="1"/>
    <col min="4604" max="4604" width="9" style="1"/>
    <col min="4605" max="4605" width="15.625" style="1" customWidth="1"/>
    <col min="4606" max="4609" width="7.625" style="1" customWidth="1"/>
    <col min="4610" max="4610" width="45.125" style="1" customWidth="1"/>
    <col min="4611" max="4611" width="4.625" style="1" customWidth="1"/>
    <col min="4612" max="4612" width="2.5" style="1" customWidth="1"/>
    <col min="4613" max="4613" width="4.625" style="1" customWidth="1"/>
    <col min="4614" max="4853" width="9" style="1"/>
    <col min="4854" max="4854" width="7.125" style="1" bestFit="1" customWidth="1"/>
    <col min="4855" max="4858" width="9" style="1"/>
    <col min="4859" max="4859" width="15.625" style="1" customWidth="1"/>
    <col min="4860" max="4860" width="9" style="1"/>
    <col min="4861" max="4861" width="15.625" style="1" customWidth="1"/>
    <col min="4862" max="4865" width="7.625" style="1" customWidth="1"/>
    <col min="4866" max="4866" width="45.125" style="1" customWidth="1"/>
    <col min="4867" max="4867" width="4.625" style="1" customWidth="1"/>
    <col min="4868" max="4868" width="2.5" style="1" customWidth="1"/>
    <col min="4869" max="4869" width="4.625" style="1" customWidth="1"/>
    <col min="4870" max="5109" width="9" style="1"/>
    <col min="5110" max="5110" width="7.125" style="1" bestFit="1" customWidth="1"/>
    <col min="5111" max="5114" width="9" style="1"/>
    <col min="5115" max="5115" width="15.625" style="1" customWidth="1"/>
    <col min="5116" max="5116" width="9" style="1"/>
    <col min="5117" max="5117" width="15.625" style="1" customWidth="1"/>
    <col min="5118" max="5121" width="7.625" style="1" customWidth="1"/>
    <col min="5122" max="5122" width="45.125" style="1" customWidth="1"/>
    <col min="5123" max="5123" width="4.625" style="1" customWidth="1"/>
    <col min="5124" max="5124" width="2.5" style="1" customWidth="1"/>
    <col min="5125" max="5125" width="4.625" style="1" customWidth="1"/>
    <col min="5126" max="5365" width="9" style="1"/>
    <col min="5366" max="5366" width="7.125" style="1" bestFit="1" customWidth="1"/>
    <col min="5367" max="5370" width="9" style="1"/>
    <col min="5371" max="5371" width="15.625" style="1" customWidth="1"/>
    <col min="5372" max="5372" width="9" style="1"/>
    <col min="5373" max="5373" width="15.625" style="1" customWidth="1"/>
    <col min="5374" max="5377" width="7.625" style="1" customWidth="1"/>
    <col min="5378" max="5378" width="45.125" style="1" customWidth="1"/>
    <col min="5379" max="5379" width="4.625" style="1" customWidth="1"/>
    <col min="5380" max="5380" width="2.5" style="1" customWidth="1"/>
    <col min="5381" max="5381" width="4.625" style="1" customWidth="1"/>
    <col min="5382" max="5621" width="9" style="1"/>
    <col min="5622" max="5622" width="7.125" style="1" bestFit="1" customWidth="1"/>
    <col min="5623" max="5626" width="9" style="1"/>
    <col min="5627" max="5627" width="15.625" style="1" customWidth="1"/>
    <col min="5628" max="5628" width="9" style="1"/>
    <col min="5629" max="5629" width="15.625" style="1" customWidth="1"/>
    <col min="5630" max="5633" width="7.625" style="1" customWidth="1"/>
    <col min="5634" max="5634" width="45.125" style="1" customWidth="1"/>
    <col min="5635" max="5635" width="4.625" style="1" customWidth="1"/>
    <col min="5636" max="5636" width="2.5" style="1" customWidth="1"/>
    <col min="5637" max="5637" width="4.625" style="1" customWidth="1"/>
    <col min="5638" max="5877" width="9" style="1"/>
    <col min="5878" max="5878" width="7.125" style="1" bestFit="1" customWidth="1"/>
    <col min="5879" max="5882" width="9" style="1"/>
    <col min="5883" max="5883" width="15.625" style="1" customWidth="1"/>
    <col min="5884" max="5884" width="9" style="1"/>
    <col min="5885" max="5885" width="15.625" style="1" customWidth="1"/>
    <col min="5886" max="5889" width="7.625" style="1" customWidth="1"/>
    <col min="5890" max="5890" width="45.125" style="1" customWidth="1"/>
    <col min="5891" max="5891" width="4.625" style="1" customWidth="1"/>
    <col min="5892" max="5892" width="2.5" style="1" customWidth="1"/>
    <col min="5893" max="5893" width="4.625" style="1" customWidth="1"/>
    <col min="5894" max="6133" width="9" style="1"/>
    <col min="6134" max="6134" width="7.125" style="1" bestFit="1" customWidth="1"/>
    <col min="6135" max="6138" width="9" style="1"/>
    <col min="6139" max="6139" width="15.625" style="1" customWidth="1"/>
    <col min="6140" max="6140" width="9" style="1"/>
    <col min="6141" max="6141" width="15.625" style="1" customWidth="1"/>
    <col min="6142" max="6145" width="7.625" style="1" customWidth="1"/>
    <col min="6146" max="6146" width="45.125" style="1" customWidth="1"/>
    <col min="6147" max="6147" width="4.625" style="1" customWidth="1"/>
    <col min="6148" max="6148" width="2.5" style="1" customWidth="1"/>
    <col min="6149" max="6149" width="4.625" style="1" customWidth="1"/>
    <col min="6150" max="6389" width="9" style="1"/>
    <col min="6390" max="6390" width="7.125" style="1" bestFit="1" customWidth="1"/>
    <col min="6391" max="6394" width="9" style="1"/>
    <col min="6395" max="6395" width="15.625" style="1" customWidth="1"/>
    <col min="6396" max="6396" width="9" style="1"/>
    <col min="6397" max="6397" width="15.625" style="1" customWidth="1"/>
    <col min="6398" max="6401" width="7.625" style="1" customWidth="1"/>
    <col min="6402" max="6402" width="45.125" style="1" customWidth="1"/>
    <col min="6403" max="6403" width="4.625" style="1" customWidth="1"/>
    <col min="6404" max="6404" width="2.5" style="1" customWidth="1"/>
    <col min="6405" max="6405" width="4.625" style="1" customWidth="1"/>
    <col min="6406" max="6645" width="9" style="1"/>
    <col min="6646" max="6646" width="7.125" style="1" bestFit="1" customWidth="1"/>
    <col min="6647" max="6650" width="9" style="1"/>
    <col min="6651" max="6651" width="15.625" style="1" customWidth="1"/>
    <col min="6652" max="6652" width="9" style="1"/>
    <col min="6653" max="6653" width="15.625" style="1" customWidth="1"/>
    <col min="6654" max="6657" width="7.625" style="1" customWidth="1"/>
    <col min="6658" max="6658" width="45.125" style="1" customWidth="1"/>
    <col min="6659" max="6659" width="4.625" style="1" customWidth="1"/>
    <col min="6660" max="6660" width="2.5" style="1" customWidth="1"/>
    <col min="6661" max="6661" width="4.625" style="1" customWidth="1"/>
    <col min="6662" max="6901" width="9" style="1"/>
    <col min="6902" max="6902" width="7.125" style="1" bestFit="1" customWidth="1"/>
    <col min="6903" max="6906" width="9" style="1"/>
    <col min="6907" max="6907" width="15.625" style="1" customWidth="1"/>
    <col min="6908" max="6908" width="9" style="1"/>
    <col min="6909" max="6909" width="15.625" style="1" customWidth="1"/>
    <col min="6910" max="6913" width="7.625" style="1" customWidth="1"/>
    <col min="6914" max="6914" width="45.125" style="1" customWidth="1"/>
    <col min="6915" max="6915" width="4.625" style="1" customWidth="1"/>
    <col min="6916" max="6916" width="2.5" style="1" customWidth="1"/>
    <col min="6917" max="6917" width="4.625" style="1" customWidth="1"/>
    <col min="6918" max="7157" width="9" style="1"/>
    <col min="7158" max="7158" width="7.125" style="1" bestFit="1" customWidth="1"/>
    <col min="7159" max="7162" width="9" style="1"/>
    <col min="7163" max="7163" width="15.625" style="1" customWidth="1"/>
    <col min="7164" max="7164" width="9" style="1"/>
    <col min="7165" max="7165" width="15.625" style="1" customWidth="1"/>
    <col min="7166" max="7169" width="7.625" style="1" customWidth="1"/>
    <col min="7170" max="7170" width="45.125" style="1" customWidth="1"/>
    <col min="7171" max="7171" width="4.625" style="1" customWidth="1"/>
    <col min="7172" max="7172" width="2.5" style="1" customWidth="1"/>
    <col min="7173" max="7173" width="4.625" style="1" customWidth="1"/>
    <col min="7174" max="7413" width="9" style="1"/>
    <col min="7414" max="7414" width="7.125" style="1" bestFit="1" customWidth="1"/>
    <col min="7415" max="7418" width="9" style="1"/>
    <col min="7419" max="7419" width="15.625" style="1" customWidth="1"/>
    <col min="7420" max="7420" width="9" style="1"/>
    <col min="7421" max="7421" width="15.625" style="1" customWidth="1"/>
    <col min="7422" max="7425" width="7.625" style="1" customWidth="1"/>
    <col min="7426" max="7426" width="45.125" style="1" customWidth="1"/>
    <col min="7427" max="7427" width="4.625" style="1" customWidth="1"/>
    <col min="7428" max="7428" width="2.5" style="1" customWidth="1"/>
    <col min="7429" max="7429" width="4.625" style="1" customWidth="1"/>
    <col min="7430" max="7669" width="9" style="1"/>
    <col min="7670" max="7670" width="7.125" style="1" bestFit="1" customWidth="1"/>
    <col min="7671" max="7674" width="9" style="1"/>
    <col min="7675" max="7675" width="15.625" style="1" customWidth="1"/>
    <col min="7676" max="7676" width="9" style="1"/>
    <col min="7677" max="7677" width="15.625" style="1" customWidth="1"/>
    <col min="7678" max="7681" width="7.625" style="1" customWidth="1"/>
    <col min="7682" max="7682" width="45.125" style="1" customWidth="1"/>
    <col min="7683" max="7683" width="4.625" style="1" customWidth="1"/>
    <col min="7684" max="7684" width="2.5" style="1" customWidth="1"/>
    <col min="7685" max="7685" width="4.625" style="1" customWidth="1"/>
    <col min="7686" max="7925" width="9" style="1"/>
    <col min="7926" max="7926" width="7.125" style="1" bestFit="1" customWidth="1"/>
    <col min="7927" max="7930" width="9" style="1"/>
    <col min="7931" max="7931" width="15.625" style="1" customWidth="1"/>
    <col min="7932" max="7932" width="9" style="1"/>
    <col min="7933" max="7933" width="15.625" style="1" customWidth="1"/>
    <col min="7934" max="7937" width="7.625" style="1" customWidth="1"/>
    <col min="7938" max="7938" width="45.125" style="1" customWidth="1"/>
    <col min="7939" max="7939" width="4.625" style="1" customWidth="1"/>
    <col min="7940" max="7940" width="2.5" style="1" customWidth="1"/>
    <col min="7941" max="7941" width="4.625" style="1" customWidth="1"/>
    <col min="7942" max="8181" width="9" style="1"/>
    <col min="8182" max="8182" width="7.125" style="1" bestFit="1" customWidth="1"/>
    <col min="8183" max="8186" width="9" style="1"/>
    <col min="8187" max="8187" width="15.625" style="1" customWidth="1"/>
    <col min="8188" max="8188" width="9" style="1"/>
    <col min="8189" max="8189" width="15.625" style="1" customWidth="1"/>
    <col min="8190" max="8193" width="7.625" style="1" customWidth="1"/>
    <col min="8194" max="8194" width="45.125" style="1" customWidth="1"/>
    <col min="8195" max="8195" width="4.625" style="1" customWidth="1"/>
    <col min="8196" max="8196" width="2.5" style="1" customWidth="1"/>
    <col min="8197" max="8197" width="4.625" style="1" customWidth="1"/>
    <col min="8198" max="8437" width="9" style="1"/>
    <col min="8438" max="8438" width="7.125" style="1" bestFit="1" customWidth="1"/>
    <col min="8439" max="8442" width="9" style="1"/>
    <col min="8443" max="8443" width="15.625" style="1" customWidth="1"/>
    <col min="8444" max="8444" width="9" style="1"/>
    <col min="8445" max="8445" width="15.625" style="1" customWidth="1"/>
    <col min="8446" max="8449" width="7.625" style="1" customWidth="1"/>
    <col min="8450" max="8450" width="45.125" style="1" customWidth="1"/>
    <col min="8451" max="8451" width="4.625" style="1" customWidth="1"/>
    <col min="8452" max="8452" width="2.5" style="1" customWidth="1"/>
    <col min="8453" max="8453" width="4.625" style="1" customWidth="1"/>
    <col min="8454" max="8693" width="9" style="1"/>
    <col min="8694" max="8694" width="7.125" style="1" bestFit="1" customWidth="1"/>
    <col min="8695" max="8698" width="9" style="1"/>
    <col min="8699" max="8699" width="15.625" style="1" customWidth="1"/>
    <col min="8700" max="8700" width="9" style="1"/>
    <col min="8701" max="8701" width="15.625" style="1" customWidth="1"/>
    <col min="8702" max="8705" width="7.625" style="1" customWidth="1"/>
    <col min="8706" max="8706" width="45.125" style="1" customWidth="1"/>
    <col min="8707" max="8707" width="4.625" style="1" customWidth="1"/>
    <col min="8708" max="8708" width="2.5" style="1" customWidth="1"/>
    <col min="8709" max="8709" width="4.625" style="1" customWidth="1"/>
    <col min="8710" max="8949" width="9" style="1"/>
    <col min="8950" max="8950" width="7.125" style="1" bestFit="1" customWidth="1"/>
    <col min="8951" max="8954" width="9" style="1"/>
    <col min="8955" max="8955" width="15.625" style="1" customWidth="1"/>
    <col min="8956" max="8956" width="9" style="1"/>
    <col min="8957" max="8957" width="15.625" style="1" customWidth="1"/>
    <col min="8958" max="8961" width="7.625" style="1" customWidth="1"/>
    <col min="8962" max="8962" width="45.125" style="1" customWidth="1"/>
    <col min="8963" max="8963" width="4.625" style="1" customWidth="1"/>
    <col min="8964" max="8964" width="2.5" style="1" customWidth="1"/>
    <col min="8965" max="8965" width="4.625" style="1" customWidth="1"/>
    <col min="8966" max="9205" width="9" style="1"/>
    <col min="9206" max="9206" width="7.125" style="1" bestFit="1" customWidth="1"/>
    <col min="9207" max="9210" width="9" style="1"/>
    <col min="9211" max="9211" width="15.625" style="1" customWidth="1"/>
    <col min="9212" max="9212" width="9" style="1"/>
    <col min="9213" max="9213" width="15.625" style="1" customWidth="1"/>
    <col min="9214" max="9217" width="7.625" style="1" customWidth="1"/>
    <col min="9218" max="9218" width="45.125" style="1" customWidth="1"/>
    <col min="9219" max="9219" width="4.625" style="1" customWidth="1"/>
    <col min="9220" max="9220" width="2.5" style="1" customWidth="1"/>
    <col min="9221" max="9221" width="4.625" style="1" customWidth="1"/>
    <col min="9222" max="9461" width="9" style="1"/>
    <col min="9462" max="9462" width="7.125" style="1" bestFit="1" customWidth="1"/>
    <col min="9463" max="9466" width="9" style="1"/>
    <col min="9467" max="9467" width="15.625" style="1" customWidth="1"/>
    <col min="9468" max="9468" width="9" style="1"/>
    <col min="9469" max="9469" width="15.625" style="1" customWidth="1"/>
    <col min="9470" max="9473" width="7.625" style="1" customWidth="1"/>
    <col min="9474" max="9474" width="45.125" style="1" customWidth="1"/>
    <col min="9475" max="9475" width="4.625" style="1" customWidth="1"/>
    <col min="9476" max="9476" width="2.5" style="1" customWidth="1"/>
    <col min="9477" max="9477" width="4.625" style="1" customWidth="1"/>
    <col min="9478" max="9717" width="9" style="1"/>
    <col min="9718" max="9718" width="7.125" style="1" bestFit="1" customWidth="1"/>
    <col min="9719" max="9722" width="9" style="1"/>
    <col min="9723" max="9723" width="15.625" style="1" customWidth="1"/>
    <col min="9724" max="9724" width="9" style="1"/>
    <col min="9725" max="9725" width="15.625" style="1" customWidth="1"/>
    <col min="9726" max="9729" width="7.625" style="1" customWidth="1"/>
    <col min="9730" max="9730" width="45.125" style="1" customWidth="1"/>
    <col min="9731" max="9731" width="4.625" style="1" customWidth="1"/>
    <col min="9732" max="9732" width="2.5" style="1" customWidth="1"/>
    <col min="9733" max="9733" width="4.625" style="1" customWidth="1"/>
    <col min="9734" max="9973" width="9" style="1"/>
    <col min="9974" max="9974" width="7.125" style="1" bestFit="1" customWidth="1"/>
    <col min="9975" max="9978" width="9" style="1"/>
    <col min="9979" max="9979" width="15.625" style="1" customWidth="1"/>
    <col min="9980" max="9980" width="9" style="1"/>
    <col min="9981" max="9981" width="15.625" style="1" customWidth="1"/>
    <col min="9982" max="9985" width="7.625" style="1" customWidth="1"/>
    <col min="9986" max="9986" width="45.125" style="1" customWidth="1"/>
    <col min="9987" max="9987" width="4.625" style="1" customWidth="1"/>
    <col min="9988" max="9988" width="2.5" style="1" customWidth="1"/>
    <col min="9989" max="9989" width="4.625" style="1" customWidth="1"/>
    <col min="9990" max="10229" width="9" style="1"/>
    <col min="10230" max="10230" width="7.125" style="1" bestFit="1" customWidth="1"/>
    <col min="10231" max="10234" width="9" style="1"/>
    <col min="10235" max="10235" width="15.625" style="1" customWidth="1"/>
    <col min="10236" max="10236" width="9" style="1"/>
    <col min="10237" max="10237" width="15.625" style="1" customWidth="1"/>
    <col min="10238" max="10241" width="7.625" style="1" customWidth="1"/>
    <col min="10242" max="10242" width="45.125" style="1" customWidth="1"/>
    <col min="10243" max="10243" width="4.625" style="1" customWidth="1"/>
    <col min="10244" max="10244" width="2.5" style="1" customWidth="1"/>
    <col min="10245" max="10245" width="4.625" style="1" customWidth="1"/>
    <col min="10246" max="10485" width="9" style="1"/>
    <col min="10486" max="10486" width="7.125" style="1" bestFit="1" customWidth="1"/>
    <col min="10487" max="10490" width="9" style="1"/>
    <col min="10491" max="10491" width="15.625" style="1" customWidth="1"/>
    <col min="10492" max="10492" width="9" style="1"/>
    <col min="10493" max="10493" width="15.625" style="1" customWidth="1"/>
    <col min="10494" max="10497" width="7.625" style="1" customWidth="1"/>
    <col min="10498" max="10498" width="45.125" style="1" customWidth="1"/>
    <col min="10499" max="10499" width="4.625" style="1" customWidth="1"/>
    <col min="10500" max="10500" width="2.5" style="1" customWidth="1"/>
    <col min="10501" max="10501" width="4.625" style="1" customWidth="1"/>
    <col min="10502" max="10741" width="9" style="1"/>
    <col min="10742" max="10742" width="7.125" style="1" bestFit="1" customWidth="1"/>
    <col min="10743" max="10746" width="9" style="1"/>
    <col min="10747" max="10747" width="15.625" style="1" customWidth="1"/>
    <col min="10748" max="10748" width="9" style="1"/>
    <col min="10749" max="10749" width="15.625" style="1" customWidth="1"/>
    <col min="10750" max="10753" width="7.625" style="1" customWidth="1"/>
    <col min="10754" max="10754" width="45.125" style="1" customWidth="1"/>
    <col min="10755" max="10755" width="4.625" style="1" customWidth="1"/>
    <col min="10756" max="10756" width="2.5" style="1" customWidth="1"/>
    <col min="10757" max="10757" width="4.625" style="1" customWidth="1"/>
    <col min="10758" max="10997" width="9" style="1"/>
    <col min="10998" max="10998" width="7.125" style="1" bestFit="1" customWidth="1"/>
    <col min="10999" max="11002" width="9" style="1"/>
    <col min="11003" max="11003" width="15.625" style="1" customWidth="1"/>
    <col min="11004" max="11004" width="9" style="1"/>
    <col min="11005" max="11005" width="15.625" style="1" customWidth="1"/>
    <col min="11006" max="11009" width="7.625" style="1" customWidth="1"/>
    <col min="11010" max="11010" width="45.125" style="1" customWidth="1"/>
    <col min="11011" max="11011" width="4.625" style="1" customWidth="1"/>
    <col min="11012" max="11012" width="2.5" style="1" customWidth="1"/>
    <col min="11013" max="11013" width="4.625" style="1" customWidth="1"/>
    <col min="11014" max="11253" width="9" style="1"/>
    <col min="11254" max="11254" width="7.125" style="1" bestFit="1" customWidth="1"/>
    <col min="11255" max="11258" width="9" style="1"/>
    <col min="11259" max="11259" width="15.625" style="1" customWidth="1"/>
    <col min="11260" max="11260" width="9" style="1"/>
    <col min="11261" max="11261" width="15.625" style="1" customWidth="1"/>
    <col min="11262" max="11265" width="7.625" style="1" customWidth="1"/>
    <col min="11266" max="11266" width="45.125" style="1" customWidth="1"/>
    <col min="11267" max="11267" width="4.625" style="1" customWidth="1"/>
    <col min="11268" max="11268" width="2.5" style="1" customWidth="1"/>
    <col min="11269" max="11269" width="4.625" style="1" customWidth="1"/>
    <col min="11270" max="11509" width="9" style="1"/>
    <col min="11510" max="11510" width="7.125" style="1" bestFit="1" customWidth="1"/>
    <col min="11511" max="11514" width="9" style="1"/>
    <col min="11515" max="11515" width="15.625" style="1" customWidth="1"/>
    <col min="11516" max="11516" width="9" style="1"/>
    <col min="11517" max="11517" width="15.625" style="1" customWidth="1"/>
    <col min="11518" max="11521" width="7.625" style="1" customWidth="1"/>
    <col min="11522" max="11522" width="45.125" style="1" customWidth="1"/>
    <col min="11523" max="11523" width="4.625" style="1" customWidth="1"/>
    <col min="11524" max="11524" width="2.5" style="1" customWidth="1"/>
    <col min="11525" max="11525" width="4.625" style="1" customWidth="1"/>
    <col min="11526" max="11765" width="9" style="1"/>
    <col min="11766" max="11766" width="7.125" style="1" bestFit="1" customWidth="1"/>
    <col min="11767" max="11770" width="9" style="1"/>
    <col min="11771" max="11771" width="15.625" style="1" customWidth="1"/>
    <col min="11772" max="11772" width="9" style="1"/>
    <col min="11773" max="11773" width="15.625" style="1" customWidth="1"/>
    <col min="11774" max="11777" width="7.625" style="1" customWidth="1"/>
    <col min="11778" max="11778" width="45.125" style="1" customWidth="1"/>
    <col min="11779" max="11779" width="4.625" style="1" customWidth="1"/>
    <col min="11780" max="11780" width="2.5" style="1" customWidth="1"/>
    <col min="11781" max="11781" width="4.625" style="1" customWidth="1"/>
    <col min="11782" max="12021" width="9" style="1"/>
    <col min="12022" max="12022" width="7.125" style="1" bestFit="1" customWidth="1"/>
    <col min="12023" max="12026" width="9" style="1"/>
    <col min="12027" max="12027" width="15.625" style="1" customWidth="1"/>
    <col min="12028" max="12028" width="9" style="1"/>
    <col min="12029" max="12029" width="15.625" style="1" customWidth="1"/>
    <col min="12030" max="12033" width="7.625" style="1" customWidth="1"/>
    <col min="12034" max="12034" width="45.125" style="1" customWidth="1"/>
    <col min="12035" max="12035" width="4.625" style="1" customWidth="1"/>
    <col min="12036" max="12036" width="2.5" style="1" customWidth="1"/>
    <col min="12037" max="12037" width="4.625" style="1" customWidth="1"/>
    <col min="12038" max="12277" width="9" style="1"/>
    <col min="12278" max="12278" width="7.125" style="1" bestFit="1" customWidth="1"/>
    <col min="12279" max="12282" width="9" style="1"/>
    <col min="12283" max="12283" width="15.625" style="1" customWidth="1"/>
    <col min="12284" max="12284" width="9" style="1"/>
    <col min="12285" max="12285" width="15.625" style="1" customWidth="1"/>
    <col min="12286" max="12289" width="7.625" style="1" customWidth="1"/>
    <col min="12290" max="12290" width="45.125" style="1" customWidth="1"/>
    <col min="12291" max="12291" width="4.625" style="1" customWidth="1"/>
    <col min="12292" max="12292" width="2.5" style="1" customWidth="1"/>
    <col min="12293" max="12293" width="4.625" style="1" customWidth="1"/>
    <col min="12294" max="12533" width="9" style="1"/>
    <col min="12534" max="12534" width="7.125" style="1" bestFit="1" customWidth="1"/>
    <col min="12535" max="12538" width="9" style="1"/>
    <col min="12539" max="12539" width="15.625" style="1" customWidth="1"/>
    <col min="12540" max="12540" width="9" style="1"/>
    <col min="12541" max="12541" width="15.625" style="1" customWidth="1"/>
    <col min="12542" max="12545" width="7.625" style="1" customWidth="1"/>
    <col min="12546" max="12546" width="45.125" style="1" customWidth="1"/>
    <col min="12547" max="12547" width="4.625" style="1" customWidth="1"/>
    <col min="12548" max="12548" width="2.5" style="1" customWidth="1"/>
    <col min="12549" max="12549" width="4.625" style="1" customWidth="1"/>
    <col min="12550" max="12789" width="9" style="1"/>
    <col min="12790" max="12790" width="7.125" style="1" bestFit="1" customWidth="1"/>
    <col min="12791" max="12794" width="9" style="1"/>
    <col min="12795" max="12795" width="15.625" style="1" customWidth="1"/>
    <col min="12796" max="12796" width="9" style="1"/>
    <col min="12797" max="12797" width="15.625" style="1" customWidth="1"/>
    <col min="12798" max="12801" width="7.625" style="1" customWidth="1"/>
    <col min="12802" max="12802" width="45.125" style="1" customWidth="1"/>
    <col min="12803" max="12803" width="4.625" style="1" customWidth="1"/>
    <col min="12804" max="12804" width="2.5" style="1" customWidth="1"/>
    <col min="12805" max="12805" width="4.625" style="1" customWidth="1"/>
    <col min="12806" max="13045" width="9" style="1"/>
    <col min="13046" max="13046" width="7.125" style="1" bestFit="1" customWidth="1"/>
    <col min="13047" max="13050" width="9" style="1"/>
    <col min="13051" max="13051" width="15.625" style="1" customWidth="1"/>
    <col min="13052" max="13052" width="9" style="1"/>
    <col min="13053" max="13053" width="15.625" style="1" customWidth="1"/>
    <col min="13054" max="13057" width="7.625" style="1" customWidth="1"/>
    <col min="13058" max="13058" width="45.125" style="1" customWidth="1"/>
    <col min="13059" max="13059" width="4.625" style="1" customWidth="1"/>
    <col min="13060" max="13060" width="2.5" style="1" customWidth="1"/>
    <col min="13061" max="13061" width="4.625" style="1" customWidth="1"/>
    <col min="13062" max="13301" width="9" style="1"/>
    <col min="13302" max="13302" width="7.125" style="1" bestFit="1" customWidth="1"/>
    <col min="13303" max="13306" width="9" style="1"/>
    <col min="13307" max="13307" width="15.625" style="1" customWidth="1"/>
    <col min="13308" max="13308" width="9" style="1"/>
    <col min="13309" max="13309" width="15.625" style="1" customWidth="1"/>
    <col min="13310" max="13313" width="7.625" style="1" customWidth="1"/>
    <col min="13314" max="13314" width="45.125" style="1" customWidth="1"/>
    <col min="13315" max="13315" width="4.625" style="1" customWidth="1"/>
    <col min="13316" max="13316" width="2.5" style="1" customWidth="1"/>
    <col min="13317" max="13317" width="4.625" style="1" customWidth="1"/>
    <col min="13318" max="13557" width="9" style="1"/>
    <col min="13558" max="13558" width="7.125" style="1" bestFit="1" customWidth="1"/>
    <col min="13559" max="13562" width="9" style="1"/>
    <col min="13563" max="13563" width="15.625" style="1" customWidth="1"/>
    <col min="13564" max="13564" width="9" style="1"/>
    <col min="13565" max="13565" width="15.625" style="1" customWidth="1"/>
    <col min="13566" max="13569" width="7.625" style="1" customWidth="1"/>
    <col min="13570" max="13570" width="45.125" style="1" customWidth="1"/>
    <col min="13571" max="13571" width="4.625" style="1" customWidth="1"/>
    <col min="13572" max="13572" width="2.5" style="1" customWidth="1"/>
    <col min="13573" max="13573" width="4.625" style="1" customWidth="1"/>
    <col min="13574" max="13813" width="9" style="1"/>
    <col min="13814" max="13814" width="7.125" style="1" bestFit="1" customWidth="1"/>
    <col min="13815" max="13818" width="9" style="1"/>
    <col min="13819" max="13819" width="15.625" style="1" customWidth="1"/>
    <col min="13820" max="13820" width="9" style="1"/>
    <col min="13821" max="13821" width="15.625" style="1" customWidth="1"/>
    <col min="13822" max="13825" width="7.625" style="1" customWidth="1"/>
    <col min="13826" max="13826" width="45.125" style="1" customWidth="1"/>
    <col min="13827" max="13827" width="4.625" style="1" customWidth="1"/>
    <col min="13828" max="13828" width="2.5" style="1" customWidth="1"/>
    <col min="13829" max="13829" width="4.625" style="1" customWidth="1"/>
    <col min="13830" max="14069" width="9" style="1"/>
    <col min="14070" max="14070" width="7.125" style="1" bestFit="1" customWidth="1"/>
    <col min="14071" max="14074" width="9" style="1"/>
    <col min="14075" max="14075" width="15.625" style="1" customWidth="1"/>
    <col min="14076" max="14076" width="9" style="1"/>
    <col min="14077" max="14077" width="15.625" style="1" customWidth="1"/>
    <col min="14078" max="14081" width="7.625" style="1" customWidth="1"/>
    <col min="14082" max="14082" width="45.125" style="1" customWidth="1"/>
    <col min="14083" max="14083" width="4.625" style="1" customWidth="1"/>
    <col min="14084" max="14084" width="2.5" style="1" customWidth="1"/>
    <col min="14085" max="14085" width="4.625" style="1" customWidth="1"/>
    <col min="14086" max="14325" width="9" style="1"/>
    <col min="14326" max="14326" width="7.125" style="1" bestFit="1" customWidth="1"/>
    <col min="14327" max="14330" width="9" style="1"/>
    <col min="14331" max="14331" width="15.625" style="1" customWidth="1"/>
    <col min="14332" max="14332" width="9" style="1"/>
    <col min="14333" max="14333" width="15.625" style="1" customWidth="1"/>
    <col min="14334" max="14337" width="7.625" style="1" customWidth="1"/>
    <col min="14338" max="14338" width="45.125" style="1" customWidth="1"/>
    <col min="14339" max="14339" width="4.625" style="1" customWidth="1"/>
    <col min="14340" max="14340" width="2.5" style="1" customWidth="1"/>
    <col min="14341" max="14341" width="4.625" style="1" customWidth="1"/>
    <col min="14342" max="14581" width="9" style="1"/>
    <col min="14582" max="14582" width="7.125" style="1" bestFit="1" customWidth="1"/>
    <col min="14583" max="14586" width="9" style="1"/>
    <col min="14587" max="14587" width="15.625" style="1" customWidth="1"/>
    <col min="14588" max="14588" width="9" style="1"/>
    <col min="14589" max="14589" width="15.625" style="1" customWidth="1"/>
    <col min="14590" max="14593" width="7.625" style="1" customWidth="1"/>
    <col min="14594" max="14594" width="45.125" style="1" customWidth="1"/>
    <col min="14595" max="14595" width="4.625" style="1" customWidth="1"/>
    <col min="14596" max="14596" width="2.5" style="1" customWidth="1"/>
    <col min="14597" max="14597" width="4.625" style="1" customWidth="1"/>
    <col min="14598" max="14837" width="9" style="1"/>
    <col min="14838" max="14838" width="7.125" style="1" bestFit="1" customWidth="1"/>
    <col min="14839" max="14842" width="9" style="1"/>
    <col min="14843" max="14843" width="15.625" style="1" customWidth="1"/>
    <col min="14844" max="14844" width="9" style="1"/>
    <col min="14845" max="14845" width="15.625" style="1" customWidth="1"/>
    <col min="14846" max="14849" width="7.625" style="1" customWidth="1"/>
    <col min="14850" max="14850" width="45.125" style="1" customWidth="1"/>
    <col min="14851" max="14851" width="4.625" style="1" customWidth="1"/>
    <col min="14852" max="14852" width="2.5" style="1" customWidth="1"/>
    <col min="14853" max="14853" width="4.625" style="1" customWidth="1"/>
    <col min="14854" max="15093" width="9" style="1"/>
    <col min="15094" max="15094" width="7.125" style="1" bestFit="1" customWidth="1"/>
    <col min="15095" max="15098" width="9" style="1"/>
    <col min="15099" max="15099" width="15.625" style="1" customWidth="1"/>
    <col min="15100" max="15100" width="9" style="1"/>
    <col min="15101" max="15101" width="15.625" style="1" customWidth="1"/>
    <col min="15102" max="15105" width="7.625" style="1" customWidth="1"/>
    <col min="15106" max="15106" width="45.125" style="1" customWidth="1"/>
    <col min="15107" max="15107" width="4.625" style="1" customWidth="1"/>
    <col min="15108" max="15108" width="2.5" style="1" customWidth="1"/>
    <col min="15109" max="15109" width="4.625" style="1" customWidth="1"/>
    <col min="15110" max="15349" width="9" style="1"/>
    <col min="15350" max="15350" width="7.125" style="1" bestFit="1" customWidth="1"/>
    <col min="15351" max="15354" width="9" style="1"/>
    <col min="15355" max="15355" width="15.625" style="1" customWidth="1"/>
    <col min="15356" max="15356" width="9" style="1"/>
    <col min="15357" max="15357" width="15.625" style="1" customWidth="1"/>
    <col min="15358" max="15361" width="7.625" style="1" customWidth="1"/>
    <col min="15362" max="15362" width="45.125" style="1" customWidth="1"/>
    <col min="15363" max="15363" width="4.625" style="1" customWidth="1"/>
    <col min="15364" max="15364" width="2.5" style="1" customWidth="1"/>
    <col min="15365" max="15365" width="4.625" style="1" customWidth="1"/>
    <col min="15366" max="15605" width="9" style="1"/>
    <col min="15606" max="15606" width="7.125" style="1" bestFit="1" customWidth="1"/>
    <col min="15607" max="15610" width="9" style="1"/>
    <col min="15611" max="15611" width="15.625" style="1" customWidth="1"/>
    <col min="15612" max="15612" width="9" style="1"/>
    <col min="15613" max="15613" width="15.625" style="1" customWidth="1"/>
    <col min="15614" max="15617" width="7.625" style="1" customWidth="1"/>
    <col min="15618" max="15618" width="45.125" style="1" customWidth="1"/>
    <col min="15619" max="15619" width="4.625" style="1" customWidth="1"/>
    <col min="15620" max="15620" width="2.5" style="1" customWidth="1"/>
    <col min="15621" max="15621" width="4.625" style="1" customWidth="1"/>
    <col min="15622" max="15861" width="9" style="1"/>
    <col min="15862" max="15862" width="7.125" style="1" bestFit="1" customWidth="1"/>
    <col min="15863" max="15866" width="9" style="1"/>
    <col min="15867" max="15867" width="15.625" style="1" customWidth="1"/>
    <col min="15868" max="15868" width="9" style="1"/>
    <col min="15869" max="15869" width="15.625" style="1" customWidth="1"/>
    <col min="15870" max="15873" width="7.625" style="1" customWidth="1"/>
    <col min="15874" max="15874" width="45.125" style="1" customWidth="1"/>
    <col min="15875" max="15875" width="4.625" style="1" customWidth="1"/>
    <col min="15876" max="15876" width="2.5" style="1" customWidth="1"/>
    <col min="15877" max="15877" width="4.625" style="1" customWidth="1"/>
    <col min="15878" max="16117" width="9" style="1"/>
    <col min="16118" max="16118" width="7.125" style="1" bestFit="1" customWidth="1"/>
    <col min="16119" max="16122" width="9" style="1"/>
    <col min="16123" max="16123" width="15.625" style="1" customWidth="1"/>
    <col min="16124" max="16124" width="9" style="1"/>
    <col min="16125" max="16125" width="15.625" style="1" customWidth="1"/>
    <col min="16126" max="16129" width="7.625" style="1" customWidth="1"/>
    <col min="16130" max="16130" width="45.125" style="1" customWidth="1"/>
    <col min="16131" max="16131" width="4.625" style="1" customWidth="1"/>
    <col min="16132" max="16132" width="2.5" style="1" customWidth="1"/>
    <col min="16133" max="16133" width="4.625" style="1" customWidth="1"/>
    <col min="16134" max="16384" width="9" style="1"/>
  </cols>
  <sheetData>
    <row r="1" spans="1:17" ht="13.5" customHeight="1" x14ac:dyDescent="0.4">
      <c r="O1" s="8"/>
      <c r="Q1" s="8" t="s">
        <v>313</v>
      </c>
    </row>
    <row r="2" spans="1:17" ht="30" customHeight="1" x14ac:dyDescent="0.4">
      <c r="A2" s="1">
        <f>SUBTOTAL(3,A$5:A$178)</f>
        <v>174</v>
      </c>
      <c r="B2" s="24" t="s">
        <v>41</v>
      </c>
      <c r="K2" s="1"/>
      <c r="M2" s="2"/>
      <c r="N2" s="2"/>
      <c r="O2" s="2"/>
    </row>
    <row r="3" spans="1:17" ht="12" x14ac:dyDescent="0.4">
      <c r="G3" s="1"/>
      <c r="M3" s="2"/>
      <c r="N3" s="2"/>
      <c r="O3" s="7"/>
      <c r="Q3" s="7" t="s">
        <v>40</v>
      </c>
    </row>
    <row r="4" spans="1:17" s="22" customFormat="1" ht="42.75" thickBot="1" x14ac:dyDescent="0.45">
      <c r="A4" s="20" t="s">
        <v>0</v>
      </c>
      <c r="B4" s="25" t="s">
        <v>42</v>
      </c>
      <c r="C4" s="25" t="s">
        <v>1</v>
      </c>
      <c r="D4" s="25" t="s">
        <v>2</v>
      </c>
      <c r="E4" s="21" t="s">
        <v>3</v>
      </c>
      <c r="F4" s="21" t="s">
        <v>4</v>
      </c>
      <c r="G4" s="21" t="s">
        <v>43</v>
      </c>
      <c r="H4" s="21" t="s">
        <v>38</v>
      </c>
      <c r="I4" s="21" t="s">
        <v>39</v>
      </c>
      <c r="J4" s="21" t="s">
        <v>220</v>
      </c>
      <c r="K4" s="21" t="s">
        <v>37</v>
      </c>
      <c r="L4" s="21" t="s">
        <v>35</v>
      </c>
      <c r="M4" s="31" t="s">
        <v>36</v>
      </c>
      <c r="N4" s="32"/>
      <c r="O4" s="33"/>
      <c r="P4" s="21" t="s">
        <v>310</v>
      </c>
      <c r="Q4" s="21" t="s">
        <v>311</v>
      </c>
    </row>
    <row r="5" spans="1:17" s="17" customFormat="1" ht="23.1" customHeight="1" thickTop="1" x14ac:dyDescent="0.4">
      <c r="A5" s="10">
        <v>1</v>
      </c>
      <c r="B5" s="11" t="s">
        <v>44</v>
      </c>
      <c r="C5" s="11" t="s">
        <v>250</v>
      </c>
      <c r="D5" s="11" t="s">
        <v>251</v>
      </c>
      <c r="E5" s="12" t="s">
        <v>9</v>
      </c>
      <c r="F5" s="11" t="s">
        <v>203</v>
      </c>
      <c r="G5" s="26">
        <v>271</v>
      </c>
      <c r="H5" s="11">
        <v>1975</v>
      </c>
      <c r="I5" s="11">
        <v>2023</v>
      </c>
      <c r="J5" s="12" t="s">
        <v>29</v>
      </c>
      <c r="K5" s="12">
        <v>2028</v>
      </c>
      <c r="L5" s="13"/>
      <c r="M5" s="14"/>
      <c r="N5" s="15" t="s">
        <v>219</v>
      </c>
      <c r="O5" s="16"/>
      <c r="P5" s="27" t="s">
        <v>312</v>
      </c>
      <c r="Q5" s="27" t="s">
        <v>312</v>
      </c>
    </row>
    <row r="6" spans="1:17" s="17" customFormat="1" ht="23.1" customHeight="1" x14ac:dyDescent="0.4">
      <c r="A6" s="18">
        <v>2</v>
      </c>
      <c r="B6" s="11" t="s">
        <v>45</v>
      </c>
      <c r="C6" s="11" t="s">
        <v>250</v>
      </c>
      <c r="D6" s="11" t="s">
        <v>251</v>
      </c>
      <c r="E6" s="12" t="s">
        <v>9</v>
      </c>
      <c r="F6" s="11" t="s">
        <v>203</v>
      </c>
      <c r="G6" s="26">
        <v>194</v>
      </c>
      <c r="H6" s="11">
        <v>2005</v>
      </c>
      <c r="I6" s="11">
        <v>2023</v>
      </c>
      <c r="J6" s="12" t="s">
        <v>29</v>
      </c>
      <c r="K6" s="12">
        <v>2028</v>
      </c>
      <c r="L6" s="13"/>
      <c r="M6" s="14"/>
      <c r="N6" s="19" t="s">
        <v>8</v>
      </c>
      <c r="O6" s="16"/>
      <c r="P6" s="28" t="s">
        <v>312</v>
      </c>
      <c r="Q6" s="28" t="s">
        <v>312</v>
      </c>
    </row>
    <row r="7" spans="1:17" s="17" customFormat="1" ht="23.1" customHeight="1" x14ac:dyDescent="0.4">
      <c r="A7" s="18">
        <v>3</v>
      </c>
      <c r="B7" s="11" t="s">
        <v>46</v>
      </c>
      <c r="C7" s="11" t="s">
        <v>250</v>
      </c>
      <c r="D7" s="11" t="s">
        <v>251</v>
      </c>
      <c r="E7" s="12" t="s">
        <v>9</v>
      </c>
      <c r="F7" s="11" t="s">
        <v>203</v>
      </c>
      <c r="G7" s="26">
        <v>411.3</v>
      </c>
      <c r="H7" s="11">
        <v>2004</v>
      </c>
      <c r="I7" s="11">
        <v>2023</v>
      </c>
      <c r="J7" s="12" t="s">
        <v>6</v>
      </c>
      <c r="K7" s="12">
        <v>2028</v>
      </c>
      <c r="L7" s="13" t="s">
        <v>305</v>
      </c>
      <c r="M7" s="14">
        <v>2026</v>
      </c>
      <c r="N7" s="19" t="s">
        <v>8</v>
      </c>
      <c r="O7" s="16">
        <f t="shared" ref="O7:O68" si="0">M7+1</f>
        <v>2027</v>
      </c>
      <c r="P7" s="29">
        <f>3112/100000</f>
        <v>3.1119999999999998E-2</v>
      </c>
      <c r="Q7" s="28" t="s">
        <v>312</v>
      </c>
    </row>
    <row r="8" spans="1:17" s="17" customFormat="1" ht="23.1" customHeight="1" x14ac:dyDescent="0.4">
      <c r="A8" s="18">
        <v>4</v>
      </c>
      <c r="B8" s="11" t="s">
        <v>47</v>
      </c>
      <c r="C8" s="11" t="s">
        <v>250</v>
      </c>
      <c r="D8" s="11" t="s">
        <v>251</v>
      </c>
      <c r="E8" s="12" t="s">
        <v>9</v>
      </c>
      <c r="F8" s="11" t="s">
        <v>203</v>
      </c>
      <c r="G8" s="26">
        <v>138</v>
      </c>
      <c r="H8" s="11">
        <v>2003</v>
      </c>
      <c r="I8" s="11">
        <v>2023</v>
      </c>
      <c r="J8" s="12" t="s">
        <v>29</v>
      </c>
      <c r="K8" s="12">
        <v>2028</v>
      </c>
      <c r="L8" s="13"/>
      <c r="M8" s="14"/>
      <c r="N8" s="19" t="s">
        <v>8</v>
      </c>
      <c r="O8" s="16"/>
      <c r="P8" s="28" t="s">
        <v>312</v>
      </c>
      <c r="Q8" s="28" t="s">
        <v>312</v>
      </c>
    </row>
    <row r="9" spans="1:17" s="17" customFormat="1" ht="23.1" customHeight="1" x14ac:dyDescent="0.4">
      <c r="A9" s="18">
        <v>5</v>
      </c>
      <c r="B9" s="11" t="s">
        <v>48</v>
      </c>
      <c r="C9" s="11" t="s">
        <v>250</v>
      </c>
      <c r="D9" s="11" t="s">
        <v>251</v>
      </c>
      <c r="E9" s="12" t="s">
        <v>9</v>
      </c>
      <c r="F9" s="11" t="s">
        <v>203</v>
      </c>
      <c r="G9" s="26">
        <v>263</v>
      </c>
      <c r="H9" s="11">
        <v>2001</v>
      </c>
      <c r="I9" s="11">
        <v>2023</v>
      </c>
      <c r="J9" s="12" t="s">
        <v>6</v>
      </c>
      <c r="K9" s="12">
        <v>2028</v>
      </c>
      <c r="L9" s="13" t="s">
        <v>305</v>
      </c>
      <c r="M9" s="14">
        <v>2026</v>
      </c>
      <c r="N9" s="19" t="s">
        <v>8</v>
      </c>
      <c r="O9" s="16">
        <f t="shared" si="0"/>
        <v>2027</v>
      </c>
      <c r="P9" s="29">
        <f>3112/100000</f>
        <v>3.1119999999999998E-2</v>
      </c>
      <c r="Q9" s="28" t="s">
        <v>312</v>
      </c>
    </row>
    <row r="10" spans="1:17" s="17" customFormat="1" ht="23.1" customHeight="1" x14ac:dyDescent="0.4">
      <c r="A10" s="18">
        <v>6</v>
      </c>
      <c r="B10" s="11" t="s">
        <v>49</v>
      </c>
      <c r="C10" s="11" t="s">
        <v>250</v>
      </c>
      <c r="D10" s="11" t="s">
        <v>251</v>
      </c>
      <c r="E10" s="12" t="s">
        <v>9</v>
      </c>
      <c r="F10" s="11" t="s">
        <v>203</v>
      </c>
      <c r="G10" s="26">
        <v>234.5</v>
      </c>
      <c r="H10" s="11">
        <v>1972</v>
      </c>
      <c r="I10" s="11">
        <v>2023</v>
      </c>
      <c r="J10" s="12" t="s">
        <v>6</v>
      </c>
      <c r="K10" s="12">
        <v>2028</v>
      </c>
      <c r="L10" s="13" t="s">
        <v>306</v>
      </c>
      <c r="M10" s="14">
        <v>2025</v>
      </c>
      <c r="N10" s="19" t="s">
        <v>8</v>
      </c>
      <c r="O10" s="16">
        <f t="shared" si="0"/>
        <v>2026</v>
      </c>
      <c r="P10" s="29">
        <f>18340/100000</f>
        <v>0.18340000000000001</v>
      </c>
      <c r="Q10" s="28" t="s">
        <v>312</v>
      </c>
    </row>
    <row r="11" spans="1:17" s="17" customFormat="1" ht="23.1" customHeight="1" x14ac:dyDescent="0.4">
      <c r="A11" s="18">
        <v>7</v>
      </c>
      <c r="B11" s="11" t="s">
        <v>50</v>
      </c>
      <c r="C11" s="11" t="s">
        <v>250</v>
      </c>
      <c r="D11" s="11" t="s">
        <v>251</v>
      </c>
      <c r="E11" s="12" t="s">
        <v>7</v>
      </c>
      <c r="F11" s="11" t="s">
        <v>204</v>
      </c>
      <c r="G11" s="26">
        <v>410</v>
      </c>
      <c r="H11" s="11">
        <v>1974</v>
      </c>
      <c r="I11" s="11">
        <v>2020</v>
      </c>
      <c r="J11" s="12" t="s">
        <v>301</v>
      </c>
      <c r="K11" s="12">
        <v>2025</v>
      </c>
      <c r="L11" s="13"/>
      <c r="M11" s="14"/>
      <c r="N11" s="19" t="s">
        <v>8</v>
      </c>
      <c r="O11" s="16"/>
      <c r="P11" s="28" t="s">
        <v>312</v>
      </c>
      <c r="Q11" s="28" t="s">
        <v>312</v>
      </c>
    </row>
    <row r="12" spans="1:17" s="17" customFormat="1" ht="23.1" customHeight="1" x14ac:dyDescent="0.4">
      <c r="A12" s="18">
        <v>8</v>
      </c>
      <c r="B12" s="11" t="s">
        <v>51</v>
      </c>
      <c r="C12" s="11" t="s">
        <v>250</v>
      </c>
      <c r="D12" s="11" t="s">
        <v>251</v>
      </c>
      <c r="E12" s="12" t="s">
        <v>7</v>
      </c>
      <c r="F12" s="11" t="s">
        <v>204</v>
      </c>
      <c r="G12" s="26">
        <v>184.5</v>
      </c>
      <c r="H12" s="11">
        <v>1974</v>
      </c>
      <c r="I12" s="11">
        <v>2020</v>
      </c>
      <c r="J12" s="12" t="s">
        <v>301</v>
      </c>
      <c r="K12" s="12">
        <v>2025</v>
      </c>
      <c r="L12" s="13"/>
      <c r="M12" s="14"/>
      <c r="N12" s="19" t="s">
        <v>8</v>
      </c>
      <c r="O12" s="16"/>
      <c r="P12" s="28" t="s">
        <v>312</v>
      </c>
      <c r="Q12" s="28" t="s">
        <v>312</v>
      </c>
    </row>
    <row r="13" spans="1:17" s="17" customFormat="1" ht="23.1" customHeight="1" x14ac:dyDescent="0.4">
      <c r="A13" s="18">
        <v>9</v>
      </c>
      <c r="B13" s="11" t="s">
        <v>52</v>
      </c>
      <c r="C13" s="11" t="s">
        <v>250</v>
      </c>
      <c r="D13" s="11" t="s">
        <v>251</v>
      </c>
      <c r="E13" s="12" t="s">
        <v>7</v>
      </c>
      <c r="F13" s="11" t="s">
        <v>204</v>
      </c>
      <c r="G13" s="26">
        <v>164</v>
      </c>
      <c r="H13" s="11">
        <v>1972</v>
      </c>
      <c r="I13" s="11">
        <v>2019</v>
      </c>
      <c r="J13" s="12" t="s">
        <v>29</v>
      </c>
      <c r="K13" s="12">
        <v>2024</v>
      </c>
      <c r="L13" s="13"/>
      <c r="M13" s="14"/>
      <c r="N13" s="19" t="s">
        <v>8</v>
      </c>
      <c r="O13" s="16"/>
      <c r="P13" s="28" t="s">
        <v>312</v>
      </c>
      <c r="Q13" s="28" t="s">
        <v>312</v>
      </c>
    </row>
    <row r="14" spans="1:17" s="17" customFormat="1" ht="23.1" customHeight="1" x14ac:dyDescent="0.4">
      <c r="A14" s="18">
        <v>10</v>
      </c>
      <c r="B14" s="11" t="s">
        <v>221</v>
      </c>
      <c r="C14" s="11" t="s">
        <v>250</v>
      </c>
      <c r="D14" s="11" t="s">
        <v>251</v>
      </c>
      <c r="E14" s="12" t="s">
        <v>7</v>
      </c>
      <c r="F14" s="11" t="s">
        <v>204</v>
      </c>
      <c r="G14" s="26">
        <v>295</v>
      </c>
      <c r="H14" s="11">
        <v>1972</v>
      </c>
      <c r="I14" s="11">
        <v>2019</v>
      </c>
      <c r="J14" s="12" t="s">
        <v>301</v>
      </c>
      <c r="K14" s="12">
        <v>2024</v>
      </c>
      <c r="L14" s="13"/>
      <c r="M14" s="14"/>
      <c r="N14" s="19" t="s">
        <v>8</v>
      </c>
      <c r="O14" s="16"/>
      <c r="P14" s="28" t="s">
        <v>312</v>
      </c>
      <c r="Q14" s="28" t="s">
        <v>312</v>
      </c>
    </row>
    <row r="15" spans="1:17" s="17" customFormat="1" ht="23.1" customHeight="1" x14ac:dyDescent="0.4">
      <c r="A15" s="18">
        <v>11</v>
      </c>
      <c r="B15" s="11" t="s">
        <v>53</v>
      </c>
      <c r="C15" s="11" t="s">
        <v>250</v>
      </c>
      <c r="D15" s="11" t="s">
        <v>251</v>
      </c>
      <c r="E15" s="12" t="s">
        <v>7</v>
      </c>
      <c r="F15" s="11" t="s">
        <v>204</v>
      </c>
      <c r="G15" s="26">
        <v>273</v>
      </c>
      <c r="H15" s="11">
        <v>1978</v>
      </c>
      <c r="I15" s="11">
        <v>2019</v>
      </c>
      <c r="J15" s="12" t="s">
        <v>301</v>
      </c>
      <c r="K15" s="12">
        <v>2024</v>
      </c>
      <c r="L15" s="13"/>
      <c r="M15" s="14"/>
      <c r="N15" s="19" t="s">
        <v>8</v>
      </c>
      <c r="O15" s="16"/>
      <c r="P15" s="28" t="s">
        <v>312</v>
      </c>
      <c r="Q15" s="28" t="s">
        <v>312</v>
      </c>
    </row>
    <row r="16" spans="1:17" s="17" customFormat="1" ht="23.1" customHeight="1" x14ac:dyDescent="0.4">
      <c r="A16" s="18">
        <v>12</v>
      </c>
      <c r="B16" s="11" t="s">
        <v>54</v>
      </c>
      <c r="C16" s="11" t="s">
        <v>250</v>
      </c>
      <c r="D16" s="11" t="s">
        <v>251</v>
      </c>
      <c r="E16" s="12" t="s">
        <v>7</v>
      </c>
      <c r="F16" s="11" t="s">
        <v>204</v>
      </c>
      <c r="G16" s="26">
        <v>254</v>
      </c>
      <c r="H16" s="11">
        <v>1978</v>
      </c>
      <c r="I16" s="11">
        <v>2021</v>
      </c>
      <c r="J16" s="12" t="s">
        <v>29</v>
      </c>
      <c r="K16" s="12">
        <v>2026</v>
      </c>
      <c r="L16" s="13"/>
      <c r="M16" s="14"/>
      <c r="N16" s="19" t="s">
        <v>8</v>
      </c>
      <c r="O16" s="16"/>
      <c r="P16" s="28" t="s">
        <v>312</v>
      </c>
      <c r="Q16" s="28" t="s">
        <v>312</v>
      </c>
    </row>
    <row r="17" spans="1:17" s="17" customFormat="1" ht="23.1" customHeight="1" x14ac:dyDescent="0.4">
      <c r="A17" s="18">
        <v>13</v>
      </c>
      <c r="B17" s="11" t="s">
        <v>55</v>
      </c>
      <c r="C17" s="11" t="s">
        <v>250</v>
      </c>
      <c r="D17" s="11" t="s">
        <v>251</v>
      </c>
      <c r="E17" s="12" t="s">
        <v>7</v>
      </c>
      <c r="F17" s="11" t="s">
        <v>204</v>
      </c>
      <c r="G17" s="26">
        <v>291</v>
      </c>
      <c r="H17" s="11">
        <v>1978</v>
      </c>
      <c r="I17" s="11">
        <v>2021</v>
      </c>
      <c r="J17" s="12" t="s">
        <v>301</v>
      </c>
      <c r="K17" s="12">
        <v>2026</v>
      </c>
      <c r="L17" s="13"/>
      <c r="M17" s="14"/>
      <c r="N17" s="19" t="s">
        <v>8</v>
      </c>
      <c r="O17" s="16"/>
      <c r="P17" s="28" t="s">
        <v>312</v>
      </c>
      <c r="Q17" s="28" t="s">
        <v>312</v>
      </c>
    </row>
    <row r="18" spans="1:17" s="17" customFormat="1" ht="23.1" customHeight="1" x14ac:dyDescent="0.4">
      <c r="A18" s="18">
        <v>14</v>
      </c>
      <c r="B18" s="11" t="s">
        <v>56</v>
      </c>
      <c r="C18" s="11" t="s">
        <v>250</v>
      </c>
      <c r="D18" s="11" t="s">
        <v>251</v>
      </c>
      <c r="E18" s="12" t="s">
        <v>7</v>
      </c>
      <c r="F18" s="11" t="s">
        <v>204</v>
      </c>
      <c r="G18" s="26">
        <v>158</v>
      </c>
      <c r="H18" s="11">
        <v>1978</v>
      </c>
      <c r="I18" s="11">
        <v>2021</v>
      </c>
      <c r="J18" s="12" t="s">
        <v>29</v>
      </c>
      <c r="K18" s="12">
        <v>2026</v>
      </c>
      <c r="L18" s="13"/>
      <c r="M18" s="14"/>
      <c r="N18" s="19" t="s">
        <v>8</v>
      </c>
      <c r="O18" s="16"/>
      <c r="P18" s="28" t="s">
        <v>312</v>
      </c>
      <c r="Q18" s="28" t="s">
        <v>312</v>
      </c>
    </row>
    <row r="19" spans="1:17" s="17" customFormat="1" ht="23.1" customHeight="1" x14ac:dyDescent="0.4">
      <c r="A19" s="18">
        <v>15</v>
      </c>
      <c r="B19" s="11" t="s">
        <v>57</v>
      </c>
      <c r="C19" s="11" t="s">
        <v>250</v>
      </c>
      <c r="D19" s="11" t="s">
        <v>251</v>
      </c>
      <c r="E19" s="12" t="s">
        <v>7</v>
      </c>
      <c r="F19" s="11" t="s">
        <v>204</v>
      </c>
      <c r="G19" s="26">
        <v>376</v>
      </c>
      <c r="H19" s="11">
        <v>1978</v>
      </c>
      <c r="I19" s="11">
        <v>2019</v>
      </c>
      <c r="J19" s="12" t="s">
        <v>301</v>
      </c>
      <c r="K19" s="12">
        <v>2024</v>
      </c>
      <c r="L19" s="13"/>
      <c r="M19" s="14"/>
      <c r="N19" s="19" t="s">
        <v>8</v>
      </c>
      <c r="O19" s="16"/>
      <c r="P19" s="28" t="s">
        <v>312</v>
      </c>
      <c r="Q19" s="28" t="s">
        <v>312</v>
      </c>
    </row>
    <row r="20" spans="1:17" s="17" customFormat="1" ht="23.1" customHeight="1" x14ac:dyDescent="0.4">
      <c r="A20" s="18">
        <v>16</v>
      </c>
      <c r="B20" s="11" t="s">
        <v>58</v>
      </c>
      <c r="C20" s="11" t="s">
        <v>250</v>
      </c>
      <c r="D20" s="11" t="s">
        <v>251</v>
      </c>
      <c r="E20" s="12" t="s">
        <v>7</v>
      </c>
      <c r="F20" s="11" t="s">
        <v>204</v>
      </c>
      <c r="G20" s="26">
        <v>405</v>
      </c>
      <c r="H20" s="11">
        <v>1978</v>
      </c>
      <c r="I20" s="11">
        <v>2019</v>
      </c>
      <c r="J20" s="12" t="s">
        <v>29</v>
      </c>
      <c r="K20" s="12">
        <v>2024</v>
      </c>
      <c r="L20" s="13" t="s">
        <v>303</v>
      </c>
      <c r="M20" s="14">
        <v>2025</v>
      </c>
      <c r="N20" s="19" t="s">
        <v>8</v>
      </c>
      <c r="O20" s="16">
        <f t="shared" si="0"/>
        <v>2026</v>
      </c>
      <c r="P20" s="28" t="s">
        <v>312</v>
      </c>
      <c r="Q20" s="29">
        <f>24200/100000</f>
        <v>0.24199999999999999</v>
      </c>
    </row>
    <row r="21" spans="1:17" s="17" customFormat="1" ht="23.1" customHeight="1" x14ac:dyDescent="0.4">
      <c r="A21" s="18">
        <v>17</v>
      </c>
      <c r="B21" s="11" t="s">
        <v>59</v>
      </c>
      <c r="C21" s="11" t="s">
        <v>250</v>
      </c>
      <c r="D21" s="11" t="s">
        <v>251</v>
      </c>
      <c r="E21" s="12" t="s">
        <v>7</v>
      </c>
      <c r="F21" s="11" t="s">
        <v>204</v>
      </c>
      <c r="G21" s="26">
        <v>997</v>
      </c>
      <c r="H21" s="11">
        <v>1977</v>
      </c>
      <c r="I21" s="11">
        <v>2019</v>
      </c>
      <c r="J21" s="12" t="s">
        <v>301</v>
      </c>
      <c r="K21" s="12">
        <v>2024</v>
      </c>
      <c r="L21" s="13" t="s">
        <v>303</v>
      </c>
      <c r="M21" s="14">
        <v>2025</v>
      </c>
      <c r="N21" s="19" t="s">
        <v>8</v>
      </c>
      <c r="O21" s="16">
        <f t="shared" si="0"/>
        <v>2026</v>
      </c>
      <c r="P21" s="28" t="s">
        <v>312</v>
      </c>
      <c r="Q21" s="29">
        <f>33800/100000</f>
        <v>0.33800000000000002</v>
      </c>
    </row>
    <row r="22" spans="1:17" s="17" customFormat="1" ht="23.1" customHeight="1" x14ac:dyDescent="0.4">
      <c r="A22" s="18">
        <v>18</v>
      </c>
      <c r="B22" s="11" t="s">
        <v>222</v>
      </c>
      <c r="C22" s="11" t="s">
        <v>250</v>
      </c>
      <c r="D22" s="11" t="s">
        <v>251</v>
      </c>
      <c r="E22" s="12" t="s">
        <v>7</v>
      </c>
      <c r="F22" s="11" t="s">
        <v>204</v>
      </c>
      <c r="G22" s="26">
        <v>84</v>
      </c>
      <c r="H22" s="11">
        <v>1978</v>
      </c>
      <c r="I22" s="11">
        <v>2021</v>
      </c>
      <c r="J22" s="12" t="s">
        <v>29</v>
      </c>
      <c r="K22" s="12">
        <v>2026</v>
      </c>
      <c r="L22" s="13"/>
      <c r="M22" s="14"/>
      <c r="N22" s="19" t="s">
        <v>8</v>
      </c>
      <c r="O22" s="16"/>
      <c r="P22" s="28" t="s">
        <v>312</v>
      </c>
      <c r="Q22" s="28" t="s">
        <v>312</v>
      </c>
    </row>
    <row r="23" spans="1:17" s="17" customFormat="1" ht="23.1" customHeight="1" x14ac:dyDescent="0.4">
      <c r="A23" s="18">
        <v>19</v>
      </c>
      <c r="B23" s="11" t="s">
        <v>60</v>
      </c>
      <c r="C23" s="11" t="s">
        <v>250</v>
      </c>
      <c r="D23" s="11" t="s">
        <v>251</v>
      </c>
      <c r="E23" s="12" t="s">
        <v>7</v>
      </c>
      <c r="F23" s="11" t="s">
        <v>204</v>
      </c>
      <c r="G23" s="26">
        <v>246</v>
      </c>
      <c r="H23" s="11">
        <v>1978</v>
      </c>
      <c r="I23" s="11">
        <v>2019</v>
      </c>
      <c r="J23" s="12" t="s">
        <v>301</v>
      </c>
      <c r="K23" s="12">
        <v>2024</v>
      </c>
      <c r="L23" s="13" t="s">
        <v>303</v>
      </c>
      <c r="M23" s="14">
        <v>2025</v>
      </c>
      <c r="N23" s="19" t="s">
        <v>8</v>
      </c>
      <c r="O23" s="16">
        <f t="shared" si="0"/>
        <v>2026</v>
      </c>
      <c r="P23" s="28" t="s">
        <v>312</v>
      </c>
      <c r="Q23" s="29">
        <f>15600/100000</f>
        <v>0.156</v>
      </c>
    </row>
    <row r="24" spans="1:17" s="17" customFormat="1" ht="23.1" customHeight="1" x14ac:dyDescent="0.4">
      <c r="A24" s="18">
        <v>20</v>
      </c>
      <c r="B24" s="11" t="s">
        <v>61</v>
      </c>
      <c r="C24" s="11" t="s">
        <v>250</v>
      </c>
      <c r="D24" s="11" t="s">
        <v>251</v>
      </c>
      <c r="E24" s="12" t="s">
        <v>7</v>
      </c>
      <c r="F24" s="11" t="s">
        <v>204</v>
      </c>
      <c r="G24" s="26">
        <v>196.2</v>
      </c>
      <c r="H24" s="11">
        <v>1999</v>
      </c>
      <c r="I24" s="11">
        <v>2023</v>
      </c>
      <c r="J24" s="12" t="s">
        <v>29</v>
      </c>
      <c r="K24" s="12">
        <v>2028</v>
      </c>
      <c r="L24" s="13"/>
      <c r="M24" s="14"/>
      <c r="N24" s="19" t="s">
        <v>8</v>
      </c>
      <c r="O24" s="16"/>
      <c r="P24" s="28" t="s">
        <v>312</v>
      </c>
      <c r="Q24" s="28" t="s">
        <v>312</v>
      </c>
    </row>
    <row r="25" spans="1:17" s="17" customFormat="1" ht="23.1" customHeight="1" x14ac:dyDescent="0.4">
      <c r="A25" s="18">
        <v>21</v>
      </c>
      <c r="B25" s="11" t="s">
        <v>62</v>
      </c>
      <c r="C25" s="11" t="s">
        <v>250</v>
      </c>
      <c r="D25" s="11" t="s">
        <v>251</v>
      </c>
      <c r="E25" s="12" t="s">
        <v>7</v>
      </c>
      <c r="F25" s="11" t="s">
        <v>204</v>
      </c>
      <c r="G25" s="26">
        <v>635</v>
      </c>
      <c r="H25" s="11">
        <v>1999</v>
      </c>
      <c r="I25" s="11">
        <v>2023</v>
      </c>
      <c r="J25" s="12" t="s">
        <v>6</v>
      </c>
      <c r="K25" s="12">
        <v>2028</v>
      </c>
      <c r="L25" s="13" t="s">
        <v>307</v>
      </c>
      <c r="M25" s="14">
        <v>2025</v>
      </c>
      <c r="N25" s="19" t="s">
        <v>8</v>
      </c>
      <c r="O25" s="16">
        <f t="shared" si="0"/>
        <v>2026</v>
      </c>
      <c r="P25" s="29">
        <f>3112/100000</f>
        <v>3.1119999999999998E-2</v>
      </c>
      <c r="Q25" s="28" t="s">
        <v>312</v>
      </c>
    </row>
    <row r="26" spans="1:17" s="17" customFormat="1" ht="23.1" customHeight="1" x14ac:dyDescent="0.4">
      <c r="A26" s="18">
        <v>22</v>
      </c>
      <c r="B26" s="11" t="s">
        <v>63</v>
      </c>
      <c r="C26" s="11" t="s">
        <v>250</v>
      </c>
      <c r="D26" s="11" t="s">
        <v>251</v>
      </c>
      <c r="E26" s="12" t="s">
        <v>7</v>
      </c>
      <c r="F26" s="11" t="s">
        <v>204</v>
      </c>
      <c r="G26" s="26">
        <v>458</v>
      </c>
      <c r="H26" s="11">
        <v>1970</v>
      </c>
      <c r="I26" s="11">
        <v>2019</v>
      </c>
      <c r="J26" s="12" t="s">
        <v>301</v>
      </c>
      <c r="K26" s="12">
        <v>2024</v>
      </c>
      <c r="L26" s="13"/>
      <c r="M26" s="14"/>
      <c r="N26" s="19" t="s">
        <v>8</v>
      </c>
      <c r="O26" s="16"/>
      <c r="P26" s="28" t="s">
        <v>312</v>
      </c>
      <c r="Q26" s="28" t="s">
        <v>312</v>
      </c>
    </row>
    <row r="27" spans="1:17" s="17" customFormat="1" ht="23.1" customHeight="1" x14ac:dyDescent="0.4">
      <c r="A27" s="18">
        <v>23</v>
      </c>
      <c r="B27" s="11" t="s">
        <v>64</v>
      </c>
      <c r="C27" s="11" t="s">
        <v>250</v>
      </c>
      <c r="D27" s="11" t="s">
        <v>251</v>
      </c>
      <c r="E27" s="12" t="s">
        <v>7</v>
      </c>
      <c r="F27" s="11" t="s">
        <v>204</v>
      </c>
      <c r="G27" s="26">
        <v>210</v>
      </c>
      <c r="H27" s="11">
        <v>1972</v>
      </c>
      <c r="I27" s="11">
        <v>2020</v>
      </c>
      <c r="J27" s="12" t="s">
        <v>301</v>
      </c>
      <c r="K27" s="12">
        <v>2025</v>
      </c>
      <c r="L27" s="13"/>
      <c r="M27" s="14"/>
      <c r="N27" s="19" t="s">
        <v>8</v>
      </c>
      <c r="O27" s="16"/>
      <c r="P27" s="28" t="s">
        <v>312</v>
      </c>
      <c r="Q27" s="28" t="s">
        <v>312</v>
      </c>
    </row>
    <row r="28" spans="1:17" s="17" customFormat="1" ht="23.1" customHeight="1" x14ac:dyDescent="0.4">
      <c r="A28" s="18">
        <v>24</v>
      </c>
      <c r="B28" s="11" t="s">
        <v>65</v>
      </c>
      <c r="C28" s="11" t="s">
        <v>250</v>
      </c>
      <c r="D28" s="11" t="s">
        <v>252</v>
      </c>
      <c r="E28" s="12" t="s">
        <v>13</v>
      </c>
      <c r="F28" s="11" t="s">
        <v>205</v>
      </c>
      <c r="G28" s="26">
        <v>214</v>
      </c>
      <c r="H28" s="11">
        <v>1973</v>
      </c>
      <c r="I28" s="11">
        <v>2019</v>
      </c>
      <c r="J28" s="12" t="s">
        <v>301</v>
      </c>
      <c r="K28" s="12">
        <v>2024</v>
      </c>
      <c r="L28" s="13" t="s">
        <v>305</v>
      </c>
      <c r="M28" s="14">
        <v>2025</v>
      </c>
      <c r="N28" s="19" t="s">
        <v>8</v>
      </c>
      <c r="O28" s="16">
        <f t="shared" si="0"/>
        <v>2026</v>
      </c>
      <c r="P28" s="29">
        <f>6066/100000</f>
        <v>6.0659999999999999E-2</v>
      </c>
      <c r="Q28" s="28" t="s">
        <v>312</v>
      </c>
    </row>
    <row r="29" spans="1:17" s="17" customFormat="1" ht="23.1" customHeight="1" x14ac:dyDescent="0.4">
      <c r="A29" s="18">
        <v>25</v>
      </c>
      <c r="B29" s="11" t="s">
        <v>66</v>
      </c>
      <c r="C29" s="11" t="s">
        <v>250</v>
      </c>
      <c r="D29" s="11" t="s">
        <v>252</v>
      </c>
      <c r="E29" s="12" t="s">
        <v>13</v>
      </c>
      <c r="F29" s="11" t="s">
        <v>205</v>
      </c>
      <c r="G29" s="26">
        <v>300</v>
      </c>
      <c r="H29" s="11">
        <v>1962</v>
      </c>
      <c r="I29" s="11">
        <v>2019</v>
      </c>
      <c r="J29" s="12" t="s">
        <v>301</v>
      </c>
      <c r="K29" s="12">
        <v>2024</v>
      </c>
      <c r="L29" s="13"/>
      <c r="M29" s="14"/>
      <c r="N29" s="19" t="s">
        <v>8</v>
      </c>
      <c r="O29" s="16"/>
      <c r="P29" s="28" t="s">
        <v>312</v>
      </c>
      <c r="Q29" s="28" t="s">
        <v>312</v>
      </c>
    </row>
    <row r="30" spans="1:17" s="17" customFormat="1" ht="23.1" customHeight="1" x14ac:dyDescent="0.4">
      <c r="A30" s="18">
        <v>26</v>
      </c>
      <c r="B30" s="11" t="s">
        <v>67</v>
      </c>
      <c r="C30" s="11" t="s">
        <v>250</v>
      </c>
      <c r="D30" s="11" t="s">
        <v>252</v>
      </c>
      <c r="E30" s="12" t="s">
        <v>13</v>
      </c>
      <c r="F30" s="11" t="s">
        <v>205</v>
      </c>
      <c r="G30" s="26">
        <v>279</v>
      </c>
      <c r="H30" s="11">
        <v>2002</v>
      </c>
      <c r="I30" s="11">
        <v>2023</v>
      </c>
      <c r="J30" s="12" t="s">
        <v>29</v>
      </c>
      <c r="K30" s="12">
        <v>2028</v>
      </c>
      <c r="L30" s="13" t="s">
        <v>303</v>
      </c>
      <c r="M30" s="14">
        <v>2025</v>
      </c>
      <c r="N30" s="19" t="s">
        <v>8</v>
      </c>
      <c r="O30" s="16">
        <f t="shared" si="0"/>
        <v>2026</v>
      </c>
      <c r="P30" s="28" t="s">
        <v>312</v>
      </c>
      <c r="Q30" s="29">
        <f>14600/100000</f>
        <v>0.14599999999999999</v>
      </c>
    </row>
    <row r="31" spans="1:17" s="17" customFormat="1" ht="23.1" customHeight="1" x14ac:dyDescent="0.4">
      <c r="A31" s="18">
        <v>27</v>
      </c>
      <c r="B31" s="11" t="s">
        <v>68</v>
      </c>
      <c r="C31" s="11" t="s">
        <v>250</v>
      </c>
      <c r="D31" s="11" t="s">
        <v>252</v>
      </c>
      <c r="E31" s="12" t="s">
        <v>13</v>
      </c>
      <c r="F31" s="11" t="s">
        <v>205</v>
      </c>
      <c r="G31" s="26">
        <v>252</v>
      </c>
      <c r="H31" s="11">
        <v>2000</v>
      </c>
      <c r="I31" s="11">
        <v>2023</v>
      </c>
      <c r="J31" s="12" t="s">
        <v>6</v>
      </c>
      <c r="K31" s="12">
        <v>2028</v>
      </c>
      <c r="L31" s="13" t="s">
        <v>308</v>
      </c>
      <c r="M31" s="14">
        <v>2025</v>
      </c>
      <c r="N31" s="19" t="s">
        <v>8</v>
      </c>
      <c r="O31" s="16">
        <f t="shared" si="0"/>
        <v>2026</v>
      </c>
      <c r="P31" s="29">
        <f>3794/100000</f>
        <v>3.7940000000000002E-2</v>
      </c>
      <c r="Q31" s="29">
        <f>14600/100000</f>
        <v>0.14599999999999999</v>
      </c>
    </row>
    <row r="32" spans="1:17" s="17" customFormat="1" ht="23.1" customHeight="1" x14ac:dyDescent="0.4">
      <c r="A32" s="18">
        <v>28</v>
      </c>
      <c r="B32" s="11" t="s">
        <v>69</v>
      </c>
      <c r="C32" s="11" t="s">
        <v>250</v>
      </c>
      <c r="D32" s="11" t="s">
        <v>252</v>
      </c>
      <c r="E32" s="12" t="s">
        <v>13</v>
      </c>
      <c r="F32" s="11" t="s">
        <v>205</v>
      </c>
      <c r="G32" s="26">
        <v>112</v>
      </c>
      <c r="H32" s="11">
        <v>1980</v>
      </c>
      <c r="I32" s="11">
        <v>2021</v>
      </c>
      <c r="J32" s="12" t="s">
        <v>301</v>
      </c>
      <c r="K32" s="12">
        <v>2026</v>
      </c>
      <c r="L32" s="13" t="s">
        <v>303</v>
      </c>
      <c r="M32" s="14">
        <v>2025</v>
      </c>
      <c r="N32" s="19" t="s">
        <v>8</v>
      </c>
      <c r="O32" s="16">
        <f t="shared" si="0"/>
        <v>2026</v>
      </c>
      <c r="P32" s="28" t="s">
        <v>312</v>
      </c>
      <c r="Q32" s="29">
        <f>1200/100000</f>
        <v>1.2E-2</v>
      </c>
    </row>
    <row r="33" spans="1:17" s="17" customFormat="1" ht="23.1" customHeight="1" x14ac:dyDescent="0.4">
      <c r="A33" s="18">
        <v>29</v>
      </c>
      <c r="B33" s="11" t="s">
        <v>70</v>
      </c>
      <c r="C33" s="11" t="s">
        <v>250</v>
      </c>
      <c r="D33" s="11" t="s">
        <v>252</v>
      </c>
      <c r="E33" s="12" t="s">
        <v>13</v>
      </c>
      <c r="F33" s="11" t="s">
        <v>205</v>
      </c>
      <c r="G33" s="26">
        <v>405.5</v>
      </c>
      <c r="H33" s="11">
        <v>1976</v>
      </c>
      <c r="I33" s="11">
        <v>2020</v>
      </c>
      <c r="J33" s="12" t="s">
        <v>301</v>
      </c>
      <c r="K33" s="12">
        <v>2025</v>
      </c>
      <c r="L33" s="13"/>
      <c r="M33" s="14"/>
      <c r="N33" s="19" t="s">
        <v>8</v>
      </c>
      <c r="O33" s="16"/>
      <c r="P33" s="28" t="s">
        <v>312</v>
      </c>
      <c r="Q33" s="28" t="s">
        <v>312</v>
      </c>
    </row>
    <row r="34" spans="1:17" s="17" customFormat="1" ht="23.1" customHeight="1" x14ac:dyDescent="0.4">
      <c r="A34" s="18">
        <v>30</v>
      </c>
      <c r="B34" s="11" t="s">
        <v>71</v>
      </c>
      <c r="C34" s="11" t="s">
        <v>250</v>
      </c>
      <c r="D34" s="11" t="s">
        <v>252</v>
      </c>
      <c r="E34" s="12" t="s">
        <v>13</v>
      </c>
      <c r="F34" s="11" t="s">
        <v>205</v>
      </c>
      <c r="G34" s="26">
        <v>377.9</v>
      </c>
      <c r="H34" s="11">
        <v>1976</v>
      </c>
      <c r="I34" s="11">
        <v>2020</v>
      </c>
      <c r="J34" s="12" t="s">
        <v>301</v>
      </c>
      <c r="K34" s="12">
        <v>2025</v>
      </c>
      <c r="L34" s="13"/>
      <c r="M34" s="14"/>
      <c r="N34" s="19" t="s">
        <v>8</v>
      </c>
      <c r="O34" s="16"/>
      <c r="P34" s="28" t="s">
        <v>312</v>
      </c>
      <c r="Q34" s="28" t="s">
        <v>312</v>
      </c>
    </row>
    <row r="35" spans="1:17" s="17" customFormat="1" ht="23.1" customHeight="1" x14ac:dyDescent="0.4">
      <c r="A35" s="18">
        <v>31</v>
      </c>
      <c r="B35" s="11" t="s">
        <v>72</v>
      </c>
      <c r="C35" s="11" t="s">
        <v>250</v>
      </c>
      <c r="D35" s="11" t="s">
        <v>252</v>
      </c>
      <c r="E35" s="12" t="s">
        <v>25</v>
      </c>
      <c r="F35" s="11" t="s">
        <v>206</v>
      </c>
      <c r="G35" s="26">
        <v>807.7</v>
      </c>
      <c r="H35" s="11">
        <v>1967</v>
      </c>
      <c r="I35" s="11">
        <v>2020</v>
      </c>
      <c r="J35" s="12" t="s">
        <v>301</v>
      </c>
      <c r="K35" s="12">
        <v>2025</v>
      </c>
      <c r="L35" s="13"/>
      <c r="M35" s="14"/>
      <c r="N35" s="19" t="s">
        <v>8</v>
      </c>
      <c r="O35" s="16"/>
      <c r="P35" s="28" t="s">
        <v>312</v>
      </c>
      <c r="Q35" s="28" t="s">
        <v>312</v>
      </c>
    </row>
    <row r="36" spans="1:17" s="17" customFormat="1" ht="23.1" customHeight="1" x14ac:dyDescent="0.4">
      <c r="A36" s="18">
        <v>32</v>
      </c>
      <c r="B36" s="11" t="s">
        <v>73</v>
      </c>
      <c r="C36" s="11" t="s">
        <v>250</v>
      </c>
      <c r="D36" s="11" t="s">
        <v>252</v>
      </c>
      <c r="E36" s="12" t="s">
        <v>16</v>
      </c>
      <c r="F36" s="11" t="s">
        <v>206</v>
      </c>
      <c r="G36" s="26">
        <v>330</v>
      </c>
      <c r="H36" s="11">
        <v>1970</v>
      </c>
      <c r="I36" s="11">
        <v>2020</v>
      </c>
      <c r="J36" s="12" t="s">
        <v>301</v>
      </c>
      <c r="K36" s="12">
        <v>2025</v>
      </c>
      <c r="L36" s="13"/>
      <c r="M36" s="14"/>
      <c r="N36" s="19" t="s">
        <v>8</v>
      </c>
      <c r="O36" s="16"/>
      <c r="P36" s="28" t="s">
        <v>312</v>
      </c>
      <c r="Q36" s="28" t="s">
        <v>312</v>
      </c>
    </row>
    <row r="37" spans="1:17" s="17" customFormat="1" ht="23.1" customHeight="1" x14ac:dyDescent="0.4">
      <c r="A37" s="18">
        <v>33</v>
      </c>
      <c r="B37" s="11" t="s">
        <v>74</v>
      </c>
      <c r="C37" s="11" t="s">
        <v>250</v>
      </c>
      <c r="D37" s="11" t="s">
        <v>252</v>
      </c>
      <c r="E37" s="12" t="s">
        <v>16</v>
      </c>
      <c r="F37" s="11" t="s">
        <v>206</v>
      </c>
      <c r="G37" s="26">
        <v>199</v>
      </c>
      <c r="H37" s="11">
        <v>1984</v>
      </c>
      <c r="I37" s="11">
        <v>2021</v>
      </c>
      <c r="J37" s="12" t="s">
        <v>29</v>
      </c>
      <c r="K37" s="12">
        <v>2026</v>
      </c>
      <c r="L37" s="13"/>
      <c r="M37" s="14"/>
      <c r="N37" s="19" t="s">
        <v>8</v>
      </c>
      <c r="O37" s="16"/>
      <c r="P37" s="28" t="s">
        <v>312</v>
      </c>
      <c r="Q37" s="28" t="s">
        <v>312</v>
      </c>
    </row>
    <row r="38" spans="1:17" s="17" customFormat="1" ht="23.1" customHeight="1" x14ac:dyDescent="0.4">
      <c r="A38" s="18">
        <v>34</v>
      </c>
      <c r="B38" s="11" t="s">
        <v>75</v>
      </c>
      <c r="C38" s="11" t="s">
        <v>250</v>
      </c>
      <c r="D38" s="11" t="s">
        <v>253</v>
      </c>
      <c r="E38" s="12" t="s">
        <v>31</v>
      </c>
      <c r="F38" s="11" t="s">
        <v>207</v>
      </c>
      <c r="G38" s="26">
        <v>305</v>
      </c>
      <c r="H38" s="11">
        <v>1984</v>
      </c>
      <c r="I38" s="11">
        <v>2021</v>
      </c>
      <c r="J38" s="12" t="s">
        <v>301</v>
      </c>
      <c r="K38" s="12">
        <v>2026</v>
      </c>
      <c r="L38" s="13" t="s">
        <v>305</v>
      </c>
      <c r="M38" s="14">
        <v>2025</v>
      </c>
      <c r="N38" s="19" t="s">
        <v>8</v>
      </c>
      <c r="O38" s="16">
        <f t="shared" si="0"/>
        <v>2026</v>
      </c>
      <c r="P38" s="29">
        <f>6070/100000</f>
        <v>6.0699999999999997E-2</v>
      </c>
      <c r="Q38" s="28" t="s">
        <v>312</v>
      </c>
    </row>
    <row r="39" spans="1:17" s="17" customFormat="1" ht="23.1" customHeight="1" x14ac:dyDescent="0.4">
      <c r="A39" s="18">
        <v>35</v>
      </c>
      <c r="B39" s="11" t="s">
        <v>76</v>
      </c>
      <c r="C39" s="11" t="s">
        <v>250</v>
      </c>
      <c r="D39" s="11" t="s">
        <v>253</v>
      </c>
      <c r="E39" s="12" t="s">
        <v>22</v>
      </c>
      <c r="F39" s="11" t="s">
        <v>207</v>
      </c>
      <c r="G39" s="26">
        <v>328</v>
      </c>
      <c r="H39" s="11">
        <v>1993</v>
      </c>
      <c r="I39" s="11">
        <v>2022</v>
      </c>
      <c r="J39" s="12" t="s">
        <v>301</v>
      </c>
      <c r="K39" s="12">
        <v>2027</v>
      </c>
      <c r="L39" s="13"/>
      <c r="M39" s="14"/>
      <c r="N39" s="19" t="s">
        <v>8</v>
      </c>
      <c r="O39" s="16"/>
      <c r="P39" s="28" t="s">
        <v>312</v>
      </c>
      <c r="Q39" s="28" t="s">
        <v>312</v>
      </c>
    </row>
    <row r="40" spans="1:17" s="17" customFormat="1" ht="23.1" customHeight="1" x14ac:dyDescent="0.4">
      <c r="A40" s="18">
        <v>36</v>
      </c>
      <c r="B40" s="11" t="s">
        <v>77</v>
      </c>
      <c r="C40" s="11" t="s">
        <v>250</v>
      </c>
      <c r="D40" s="11" t="s">
        <v>253</v>
      </c>
      <c r="E40" s="12" t="s">
        <v>27</v>
      </c>
      <c r="F40" s="11" t="s">
        <v>208</v>
      </c>
      <c r="G40" s="26">
        <v>238</v>
      </c>
      <c r="H40" s="11">
        <v>1983</v>
      </c>
      <c r="I40" s="11">
        <v>2021</v>
      </c>
      <c r="J40" s="12" t="s">
        <v>29</v>
      </c>
      <c r="K40" s="12">
        <v>2026</v>
      </c>
      <c r="L40" s="13"/>
      <c r="M40" s="14"/>
      <c r="N40" s="19" t="s">
        <v>8</v>
      </c>
      <c r="O40" s="16"/>
      <c r="P40" s="28" t="s">
        <v>312</v>
      </c>
      <c r="Q40" s="28" t="s">
        <v>312</v>
      </c>
    </row>
    <row r="41" spans="1:17" s="17" customFormat="1" ht="23.1" customHeight="1" x14ac:dyDescent="0.4">
      <c r="A41" s="18">
        <v>37</v>
      </c>
      <c r="B41" s="11" t="s">
        <v>78</v>
      </c>
      <c r="C41" s="11" t="s">
        <v>250</v>
      </c>
      <c r="D41" s="11" t="s">
        <v>253</v>
      </c>
      <c r="E41" s="12" t="s">
        <v>27</v>
      </c>
      <c r="F41" s="11" t="s">
        <v>208</v>
      </c>
      <c r="G41" s="26">
        <v>375.2</v>
      </c>
      <c r="H41" s="11">
        <v>1974</v>
      </c>
      <c r="I41" s="11">
        <v>2020</v>
      </c>
      <c r="J41" s="12" t="s">
        <v>29</v>
      </c>
      <c r="K41" s="12">
        <v>2025</v>
      </c>
      <c r="L41" s="13"/>
      <c r="M41" s="14"/>
      <c r="N41" s="19" t="s">
        <v>8</v>
      </c>
      <c r="O41" s="16"/>
      <c r="P41" s="28" t="s">
        <v>312</v>
      </c>
      <c r="Q41" s="28" t="s">
        <v>312</v>
      </c>
    </row>
    <row r="42" spans="1:17" s="17" customFormat="1" ht="23.1" customHeight="1" x14ac:dyDescent="0.4">
      <c r="A42" s="18">
        <v>38</v>
      </c>
      <c r="B42" s="11" t="s">
        <v>79</v>
      </c>
      <c r="C42" s="11" t="s">
        <v>250</v>
      </c>
      <c r="D42" s="11" t="s">
        <v>253</v>
      </c>
      <c r="E42" s="12" t="s">
        <v>27</v>
      </c>
      <c r="F42" s="11" t="s">
        <v>208</v>
      </c>
      <c r="G42" s="26">
        <v>76</v>
      </c>
      <c r="H42" s="11">
        <v>1985</v>
      </c>
      <c r="I42" s="11">
        <v>2021</v>
      </c>
      <c r="J42" s="12" t="s">
        <v>29</v>
      </c>
      <c r="K42" s="12">
        <v>2026</v>
      </c>
      <c r="L42" s="13"/>
      <c r="M42" s="14"/>
      <c r="N42" s="19" t="s">
        <v>8</v>
      </c>
      <c r="O42" s="16"/>
      <c r="P42" s="28" t="s">
        <v>312</v>
      </c>
      <c r="Q42" s="28" t="s">
        <v>312</v>
      </c>
    </row>
    <row r="43" spans="1:17" s="17" customFormat="1" ht="23.1" customHeight="1" x14ac:dyDescent="0.4">
      <c r="A43" s="18">
        <v>39</v>
      </c>
      <c r="B43" s="11" t="s">
        <v>80</v>
      </c>
      <c r="C43" s="11" t="s">
        <v>250</v>
      </c>
      <c r="D43" s="11" t="s">
        <v>253</v>
      </c>
      <c r="E43" s="12" t="s">
        <v>27</v>
      </c>
      <c r="F43" s="11" t="s">
        <v>208</v>
      </c>
      <c r="G43" s="26">
        <v>310</v>
      </c>
      <c r="H43" s="11">
        <v>1978</v>
      </c>
      <c r="I43" s="11">
        <v>2021</v>
      </c>
      <c r="J43" s="12" t="s">
        <v>301</v>
      </c>
      <c r="K43" s="12">
        <v>2026</v>
      </c>
      <c r="L43" s="13"/>
      <c r="M43" s="14"/>
      <c r="N43" s="19" t="s">
        <v>8</v>
      </c>
      <c r="O43" s="16"/>
      <c r="P43" s="28" t="s">
        <v>312</v>
      </c>
      <c r="Q43" s="28" t="s">
        <v>312</v>
      </c>
    </row>
    <row r="44" spans="1:17" s="17" customFormat="1" ht="23.1" customHeight="1" x14ac:dyDescent="0.4">
      <c r="A44" s="18">
        <v>40</v>
      </c>
      <c r="B44" s="11" t="s">
        <v>81</v>
      </c>
      <c r="C44" s="11" t="s">
        <v>250</v>
      </c>
      <c r="D44" s="11" t="s">
        <v>253</v>
      </c>
      <c r="E44" s="12" t="s">
        <v>27</v>
      </c>
      <c r="F44" s="11" t="s">
        <v>208</v>
      </c>
      <c r="G44" s="26">
        <v>190</v>
      </c>
      <c r="H44" s="11">
        <v>1987</v>
      </c>
      <c r="I44" s="11">
        <v>2022</v>
      </c>
      <c r="J44" s="12" t="s">
        <v>29</v>
      </c>
      <c r="K44" s="12">
        <v>2027</v>
      </c>
      <c r="L44" s="13"/>
      <c r="M44" s="14"/>
      <c r="N44" s="19" t="s">
        <v>8</v>
      </c>
      <c r="O44" s="16"/>
      <c r="P44" s="28" t="s">
        <v>312</v>
      </c>
      <c r="Q44" s="28" t="s">
        <v>312</v>
      </c>
    </row>
    <row r="45" spans="1:17" s="17" customFormat="1" ht="23.1" customHeight="1" x14ac:dyDescent="0.4">
      <c r="A45" s="18">
        <v>41</v>
      </c>
      <c r="B45" s="11" t="s">
        <v>82</v>
      </c>
      <c r="C45" s="11" t="s">
        <v>250</v>
      </c>
      <c r="D45" s="11" t="s">
        <v>253</v>
      </c>
      <c r="E45" s="12" t="s">
        <v>27</v>
      </c>
      <c r="F45" s="11" t="s">
        <v>208</v>
      </c>
      <c r="G45" s="26">
        <v>335</v>
      </c>
      <c r="H45" s="11">
        <v>2004</v>
      </c>
      <c r="I45" s="11">
        <v>2023</v>
      </c>
      <c r="J45" s="12" t="s">
        <v>29</v>
      </c>
      <c r="K45" s="12">
        <v>2028</v>
      </c>
      <c r="L45" s="13"/>
      <c r="M45" s="14"/>
      <c r="N45" s="19" t="s">
        <v>8</v>
      </c>
      <c r="O45" s="16"/>
      <c r="P45" s="28" t="s">
        <v>312</v>
      </c>
      <c r="Q45" s="28" t="s">
        <v>312</v>
      </c>
    </row>
    <row r="46" spans="1:17" s="17" customFormat="1" ht="23.1" customHeight="1" x14ac:dyDescent="0.4">
      <c r="A46" s="18">
        <v>42</v>
      </c>
      <c r="B46" s="11" t="s">
        <v>83</v>
      </c>
      <c r="C46" s="11" t="s">
        <v>250</v>
      </c>
      <c r="D46" s="11" t="s">
        <v>254</v>
      </c>
      <c r="E46" s="12" t="s">
        <v>11</v>
      </c>
      <c r="F46" s="11" t="s">
        <v>207</v>
      </c>
      <c r="G46" s="26">
        <v>203</v>
      </c>
      <c r="H46" s="11">
        <v>1976</v>
      </c>
      <c r="I46" s="11">
        <v>2020</v>
      </c>
      <c r="J46" s="12" t="s">
        <v>301</v>
      </c>
      <c r="K46" s="12">
        <v>2025</v>
      </c>
      <c r="L46" s="13"/>
      <c r="M46" s="14"/>
      <c r="N46" s="19" t="s">
        <v>8</v>
      </c>
      <c r="O46" s="16"/>
      <c r="P46" s="28" t="s">
        <v>312</v>
      </c>
      <c r="Q46" s="28" t="s">
        <v>312</v>
      </c>
    </row>
    <row r="47" spans="1:17" s="17" customFormat="1" ht="23.1" customHeight="1" x14ac:dyDescent="0.4">
      <c r="A47" s="18">
        <v>43</v>
      </c>
      <c r="B47" s="11" t="s">
        <v>84</v>
      </c>
      <c r="C47" s="11" t="s">
        <v>250</v>
      </c>
      <c r="D47" s="11" t="s">
        <v>255</v>
      </c>
      <c r="E47" s="12" t="s">
        <v>5</v>
      </c>
      <c r="F47" s="11" t="s">
        <v>209</v>
      </c>
      <c r="G47" s="26">
        <v>251</v>
      </c>
      <c r="H47" s="11">
        <v>1960</v>
      </c>
      <c r="I47" s="11">
        <v>2020</v>
      </c>
      <c r="J47" s="12" t="s">
        <v>301</v>
      </c>
      <c r="K47" s="12">
        <v>2025</v>
      </c>
      <c r="L47" s="13"/>
      <c r="M47" s="14"/>
      <c r="N47" s="19" t="s">
        <v>8</v>
      </c>
      <c r="O47" s="16"/>
      <c r="P47" s="28" t="s">
        <v>312</v>
      </c>
      <c r="Q47" s="28" t="s">
        <v>312</v>
      </c>
    </row>
    <row r="48" spans="1:17" s="17" customFormat="1" ht="23.1" customHeight="1" x14ac:dyDescent="0.4">
      <c r="A48" s="18">
        <v>44</v>
      </c>
      <c r="B48" s="11" t="s">
        <v>85</v>
      </c>
      <c r="C48" s="11" t="s">
        <v>250</v>
      </c>
      <c r="D48" s="11" t="s">
        <v>255</v>
      </c>
      <c r="E48" s="12" t="s">
        <v>5</v>
      </c>
      <c r="F48" s="11" t="s">
        <v>209</v>
      </c>
      <c r="G48" s="26">
        <v>28</v>
      </c>
      <c r="H48" s="11">
        <v>1959</v>
      </c>
      <c r="I48" s="11">
        <v>2020</v>
      </c>
      <c r="J48" s="12" t="s">
        <v>301</v>
      </c>
      <c r="K48" s="12">
        <v>2025</v>
      </c>
      <c r="L48" s="13"/>
      <c r="M48" s="14"/>
      <c r="N48" s="19" t="s">
        <v>8</v>
      </c>
      <c r="O48" s="16"/>
      <c r="P48" s="28" t="s">
        <v>312</v>
      </c>
      <c r="Q48" s="28" t="s">
        <v>312</v>
      </c>
    </row>
    <row r="49" spans="1:17" s="17" customFormat="1" ht="23.1" customHeight="1" x14ac:dyDescent="0.4">
      <c r="A49" s="18">
        <v>45</v>
      </c>
      <c r="B49" s="11" t="s">
        <v>86</v>
      </c>
      <c r="C49" s="11" t="s">
        <v>250</v>
      </c>
      <c r="D49" s="11" t="s">
        <v>255</v>
      </c>
      <c r="E49" s="12" t="s">
        <v>5</v>
      </c>
      <c r="F49" s="11" t="s">
        <v>209</v>
      </c>
      <c r="G49" s="26">
        <v>2500</v>
      </c>
      <c r="H49" s="11">
        <v>1959</v>
      </c>
      <c r="I49" s="11">
        <v>2020</v>
      </c>
      <c r="J49" s="12" t="s">
        <v>301</v>
      </c>
      <c r="K49" s="12">
        <v>2025</v>
      </c>
      <c r="L49" s="13"/>
      <c r="M49" s="14"/>
      <c r="N49" s="19" t="s">
        <v>8</v>
      </c>
      <c r="O49" s="16"/>
      <c r="P49" s="28" t="s">
        <v>312</v>
      </c>
      <c r="Q49" s="28" t="s">
        <v>312</v>
      </c>
    </row>
    <row r="50" spans="1:17" s="17" customFormat="1" ht="23.1" customHeight="1" x14ac:dyDescent="0.4">
      <c r="A50" s="18">
        <v>46</v>
      </c>
      <c r="B50" s="11" t="s">
        <v>87</v>
      </c>
      <c r="C50" s="11" t="s">
        <v>250</v>
      </c>
      <c r="D50" s="11" t="s">
        <v>256</v>
      </c>
      <c r="E50" s="12" t="s">
        <v>16</v>
      </c>
      <c r="F50" s="11" t="s">
        <v>210</v>
      </c>
      <c r="G50" s="26">
        <v>1998</v>
      </c>
      <c r="H50" s="11">
        <v>1992</v>
      </c>
      <c r="I50" s="11">
        <v>2022</v>
      </c>
      <c r="J50" s="12" t="s">
        <v>6</v>
      </c>
      <c r="K50" s="12">
        <v>2027</v>
      </c>
      <c r="L50" s="13" t="s">
        <v>306</v>
      </c>
      <c r="M50" s="14">
        <v>2026</v>
      </c>
      <c r="N50" s="19" t="s">
        <v>8</v>
      </c>
      <c r="O50" s="16">
        <f t="shared" si="0"/>
        <v>2027</v>
      </c>
      <c r="P50" s="29">
        <f>30317/100000</f>
        <v>0.30317</v>
      </c>
      <c r="Q50" s="28" t="s">
        <v>312</v>
      </c>
    </row>
    <row r="51" spans="1:17" s="17" customFormat="1" ht="23.1" customHeight="1" x14ac:dyDescent="0.4">
      <c r="A51" s="18">
        <v>47</v>
      </c>
      <c r="B51" s="11" t="s">
        <v>88</v>
      </c>
      <c r="C51" s="11" t="s">
        <v>250</v>
      </c>
      <c r="D51" s="11" t="s">
        <v>256</v>
      </c>
      <c r="E51" s="12" t="s">
        <v>7</v>
      </c>
      <c r="F51" s="11" t="s">
        <v>204</v>
      </c>
      <c r="G51" s="26">
        <v>135</v>
      </c>
      <c r="H51" s="11">
        <v>1982</v>
      </c>
      <c r="I51" s="11">
        <v>2021</v>
      </c>
      <c r="J51" s="12" t="s">
        <v>301</v>
      </c>
      <c r="K51" s="12">
        <v>2026</v>
      </c>
      <c r="L51" s="13"/>
      <c r="M51" s="14"/>
      <c r="N51" s="19" t="s">
        <v>8</v>
      </c>
      <c r="O51" s="16"/>
      <c r="P51" s="28" t="s">
        <v>312</v>
      </c>
      <c r="Q51" s="28" t="s">
        <v>312</v>
      </c>
    </row>
    <row r="52" spans="1:17" s="17" customFormat="1" ht="23.1" customHeight="1" x14ac:dyDescent="0.4">
      <c r="A52" s="18">
        <v>48</v>
      </c>
      <c r="B52" s="11" t="s">
        <v>223</v>
      </c>
      <c r="C52" s="11" t="s">
        <v>250</v>
      </c>
      <c r="D52" s="11" t="s">
        <v>256</v>
      </c>
      <c r="E52" s="12" t="s">
        <v>7</v>
      </c>
      <c r="F52" s="11" t="s">
        <v>204</v>
      </c>
      <c r="G52" s="26">
        <v>218</v>
      </c>
      <c r="H52" s="11">
        <v>1982</v>
      </c>
      <c r="I52" s="11">
        <v>2021</v>
      </c>
      <c r="J52" s="12" t="s">
        <v>301</v>
      </c>
      <c r="K52" s="12">
        <v>2026</v>
      </c>
      <c r="L52" s="13"/>
      <c r="M52" s="14"/>
      <c r="N52" s="19" t="s">
        <v>8</v>
      </c>
      <c r="O52" s="16"/>
      <c r="P52" s="28" t="s">
        <v>312</v>
      </c>
      <c r="Q52" s="28" t="s">
        <v>312</v>
      </c>
    </row>
    <row r="53" spans="1:17" s="17" customFormat="1" ht="23.1" customHeight="1" x14ac:dyDescent="0.4">
      <c r="A53" s="18">
        <v>49</v>
      </c>
      <c r="B53" s="11" t="s">
        <v>89</v>
      </c>
      <c r="C53" s="11" t="s">
        <v>250</v>
      </c>
      <c r="D53" s="11" t="s">
        <v>256</v>
      </c>
      <c r="E53" s="12" t="s">
        <v>7</v>
      </c>
      <c r="F53" s="11" t="s">
        <v>204</v>
      </c>
      <c r="G53" s="26">
        <v>327</v>
      </c>
      <c r="H53" s="11">
        <v>1985</v>
      </c>
      <c r="I53" s="11">
        <v>2021</v>
      </c>
      <c r="J53" s="12" t="s">
        <v>301</v>
      </c>
      <c r="K53" s="12">
        <v>2026</v>
      </c>
      <c r="L53" s="13"/>
      <c r="M53" s="14"/>
      <c r="N53" s="19" t="s">
        <v>8</v>
      </c>
      <c r="O53" s="16"/>
      <c r="P53" s="28" t="s">
        <v>312</v>
      </c>
      <c r="Q53" s="28" t="s">
        <v>312</v>
      </c>
    </row>
    <row r="54" spans="1:17" s="17" customFormat="1" ht="23.1" customHeight="1" x14ac:dyDescent="0.4">
      <c r="A54" s="18">
        <v>50</v>
      </c>
      <c r="B54" s="11" t="s">
        <v>90</v>
      </c>
      <c r="C54" s="11" t="s">
        <v>250</v>
      </c>
      <c r="D54" s="11" t="s">
        <v>256</v>
      </c>
      <c r="E54" s="12" t="s">
        <v>7</v>
      </c>
      <c r="F54" s="11" t="s">
        <v>204</v>
      </c>
      <c r="G54" s="26">
        <v>107</v>
      </c>
      <c r="H54" s="11">
        <v>1986</v>
      </c>
      <c r="I54" s="11">
        <v>2021</v>
      </c>
      <c r="J54" s="12" t="s">
        <v>29</v>
      </c>
      <c r="K54" s="12">
        <v>2026</v>
      </c>
      <c r="L54" s="13"/>
      <c r="M54" s="14"/>
      <c r="N54" s="19" t="s">
        <v>8</v>
      </c>
      <c r="O54" s="16"/>
      <c r="P54" s="28" t="s">
        <v>312</v>
      </c>
      <c r="Q54" s="28" t="s">
        <v>312</v>
      </c>
    </row>
    <row r="55" spans="1:17" s="17" customFormat="1" ht="23.1" customHeight="1" x14ac:dyDescent="0.4">
      <c r="A55" s="18">
        <v>51</v>
      </c>
      <c r="B55" s="11" t="s">
        <v>91</v>
      </c>
      <c r="C55" s="11" t="s">
        <v>250</v>
      </c>
      <c r="D55" s="11" t="s">
        <v>256</v>
      </c>
      <c r="E55" s="12" t="s">
        <v>7</v>
      </c>
      <c r="F55" s="11" t="s">
        <v>204</v>
      </c>
      <c r="G55" s="26">
        <v>103</v>
      </c>
      <c r="H55" s="11">
        <v>1988</v>
      </c>
      <c r="I55" s="11">
        <v>2022</v>
      </c>
      <c r="J55" s="12" t="s">
        <v>29</v>
      </c>
      <c r="K55" s="12">
        <v>2027</v>
      </c>
      <c r="L55" s="13"/>
      <c r="M55" s="14"/>
      <c r="N55" s="19" t="s">
        <v>8</v>
      </c>
      <c r="O55" s="16"/>
      <c r="P55" s="28" t="s">
        <v>312</v>
      </c>
      <c r="Q55" s="28" t="s">
        <v>312</v>
      </c>
    </row>
    <row r="56" spans="1:17" s="17" customFormat="1" ht="23.1" customHeight="1" x14ac:dyDescent="0.4">
      <c r="A56" s="18">
        <v>52</v>
      </c>
      <c r="B56" s="11" t="s">
        <v>92</v>
      </c>
      <c r="C56" s="11" t="s">
        <v>250</v>
      </c>
      <c r="D56" s="11" t="s">
        <v>256</v>
      </c>
      <c r="E56" s="12" t="s">
        <v>19</v>
      </c>
      <c r="F56" s="11" t="s">
        <v>211</v>
      </c>
      <c r="G56" s="26">
        <v>580.1</v>
      </c>
      <c r="H56" s="11">
        <v>1935</v>
      </c>
      <c r="I56" s="11">
        <v>2020</v>
      </c>
      <c r="J56" s="12" t="s">
        <v>29</v>
      </c>
      <c r="K56" s="12">
        <v>2025</v>
      </c>
      <c r="L56" s="13"/>
      <c r="M56" s="14"/>
      <c r="N56" s="19" t="s">
        <v>8</v>
      </c>
      <c r="O56" s="16"/>
      <c r="P56" s="28" t="s">
        <v>312</v>
      </c>
      <c r="Q56" s="28" t="s">
        <v>312</v>
      </c>
    </row>
    <row r="57" spans="1:17" s="17" customFormat="1" ht="23.1" customHeight="1" x14ac:dyDescent="0.4">
      <c r="A57" s="18">
        <v>53</v>
      </c>
      <c r="B57" s="11" t="s">
        <v>93</v>
      </c>
      <c r="C57" s="11" t="s">
        <v>250</v>
      </c>
      <c r="D57" s="11" t="s">
        <v>256</v>
      </c>
      <c r="E57" s="12" t="s">
        <v>19</v>
      </c>
      <c r="F57" s="11" t="s">
        <v>211</v>
      </c>
      <c r="G57" s="26">
        <v>80</v>
      </c>
      <c r="H57" s="11">
        <v>1999</v>
      </c>
      <c r="I57" s="11">
        <v>2023</v>
      </c>
      <c r="J57" s="12" t="s">
        <v>29</v>
      </c>
      <c r="K57" s="12">
        <v>2028</v>
      </c>
      <c r="L57" s="13"/>
      <c r="M57" s="14"/>
      <c r="N57" s="19" t="s">
        <v>8</v>
      </c>
      <c r="O57" s="16"/>
      <c r="P57" s="28" t="s">
        <v>312</v>
      </c>
      <c r="Q57" s="28" t="s">
        <v>312</v>
      </c>
    </row>
    <row r="58" spans="1:17" s="17" customFormat="1" ht="23.1" customHeight="1" x14ac:dyDescent="0.4">
      <c r="A58" s="18">
        <v>54</v>
      </c>
      <c r="B58" s="11" t="s">
        <v>94</v>
      </c>
      <c r="C58" s="11" t="s">
        <v>250</v>
      </c>
      <c r="D58" s="11" t="s">
        <v>256</v>
      </c>
      <c r="E58" s="12" t="s">
        <v>19</v>
      </c>
      <c r="F58" s="11" t="s">
        <v>211</v>
      </c>
      <c r="G58" s="26">
        <v>152</v>
      </c>
      <c r="H58" s="11">
        <v>1983</v>
      </c>
      <c r="I58" s="11">
        <v>2021</v>
      </c>
      <c r="J58" s="12" t="s">
        <v>29</v>
      </c>
      <c r="K58" s="12">
        <v>2026</v>
      </c>
      <c r="L58" s="13"/>
      <c r="M58" s="14"/>
      <c r="N58" s="19" t="s">
        <v>8</v>
      </c>
      <c r="O58" s="16"/>
      <c r="P58" s="28" t="s">
        <v>312</v>
      </c>
      <c r="Q58" s="28" t="s">
        <v>312</v>
      </c>
    </row>
    <row r="59" spans="1:17" s="17" customFormat="1" ht="23.1" customHeight="1" x14ac:dyDescent="0.4">
      <c r="A59" s="18">
        <v>55</v>
      </c>
      <c r="B59" s="11" t="s">
        <v>95</v>
      </c>
      <c r="C59" s="11" t="s">
        <v>250</v>
      </c>
      <c r="D59" s="11" t="s">
        <v>256</v>
      </c>
      <c r="E59" s="12" t="s">
        <v>19</v>
      </c>
      <c r="F59" s="11" t="s">
        <v>211</v>
      </c>
      <c r="G59" s="26">
        <v>340</v>
      </c>
      <c r="H59" s="11">
        <v>1986</v>
      </c>
      <c r="I59" s="11">
        <v>2021</v>
      </c>
      <c r="J59" s="12" t="s">
        <v>29</v>
      </c>
      <c r="K59" s="12">
        <v>2026</v>
      </c>
      <c r="L59" s="13"/>
      <c r="M59" s="14"/>
      <c r="N59" s="19" t="s">
        <v>8</v>
      </c>
      <c r="O59" s="16"/>
      <c r="P59" s="28" t="s">
        <v>312</v>
      </c>
      <c r="Q59" s="28" t="s">
        <v>312</v>
      </c>
    </row>
    <row r="60" spans="1:17" s="17" customFormat="1" ht="23.1" customHeight="1" x14ac:dyDescent="0.4">
      <c r="A60" s="18">
        <v>56</v>
      </c>
      <c r="B60" s="11" t="s">
        <v>96</v>
      </c>
      <c r="C60" s="11" t="s">
        <v>250</v>
      </c>
      <c r="D60" s="11" t="s">
        <v>256</v>
      </c>
      <c r="E60" s="12" t="s">
        <v>19</v>
      </c>
      <c r="F60" s="11" t="s">
        <v>211</v>
      </c>
      <c r="G60" s="26">
        <v>287</v>
      </c>
      <c r="H60" s="11">
        <v>1998</v>
      </c>
      <c r="I60" s="11">
        <v>2022</v>
      </c>
      <c r="J60" s="12" t="s">
        <v>29</v>
      </c>
      <c r="K60" s="12">
        <v>2027</v>
      </c>
      <c r="L60" s="13"/>
      <c r="M60" s="14"/>
      <c r="N60" s="19" t="s">
        <v>8</v>
      </c>
      <c r="O60" s="16"/>
      <c r="P60" s="28" t="s">
        <v>312</v>
      </c>
      <c r="Q60" s="28" t="s">
        <v>312</v>
      </c>
    </row>
    <row r="61" spans="1:17" s="17" customFormat="1" ht="23.1" customHeight="1" x14ac:dyDescent="0.4">
      <c r="A61" s="18">
        <v>57</v>
      </c>
      <c r="B61" s="11" t="s">
        <v>97</v>
      </c>
      <c r="C61" s="11" t="s">
        <v>250</v>
      </c>
      <c r="D61" s="11" t="s">
        <v>256</v>
      </c>
      <c r="E61" s="12" t="s">
        <v>19</v>
      </c>
      <c r="F61" s="11" t="s">
        <v>211</v>
      </c>
      <c r="G61" s="26">
        <v>102.2</v>
      </c>
      <c r="H61" s="11">
        <v>2001</v>
      </c>
      <c r="I61" s="11">
        <v>2023</v>
      </c>
      <c r="J61" s="12" t="s">
        <v>29</v>
      </c>
      <c r="K61" s="12">
        <v>2028</v>
      </c>
      <c r="L61" s="13"/>
      <c r="M61" s="14"/>
      <c r="N61" s="19" t="s">
        <v>8</v>
      </c>
      <c r="O61" s="16"/>
      <c r="P61" s="28" t="s">
        <v>312</v>
      </c>
      <c r="Q61" s="28" t="s">
        <v>312</v>
      </c>
    </row>
    <row r="62" spans="1:17" s="17" customFormat="1" ht="23.1" customHeight="1" x14ac:dyDescent="0.4">
      <c r="A62" s="18">
        <v>58</v>
      </c>
      <c r="B62" s="11" t="s">
        <v>98</v>
      </c>
      <c r="C62" s="11" t="s">
        <v>250</v>
      </c>
      <c r="D62" s="11" t="s">
        <v>257</v>
      </c>
      <c r="E62" s="12" t="s">
        <v>15</v>
      </c>
      <c r="F62" s="11" t="s">
        <v>212</v>
      </c>
      <c r="G62" s="26">
        <v>97</v>
      </c>
      <c r="H62" s="11">
        <v>1980</v>
      </c>
      <c r="I62" s="11">
        <v>2021</v>
      </c>
      <c r="J62" s="12" t="s">
        <v>29</v>
      </c>
      <c r="K62" s="12">
        <v>2026</v>
      </c>
      <c r="L62" s="13"/>
      <c r="M62" s="14"/>
      <c r="N62" s="19" t="s">
        <v>8</v>
      </c>
      <c r="O62" s="16"/>
      <c r="P62" s="28" t="s">
        <v>312</v>
      </c>
      <c r="Q62" s="28" t="s">
        <v>312</v>
      </c>
    </row>
    <row r="63" spans="1:17" s="17" customFormat="1" ht="23.1" customHeight="1" x14ac:dyDescent="0.4">
      <c r="A63" s="18">
        <v>59</v>
      </c>
      <c r="B63" s="11" t="s">
        <v>224</v>
      </c>
      <c r="C63" s="11" t="s">
        <v>250</v>
      </c>
      <c r="D63" s="11" t="s">
        <v>257</v>
      </c>
      <c r="E63" s="12" t="s">
        <v>15</v>
      </c>
      <c r="F63" s="11" t="s">
        <v>212</v>
      </c>
      <c r="G63" s="26">
        <v>80</v>
      </c>
      <c r="H63" s="11">
        <v>1980</v>
      </c>
      <c r="I63" s="11">
        <v>2021</v>
      </c>
      <c r="J63" s="12" t="s">
        <v>29</v>
      </c>
      <c r="K63" s="12">
        <v>2026</v>
      </c>
      <c r="L63" s="13"/>
      <c r="M63" s="14"/>
      <c r="N63" s="19" t="s">
        <v>8</v>
      </c>
      <c r="O63" s="16"/>
      <c r="P63" s="28" t="s">
        <v>312</v>
      </c>
      <c r="Q63" s="28" t="s">
        <v>312</v>
      </c>
    </row>
    <row r="64" spans="1:17" s="17" customFormat="1" ht="23.1" customHeight="1" x14ac:dyDescent="0.4">
      <c r="A64" s="18">
        <v>60</v>
      </c>
      <c r="B64" s="11" t="s">
        <v>99</v>
      </c>
      <c r="C64" s="11" t="s">
        <v>250</v>
      </c>
      <c r="D64" s="11" t="s">
        <v>257</v>
      </c>
      <c r="E64" s="12" t="s">
        <v>15</v>
      </c>
      <c r="F64" s="11" t="s">
        <v>212</v>
      </c>
      <c r="G64" s="26">
        <v>400</v>
      </c>
      <c r="H64" s="11">
        <v>1973</v>
      </c>
      <c r="I64" s="11">
        <v>2019</v>
      </c>
      <c r="J64" s="12" t="s">
        <v>29</v>
      </c>
      <c r="K64" s="12">
        <v>2024</v>
      </c>
      <c r="L64" s="13" t="s">
        <v>305</v>
      </c>
      <c r="M64" s="14">
        <v>2026</v>
      </c>
      <c r="N64" s="19" t="s">
        <v>8</v>
      </c>
      <c r="O64" s="16">
        <f t="shared" si="0"/>
        <v>2027</v>
      </c>
      <c r="P64" s="29">
        <f>6066/100000</f>
        <v>6.0659999999999999E-2</v>
      </c>
      <c r="Q64" s="28" t="s">
        <v>312</v>
      </c>
    </row>
    <row r="65" spans="1:17" s="17" customFormat="1" ht="23.1" customHeight="1" x14ac:dyDescent="0.4">
      <c r="A65" s="18">
        <v>61</v>
      </c>
      <c r="B65" s="11" t="s">
        <v>100</v>
      </c>
      <c r="C65" s="11" t="s">
        <v>250</v>
      </c>
      <c r="D65" s="11" t="s">
        <v>257</v>
      </c>
      <c r="E65" s="12" t="s">
        <v>15</v>
      </c>
      <c r="F65" s="11" t="s">
        <v>212</v>
      </c>
      <c r="G65" s="26">
        <v>494</v>
      </c>
      <c r="H65" s="11">
        <v>1996</v>
      </c>
      <c r="I65" s="11">
        <v>2022</v>
      </c>
      <c r="J65" s="12" t="s">
        <v>29</v>
      </c>
      <c r="K65" s="12">
        <v>2027</v>
      </c>
      <c r="L65" s="13"/>
      <c r="M65" s="14"/>
      <c r="N65" s="19" t="s">
        <v>8</v>
      </c>
      <c r="O65" s="16"/>
      <c r="P65" s="28" t="s">
        <v>312</v>
      </c>
      <c r="Q65" s="28" t="s">
        <v>312</v>
      </c>
    </row>
    <row r="66" spans="1:17" s="17" customFormat="1" ht="23.1" customHeight="1" x14ac:dyDescent="0.4">
      <c r="A66" s="18">
        <v>62</v>
      </c>
      <c r="B66" s="11" t="s">
        <v>101</v>
      </c>
      <c r="C66" s="11" t="s">
        <v>250</v>
      </c>
      <c r="D66" s="11" t="s">
        <v>257</v>
      </c>
      <c r="E66" s="12" t="s">
        <v>15</v>
      </c>
      <c r="F66" s="11" t="s">
        <v>212</v>
      </c>
      <c r="G66" s="26">
        <v>481</v>
      </c>
      <c r="H66" s="11">
        <v>1994</v>
      </c>
      <c r="I66" s="11">
        <v>2022</v>
      </c>
      <c r="J66" s="12" t="s">
        <v>29</v>
      </c>
      <c r="K66" s="12">
        <v>2027</v>
      </c>
      <c r="L66" s="13"/>
      <c r="M66" s="14"/>
      <c r="N66" s="19" t="s">
        <v>8</v>
      </c>
      <c r="O66" s="16"/>
      <c r="P66" s="28" t="s">
        <v>312</v>
      </c>
      <c r="Q66" s="28" t="s">
        <v>312</v>
      </c>
    </row>
    <row r="67" spans="1:17" s="17" customFormat="1" ht="23.1" customHeight="1" x14ac:dyDescent="0.4">
      <c r="A67" s="18">
        <v>63</v>
      </c>
      <c r="B67" s="11" t="s">
        <v>102</v>
      </c>
      <c r="C67" s="11" t="s">
        <v>250</v>
      </c>
      <c r="D67" s="11" t="s">
        <v>257</v>
      </c>
      <c r="E67" s="12" t="s">
        <v>21</v>
      </c>
      <c r="F67" s="11" t="s">
        <v>206</v>
      </c>
      <c r="G67" s="26">
        <v>105</v>
      </c>
      <c r="H67" s="11">
        <v>1984</v>
      </c>
      <c r="I67" s="11">
        <v>2021</v>
      </c>
      <c r="J67" s="12" t="s">
        <v>29</v>
      </c>
      <c r="K67" s="12">
        <v>2026</v>
      </c>
      <c r="L67" s="13"/>
      <c r="M67" s="14"/>
      <c r="N67" s="19" t="s">
        <v>8</v>
      </c>
      <c r="O67" s="16"/>
      <c r="P67" s="28" t="s">
        <v>312</v>
      </c>
      <c r="Q67" s="28" t="s">
        <v>312</v>
      </c>
    </row>
    <row r="68" spans="1:17" s="17" customFormat="1" ht="23.1" customHeight="1" x14ac:dyDescent="0.4">
      <c r="A68" s="18">
        <v>64</v>
      </c>
      <c r="B68" s="11" t="s">
        <v>103</v>
      </c>
      <c r="C68" s="11" t="s">
        <v>250</v>
      </c>
      <c r="D68" s="11" t="s">
        <v>257</v>
      </c>
      <c r="E68" s="12" t="s">
        <v>21</v>
      </c>
      <c r="F68" s="11" t="s">
        <v>206</v>
      </c>
      <c r="G68" s="26">
        <v>97</v>
      </c>
      <c r="H68" s="11">
        <v>1978</v>
      </c>
      <c r="I68" s="11">
        <v>2021</v>
      </c>
      <c r="J68" s="12" t="s">
        <v>6</v>
      </c>
      <c r="K68" s="12">
        <v>2026</v>
      </c>
      <c r="L68" s="13" t="s">
        <v>307</v>
      </c>
      <c r="M68" s="14">
        <v>2025</v>
      </c>
      <c r="N68" s="19" t="s">
        <v>8</v>
      </c>
      <c r="O68" s="16">
        <f t="shared" si="0"/>
        <v>2026</v>
      </c>
      <c r="P68" s="29">
        <f>3114/100000</f>
        <v>3.1140000000000001E-2</v>
      </c>
      <c r="Q68" s="28" t="s">
        <v>312</v>
      </c>
    </row>
    <row r="69" spans="1:17" s="17" customFormat="1" ht="23.1" customHeight="1" x14ac:dyDescent="0.4">
      <c r="A69" s="18">
        <v>65</v>
      </c>
      <c r="B69" s="11" t="s">
        <v>104</v>
      </c>
      <c r="C69" s="11" t="s">
        <v>250</v>
      </c>
      <c r="D69" s="11" t="s">
        <v>257</v>
      </c>
      <c r="E69" s="12" t="s">
        <v>21</v>
      </c>
      <c r="F69" s="11" t="s">
        <v>206</v>
      </c>
      <c r="G69" s="26">
        <v>132</v>
      </c>
      <c r="H69" s="11">
        <v>1982</v>
      </c>
      <c r="I69" s="11">
        <v>2021</v>
      </c>
      <c r="J69" s="12" t="s">
        <v>29</v>
      </c>
      <c r="K69" s="12">
        <v>2026</v>
      </c>
      <c r="L69" s="13"/>
      <c r="M69" s="14"/>
      <c r="N69" s="19" t="s">
        <v>8</v>
      </c>
      <c r="O69" s="16"/>
      <c r="P69" s="28" t="s">
        <v>312</v>
      </c>
      <c r="Q69" s="28" t="s">
        <v>312</v>
      </c>
    </row>
    <row r="70" spans="1:17" s="17" customFormat="1" ht="23.1" customHeight="1" x14ac:dyDescent="0.4">
      <c r="A70" s="18">
        <v>66</v>
      </c>
      <c r="B70" s="11" t="s">
        <v>105</v>
      </c>
      <c r="C70" s="11" t="s">
        <v>250</v>
      </c>
      <c r="D70" s="11" t="s">
        <v>257</v>
      </c>
      <c r="E70" s="12" t="s">
        <v>21</v>
      </c>
      <c r="F70" s="11" t="s">
        <v>206</v>
      </c>
      <c r="G70" s="26">
        <v>244</v>
      </c>
      <c r="H70" s="11">
        <v>1989</v>
      </c>
      <c r="I70" s="11">
        <v>2022</v>
      </c>
      <c r="J70" s="12" t="s">
        <v>29</v>
      </c>
      <c r="K70" s="12">
        <v>2027</v>
      </c>
      <c r="L70" s="13"/>
      <c r="M70" s="14"/>
      <c r="N70" s="19" t="s">
        <v>8</v>
      </c>
      <c r="O70" s="16"/>
      <c r="P70" s="28" t="s">
        <v>312</v>
      </c>
      <c r="Q70" s="28" t="s">
        <v>312</v>
      </c>
    </row>
    <row r="71" spans="1:17" s="17" customFormat="1" ht="23.1" customHeight="1" x14ac:dyDescent="0.4">
      <c r="A71" s="18">
        <v>67</v>
      </c>
      <c r="B71" s="11" t="s">
        <v>106</v>
      </c>
      <c r="C71" s="11" t="s">
        <v>250</v>
      </c>
      <c r="D71" s="11" t="s">
        <v>257</v>
      </c>
      <c r="E71" s="12" t="s">
        <v>21</v>
      </c>
      <c r="F71" s="11" t="s">
        <v>206</v>
      </c>
      <c r="G71" s="26">
        <v>81</v>
      </c>
      <c r="H71" s="11">
        <v>1984</v>
      </c>
      <c r="I71" s="11">
        <v>2021</v>
      </c>
      <c r="J71" s="12" t="s">
        <v>6</v>
      </c>
      <c r="K71" s="12">
        <v>2026</v>
      </c>
      <c r="L71" s="13" t="s">
        <v>305</v>
      </c>
      <c r="M71" s="14">
        <v>2025</v>
      </c>
      <c r="N71" s="19" t="s">
        <v>8</v>
      </c>
      <c r="O71" s="16">
        <f t="shared" ref="O71:O130" si="1">M71+1</f>
        <v>2026</v>
      </c>
      <c r="P71" s="29">
        <f>3114/100000</f>
        <v>3.1140000000000001E-2</v>
      </c>
      <c r="Q71" s="28" t="s">
        <v>312</v>
      </c>
    </row>
    <row r="72" spans="1:17" s="17" customFormat="1" ht="23.1" customHeight="1" x14ac:dyDescent="0.4">
      <c r="A72" s="18">
        <v>68</v>
      </c>
      <c r="B72" s="11" t="s">
        <v>107</v>
      </c>
      <c r="C72" s="11" t="s">
        <v>250</v>
      </c>
      <c r="D72" s="11" t="s">
        <v>257</v>
      </c>
      <c r="E72" s="12" t="s">
        <v>21</v>
      </c>
      <c r="F72" s="11" t="s">
        <v>206</v>
      </c>
      <c r="G72" s="26">
        <v>96.5</v>
      </c>
      <c r="H72" s="11">
        <v>1982</v>
      </c>
      <c r="I72" s="11">
        <v>2021</v>
      </c>
      <c r="J72" s="12" t="s">
        <v>6</v>
      </c>
      <c r="K72" s="12">
        <v>2026</v>
      </c>
      <c r="L72" s="13" t="s">
        <v>306</v>
      </c>
      <c r="M72" s="14">
        <v>2025</v>
      </c>
      <c r="N72" s="19" t="s">
        <v>8</v>
      </c>
      <c r="O72" s="16">
        <f t="shared" si="1"/>
        <v>2026</v>
      </c>
      <c r="P72" s="29">
        <f>11309/100000</f>
        <v>0.11309</v>
      </c>
      <c r="Q72" s="28" t="s">
        <v>312</v>
      </c>
    </row>
    <row r="73" spans="1:17" s="17" customFormat="1" ht="23.1" customHeight="1" x14ac:dyDescent="0.4">
      <c r="A73" s="18">
        <v>69</v>
      </c>
      <c r="B73" s="11" t="s">
        <v>108</v>
      </c>
      <c r="C73" s="11" t="s">
        <v>250</v>
      </c>
      <c r="D73" s="11" t="s">
        <v>258</v>
      </c>
      <c r="E73" s="12" t="s">
        <v>17</v>
      </c>
      <c r="F73" s="11" t="s">
        <v>210</v>
      </c>
      <c r="G73" s="26">
        <v>995</v>
      </c>
      <c r="H73" s="11">
        <v>1994</v>
      </c>
      <c r="I73" s="11">
        <v>2019</v>
      </c>
      <c r="J73" s="12" t="s">
        <v>29</v>
      </c>
      <c r="K73" s="12">
        <v>2024</v>
      </c>
      <c r="L73" s="13"/>
      <c r="M73" s="14"/>
      <c r="N73" s="19" t="s">
        <v>8</v>
      </c>
      <c r="O73" s="16"/>
      <c r="P73" s="28" t="s">
        <v>312</v>
      </c>
      <c r="Q73" s="28" t="s">
        <v>312</v>
      </c>
    </row>
    <row r="74" spans="1:17" s="17" customFormat="1" ht="23.1" customHeight="1" x14ac:dyDescent="0.4">
      <c r="A74" s="18">
        <v>70</v>
      </c>
      <c r="B74" s="11" t="s">
        <v>109</v>
      </c>
      <c r="C74" s="11" t="s">
        <v>250</v>
      </c>
      <c r="D74" s="11" t="s">
        <v>259</v>
      </c>
      <c r="E74" s="12" t="s">
        <v>23</v>
      </c>
      <c r="F74" s="11" t="s">
        <v>213</v>
      </c>
      <c r="G74" s="26">
        <v>870</v>
      </c>
      <c r="H74" s="11">
        <v>1990</v>
      </c>
      <c r="I74" s="11">
        <v>2022</v>
      </c>
      <c r="J74" s="12" t="s">
        <v>29</v>
      </c>
      <c r="K74" s="12">
        <v>2027</v>
      </c>
      <c r="L74" s="13"/>
      <c r="M74" s="14"/>
      <c r="N74" s="19" t="s">
        <v>8</v>
      </c>
      <c r="O74" s="16"/>
      <c r="P74" s="28" t="s">
        <v>312</v>
      </c>
      <c r="Q74" s="28" t="s">
        <v>312</v>
      </c>
    </row>
    <row r="75" spans="1:17" s="17" customFormat="1" ht="23.1" customHeight="1" x14ac:dyDescent="0.4">
      <c r="A75" s="18">
        <v>71</v>
      </c>
      <c r="B75" s="11" t="s">
        <v>110</v>
      </c>
      <c r="C75" s="11" t="s">
        <v>250</v>
      </c>
      <c r="D75" s="11" t="s">
        <v>259</v>
      </c>
      <c r="E75" s="12" t="s">
        <v>23</v>
      </c>
      <c r="F75" s="11" t="s">
        <v>213</v>
      </c>
      <c r="G75" s="26">
        <v>361</v>
      </c>
      <c r="H75" s="11">
        <v>1990</v>
      </c>
      <c r="I75" s="11">
        <v>2022</v>
      </c>
      <c r="J75" s="12" t="s">
        <v>29</v>
      </c>
      <c r="K75" s="12">
        <v>2027</v>
      </c>
      <c r="L75" s="13"/>
      <c r="M75" s="14"/>
      <c r="N75" s="19" t="s">
        <v>8</v>
      </c>
      <c r="O75" s="16"/>
      <c r="P75" s="28" t="s">
        <v>312</v>
      </c>
      <c r="Q75" s="28" t="s">
        <v>312</v>
      </c>
    </row>
    <row r="76" spans="1:17" s="17" customFormat="1" ht="23.1" customHeight="1" x14ac:dyDescent="0.4">
      <c r="A76" s="18">
        <v>72</v>
      </c>
      <c r="B76" s="11" t="s">
        <v>111</v>
      </c>
      <c r="C76" s="11" t="s">
        <v>250</v>
      </c>
      <c r="D76" s="11" t="s">
        <v>259</v>
      </c>
      <c r="E76" s="12" t="s">
        <v>23</v>
      </c>
      <c r="F76" s="11" t="s">
        <v>213</v>
      </c>
      <c r="G76" s="26">
        <v>855</v>
      </c>
      <c r="H76" s="11">
        <v>1990</v>
      </c>
      <c r="I76" s="11">
        <v>2019</v>
      </c>
      <c r="J76" s="12" t="s">
        <v>301</v>
      </c>
      <c r="K76" s="12">
        <v>2024</v>
      </c>
      <c r="L76" s="13"/>
      <c r="M76" s="14"/>
      <c r="N76" s="19" t="s">
        <v>8</v>
      </c>
      <c r="O76" s="16"/>
      <c r="P76" s="28" t="s">
        <v>312</v>
      </c>
      <c r="Q76" s="28" t="s">
        <v>312</v>
      </c>
    </row>
    <row r="77" spans="1:17" s="17" customFormat="1" ht="23.1" customHeight="1" x14ac:dyDescent="0.4">
      <c r="A77" s="18">
        <v>73</v>
      </c>
      <c r="B77" s="11" t="s">
        <v>112</v>
      </c>
      <c r="C77" s="11" t="s">
        <v>250</v>
      </c>
      <c r="D77" s="11" t="s">
        <v>259</v>
      </c>
      <c r="E77" s="12" t="s">
        <v>23</v>
      </c>
      <c r="F77" s="11" t="s">
        <v>213</v>
      </c>
      <c r="G77" s="26">
        <v>601</v>
      </c>
      <c r="H77" s="11">
        <v>2000</v>
      </c>
      <c r="I77" s="11">
        <v>2023</v>
      </c>
      <c r="J77" s="12" t="s">
        <v>29</v>
      </c>
      <c r="K77" s="12">
        <v>2028</v>
      </c>
      <c r="L77" s="13"/>
      <c r="M77" s="14"/>
      <c r="N77" s="19" t="s">
        <v>8</v>
      </c>
      <c r="O77" s="16"/>
      <c r="P77" s="28" t="s">
        <v>312</v>
      </c>
      <c r="Q77" s="28" t="s">
        <v>312</v>
      </c>
    </row>
    <row r="78" spans="1:17" s="17" customFormat="1" ht="23.1" customHeight="1" x14ac:dyDescent="0.4">
      <c r="A78" s="18">
        <v>74</v>
      </c>
      <c r="B78" s="11" t="s">
        <v>113</v>
      </c>
      <c r="C78" s="11" t="s">
        <v>250</v>
      </c>
      <c r="D78" s="11" t="s">
        <v>259</v>
      </c>
      <c r="E78" s="12" t="s">
        <v>23</v>
      </c>
      <c r="F78" s="11" t="s">
        <v>213</v>
      </c>
      <c r="G78" s="26">
        <v>200</v>
      </c>
      <c r="H78" s="11">
        <v>2000</v>
      </c>
      <c r="I78" s="11">
        <v>2023</v>
      </c>
      <c r="J78" s="12" t="s">
        <v>29</v>
      </c>
      <c r="K78" s="12">
        <v>2028</v>
      </c>
      <c r="L78" s="13"/>
      <c r="M78" s="14"/>
      <c r="N78" s="19" t="s">
        <v>8</v>
      </c>
      <c r="O78" s="16"/>
      <c r="P78" s="28" t="s">
        <v>312</v>
      </c>
      <c r="Q78" s="28" t="s">
        <v>312</v>
      </c>
    </row>
    <row r="79" spans="1:17" s="17" customFormat="1" ht="23.1" customHeight="1" x14ac:dyDescent="0.4">
      <c r="A79" s="18">
        <v>75</v>
      </c>
      <c r="B79" s="11" t="s">
        <v>114</v>
      </c>
      <c r="C79" s="11" t="s">
        <v>250</v>
      </c>
      <c r="D79" s="11" t="s">
        <v>259</v>
      </c>
      <c r="E79" s="12" t="s">
        <v>23</v>
      </c>
      <c r="F79" s="11" t="s">
        <v>213</v>
      </c>
      <c r="G79" s="26">
        <v>280</v>
      </c>
      <c r="H79" s="11">
        <v>2000</v>
      </c>
      <c r="I79" s="11">
        <v>2023</v>
      </c>
      <c r="J79" s="12" t="s">
        <v>29</v>
      </c>
      <c r="K79" s="12">
        <v>2028</v>
      </c>
      <c r="L79" s="13"/>
      <c r="M79" s="14"/>
      <c r="N79" s="19" t="s">
        <v>8</v>
      </c>
      <c r="O79" s="16"/>
      <c r="P79" s="28" t="s">
        <v>312</v>
      </c>
      <c r="Q79" s="28" t="s">
        <v>312</v>
      </c>
    </row>
    <row r="80" spans="1:17" s="17" customFormat="1" ht="23.1" customHeight="1" x14ac:dyDescent="0.4">
      <c r="A80" s="18">
        <v>76</v>
      </c>
      <c r="B80" s="11" t="s">
        <v>115</v>
      </c>
      <c r="C80" s="11" t="s">
        <v>250</v>
      </c>
      <c r="D80" s="11" t="s">
        <v>259</v>
      </c>
      <c r="E80" s="12" t="s">
        <v>23</v>
      </c>
      <c r="F80" s="11" t="s">
        <v>213</v>
      </c>
      <c r="G80" s="26">
        <v>515.9</v>
      </c>
      <c r="H80" s="11">
        <v>2006</v>
      </c>
      <c r="I80" s="11">
        <v>2023</v>
      </c>
      <c r="J80" s="12" t="s">
        <v>29</v>
      </c>
      <c r="K80" s="12">
        <v>2028</v>
      </c>
      <c r="L80" s="13"/>
      <c r="M80" s="14"/>
      <c r="N80" s="19" t="s">
        <v>8</v>
      </c>
      <c r="O80" s="16"/>
      <c r="P80" s="28" t="s">
        <v>312</v>
      </c>
      <c r="Q80" s="28" t="s">
        <v>312</v>
      </c>
    </row>
    <row r="81" spans="1:17" s="17" customFormat="1" ht="23.1" customHeight="1" x14ac:dyDescent="0.4">
      <c r="A81" s="18">
        <v>77</v>
      </c>
      <c r="B81" s="11" t="s">
        <v>116</v>
      </c>
      <c r="C81" s="11" t="s">
        <v>250</v>
      </c>
      <c r="D81" s="11" t="s">
        <v>259</v>
      </c>
      <c r="E81" s="12" t="s">
        <v>16</v>
      </c>
      <c r="F81" s="11" t="s">
        <v>206</v>
      </c>
      <c r="G81" s="26">
        <v>191</v>
      </c>
      <c r="H81" s="11">
        <v>2002</v>
      </c>
      <c r="I81" s="11">
        <v>2022</v>
      </c>
      <c r="J81" s="12" t="s">
        <v>29</v>
      </c>
      <c r="K81" s="12">
        <v>2027</v>
      </c>
      <c r="L81" s="13"/>
      <c r="M81" s="14"/>
      <c r="N81" s="19" t="s">
        <v>8</v>
      </c>
      <c r="O81" s="16"/>
      <c r="P81" s="28" t="s">
        <v>312</v>
      </c>
      <c r="Q81" s="28" t="s">
        <v>312</v>
      </c>
    </row>
    <row r="82" spans="1:17" s="17" customFormat="1" ht="23.1" customHeight="1" x14ac:dyDescent="0.4">
      <c r="A82" s="18">
        <v>78</v>
      </c>
      <c r="B82" s="11" t="s">
        <v>117</v>
      </c>
      <c r="C82" s="11" t="s">
        <v>250</v>
      </c>
      <c r="D82" s="11" t="s">
        <v>259</v>
      </c>
      <c r="E82" s="12" t="s">
        <v>16</v>
      </c>
      <c r="F82" s="11" t="s">
        <v>206</v>
      </c>
      <c r="G82" s="26">
        <v>214</v>
      </c>
      <c r="H82" s="11">
        <v>1996</v>
      </c>
      <c r="I82" s="11">
        <v>2022</v>
      </c>
      <c r="J82" s="12" t="s">
        <v>29</v>
      </c>
      <c r="K82" s="12">
        <v>2027</v>
      </c>
      <c r="L82" s="13"/>
      <c r="M82" s="14"/>
      <c r="N82" s="19" t="s">
        <v>8</v>
      </c>
      <c r="O82" s="16"/>
      <c r="P82" s="28" t="s">
        <v>312</v>
      </c>
      <c r="Q82" s="28" t="s">
        <v>312</v>
      </c>
    </row>
    <row r="83" spans="1:17" s="17" customFormat="1" ht="23.1" customHeight="1" x14ac:dyDescent="0.4">
      <c r="A83" s="18">
        <v>79</v>
      </c>
      <c r="B83" s="11" t="s">
        <v>118</v>
      </c>
      <c r="C83" s="11" t="s">
        <v>250</v>
      </c>
      <c r="D83" s="11" t="s">
        <v>259</v>
      </c>
      <c r="E83" s="12" t="s">
        <v>16</v>
      </c>
      <c r="F83" s="11" t="s">
        <v>206</v>
      </c>
      <c r="G83" s="26">
        <v>465</v>
      </c>
      <c r="H83" s="11">
        <v>1996</v>
      </c>
      <c r="I83" s="11">
        <v>2022</v>
      </c>
      <c r="J83" s="12" t="s">
        <v>29</v>
      </c>
      <c r="K83" s="12">
        <v>2027</v>
      </c>
      <c r="L83" s="13"/>
      <c r="M83" s="14"/>
      <c r="N83" s="19" t="s">
        <v>8</v>
      </c>
      <c r="O83" s="16"/>
      <c r="P83" s="28" t="s">
        <v>312</v>
      </c>
      <c r="Q83" s="28" t="s">
        <v>312</v>
      </c>
    </row>
    <row r="84" spans="1:17" s="17" customFormat="1" ht="23.1" customHeight="1" x14ac:dyDescent="0.4">
      <c r="A84" s="18">
        <v>80</v>
      </c>
      <c r="B84" s="11" t="s">
        <v>119</v>
      </c>
      <c r="C84" s="11" t="s">
        <v>250</v>
      </c>
      <c r="D84" s="11" t="s">
        <v>259</v>
      </c>
      <c r="E84" s="12" t="s">
        <v>16</v>
      </c>
      <c r="F84" s="11" t="s">
        <v>206</v>
      </c>
      <c r="G84" s="26">
        <v>221</v>
      </c>
      <c r="H84" s="11">
        <v>1991</v>
      </c>
      <c r="I84" s="11">
        <v>2022</v>
      </c>
      <c r="J84" s="12" t="s">
        <v>29</v>
      </c>
      <c r="K84" s="12">
        <v>2027</v>
      </c>
      <c r="L84" s="13"/>
      <c r="M84" s="14"/>
      <c r="N84" s="19" t="s">
        <v>8</v>
      </c>
      <c r="O84" s="16"/>
      <c r="P84" s="28" t="s">
        <v>312</v>
      </c>
      <c r="Q84" s="28" t="s">
        <v>312</v>
      </c>
    </row>
    <row r="85" spans="1:17" s="17" customFormat="1" ht="23.1" customHeight="1" x14ac:dyDescent="0.4">
      <c r="A85" s="18">
        <v>81</v>
      </c>
      <c r="B85" s="11" t="s">
        <v>120</v>
      </c>
      <c r="C85" s="11" t="s">
        <v>250</v>
      </c>
      <c r="D85" s="11" t="s">
        <v>260</v>
      </c>
      <c r="E85" s="12" t="s">
        <v>9</v>
      </c>
      <c r="F85" s="11" t="s">
        <v>203</v>
      </c>
      <c r="G85" s="26">
        <v>923.5</v>
      </c>
      <c r="H85" s="11">
        <v>2009</v>
      </c>
      <c r="I85" s="11">
        <v>2023</v>
      </c>
      <c r="J85" s="12" t="s">
        <v>29</v>
      </c>
      <c r="K85" s="12">
        <v>2028</v>
      </c>
      <c r="L85" s="13" t="s">
        <v>304</v>
      </c>
      <c r="M85" s="14">
        <v>2025</v>
      </c>
      <c r="N85" s="19" t="s">
        <v>8</v>
      </c>
      <c r="O85" s="16">
        <f t="shared" si="1"/>
        <v>2026</v>
      </c>
      <c r="P85" s="28" t="s">
        <v>312</v>
      </c>
      <c r="Q85" s="29">
        <f>16200/100000</f>
        <v>0.16200000000000001</v>
      </c>
    </row>
    <row r="86" spans="1:17" s="17" customFormat="1" ht="23.1" customHeight="1" x14ac:dyDescent="0.4">
      <c r="A86" s="18">
        <v>82</v>
      </c>
      <c r="B86" s="11" t="s">
        <v>121</v>
      </c>
      <c r="C86" s="11" t="s">
        <v>250</v>
      </c>
      <c r="D86" s="11" t="s">
        <v>260</v>
      </c>
      <c r="E86" s="12" t="s">
        <v>9</v>
      </c>
      <c r="F86" s="11" t="s">
        <v>203</v>
      </c>
      <c r="G86" s="26">
        <v>950.5</v>
      </c>
      <c r="H86" s="11">
        <v>2009</v>
      </c>
      <c r="I86" s="11">
        <v>2023</v>
      </c>
      <c r="J86" s="12" t="s">
        <v>29</v>
      </c>
      <c r="K86" s="12">
        <v>2028</v>
      </c>
      <c r="L86" s="13" t="s">
        <v>304</v>
      </c>
      <c r="M86" s="14">
        <v>2025</v>
      </c>
      <c r="N86" s="19" t="s">
        <v>8</v>
      </c>
      <c r="O86" s="16">
        <f t="shared" si="1"/>
        <v>2026</v>
      </c>
      <c r="P86" s="28" t="s">
        <v>312</v>
      </c>
      <c r="Q86" s="29">
        <f>16200/100000</f>
        <v>0.16200000000000001</v>
      </c>
    </row>
    <row r="87" spans="1:17" s="17" customFormat="1" ht="23.1" customHeight="1" x14ac:dyDescent="0.4">
      <c r="A87" s="18">
        <v>83</v>
      </c>
      <c r="B87" s="11" t="s">
        <v>122</v>
      </c>
      <c r="C87" s="11" t="s">
        <v>250</v>
      </c>
      <c r="D87" s="11" t="s">
        <v>260</v>
      </c>
      <c r="E87" s="12" t="s">
        <v>19</v>
      </c>
      <c r="F87" s="11" t="s">
        <v>211</v>
      </c>
      <c r="G87" s="26">
        <v>31.8</v>
      </c>
      <c r="H87" s="11">
        <v>1948</v>
      </c>
      <c r="I87" s="11">
        <v>2020</v>
      </c>
      <c r="J87" s="12" t="s">
        <v>301</v>
      </c>
      <c r="K87" s="12">
        <v>2025</v>
      </c>
      <c r="L87" s="13"/>
      <c r="M87" s="14"/>
      <c r="N87" s="19" t="s">
        <v>8</v>
      </c>
      <c r="O87" s="16"/>
      <c r="P87" s="28" t="s">
        <v>312</v>
      </c>
      <c r="Q87" s="28" t="s">
        <v>312</v>
      </c>
    </row>
    <row r="88" spans="1:17" s="17" customFormat="1" ht="23.1" customHeight="1" x14ac:dyDescent="0.4">
      <c r="A88" s="18">
        <v>84</v>
      </c>
      <c r="B88" s="11" t="s">
        <v>123</v>
      </c>
      <c r="C88" s="11" t="s">
        <v>250</v>
      </c>
      <c r="D88" s="11" t="s">
        <v>260</v>
      </c>
      <c r="E88" s="12" t="s">
        <v>19</v>
      </c>
      <c r="F88" s="11" t="s">
        <v>211</v>
      </c>
      <c r="G88" s="26">
        <v>112</v>
      </c>
      <c r="H88" s="11">
        <v>1980</v>
      </c>
      <c r="I88" s="11">
        <v>2021</v>
      </c>
      <c r="J88" s="12" t="s">
        <v>6</v>
      </c>
      <c r="K88" s="12">
        <v>2026</v>
      </c>
      <c r="L88" s="13" t="s">
        <v>307</v>
      </c>
      <c r="M88" s="14">
        <v>2025</v>
      </c>
      <c r="N88" s="19" t="s">
        <v>8</v>
      </c>
      <c r="O88" s="16">
        <f t="shared" si="1"/>
        <v>2026</v>
      </c>
      <c r="P88" s="29">
        <f>3112/100000</f>
        <v>3.1119999999999998E-2</v>
      </c>
      <c r="Q88" s="28" t="s">
        <v>312</v>
      </c>
    </row>
    <row r="89" spans="1:17" s="17" customFormat="1" ht="23.1" customHeight="1" x14ac:dyDescent="0.4">
      <c r="A89" s="18">
        <v>85</v>
      </c>
      <c r="B89" s="11" t="s">
        <v>124</v>
      </c>
      <c r="C89" s="11" t="s">
        <v>250</v>
      </c>
      <c r="D89" s="11" t="s">
        <v>260</v>
      </c>
      <c r="E89" s="12" t="s">
        <v>19</v>
      </c>
      <c r="F89" s="11" t="s">
        <v>211</v>
      </c>
      <c r="G89" s="26">
        <v>154</v>
      </c>
      <c r="H89" s="11">
        <v>1982</v>
      </c>
      <c r="I89" s="11">
        <v>2021</v>
      </c>
      <c r="J89" s="12" t="s">
        <v>29</v>
      </c>
      <c r="K89" s="12">
        <v>2026</v>
      </c>
      <c r="L89" s="13"/>
      <c r="M89" s="14"/>
      <c r="N89" s="19" t="s">
        <v>8</v>
      </c>
      <c r="O89" s="16"/>
      <c r="P89" s="28" t="s">
        <v>312</v>
      </c>
      <c r="Q89" s="28" t="s">
        <v>312</v>
      </c>
    </row>
    <row r="90" spans="1:17" s="17" customFormat="1" ht="23.1" customHeight="1" x14ac:dyDescent="0.4">
      <c r="A90" s="18">
        <v>86</v>
      </c>
      <c r="B90" s="11" t="s">
        <v>125</v>
      </c>
      <c r="C90" s="11" t="s">
        <v>250</v>
      </c>
      <c r="D90" s="11" t="s">
        <v>260</v>
      </c>
      <c r="E90" s="12" t="s">
        <v>19</v>
      </c>
      <c r="F90" s="11" t="s">
        <v>211</v>
      </c>
      <c r="G90" s="26">
        <v>109</v>
      </c>
      <c r="H90" s="11">
        <v>1982</v>
      </c>
      <c r="I90" s="11">
        <v>2021</v>
      </c>
      <c r="J90" s="12" t="s">
        <v>29</v>
      </c>
      <c r="K90" s="12">
        <v>2026</v>
      </c>
      <c r="L90" s="13"/>
      <c r="M90" s="14"/>
      <c r="N90" s="19" t="s">
        <v>8</v>
      </c>
      <c r="O90" s="16"/>
      <c r="P90" s="28" t="s">
        <v>312</v>
      </c>
      <c r="Q90" s="28" t="s">
        <v>312</v>
      </c>
    </row>
    <row r="91" spans="1:17" s="17" customFormat="1" ht="23.1" customHeight="1" x14ac:dyDescent="0.4">
      <c r="A91" s="18">
        <v>87</v>
      </c>
      <c r="B91" s="11" t="s">
        <v>126</v>
      </c>
      <c r="C91" s="11" t="s">
        <v>250</v>
      </c>
      <c r="D91" s="11" t="s">
        <v>260</v>
      </c>
      <c r="E91" s="12" t="s">
        <v>19</v>
      </c>
      <c r="F91" s="11" t="s">
        <v>211</v>
      </c>
      <c r="G91" s="26">
        <v>333</v>
      </c>
      <c r="H91" s="11">
        <v>1987</v>
      </c>
      <c r="I91" s="11">
        <v>2022</v>
      </c>
      <c r="J91" s="12" t="s">
        <v>6</v>
      </c>
      <c r="K91" s="12">
        <v>2027</v>
      </c>
      <c r="L91" s="13" t="s">
        <v>306</v>
      </c>
      <c r="M91" s="14">
        <v>2025</v>
      </c>
      <c r="N91" s="19" t="s">
        <v>8</v>
      </c>
      <c r="O91" s="16">
        <f t="shared" si="1"/>
        <v>2026</v>
      </c>
      <c r="P91" s="29">
        <f>17146/100000</f>
        <v>0.17146</v>
      </c>
      <c r="Q91" s="28" t="s">
        <v>312</v>
      </c>
    </row>
    <row r="92" spans="1:17" s="17" customFormat="1" ht="23.1" customHeight="1" x14ac:dyDescent="0.4">
      <c r="A92" s="18">
        <v>88</v>
      </c>
      <c r="B92" s="11" t="s">
        <v>127</v>
      </c>
      <c r="C92" s="11" t="s">
        <v>250</v>
      </c>
      <c r="D92" s="11" t="s">
        <v>260</v>
      </c>
      <c r="E92" s="12" t="s">
        <v>9</v>
      </c>
      <c r="F92" s="11" t="s">
        <v>211</v>
      </c>
      <c r="G92" s="26">
        <v>3115</v>
      </c>
      <c r="H92" s="11">
        <v>2007</v>
      </c>
      <c r="I92" s="11">
        <v>2023</v>
      </c>
      <c r="J92" s="12" t="s">
        <v>29</v>
      </c>
      <c r="K92" s="12">
        <v>2028</v>
      </c>
      <c r="L92" s="13" t="s">
        <v>304</v>
      </c>
      <c r="M92" s="14">
        <v>2025</v>
      </c>
      <c r="N92" s="19" t="s">
        <v>8</v>
      </c>
      <c r="O92" s="16">
        <f t="shared" ref="O92" si="2">M92+1</f>
        <v>2026</v>
      </c>
      <c r="P92" s="28" t="s">
        <v>312</v>
      </c>
      <c r="Q92" s="29">
        <f>16200/100000</f>
        <v>0.16200000000000001</v>
      </c>
    </row>
    <row r="93" spans="1:17" s="17" customFormat="1" ht="23.1" customHeight="1" x14ac:dyDescent="0.4">
      <c r="A93" s="18">
        <v>89</v>
      </c>
      <c r="B93" s="11" t="s">
        <v>128</v>
      </c>
      <c r="C93" s="11" t="s">
        <v>261</v>
      </c>
      <c r="D93" s="11" t="s">
        <v>262</v>
      </c>
      <c r="E93" s="12" t="s">
        <v>10</v>
      </c>
      <c r="F93" s="11" t="s">
        <v>203</v>
      </c>
      <c r="G93" s="26">
        <v>1282</v>
      </c>
      <c r="H93" s="11">
        <v>1997</v>
      </c>
      <c r="I93" s="11">
        <v>2022</v>
      </c>
      <c r="J93" s="12" t="s">
        <v>29</v>
      </c>
      <c r="K93" s="12">
        <v>2027</v>
      </c>
      <c r="L93" s="13"/>
      <c r="M93" s="14"/>
      <c r="N93" s="19" t="s">
        <v>8</v>
      </c>
      <c r="O93" s="16"/>
      <c r="P93" s="28" t="s">
        <v>312</v>
      </c>
      <c r="Q93" s="28" t="s">
        <v>312</v>
      </c>
    </row>
    <row r="94" spans="1:17" s="17" customFormat="1" ht="23.1" customHeight="1" x14ac:dyDescent="0.4">
      <c r="A94" s="18">
        <v>90</v>
      </c>
      <c r="B94" s="11" t="s">
        <v>129</v>
      </c>
      <c r="C94" s="11" t="s">
        <v>261</v>
      </c>
      <c r="D94" s="11" t="s">
        <v>262</v>
      </c>
      <c r="E94" s="12" t="s">
        <v>13</v>
      </c>
      <c r="F94" s="11" t="s">
        <v>205</v>
      </c>
      <c r="G94" s="26">
        <v>561</v>
      </c>
      <c r="H94" s="11">
        <v>2000</v>
      </c>
      <c r="I94" s="11">
        <v>2023</v>
      </c>
      <c r="J94" s="12" t="s">
        <v>29</v>
      </c>
      <c r="K94" s="12">
        <v>2028</v>
      </c>
      <c r="L94" s="13"/>
      <c r="M94" s="14"/>
      <c r="N94" s="19" t="s">
        <v>8</v>
      </c>
      <c r="O94" s="16"/>
      <c r="P94" s="28" t="s">
        <v>312</v>
      </c>
      <c r="Q94" s="28" t="s">
        <v>312</v>
      </c>
    </row>
    <row r="95" spans="1:17" s="17" customFormat="1" ht="23.1" customHeight="1" x14ac:dyDescent="0.4">
      <c r="A95" s="18">
        <v>91</v>
      </c>
      <c r="B95" s="11" t="s">
        <v>297</v>
      </c>
      <c r="C95" s="11" t="s">
        <v>261</v>
      </c>
      <c r="D95" s="11" t="s">
        <v>263</v>
      </c>
      <c r="E95" s="12" t="s">
        <v>24</v>
      </c>
      <c r="F95" s="11" t="s">
        <v>214</v>
      </c>
      <c r="G95" s="26">
        <v>288</v>
      </c>
      <c r="H95" s="11">
        <v>1949</v>
      </c>
      <c r="I95" s="11">
        <v>2020</v>
      </c>
      <c r="J95" s="12" t="s">
        <v>301</v>
      </c>
      <c r="K95" s="12">
        <v>2025</v>
      </c>
      <c r="L95" s="13" t="s">
        <v>305</v>
      </c>
      <c r="M95" s="14">
        <v>2025</v>
      </c>
      <c r="N95" s="19" t="s">
        <v>8</v>
      </c>
      <c r="O95" s="16">
        <f t="shared" si="1"/>
        <v>2026</v>
      </c>
      <c r="P95" s="29">
        <f>6066/100000</f>
        <v>6.0659999999999999E-2</v>
      </c>
      <c r="Q95" s="28" t="s">
        <v>312</v>
      </c>
    </row>
    <row r="96" spans="1:17" s="17" customFormat="1" ht="23.1" customHeight="1" x14ac:dyDescent="0.4">
      <c r="A96" s="18">
        <v>92</v>
      </c>
      <c r="B96" s="11" t="s">
        <v>130</v>
      </c>
      <c r="C96" s="11" t="s">
        <v>261</v>
      </c>
      <c r="D96" s="11" t="s">
        <v>264</v>
      </c>
      <c r="E96" s="12" t="s">
        <v>26</v>
      </c>
      <c r="F96" s="11" t="s">
        <v>214</v>
      </c>
      <c r="G96" s="26">
        <v>296</v>
      </c>
      <c r="H96" s="11">
        <v>1999</v>
      </c>
      <c r="I96" s="11">
        <v>2023</v>
      </c>
      <c r="J96" s="12" t="s">
        <v>302</v>
      </c>
      <c r="K96" s="12">
        <v>2028</v>
      </c>
      <c r="L96" s="13"/>
      <c r="M96" s="14"/>
      <c r="N96" s="19" t="s">
        <v>8</v>
      </c>
      <c r="O96" s="16"/>
      <c r="P96" s="28" t="s">
        <v>312</v>
      </c>
      <c r="Q96" s="28" t="s">
        <v>312</v>
      </c>
    </row>
    <row r="97" spans="1:17" s="17" customFormat="1" ht="23.1" customHeight="1" x14ac:dyDescent="0.4">
      <c r="A97" s="18">
        <v>93</v>
      </c>
      <c r="B97" s="11" t="s">
        <v>131</v>
      </c>
      <c r="C97" s="11" t="s">
        <v>261</v>
      </c>
      <c r="D97" s="11" t="s">
        <v>264</v>
      </c>
      <c r="E97" s="12" t="s">
        <v>26</v>
      </c>
      <c r="F97" s="11" t="s">
        <v>214</v>
      </c>
      <c r="G97" s="26">
        <v>198.1</v>
      </c>
      <c r="H97" s="11">
        <v>1998</v>
      </c>
      <c r="I97" s="11">
        <v>2022</v>
      </c>
      <c r="J97" s="12" t="s">
        <v>29</v>
      </c>
      <c r="K97" s="12">
        <v>2027</v>
      </c>
      <c r="L97" s="13"/>
      <c r="M97" s="14"/>
      <c r="N97" s="19" t="s">
        <v>8</v>
      </c>
      <c r="O97" s="16"/>
      <c r="P97" s="28" t="s">
        <v>312</v>
      </c>
      <c r="Q97" s="28" t="s">
        <v>312</v>
      </c>
    </row>
    <row r="98" spans="1:17" s="17" customFormat="1" ht="23.1" customHeight="1" x14ac:dyDescent="0.4">
      <c r="A98" s="18">
        <v>94</v>
      </c>
      <c r="B98" s="11" t="s">
        <v>132</v>
      </c>
      <c r="C98" s="11" t="s">
        <v>261</v>
      </c>
      <c r="D98" s="11" t="s">
        <v>265</v>
      </c>
      <c r="E98" s="12" t="s">
        <v>19</v>
      </c>
      <c r="F98" s="11" t="s">
        <v>211</v>
      </c>
      <c r="G98" s="26">
        <v>188</v>
      </c>
      <c r="H98" s="11">
        <v>2003</v>
      </c>
      <c r="I98" s="11">
        <v>2023</v>
      </c>
      <c r="J98" s="12" t="s">
        <v>29</v>
      </c>
      <c r="K98" s="12">
        <v>2028</v>
      </c>
      <c r="L98" s="13"/>
      <c r="M98" s="14"/>
      <c r="N98" s="19" t="s">
        <v>8</v>
      </c>
      <c r="O98" s="16"/>
      <c r="P98" s="28" t="s">
        <v>312</v>
      </c>
      <c r="Q98" s="28" t="s">
        <v>312</v>
      </c>
    </row>
    <row r="99" spans="1:17" s="17" customFormat="1" ht="23.1" customHeight="1" x14ac:dyDescent="0.4">
      <c r="A99" s="18">
        <v>95</v>
      </c>
      <c r="B99" s="11" t="s">
        <v>133</v>
      </c>
      <c r="C99" s="11" t="s">
        <v>261</v>
      </c>
      <c r="D99" s="11" t="s">
        <v>265</v>
      </c>
      <c r="E99" s="12" t="s">
        <v>19</v>
      </c>
      <c r="F99" s="11" t="s">
        <v>211</v>
      </c>
      <c r="G99" s="26">
        <v>235</v>
      </c>
      <c r="H99" s="11">
        <v>2003</v>
      </c>
      <c r="I99" s="11">
        <v>2023</v>
      </c>
      <c r="J99" s="12" t="s">
        <v>34</v>
      </c>
      <c r="K99" s="12">
        <v>2028</v>
      </c>
      <c r="L99" s="13"/>
      <c r="M99" s="14"/>
      <c r="N99" s="19" t="s">
        <v>8</v>
      </c>
      <c r="O99" s="16"/>
      <c r="P99" s="28" t="s">
        <v>312</v>
      </c>
      <c r="Q99" s="28" t="s">
        <v>312</v>
      </c>
    </row>
    <row r="100" spans="1:17" s="17" customFormat="1" ht="23.1" customHeight="1" x14ac:dyDescent="0.4">
      <c r="A100" s="18">
        <v>96</v>
      </c>
      <c r="B100" s="11" t="s">
        <v>134</v>
      </c>
      <c r="C100" s="11" t="s">
        <v>261</v>
      </c>
      <c r="D100" s="11" t="s">
        <v>265</v>
      </c>
      <c r="E100" s="12" t="s">
        <v>19</v>
      </c>
      <c r="F100" s="11" t="s">
        <v>211</v>
      </c>
      <c r="G100" s="26">
        <v>594</v>
      </c>
      <c r="H100" s="11">
        <v>1996</v>
      </c>
      <c r="I100" s="11">
        <v>2022</v>
      </c>
      <c r="J100" s="12" t="s">
        <v>29</v>
      </c>
      <c r="K100" s="12">
        <v>2027</v>
      </c>
      <c r="L100" s="13"/>
      <c r="M100" s="14"/>
      <c r="N100" s="19" t="s">
        <v>8</v>
      </c>
      <c r="O100" s="16"/>
      <c r="P100" s="28" t="s">
        <v>312</v>
      </c>
      <c r="Q100" s="28" t="s">
        <v>312</v>
      </c>
    </row>
    <row r="101" spans="1:17" s="17" customFormat="1" ht="23.1" customHeight="1" x14ac:dyDescent="0.4">
      <c r="A101" s="18">
        <v>97</v>
      </c>
      <c r="B101" s="11" t="s">
        <v>225</v>
      </c>
      <c r="C101" s="11" t="s">
        <v>261</v>
      </c>
      <c r="D101" s="11" t="s">
        <v>265</v>
      </c>
      <c r="E101" s="12" t="s">
        <v>27</v>
      </c>
      <c r="F101" s="11" t="s">
        <v>208</v>
      </c>
      <c r="G101" s="26">
        <v>154</v>
      </c>
      <c r="H101" s="11">
        <v>1978</v>
      </c>
      <c r="I101" s="11">
        <v>2021</v>
      </c>
      <c r="J101" s="12" t="s">
        <v>29</v>
      </c>
      <c r="K101" s="12">
        <v>2026</v>
      </c>
      <c r="L101" s="13"/>
      <c r="M101" s="14"/>
      <c r="N101" s="19" t="s">
        <v>8</v>
      </c>
      <c r="O101" s="16"/>
      <c r="P101" s="28" t="s">
        <v>312</v>
      </c>
      <c r="Q101" s="28" t="s">
        <v>312</v>
      </c>
    </row>
    <row r="102" spans="1:17" s="17" customFormat="1" ht="23.1" customHeight="1" x14ac:dyDescent="0.4">
      <c r="A102" s="18">
        <v>98</v>
      </c>
      <c r="B102" s="11" t="s">
        <v>226</v>
      </c>
      <c r="C102" s="11" t="s">
        <v>261</v>
      </c>
      <c r="D102" s="11" t="s">
        <v>265</v>
      </c>
      <c r="E102" s="12" t="s">
        <v>27</v>
      </c>
      <c r="F102" s="11" t="s">
        <v>208</v>
      </c>
      <c r="G102" s="26">
        <v>433</v>
      </c>
      <c r="H102" s="11">
        <v>1978</v>
      </c>
      <c r="I102" s="11">
        <v>2021</v>
      </c>
      <c r="J102" s="12" t="s">
        <v>6</v>
      </c>
      <c r="K102" s="12">
        <v>2026</v>
      </c>
      <c r="L102" s="13" t="s">
        <v>306</v>
      </c>
      <c r="M102" s="14">
        <v>2025</v>
      </c>
      <c r="N102" s="19" t="s">
        <v>8</v>
      </c>
      <c r="O102" s="16">
        <f t="shared" si="1"/>
        <v>2026</v>
      </c>
      <c r="P102" s="29">
        <f>24630/100000</f>
        <v>0.24629999999999999</v>
      </c>
      <c r="Q102" s="28" t="s">
        <v>312</v>
      </c>
    </row>
    <row r="103" spans="1:17" s="17" customFormat="1" ht="23.1" customHeight="1" x14ac:dyDescent="0.4">
      <c r="A103" s="18">
        <v>99</v>
      </c>
      <c r="B103" s="11" t="s">
        <v>227</v>
      </c>
      <c r="C103" s="11" t="s">
        <v>261</v>
      </c>
      <c r="D103" s="11" t="s">
        <v>265</v>
      </c>
      <c r="E103" s="12" t="s">
        <v>27</v>
      </c>
      <c r="F103" s="11" t="s">
        <v>208</v>
      </c>
      <c r="G103" s="26">
        <v>61</v>
      </c>
      <c r="H103" s="11">
        <v>1978</v>
      </c>
      <c r="I103" s="11">
        <v>2021</v>
      </c>
      <c r="J103" s="12" t="s">
        <v>29</v>
      </c>
      <c r="K103" s="12">
        <v>2026</v>
      </c>
      <c r="L103" s="13"/>
      <c r="M103" s="14"/>
      <c r="N103" s="19" t="s">
        <v>8</v>
      </c>
      <c r="O103" s="16"/>
      <c r="P103" s="28" t="s">
        <v>312</v>
      </c>
      <c r="Q103" s="28" t="s">
        <v>312</v>
      </c>
    </row>
    <row r="104" spans="1:17" s="17" customFormat="1" ht="23.1" customHeight="1" x14ac:dyDescent="0.4">
      <c r="A104" s="18">
        <v>100</v>
      </c>
      <c r="B104" s="11" t="s">
        <v>135</v>
      </c>
      <c r="C104" s="11" t="s">
        <v>261</v>
      </c>
      <c r="D104" s="11" t="s">
        <v>265</v>
      </c>
      <c r="E104" s="12" t="s">
        <v>27</v>
      </c>
      <c r="F104" s="11" t="s">
        <v>208</v>
      </c>
      <c r="G104" s="26">
        <v>378</v>
      </c>
      <c r="H104" s="11">
        <v>1978</v>
      </c>
      <c r="I104" s="11">
        <v>2021</v>
      </c>
      <c r="J104" s="12" t="s">
        <v>29</v>
      </c>
      <c r="K104" s="12">
        <v>2026</v>
      </c>
      <c r="L104" s="13"/>
      <c r="M104" s="14"/>
      <c r="N104" s="19" t="s">
        <v>8</v>
      </c>
      <c r="O104" s="16"/>
      <c r="P104" s="28" t="s">
        <v>312</v>
      </c>
      <c r="Q104" s="28" t="s">
        <v>312</v>
      </c>
    </row>
    <row r="105" spans="1:17" s="17" customFormat="1" ht="23.1" customHeight="1" x14ac:dyDescent="0.4">
      <c r="A105" s="18">
        <v>101</v>
      </c>
      <c r="B105" s="11" t="s">
        <v>136</v>
      </c>
      <c r="C105" s="11" t="s">
        <v>261</v>
      </c>
      <c r="D105" s="11" t="s">
        <v>265</v>
      </c>
      <c r="E105" s="12" t="s">
        <v>27</v>
      </c>
      <c r="F105" s="11" t="s">
        <v>208</v>
      </c>
      <c r="G105" s="26">
        <v>183</v>
      </c>
      <c r="H105" s="11">
        <v>1991</v>
      </c>
      <c r="I105" s="11">
        <v>2022</v>
      </c>
      <c r="J105" s="12" t="s">
        <v>29</v>
      </c>
      <c r="K105" s="12">
        <v>2027</v>
      </c>
      <c r="L105" s="13"/>
      <c r="M105" s="14"/>
      <c r="N105" s="19" t="s">
        <v>8</v>
      </c>
      <c r="O105" s="16"/>
      <c r="P105" s="28" t="s">
        <v>312</v>
      </c>
      <c r="Q105" s="28" t="s">
        <v>312</v>
      </c>
    </row>
    <row r="106" spans="1:17" s="17" customFormat="1" ht="23.1" customHeight="1" x14ac:dyDescent="0.4">
      <c r="A106" s="18">
        <v>102</v>
      </c>
      <c r="B106" s="11" t="s">
        <v>137</v>
      </c>
      <c r="C106" s="11" t="s">
        <v>261</v>
      </c>
      <c r="D106" s="11" t="s">
        <v>265</v>
      </c>
      <c r="E106" s="12" t="s">
        <v>27</v>
      </c>
      <c r="F106" s="11" t="s">
        <v>208</v>
      </c>
      <c r="G106" s="26">
        <v>120</v>
      </c>
      <c r="H106" s="11">
        <v>1994</v>
      </c>
      <c r="I106" s="11">
        <v>2022</v>
      </c>
      <c r="J106" s="12" t="s">
        <v>29</v>
      </c>
      <c r="K106" s="12">
        <v>2027</v>
      </c>
      <c r="L106" s="13"/>
      <c r="M106" s="14"/>
      <c r="N106" s="19" t="s">
        <v>8</v>
      </c>
      <c r="O106" s="16"/>
      <c r="P106" s="28" t="s">
        <v>312</v>
      </c>
      <c r="Q106" s="28" t="s">
        <v>312</v>
      </c>
    </row>
    <row r="107" spans="1:17" s="17" customFormat="1" ht="23.1" customHeight="1" x14ac:dyDescent="0.4">
      <c r="A107" s="18">
        <v>103</v>
      </c>
      <c r="B107" s="11" t="s">
        <v>138</v>
      </c>
      <c r="C107" s="11" t="s">
        <v>261</v>
      </c>
      <c r="D107" s="11" t="s">
        <v>265</v>
      </c>
      <c r="E107" s="12" t="s">
        <v>27</v>
      </c>
      <c r="F107" s="11" t="s">
        <v>208</v>
      </c>
      <c r="G107" s="26">
        <v>394</v>
      </c>
      <c r="H107" s="11">
        <v>1996</v>
      </c>
      <c r="I107" s="11">
        <v>2022</v>
      </c>
      <c r="J107" s="12" t="s">
        <v>29</v>
      </c>
      <c r="K107" s="12">
        <v>2027</v>
      </c>
      <c r="L107" s="13"/>
      <c r="M107" s="14"/>
      <c r="N107" s="19" t="s">
        <v>8</v>
      </c>
      <c r="O107" s="16"/>
      <c r="P107" s="28" t="s">
        <v>312</v>
      </c>
      <c r="Q107" s="28" t="s">
        <v>312</v>
      </c>
    </row>
    <row r="108" spans="1:17" s="17" customFormat="1" ht="23.1" customHeight="1" x14ac:dyDescent="0.4">
      <c r="A108" s="18">
        <v>104</v>
      </c>
      <c r="B108" s="11" t="s">
        <v>139</v>
      </c>
      <c r="C108" s="11" t="s">
        <v>261</v>
      </c>
      <c r="D108" s="11" t="s">
        <v>265</v>
      </c>
      <c r="E108" s="12" t="s">
        <v>27</v>
      </c>
      <c r="F108" s="11" t="s">
        <v>208</v>
      </c>
      <c r="G108" s="26">
        <v>128</v>
      </c>
      <c r="H108" s="11">
        <v>2001</v>
      </c>
      <c r="I108" s="11">
        <v>2023</v>
      </c>
      <c r="J108" s="12" t="s">
        <v>6</v>
      </c>
      <c r="K108" s="12">
        <v>2028</v>
      </c>
      <c r="L108" s="13" t="s">
        <v>305</v>
      </c>
      <c r="M108" s="14">
        <v>2025</v>
      </c>
      <c r="N108" s="19" t="s">
        <v>8</v>
      </c>
      <c r="O108" s="16">
        <f t="shared" si="1"/>
        <v>2026</v>
      </c>
      <c r="P108" s="29">
        <f>3112/100000</f>
        <v>3.1119999999999998E-2</v>
      </c>
      <c r="Q108" s="28" t="s">
        <v>312</v>
      </c>
    </row>
    <row r="109" spans="1:17" s="17" customFormat="1" ht="23.1" customHeight="1" x14ac:dyDescent="0.4">
      <c r="A109" s="18">
        <v>105</v>
      </c>
      <c r="B109" s="11" t="s">
        <v>140</v>
      </c>
      <c r="C109" s="11" t="s">
        <v>261</v>
      </c>
      <c r="D109" s="11" t="s">
        <v>265</v>
      </c>
      <c r="E109" s="12" t="s">
        <v>27</v>
      </c>
      <c r="F109" s="11" t="s">
        <v>208</v>
      </c>
      <c r="G109" s="26">
        <v>188</v>
      </c>
      <c r="H109" s="11">
        <v>2002</v>
      </c>
      <c r="I109" s="11">
        <v>2023</v>
      </c>
      <c r="J109" s="12" t="s">
        <v>29</v>
      </c>
      <c r="K109" s="12">
        <v>2028</v>
      </c>
      <c r="L109" s="13"/>
      <c r="M109" s="14"/>
      <c r="N109" s="19" t="s">
        <v>8</v>
      </c>
      <c r="O109" s="16"/>
      <c r="P109" s="28" t="s">
        <v>312</v>
      </c>
      <c r="Q109" s="28" t="s">
        <v>312</v>
      </c>
    </row>
    <row r="110" spans="1:17" s="17" customFormat="1" ht="23.1" customHeight="1" x14ac:dyDescent="0.4">
      <c r="A110" s="18">
        <v>106</v>
      </c>
      <c r="B110" s="11" t="s">
        <v>141</v>
      </c>
      <c r="C110" s="11" t="s">
        <v>261</v>
      </c>
      <c r="D110" s="11" t="s">
        <v>266</v>
      </c>
      <c r="E110" s="12" t="s">
        <v>25</v>
      </c>
      <c r="F110" s="11" t="s">
        <v>206</v>
      </c>
      <c r="G110" s="26">
        <v>400</v>
      </c>
      <c r="H110" s="11">
        <v>1988</v>
      </c>
      <c r="I110" s="11">
        <v>2022</v>
      </c>
      <c r="J110" s="12" t="s">
        <v>301</v>
      </c>
      <c r="K110" s="12">
        <v>2027</v>
      </c>
      <c r="L110" s="13"/>
      <c r="M110" s="14"/>
      <c r="N110" s="19" t="s">
        <v>8</v>
      </c>
      <c r="O110" s="16"/>
      <c r="P110" s="28" t="s">
        <v>312</v>
      </c>
      <c r="Q110" s="28" t="s">
        <v>312</v>
      </c>
    </row>
    <row r="111" spans="1:17" s="17" customFormat="1" ht="23.1" customHeight="1" x14ac:dyDescent="0.4">
      <c r="A111" s="18">
        <v>107</v>
      </c>
      <c r="B111" s="11" t="s">
        <v>142</v>
      </c>
      <c r="C111" s="11" t="s">
        <v>261</v>
      </c>
      <c r="D111" s="11" t="s">
        <v>266</v>
      </c>
      <c r="E111" s="12" t="s">
        <v>25</v>
      </c>
      <c r="F111" s="11" t="s">
        <v>206</v>
      </c>
      <c r="G111" s="26">
        <v>260</v>
      </c>
      <c r="H111" s="11">
        <v>1973</v>
      </c>
      <c r="I111" s="11">
        <v>2020</v>
      </c>
      <c r="J111" s="12" t="s">
        <v>29</v>
      </c>
      <c r="K111" s="12">
        <v>2025</v>
      </c>
      <c r="L111" s="13"/>
      <c r="M111" s="14"/>
      <c r="N111" s="19" t="s">
        <v>8</v>
      </c>
      <c r="O111" s="16"/>
      <c r="P111" s="28" t="s">
        <v>312</v>
      </c>
      <c r="Q111" s="28" t="s">
        <v>312</v>
      </c>
    </row>
    <row r="112" spans="1:17" s="17" customFormat="1" ht="23.1" customHeight="1" x14ac:dyDescent="0.4">
      <c r="A112" s="18">
        <v>108</v>
      </c>
      <c r="B112" s="11" t="s">
        <v>143</v>
      </c>
      <c r="C112" s="11" t="s">
        <v>261</v>
      </c>
      <c r="D112" s="11" t="s">
        <v>266</v>
      </c>
      <c r="E112" s="12" t="s">
        <v>25</v>
      </c>
      <c r="F112" s="11" t="s">
        <v>206</v>
      </c>
      <c r="G112" s="26">
        <v>119</v>
      </c>
      <c r="H112" s="11">
        <v>1996</v>
      </c>
      <c r="I112" s="11">
        <v>2022</v>
      </c>
      <c r="J112" s="12" t="s">
        <v>29</v>
      </c>
      <c r="K112" s="12">
        <v>2027</v>
      </c>
      <c r="L112" s="13"/>
      <c r="M112" s="14"/>
      <c r="N112" s="19" t="s">
        <v>8</v>
      </c>
      <c r="O112" s="16"/>
      <c r="P112" s="28" t="s">
        <v>312</v>
      </c>
      <c r="Q112" s="28" t="s">
        <v>312</v>
      </c>
    </row>
    <row r="113" spans="1:17" s="17" customFormat="1" ht="23.1" customHeight="1" x14ac:dyDescent="0.4">
      <c r="A113" s="18">
        <v>109</v>
      </c>
      <c r="B113" s="11" t="s">
        <v>144</v>
      </c>
      <c r="C113" s="11" t="s">
        <v>261</v>
      </c>
      <c r="D113" s="11" t="s">
        <v>267</v>
      </c>
      <c r="E113" s="12" t="s">
        <v>15</v>
      </c>
      <c r="F113" s="11" t="s">
        <v>212</v>
      </c>
      <c r="G113" s="26">
        <v>85</v>
      </c>
      <c r="H113" s="11">
        <v>1996</v>
      </c>
      <c r="I113" s="11">
        <v>2022</v>
      </c>
      <c r="J113" s="12" t="s">
        <v>29</v>
      </c>
      <c r="K113" s="12">
        <v>2027</v>
      </c>
      <c r="L113" s="13"/>
      <c r="M113" s="14"/>
      <c r="N113" s="19" t="s">
        <v>8</v>
      </c>
      <c r="O113" s="16"/>
      <c r="P113" s="28" t="s">
        <v>312</v>
      </c>
      <c r="Q113" s="28" t="s">
        <v>312</v>
      </c>
    </row>
    <row r="114" spans="1:17" s="17" customFormat="1" ht="23.1" customHeight="1" x14ac:dyDescent="0.4">
      <c r="A114" s="18">
        <v>110</v>
      </c>
      <c r="B114" s="11" t="s">
        <v>145</v>
      </c>
      <c r="C114" s="11" t="s">
        <v>261</v>
      </c>
      <c r="D114" s="11" t="s">
        <v>268</v>
      </c>
      <c r="E114" s="12" t="s">
        <v>12</v>
      </c>
      <c r="F114" s="11" t="s">
        <v>215</v>
      </c>
      <c r="G114" s="26">
        <v>246</v>
      </c>
      <c r="H114" s="11">
        <v>1960</v>
      </c>
      <c r="I114" s="11">
        <v>2020</v>
      </c>
      <c r="J114" s="12" t="s">
        <v>301</v>
      </c>
      <c r="K114" s="12">
        <v>2025</v>
      </c>
      <c r="L114" s="13" t="s">
        <v>305</v>
      </c>
      <c r="M114" s="14">
        <v>2025</v>
      </c>
      <c r="N114" s="19" t="s">
        <v>8</v>
      </c>
      <c r="O114" s="16">
        <f t="shared" si="1"/>
        <v>2026</v>
      </c>
      <c r="P114" s="29">
        <f>6695/100000</f>
        <v>6.6949999999999996E-2</v>
      </c>
      <c r="Q114" s="28" t="s">
        <v>312</v>
      </c>
    </row>
    <row r="115" spans="1:17" s="17" customFormat="1" ht="23.1" customHeight="1" x14ac:dyDescent="0.4">
      <c r="A115" s="18">
        <v>111</v>
      </c>
      <c r="B115" s="11" t="s">
        <v>146</v>
      </c>
      <c r="C115" s="11" t="s">
        <v>261</v>
      </c>
      <c r="D115" s="11" t="s">
        <v>268</v>
      </c>
      <c r="E115" s="12" t="s">
        <v>12</v>
      </c>
      <c r="F115" s="11" t="s">
        <v>215</v>
      </c>
      <c r="G115" s="26">
        <v>169.5</v>
      </c>
      <c r="H115" s="11">
        <v>1992</v>
      </c>
      <c r="I115" s="11">
        <v>2022</v>
      </c>
      <c r="J115" s="12" t="s">
        <v>29</v>
      </c>
      <c r="K115" s="12">
        <v>2027</v>
      </c>
      <c r="L115" s="13"/>
      <c r="M115" s="14"/>
      <c r="N115" s="19" t="s">
        <v>8</v>
      </c>
      <c r="O115" s="16"/>
      <c r="P115" s="28" t="s">
        <v>312</v>
      </c>
      <c r="Q115" s="28" t="s">
        <v>312</v>
      </c>
    </row>
    <row r="116" spans="1:17" s="17" customFormat="1" ht="23.1" customHeight="1" x14ac:dyDescent="0.4">
      <c r="A116" s="18">
        <v>112</v>
      </c>
      <c r="B116" s="11" t="s">
        <v>147</v>
      </c>
      <c r="C116" s="11" t="s">
        <v>261</v>
      </c>
      <c r="D116" s="11" t="s">
        <v>268</v>
      </c>
      <c r="E116" s="12" t="s">
        <v>12</v>
      </c>
      <c r="F116" s="11" t="s">
        <v>215</v>
      </c>
      <c r="G116" s="26">
        <v>700</v>
      </c>
      <c r="H116" s="11">
        <v>1996</v>
      </c>
      <c r="I116" s="11">
        <v>2022</v>
      </c>
      <c r="J116" s="12" t="s">
        <v>29</v>
      </c>
      <c r="K116" s="12">
        <v>2027</v>
      </c>
      <c r="L116" s="13"/>
      <c r="M116" s="14"/>
      <c r="N116" s="19" t="s">
        <v>8</v>
      </c>
      <c r="O116" s="16"/>
      <c r="P116" s="28" t="s">
        <v>312</v>
      </c>
      <c r="Q116" s="28" t="s">
        <v>312</v>
      </c>
    </row>
    <row r="117" spans="1:17" s="17" customFormat="1" ht="23.1" customHeight="1" x14ac:dyDescent="0.4">
      <c r="A117" s="18">
        <v>113</v>
      </c>
      <c r="B117" s="11" t="s">
        <v>148</v>
      </c>
      <c r="C117" s="11" t="s">
        <v>261</v>
      </c>
      <c r="D117" s="11" t="s">
        <v>268</v>
      </c>
      <c r="E117" s="12" t="s">
        <v>12</v>
      </c>
      <c r="F117" s="11" t="s">
        <v>215</v>
      </c>
      <c r="G117" s="26">
        <v>1765</v>
      </c>
      <c r="H117" s="11">
        <v>2000</v>
      </c>
      <c r="I117" s="11">
        <v>2023</v>
      </c>
      <c r="J117" s="12" t="s">
        <v>6</v>
      </c>
      <c r="K117" s="12">
        <v>2028</v>
      </c>
      <c r="L117" s="13" t="s">
        <v>218</v>
      </c>
      <c r="M117" s="14">
        <v>2025</v>
      </c>
      <c r="N117" s="19" t="s">
        <v>8</v>
      </c>
      <c r="O117" s="16">
        <f t="shared" si="1"/>
        <v>2026</v>
      </c>
      <c r="P117" s="29">
        <f>(3154+3154)/100000</f>
        <v>6.3079999999999997E-2</v>
      </c>
      <c r="Q117" s="28" t="s">
        <v>312</v>
      </c>
    </row>
    <row r="118" spans="1:17" s="17" customFormat="1" ht="23.1" customHeight="1" x14ac:dyDescent="0.4">
      <c r="A118" s="18">
        <v>114</v>
      </c>
      <c r="B118" s="11" t="s">
        <v>149</v>
      </c>
      <c r="C118" s="11" t="s">
        <v>261</v>
      </c>
      <c r="D118" s="11" t="s">
        <v>268</v>
      </c>
      <c r="E118" s="12" t="s">
        <v>13</v>
      </c>
      <c r="F118" s="11" t="s">
        <v>205</v>
      </c>
      <c r="G118" s="26">
        <v>166</v>
      </c>
      <c r="H118" s="11">
        <v>2002</v>
      </c>
      <c r="I118" s="11">
        <v>2023</v>
      </c>
      <c r="J118" s="12" t="s">
        <v>29</v>
      </c>
      <c r="K118" s="12">
        <v>2028</v>
      </c>
      <c r="L118" s="13"/>
      <c r="M118" s="14"/>
      <c r="N118" s="19" t="s">
        <v>8</v>
      </c>
      <c r="O118" s="16"/>
      <c r="P118" s="28" t="s">
        <v>312</v>
      </c>
      <c r="Q118" s="28" t="s">
        <v>312</v>
      </c>
    </row>
    <row r="119" spans="1:17" s="17" customFormat="1" ht="23.1" customHeight="1" x14ac:dyDescent="0.4">
      <c r="A119" s="18">
        <v>115</v>
      </c>
      <c r="B119" s="11" t="s">
        <v>150</v>
      </c>
      <c r="C119" s="11" t="s">
        <v>261</v>
      </c>
      <c r="D119" s="11" t="s">
        <v>268</v>
      </c>
      <c r="E119" s="12" t="s">
        <v>13</v>
      </c>
      <c r="F119" s="11" t="s">
        <v>205</v>
      </c>
      <c r="G119" s="26">
        <v>292</v>
      </c>
      <c r="H119" s="11">
        <v>2006</v>
      </c>
      <c r="I119" s="11">
        <v>2023</v>
      </c>
      <c r="J119" s="12" t="s">
        <v>29</v>
      </c>
      <c r="K119" s="12">
        <v>2028</v>
      </c>
      <c r="L119" s="13"/>
      <c r="M119" s="14"/>
      <c r="N119" s="19" t="s">
        <v>8</v>
      </c>
      <c r="O119" s="16"/>
      <c r="P119" s="28" t="s">
        <v>312</v>
      </c>
      <c r="Q119" s="28" t="s">
        <v>312</v>
      </c>
    </row>
    <row r="120" spans="1:17" s="17" customFormat="1" ht="23.1" customHeight="1" x14ac:dyDescent="0.4">
      <c r="A120" s="18">
        <v>116</v>
      </c>
      <c r="B120" s="11" t="s">
        <v>151</v>
      </c>
      <c r="C120" s="11" t="s">
        <v>261</v>
      </c>
      <c r="D120" s="11" t="s">
        <v>269</v>
      </c>
      <c r="E120" s="12" t="s">
        <v>15</v>
      </c>
      <c r="F120" s="11" t="s">
        <v>212</v>
      </c>
      <c r="G120" s="26">
        <v>758</v>
      </c>
      <c r="H120" s="11">
        <v>1998</v>
      </c>
      <c r="I120" s="11">
        <v>2022</v>
      </c>
      <c r="J120" s="12" t="s">
        <v>29</v>
      </c>
      <c r="K120" s="12">
        <v>2027</v>
      </c>
      <c r="L120" s="13" t="s">
        <v>304</v>
      </c>
      <c r="M120" s="14">
        <v>2025</v>
      </c>
      <c r="N120" s="19" t="s">
        <v>8</v>
      </c>
      <c r="O120" s="16">
        <f t="shared" ref="O120" si="3">M120+1</f>
        <v>2026</v>
      </c>
      <c r="P120" s="28" t="s">
        <v>312</v>
      </c>
      <c r="Q120" s="29">
        <f>21600/100000</f>
        <v>0.216</v>
      </c>
    </row>
    <row r="121" spans="1:17" s="17" customFormat="1" ht="23.1" customHeight="1" x14ac:dyDescent="0.4">
      <c r="A121" s="18">
        <v>117</v>
      </c>
      <c r="B121" s="11" t="s">
        <v>152</v>
      </c>
      <c r="C121" s="11" t="s">
        <v>261</v>
      </c>
      <c r="D121" s="11" t="s">
        <v>270</v>
      </c>
      <c r="E121" s="12" t="s">
        <v>26</v>
      </c>
      <c r="F121" s="11" t="s">
        <v>214</v>
      </c>
      <c r="G121" s="26">
        <v>1137</v>
      </c>
      <c r="H121" s="11">
        <v>2000</v>
      </c>
      <c r="I121" s="11">
        <v>2023</v>
      </c>
      <c r="J121" s="12" t="s">
        <v>6</v>
      </c>
      <c r="K121" s="12">
        <v>2028</v>
      </c>
      <c r="L121" s="13" t="s">
        <v>307</v>
      </c>
      <c r="M121" s="14">
        <v>2025</v>
      </c>
      <c r="N121" s="19" t="s">
        <v>8</v>
      </c>
      <c r="O121" s="16">
        <f t="shared" si="1"/>
        <v>2026</v>
      </c>
      <c r="P121" s="29">
        <f>3154/100000</f>
        <v>3.1539999999999999E-2</v>
      </c>
      <c r="Q121" s="28" t="s">
        <v>312</v>
      </c>
    </row>
    <row r="122" spans="1:17" s="17" customFormat="1" ht="23.1" customHeight="1" x14ac:dyDescent="0.4">
      <c r="A122" s="18">
        <v>118</v>
      </c>
      <c r="B122" s="11" t="s">
        <v>153</v>
      </c>
      <c r="C122" s="11" t="s">
        <v>261</v>
      </c>
      <c r="D122" s="11" t="s">
        <v>271</v>
      </c>
      <c r="E122" s="12" t="s">
        <v>7</v>
      </c>
      <c r="F122" s="11" t="s">
        <v>204</v>
      </c>
      <c r="G122" s="26">
        <v>162</v>
      </c>
      <c r="H122" s="11">
        <v>2002</v>
      </c>
      <c r="I122" s="11">
        <v>2023</v>
      </c>
      <c r="J122" s="12" t="s">
        <v>29</v>
      </c>
      <c r="K122" s="12">
        <v>2028</v>
      </c>
      <c r="L122" s="13"/>
      <c r="M122" s="14"/>
      <c r="N122" s="19" t="s">
        <v>8</v>
      </c>
      <c r="O122" s="16"/>
      <c r="P122" s="28" t="s">
        <v>312</v>
      </c>
      <c r="Q122" s="28" t="s">
        <v>312</v>
      </c>
    </row>
    <row r="123" spans="1:17" s="17" customFormat="1" ht="23.1" customHeight="1" x14ac:dyDescent="0.4">
      <c r="A123" s="18">
        <v>119</v>
      </c>
      <c r="B123" s="11" t="s">
        <v>154</v>
      </c>
      <c r="C123" s="11" t="s">
        <v>261</v>
      </c>
      <c r="D123" s="11" t="s">
        <v>272</v>
      </c>
      <c r="E123" s="12" t="s">
        <v>9</v>
      </c>
      <c r="F123" s="11" t="s">
        <v>203</v>
      </c>
      <c r="G123" s="26">
        <v>107.5</v>
      </c>
      <c r="H123" s="11">
        <v>1979</v>
      </c>
      <c r="I123" s="11">
        <v>2023</v>
      </c>
      <c r="J123" s="12" t="s">
        <v>29</v>
      </c>
      <c r="K123" s="12">
        <v>2028</v>
      </c>
      <c r="L123" s="13"/>
      <c r="M123" s="14"/>
      <c r="N123" s="19" t="s">
        <v>8</v>
      </c>
      <c r="O123" s="16"/>
      <c r="P123" s="28" t="s">
        <v>312</v>
      </c>
      <c r="Q123" s="28" t="s">
        <v>312</v>
      </c>
    </row>
    <row r="124" spans="1:17" s="17" customFormat="1" ht="23.1" customHeight="1" x14ac:dyDescent="0.4">
      <c r="A124" s="18">
        <v>120</v>
      </c>
      <c r="B124" s="11" t="s">
        <v>155</v>
      </c>
      <c r="C124" s="11" t="s">
        <v>261</v>
      </c>
      <c r="D124" s="11" t="s">
        <v>273</v>
      </c>
      <c r="E124" s="12" t="s">
        <v>21</v>
      </c>
      <c r="F124" s="11" t="s">
        <v>206</v>
      </c>
      <c r="G124" s="26">
        <v>313</v>
      </c>
      <c r="H124" s="11">
        <v>1999</v>
      </c>
      <c r="I124" s="11">
        <v>2023</v>
      </c>
      <c r="J124" s="12" t="s">
        <v>6</v>
      </c>
      <c r="K124" s="12">
        <v>2028</v>
      </c>
      <c r="L124" s="13" t="s">
        <v>306</v>
      </c>
      <c r="M124" s="14">
        <v>2025</v>
      </c>
      <c r="N124" s="19" t="s">
        <v>8</v>
      </c>
      <c r="O124" s="16">
        <f t="shared" si="1"/>
        <v>2026</v>
      </c>
      <c r="P124" s="29">
        <f>7229/100000</f>
        <v>7.2289999999999993E-2</v>
      </c>
      <c r="Q124" s="28" t="s">
        <v>312</v>
      </c>
    </row>
    <row r="125" spans="1:17" s="17" customFormat="1" ht="23.1" customHeight="1" x14ac:dyDescent="0.4">
      <c r="A125" s="18">
        <v>121</v>
      </c>
      <c r="B125" s="11" t="s">
        <v>100</v>
      </c>
      <c r="C125" s="11" t="s">
        <v>261</v>
      </c>
      <c r="D125" s="11" t="s">
        <v>274</v>
      </c>
      <c r="E125" s="12" t="s">
        <v>19</v>
      </c>
      <c r="F125" s="11" t="s">
        <v>211</v>
      </c>
      <c r="G125" s="26">
        <v>160</v>
      </c>
      <c r="H125" s="11">
        <v>1994</v>
      </c>
      <c r="I125" s="11">
        <v>2022</v>
      </c>
      <c r="J125" s="12" t="s">
        <v>29</v>
      </c>
      <c r="K125" s="12">
        <v>2027</v>
      </c>
      <c r="L125" s="13"/>
      <c r="M125" s="14"/>
      <c r="N125" s="19" t="s">
        <v>8</v>
      </c>
      <c r="O125" s="16"/>
      <c r="P125" s="28" t="s">
        <v>312</v>
      </c>
      <c r="Q125" s="28" t="s">
        <v>312</v>
      </c>
    </row>
    <row r="126" spans="1:17" s="17" customFormat="1" ht="23.1" customHeight="1" x14ac:dyDescent="0.4">
      <c r="A126" s="18">
        <v>122</v>
      </c>
      <c r="B126" s="11" t="s">
        <v>228</v>
      </c>
      <c r="C126" s="11" t="s">
        <v>261</v>
      </c>
      <c r="D126" s="11" t="s">
        <v>275</v>
      </c>
      <c r="E126" s="12" t="s">
        <v>27</v>
      </c>
      <c r="F126" s="11" t="s">
        <v>208</v>
      </c>
      <c r="G126" s="26">
        <v>60</v>
      </c>
      <c r="H126" s="11">
        <v>1986</v>
      </c>
      <c r="I126" s="11">
        <v>2021</v>
      </c>
      <c r="J126" s="12" t="s">
        <v>29</v>
      </c>
      <c r="K126" s="12">
        <v>2026</v>
      </c>
      <c r="L126" s="13"/>
      <c r="M126" s="14"/>
      <c r="N126" s="19" t="s">
        <v>8</v>
      </c>
      <c r="O126" s="16"/>
      <c r="P126" s="28" t="s">
        <v>312</v>
      </c>
      <c r="Q126" s="28" t="s">
        <v>312</v>
      </c>
    </row>
    <row r="127" spans="1:17" s="17" customFormat="1" ht="23.1" customHeight="1" x14ac:dyDescent="0.4">
      <c r="A127" s="18">
        <v>123</v>
      </c>
      <c r="B127" s="11" t="s">
        <v>229</v>
      </c>
      <c r="C127" s="11" t="s">
        <v>261</v>
      </c>
      <c r="D127" s="11" t="s">
        <v>275</v>
      </c>
      <c r="E127" s="12" t="s">
        <v>27</v>
      </c>
      <c r="F127" s="11" t="s">
        <v>208</v>
      </c>
      <c r="G127" s="26">
        <v>93</v>
      </c>
      <c r="H127" s="11">
        <v>1985</v>
      </c>
      <c r="I127" s="11">
        <v>2021</v>
      </c>
      <c r="J127" s="12" t="s">
        <v>6</v>
      </c>
      <c r="K127" s="12">
        <v>2026</v>
      </c>
      <c r="L127" s="13" t="s">
        <v>307</v>
      </c>
      <c r="M127" s="14">
        <v>2025</v>
      </c>
      <c r="N127" s="19" t="s">
        <v>8</v>
      </c>
      <c r="O127" s="16">
        <f t="shared" si="1"/>
        <v>2026</v>
      </c>
      <c r="P127" s="29">
        <f>(9294+3112)/100000</f>
        <v>0.12406</v>
      </c>
      <c r="Q127" s="28" t="s">
        <v>312</v>
      </c>
    </row>
    <row r="128" spans="1:17" s="17" customFormat="1" ht="23.1" customHeight="1" x14ac:dyDescent="0.4">
      <c r="A128" s="18">
        <v>124</v>
      </c>
      <c r="B128" s="11" t="s">
        <v>230</v>
      </c>
      <c r="C128" s="11" t="s">
        <v>261</v>
      </c>
      <c r="D128" s="11" t="s">
        <v>275</v>
      </c>
      <c r="E128" s="12" t="s">
        <v>27</v>
      </c>
      <c r="F128" s="11" t="s">
        <v>208</v>
      </c>
      <c r="G128" s="26">
        <v>461</v>
      </c>
      <c r="H128" s="11">
        <v>1986</v>
      </c>
      <c r="I128" s="11">
        <v>2021</v>
      </c>
      <c r="J128" s="12" t="s">
        <v>6</v>
      </c>
      <c r="K128" s="12">
        <v>2026</v>
      </c>
      <c r="L128" s="13" t="s">
        <v>306</v>
      </c>
      <c r="M128" s="14">
        <v>2025</v>
      </c>
      <c r="N128" s="19" t="s">
        <v>8</v>
      </c>
      <c r="O128" s="16">
        <f t="shared" si="1"/>
        <v>2026</v>
      </c>
      <c r="P128" s="29">
        <f>22782/100000</f>
        <v>0.22781999999999999</v>
      </c>
      <c r="Q128" s="28" t="s">
        <v>312</v>
      </c>
    </row>
    <row r="129" spans="1:17" s="17" customFormat="1" ht="23.1" customHeight="1" x14ac:dyDescent="0.4">
      <c r="A129" s="18">
        <v>125</v>
      </c>
      <c r="B129" s="11" t="s">
        <v>231</v>
      </c>
      <c r="C129" s="11" t="s">
        <v>261</v>
      </c>
      <c r="D129" s="11" t="s">
        <v>275</v>
      </c>
      <c r="E129" s="12" t="s">
        <v>27</v>
      </c>
      <c r="F129" s="11" t="s">
        <v>208</v>
      </c>
      <c r="G129" s="26">
        <v>147</v>
      </c>
      <c r="H129" s="11">
        <v>1986</v>
      </c>
      <c r="I129" s="11">
        <v>2021</v>
      </c>
      <c r="J129" s="12" t="s">
        <v>6</v>
      </c>
      <c r="K129" s="12">
        <v>2026</v>
      </c>
      <c r="L129" s="13" t="s">
        <v>306</v>
      </c>
      <c r="M129" s="14">
        <v>2025</v>
      </c>
      <c r="N129" s="19" t="s">
        <v>8</v>
      </c>
      <c r="O129" s="16">
        <f t="shared" si="1"/>
        <v>2026</v>
      </c>
      <c r="P129" s="29">
        <f>9294/100000</f>
        <v>9.2939999999999995E-2</v>
      </c>
      <c r="Q129" s="28" t="s">
        <v>312</v>
      </c>
    </row>
    <row r="130" spans="1:17" s="17" customFormat="1" ht="23.1" customHeight="1" x14ac:dyDescent="0.4">
      <c r="A130" s="18">
        <v>126</v>
      </c>
      <c r="B130" s="11" t="s">
        <v>232</v>
      </c>
      <c r="C130" s="11" t="s">
        <v>261</v>
      </c>
      <c r="D130" s="11" t="s">
        <v>275</v>
      </c>
      <c r="E130" s="12" t="s">
        <v>27</v>
      </c>
      <c r="F130" s="11" t="s">
        <v>208</v>
      </c>
      <c r="G130" s="26">
        <v>128</v>
      </c>
      <c r="H130" s="11">
        <v>1986</v>
      </c>
      <c r="I130" s="11">
        <v>2021</v>
      </c>
      <c r="J130" s="12" t="s">
        <v>6</v>
      </c>
      <c r="K130" s="12">
        <v>2026</v>
      </c>
      <c r="L130" s="13" t="s">
        <v>306</v>
      </c>
      <c r="M130" s="14">
        <v>2025</v>
      </c>
      <c r="N130" s="19" t="s">
        <v>8</v>
      </c>
      <c r="O130" s="16">
        <f t="shared" si="1"/>
        <v>2026</v>
      </c>
      <c r="P130" s="29">
        <f>9294/100000</f>
        <v>9.2939999999999995E-2</v>
      </c>
      <c r="Q130" s="28" t="s">
        <v>312</v>
      </c>
    </row>
    <row r="131" spans="1:17" s="17" customFormat="1" ht="23.1" customHeight="1" x14ac:dyDescent="0.4">
      <c r="A131" s="18">
        <v>127</v>
      </c>
      <c r="B131" s="11" t="s">
        <v>156</v>
      </c>
      <c r="C131" s="11" t="s">
        <v>261</v>
      </c>
      <c r="D131" s="11" t="s">
        <v>275</v>
      </c>
      <c r="E131" s="12" t="s">
        <v>20</v>
      </c>
      <c r="F131" s="11" t="s">
        <v>214</v>
      </c>
      <c r="G131" s="26">
        <v>978</v>
      </c>
      <c r="H131" s="11">
        <v>2000</v>
      </c>
      <c r="I131" s="11">
        <v>2023</v>
      </c>
      <c r="J131" s="12" t="s">
        <v>29</v>
      </c>
      <c r="K131" s="12">
        <v>2028</v>
      </c>
      <c r="L131" s="13"/>
      <c r="M131" s="14"/>
      <c r="N131" s="19" t="s">
        <v>8</v>
      </c>
      <c r="O131" s="16"/>
      <c r="P131" s="28" t="s">
        <v>312</v>
      </c>
      <c r="Q131" s="28" t="s">
        <v>312</v>
      </c>
    </row>
    <row r="132" spans="1:17" s="17" customFormat="1" ht="23.1" customHeight="1" x14ac:dyDescent="0.4">
      <c r="A132" s="18">
        <v>128</v>
      </c>
      <c r="B132" s="11" t="s">
        <v>157</v>
      </c>
      <c r="C132" s="11" t="s">
        <v>261</v>
      </c>
      <c r="D132" s="11" t="s">
        <v>276</v>
      </c>
      <c r="E132" s="12" t="s">
        <v>12</v>
      </c>
      <c r="F132" s="11" t="s">
        <v>215</v>
      </c>
      <c r="G132" s="26">
        <v>290</v>
      </c>
      <c r="H132" s="11">
        <v>2001</v>
      </c>
      <c r="I132" s="11">
        <v>2023</v>
      </c>
      <c r="J132" s="12" t="s">
        <v>29</v>
      </c>
      <c r="K132" s="12">
        <v>2028</v>
      </c>
      <c r="L132" s="13"/>
      <c r="M132" s="14"/>
      <c r="N132" s="19" t="s">
        <v>8</v>
      </c>
      <c r="O132" s="16"/>
      <c r="P132" s="28" t="s">
        <v>312</v>
      </c>
      <c r="Q132" s="28" t="s">
        <v>312</v>
      </c>
    </row>
    <row r="133" spans="1:17" s="17" customFormat="1" ht="23.1" customHeight="1" x14ac:dyDescent="0.4">
      <c r="A133" s="18">
        <v>129</v>
      </c>
      <c r="B133" s="11" t="s">
        <v>158</v>
      </c>
      <c r="C133" s="11" t="s">
        <v>261</v>
      </c>
      <c r="D133" s="11" t="s">
        <v>276</v>
      </c>
      <c r="E133" s="12" t="s">
        <v>9</v>
      </c>
      <c r="F133" s="11" t="s">
        <v>203</v>
      </c>
      <c r="G133" s="26">
        <v>1466</v>
      </c>
      <c r="H133" s="11">
        <v>2006</v>
      </c>
      <c r="I133" s="11">
        <v>2023</v>
      </c>
      <c r="J133" s="12" t="s">
        <v>29</v>
      </c>
      <c r="K133" s="12">
        <v>2028</v>
      </c>
      <c r="L133" s="13"/>
      <c r="M133" s="14"/>
      <c r="N133" s="19" t="s">
        <v>8</v>
      </c>
      <c r="O133" s="16"/>
      <c r="P133" s="28" t="s">
        <v>312</v>
      </c>
      <c r="Q133" s="28" t="s">
        <v>312</v>
      </c>
    </row>
    <row r="134" spans="1:17" s="17" customFormat="1" ht="23.1" customHeight="1" x14ac:dyDescent="0.4">
      <c r="A134" s="18">
        <v>130</v>
      </c>
      <c r="B134" s="11" t="s">
        <v>159</v>
      </c>
      <c r="C134" s="11" t="s">
        <v>261</v>
      </c>
      <c r="D134" s="11" t="s">
        <v>277</v>
      </c>
      <c r="E134" s="12" t="s">
        <v>33</v>
      </c>
      <c r="F134" s="11" t="s">
        <v>211</v>
      </c>
      <c r="G134" s="26">
        <v>409</v>
      </c>
      <c r="H134" s="11">
        <v>1977</v>
      </c>
      <c r="I134" s="11">
        <v>2020</v>
      </c>
      <c r="J134" s="12" t="s">
        <v>301</v>
      </c>
      <c r="K134" s="12">
        <v>2025</v>
      </c>
      <c r="L134" s="13"/>
      <c r="M134" s="14"/>
      <c r="N134" s="19" t="s">
        <v>8</v>
      </c>
      <c r="O134" s="16"/>
      <c r="P134" s="28" t="s">
        <v>312</v>
      </c>
      <c r="Q134" s="28" t="s">
        <v>312</v>
      </c>
    </row>
    <row r="135" spans="1:17" s="17" customFormat="1" ht="23.1" customHeight="1" x14ac:dyDescent="0.4">
      <c r="A135" s="18">
        <v>131</v>
      </c>
      <c r="B135" s="11" t="s">
        <v>160</v>
      </c>
      <c r="C135" s="11" t="s">
        <v>261</v>
      </c>
      <c r="D135" s="11" t="s">
        <v>277</v>
      </c>
      <c r="E135" s="12" t="s">
        <v>33</v>
      </c>
      <c r="F135" s="11" t="s">
        <v>211</v>
      </c>
      <c r="G135" s="26">
        <v>129</v>
      </c>
      <c r="H135" s="11">
        <v>1972</v>
      </c>
      <c r="I135" s="11">
        <v>2022</v>
      </c>
      <c r="J135" s="12" t="s">
        <v>29</v>
      </c>
      <c r="K135" s="12">
        <v>2027</v>
      </c>
      <c r="L135" s="13"/>
      <c r="M135" s="14"/>
      <c r="N135" s="19" t="s">
        <v>8</v>
      </c>
      <c r="O135" s="16"/>
      <c r="P135" s="28" t="s">
        <v>312</v>
      </c>
      <c r="Q135" s="28" t="s">
        <v>312</v>
      </c>
    </row>
    <row r="136" spans="1:17" s="17" customFormat="1" ht="23.1" customHeight="1" x14ac:dyDescent="0.4">
      <c r="A136" s="18">
        <v>132</v>
      </c>
      <c r="B136" s="11" t="s">
        <v>161</v>
      </c>
      <c r="C136" s="11" t="s">
        <v>261</v>
      </c>
      <c r="D136" s="11" t="s">
        <v>277</v>
      </c>
      <c r="E136" s="12" t="s">
        <v>33</v>
      </c>
      <c r="F136" s="11" t="s">
        <v>211</v>
      </c>
      <c r="G136" s="26">
        <v>393</v>
      </c>
      <c r="H136" s="11">
        <v>1976</v>
      </c>
      <c r="I136" s="11">
        <v>2020</v>
      </c>
      <c r="J136" s="12" t="s">
        <v>301</v>
      </c>
      <c r="K136" s="12">
        <v>2025</v>
      </c>
      <c r="L136" s="13"/>
      <c r="M136" s="14"/>
      <c r="N136" s="19" t="s">
        <v>8</v>
      </c>
      <c r="O136" s="16"/>
      <c r="P136" s="28" t="s">
        <v>312</v>
      </c>
      <c r="Q136" s="28" t="s">
        <v>312</v>
      </c>
    </row>
    <row r="137" spans="1:17" s="17" customFormat="1" ht="23.1" customHeight="1" x14ac:dyDescent="0.4">
      <c r="A137" s="18">
        <v>133</v>
      </c>
      <c r="B137" s="11" t="s">
        <v>162</v>
      </c>
      <c r="C137" s="11" t="s">
        <v>261</v>
      </c>
      <c r="D137" s="11" t="s">
        <v>277</v>
      </c>
      <c r="E137" s="12" t="s">
        <v>33</v>
      </c>
      <c r="F137" s="11" t="s">
        <v>211</v>
      </c>
      <c r="G137" s="26">
        <v>218.5</v>
      </c>
      <c r="H137" s="11">
        <v>1972</v>
      </c>
      <c r="I137" s="11">
        <v>2020</v>
      </c>
      <c r="J137" s="12" t="s">
        <v>29</v>
      </c>
      <c r="K137" s="12">
        <v>2025</v>
      </c>
      <c r="L137" s="13"/>
      <c r="M137" s="14"/>
      <c r="N137" s="19" t="s">
        <v>8</v>
      </c>
      <c r="O137" s="16"/>
      <c r="P137" s="28" t="s">
        <v>312</v>
      </c>
      <c r="Q137" s="28" t="s">
        <v>312</v>
      </c>
    </row>
    <row r="138" spans="1:17" s="17" customFormat="1" ht="23.1" customHeight="1" x14ac:dyDescent="0.4">
      <c r="A138" s="18">
        <v>134</v>
      </c>
      <c r="B138" s="11" t="s">
        <v>163</v>
      </c>
      <c r="C138" s="11" t="s">
        <v>261</v>
      </c>
      <c r="D138" s="11" t="s">
        <v>277</v>
      </c>
      <c r="E138" s="12" t="s">
        <v>33</v>
      </c>
      <c r="F138" s="11" t="s">
        <v>211</v>
      </c>
      <c r="G138" s="26">
        <v>575</v>
      </c>
      <c r="H138" s="11">
        <v>1973</v>
      </c>
      <c r="I138" s="11">
        <v>2020</v>
      </c>
      <c r="J138" s="12" t="s">
        <v>301</v>
      </c>
      <c r="K138" s="12">
        <v>2025</v>
      </c>
      <c r="L138" s="13"/>
      <c r="M138" s="14"/>
      <c r="N138" s="19" t="s">
        <v>8</v>
      </c>
      <c r="O138" s="16"/>
      <c r="P138" s="28" t="s">
        <v>312</v>
      </c>
      <c r="Q138" s="28" t="s">
        <v>312</v>
      </c>
    </row>
    <row r="139" spans="1:17" s="17" customFormat="1" ht="23.1" customHeight="1" x14ac:dyDescent="0.4">
      <c r="A139" s="18">
        <v>135</v>
      </c>
      <c r="B139" s="11" t="s">
        <v>164</v>
      </c>
      <c r="C139" s="11" t="s">
        <v>261</v>
      </c>
      <c r="D139" s="11" t="s">
        <v>277</v>
      </c>
      <c r="E139" s="12" t="s">
        <v>28</v>
      </c>
      <c r="F139" s="11" t="s">
        <v>208</v>
      </c>
      <c r="G139" s="26">
        <v>123</v>
      </c>
      <c r="H139" s="11">
        <v>1973</v>
      </c>
      <c r="I139" s="11">
        <v>2020</v>
      </c>
      <c r="J139" s="12" t="s">
        <v>301</v>
      </c>
      <c r="K139" s="12">
        <v>2025</v>
      </c>
      <c r="L139" s="13"/>
      <c r="M139" s="14"/>
      <c r="N139" s="19" t="s">
        <v>8</v>
      </c>
      <c r="O139" s="16"/>
      <c r="P139" s="28" t="s">
        <v>312</v>
      </c>
      <c r="Q139" s="28" t="s">
        <v>312</v>
      </c>
    </row>
    <row r="140" spans="1:17" s="17" customFormat="1" ht="23.1" customHeight="1" x14ac:dyDescent="0.4">
      <c r="A140" s="18">
        <v>136</v>
      </c>
      <c r="B140" s="11" t="s">
        <v>165</v>
      </c>
      <c r="C140" s="11" t="s">
        <v>261</v>
      </c>
      <c r="D140" s="11" t="s">
        <v>277</v>
      </c>
      <c r="E140" s="12" t="s">
        <v>28</v>
      </c>
      <c r="F140" s="11" t="s">
        <v>208</v>
      </c>
      <c r="G140" s="26">
        <v>81</v>
      </c>
      <c r="H140" s="11">
        <v>1973</v>
      </c>
      <c r="I140" s="11">
        <v>2020</v>
      </c>
      <c r="J140" s="12" t="s">
        <v>301</v>
      </c>
      <c r="K140" s="12">
        <v>2025</v>
      </c>
      <c r="L140" s="13"/>
      <c r="M140" s="14"/>
      <c r="N140" s="19" t="s">
        <v>8</v>
      </c>
      <c r="O140" s="16"/>
      <c r="P140" s="28" t="s">
        <v>312</v>
      </c>
      <c r="Q140" s="28" t="s">
        <v>312</v>
      </c>
    </row>
    <row r="141" spans="1:17" s="17" customFormat="1" ht="23.1" customHeight="1" x14ac:dyDescent="0.4">
      <c r="A141" s="18">
        <v>137</v>
      </c>
      <c r="B141" s="11" t="s">
        <v>166</v>
      </c>
      <c r="C141" s="11" t="s">
        <v>261</v>
      </c>
      <c r="D141" s="11" t="s">
        <v>277</v>
      </c>
      <c r="E141" s="12" t="s">
        <v>28</v>
      </c>
      <c r="F141" s="11" t="s">
        <v>208</v>
      </c>
      <c r="G141" s="26">
        <v>217</v>
      </c>
      <c r="H141" s="11">
        <v>1976</v>
      </c>
      <c r="I141" s="11">
        <v>2020</v>
      </c>
      <c r="J141" s="12" t="s">
        <v>301</v>
      </c>
      <c r="K141" s="12">
        <v>2025</v>
      </c>
      <c r="L141" s="13"/>
      <c r="M141" s="14"/>
      <c r="N141" s="19" t="s">
        <v>8</v>
      </c>
      <c r="O141" s="16"/>
      <c r="P141" s="28" t="s">
        <v>312</v>
      </c>
      <c r="Q141" s="28" t="s">
        <v>312</v>
      </c>
    </row>
    <row r="142" spans="1:17" s="17" customFormat="1" ht="23.1" customHeight="1" x14ac:dyDescent="0.4">
      <c r="A142" s="18">
        <v>138</v>
      </c>
      <c r="B142" s="11" t="s">
        <v>167</v>
      </c>
      <c r="C142" s="11" t="s">
        <v>278</v>
      </c>
      <c r="D142" s="11" t="s">
        <v>279</v>
      </c>
      <c r="E142" s="12" t="s">
        <v>14</v>
      </c>
      <c r="F142" s="11" t="s">
        <v>205</v>
      </c>
      <c r="G142" s="26">
        <v>250</v>
      </c>
      <c r="H142" s="11">
        <v>1981</v>
      </c>
      <c r="I142" s="11">
        <v>2021</v>
      </c>
      <c r="J142" s="12" t="s">
        <v>29</v>
      </c>
      <c r="K142" s="12">
        <v>2026</v>
      </c>
      <c r="L142" s="13"/>
      <c r="M142" s="14"/>
      <c r="N142" s="19" t="s">
        <v>8</v>
      </c>
      <c r="O142" s="16"/>
      <c r="P142" s="28" t="s">
        <v>312</v>
      </c>
      <c r="Q142" s="28" t="s">
        <v>312</v>
      </c>
    </row>
    <row r="143" spans="1:17" s="17" customFormat="1" ht="23.1" customHeight="1" x14ac:dyDescent="0.4">
      <c r="A143" s="18">
        <v>139</v>
      </c>
      <c r="B143" s="11" t="s">
        <v>168</v>
      </c>
      <c r="C143" s="11" t="s">
        <v>278</v>
      </c>
      <c r="D143" s="11" t="s">
        <v>280</v>
      </c>
      <c r="E143" s="12" t="s">
        <v>12</v>
      </c>
      <c r="F143" s="11" t="s">
        <v>215</v>
      </c>
      <c r="G143" s="26">
        <v>115</v>
      </c>
      <c r="H143" s="11">
        <v>1999</v>
      </c>
      <c r="I143" s="11">
        <v>2023</v>
      </c>
      <c r="J143" s="12" t="s">
        <v>29</v>
      </c>
      <c r="K143" s="12">
        <v>2028</v>
      </c>
      <c r="L143" s="13" t="s">
        <v>305</v>
      </c>
      <c r="M143" s="14">
        <v>2025</v>
      </c>
      <c r="N143" s="19" t="s">
        <v>8</v>
      </c>
      <c r="O143" s="16">
        <f t="shared" ref="O143:O155" si="4">M143+1</f>
        <v>2026</v>
      </c>
      <c r="P143" s="29">
        <f>3112/100000</f>
        <v>3.1119999999999998E-2</v>
      </c>
      <c r="Q143" s="28" t="s">
        <v>312</v>
      </c>
    </row>
    <row r="144" spans="1:17" s="17" customFormat="1" ht="23.1" customHeight="1" x14ac:dyDescent="0.4">
      <c r="A144" s="18">
        <v>140</v>
      </c>
      <c r="B144" s="11" t="s">
        <v>169</v>
      </c>
      <c r="C144" s="11" t="s">
        <v>278</v>
      </c>
      <c r="D144" s="11" t="s">
        <v>281</v>
      </c>
      <c r="E144" s="12" t="s">
        <v>15</v>
      </c>
      <c r="F144" s="11" t="s">
        <v>216</v>
      </c>
      <c r="G144" s="26">
        <v>263</v>
      </c>
      <c r="H144" s="11">
        <v>2002</v>
      </c>
      <c r="I144" s="11">
        <v>2023</v>
      </c>
      <c r="J144" s="12" t="s">
        <v>29</v>
      </c>
      <c r="K144" s="12">
        <v>2028</v>
      </c>
      <c r="L144" s="13"/>
      <c r="M144" s="14"/>
      <c r="N144" s="19" t="s">
        <v>8</v>
      </c>
      <c r="O144" s="16"/>
      <c r="P144" s="28" t="s">
        <v>312</v>
      </c>
      <c r="Q144" s="28" t="s">
        <v>312</v>
      </c>
    </row>
    <row r="145" spans="1:17" s="17" customFormat="1" ht="23.1" customHeight="1" x14ac:dyDescent="0.4">
      <c r="A145" s="18">
        <v>141</v>
      </c>
      <c r="B145" s="11" t="s">
        <v>170</v>
      </c>
      <c r="C145" s="11" t="s">
        <v>278</v>
      </c>
      <c r="D145" s="11" t="s">
        <v>282</v>
      </c>
      <c r="E145" s="12" t="s">
        <v>19</v>
      </c>
      <c r="F145" s="11" t="s">
        <v>211</v>
      </c>
      <c r="G145" s="26">
        <v>95.3</v>
      </c>
      <c r="H145" s="11">
        <v>1977</v>
      </c>
      <c r="I145" s="11">
        <v>2020</v>
      </c>
      <c r="J145" s="12" t="s">
        <v>29</v>
      </c>
      <c r="K145" s="12">
        <v>2025</v>
      </c>
      <c r="L145" s="13"/>
      <c r="M145" s="14"/>
      <c r="N145" s="19" t="s">
        <v>8</v>
      </c>
      <c r="O145" s="16"/>
      <c r="P145" s="28" t="s">
        <v>312</v>
      </c>
      <c r="Q145" s="28" t="s">
        <v>312</v>
      </c>
    </row>
    <row r="146" spans="1:17" s="17" customFormat="1" ht="23.1" customHeight="1" x14ac:dyDescent="0.4">
      <c r="A146" s="18">
        <v>142</v>
      </c>
      <c r="B146" s="11" t="s">
        <v>171</v>
      </c>
      <c r="C146" s="11" t="s">
        <v>278</v>
      </c>
      <c r="D146" s="11" t="s">
        <v>283</v>
      </c>
      <c r="E146" s="12" t="s">
        <v>10</v>
      </c>
      <c r="F146" s="11" t="s">
        <v>203</v>
      </c>
      <c r="G146" s="26">
        <v>108.4</v>
      </c>
      <c r="H146" s="11">
        <v>1971</v>
      </c>
      <c r="I146" s="11">
        <v>2019</v>
      </c>
      <c r="J146" s="12" t="s">
        <v>301</v>
      </c>
      <c r="K146" s="12">
        <v>2024</v>
      </c>
      <c r="L146" s="13"/>
      <c r="M146" s="14"/>
      <c r="N146" s="19" t="s">
        <v>8</v>
      </c>
      <c r="O146" s="16"/>
      <c r="P146" s="28" t="s">
        <v>312</v>
      </c>
      <c r="Q146" s="28" t="s">
        <v>312</v>
      </c>
    </row>
    <row r="147" spans="1:17" s="17" customFormat="1" ht="23.1" customHeight="1" x14ac:dyDescent="0.4">
      <c r="A147" s="18">
        <v>143</v>
      </c>
      <c r="B147" s="11" t="s">
        <v>172</v>
      </c>
      <c r="C147" s="11" t="s">
        <v>278</v>
      </c>
      <c r="D147" s="11" t="s">
        <v>284</v>
      </c>
      <c r="E147" s="12" t="s">
        <v>5</v>
      </c>
      <c r="F147" s="11" t="s">
        <v>209</v>
      </c>
      <c r="G147" s="26">
        <v>299</v>
      </c>
      <c r="H147" s="11">
        <v>1927</v>
      </c>
      <c r="I147" s="11">
        <v>2019</v>
      </c>
      <c r="J147" s="12" t="s">
        <v>301</v>
      </c>
      <c r="K147" s="12">
        <v>2024</v>
      </c>
      <c r="L147" s="13"/>
      <c r="M147" s="14"/>
      <c r="N147" s="19" t="s">
        <v>8</v>
      </c>
      <c r="O147" s="16"/>
      <c r="P147" s="28" t="s">
        <v>312</v>
      </c>
      <c r="Q147" s="28" t="s">
        <v>312</v>
      </c>
    </row>
    <row r="148" spans="1:17" s="17" customFormat="1" ht="23.1" customHeight="1" x14ac:dyDescent="0.4">
      <c r="A148" s="18">
        <v>144</v>
      </c>
      <c r="B148" s="11" t="s">
        <v>173</v>
      </c>
      <c r="C148" s="11" t="s">
        <v>278</v>
      </c>
      <c r="D148" s="11" t="s">
        <v>285</v>
      </c>
      <c r="E148" s="12" t="s">
        <v>27</v>
      </c>
      <c r="F148" s="11" t="s">
        <v>208</v>
      </c>
      <c r="G148" s="26">
        <v>15</v>
      </c>
      <c r="H148" s="11">
        <v>1955</v>
      </c>
      <c r="I148" s="11">
        <v>2019</v>
      </c>
      <c r="J148" s="12" t="s">
        <v>301</v>
      </c>
      <c r="K148" s="12">
        <v>2024</v>
      </c>
      <c r="L148" s="13"/>
      <c r="M148" s="14"/>
      <c r="N148" s="19" t="s">
        <v>8</v>
      </c>
      <c r="O148" s="16"/>
      <c r="P148" s="28" t="s">
        <v>312</v>
      </c>
      <c r="Q148" s="28" t="s">
        <v>312</v>
      </c>
    </row>
    <row r="149" spans="1:17" s="17" customFormat="1" ht="23.1" customHeight="1" x14ac:dyDescent="0.4">
      <c r="A149" s="18">
        <v>145</v>
      </c>
      <c r="B149" s="11" t="s">
        <v>174</v>
      </c>
      <c r="C149" s="11" t="s">
        <v>278</v>
      </c>
      <c r="D149" s="11" t="s">
        <v>285</v>
      </c>
      <c r="E149" s="12" t="s">
        <v>27</v>
      </c>
      <c r="F149" s="11" t="s">
        <v>208</v>
      </c>
      <c r="G149" s="26">
        <v>90.4</v>
      </c>
      <c r="H149" s="11">
        <v>1955</v>
      </c>
      <c r="I149" s="11">
        <v>2019</v>
      </c>
      <c r="J149" s="12" t="s">
        <v>29</v>
      </c>
      <c r="K149" s="12">
        <v>2024</v>
      </c>
      <c r="L149" s="13"/>
      <c r="M149" s="14"/>
      <c r="N149" s="19" t="s">
        <v>8</v>
      </c>
      <c r="O149" s="16"/>
      <c r="P149" s="28" t="s">
        <v>312</v>
      </c>
      <c r="Q149" s="28" t="s">
        <v>312</v>
      </c>
    </row>
    <row r="150" spans="1:17" s="17" customFormat="1" ht="23.1" customHeight="1" x14ac:dyDescent="0.4">
      <c r="A150" s="18">
        <v>146</v>
      </c>
      <c r="B150" s="11" t="s">
        <v>175</v>
      </c>
      <c r="C150" s="11" t="s">
        <v>278</v>
      </c>
      <c r="D150" s="11" t="s">
        <v>285</v>
      </c>
      <c r="E150" s="12" t="s">
        <v>27</v>
      </c>
      <c r="F150" s="11" t="s">
        <v>208</v>
      </c>
      <c r="G150" s="26">
        <v>129</v>
      </c>
      <c r="H150" s="11">
        <v>1994</v>
      </c>
      <c r="I150" s="11">
        <v>2022</v>
      </c>
      <c r="J150" s="12" t="s">
        <v>6</v>
      </c>
      <c r="K150" s="12">
        <v>2027</v>
      </c>
      <c r="L150" s="13" t="s">
        <v>218</v>
      </c>
      <c r="M150" s="14">
        <v>2025</v>
      </c>
      <c r="N150" s="19" t="s">
        <v>8</v>
      </c>
      <c r="O150" s="16">
        <f t="shared" si="4"/>
        <v>2026</v>
      </c>
      <c r="P150" s="29">
        <f>(3794+3112)/100000</f>
        <v>6.9059999999999996E-2</v>
      </c>
      <c r="Q150" s="28" t="s">
        <v>312</v>
      </c>
    </row>
    <row r="151" spans="1:17" s="17" customFormat="1" ht="23.1" customHeight="1" x14ac:dyDescent="0.4">
      <c r="A151" s="18">
        <v>147</v>
      </c>
      <c r="B151" s="11" t="s">
        <v>176</v>
      </c>
      <c r="C151" s="11" t="s">
        <v>278</v>
      </c>
      <c r="D151" s="11" t="s">
        <v>286</v>
      </c>
      <c r="E151" s="12" t="s">
        <v>32</v>
      </c>
      <c r="F151" s="11" t="s">
        <v>208</v>
      </c>
      <c r="G151" s="26">
        <v>36</v>
      </c>
      <c r="H151" s="11">
        <v>1956</v>
      </c>
      <c r="I151" s="11">
        <v>2019</v>
      </c>
      <c r="J151" s="12" t="s">
        <v>301</v>
      </c>
      <c r="K151" s="12">
        <v>2024</v>
      </c>
      <c r="L151" s="13"/>
      <c r="M151" s="14"/>
      <c r="N151" s="19" t="s">
        <v>8</v>
      </c>
      <c r="O151" s="16"/>
      <c r="P151" s="28" t="s">
        <v>312</v>
      </c>
      <c r="Q151" s="28" t="s">
        <v>312</v>
      </c>
    </row>
    <row r="152" spans="1:17" s="17" customFormat="1" ht="23.1" customHeight="1" x14ac:dyDescent="0.4">
      <c r="A152" s="18">
        <v>148</v>
      </c>
      <c r="B152" s="11" t="s">
        <v>177</v>
      </c>
      <c r="C152" s="11" t="s">
        <v>278</v>
      </c>
      <c r="D152" s="11" t="s">
        <v>287</v>
      </c>
      <c r="E152" s="12" t="s">
        <v>7</v>
      </c>
      <c r="F152" s="11" t="s">
        <v>204</v>
      </c>
      <c r="G152" s="26">
        <v>875</v>
      </c>
      <c r="H152" s="11">
        <v>1992</v>
      </c>
      <c r="I152" s="11">
        <v>2022</v>
      </c>
      <c r="J152" s="12" t="s">
        <v>6</v>
      </c>
      <c r="K152" s="12">
        <v>2027</v>
      </c>
      <c r="L152" s="13" t="s">
        <v>309</v>
      </c>
      <c r="M152" s="14">
        <v>2025</v>
      </c>
      <c r="N152" s="19" t="s">
        <v>8</v>
      </c>
      <c r="O152" s="16">
        <f t="shared" si="4"/>
        <v>2026</v>
      </c>
      <c r="P152" s="29">
        <f>15228/100000</f>
        <v>0.15228</v>
      </c>
      <c r="Q152" s="29">
        <f>21600/100000</f>
        <v>0.216</v>
      </c>
    </row>
    <row r="153" spans="1:17" s="17" customFormat="1" ht="23.1" customHeight="1" x14ac:dyDescent="0.4">
      <c r="A153" s="18">
        <v>149</v>
      </c>
      <c r="B153" s="11" t="s">
        <v>178</v>
      </c>
      <c r="C153" s="11" t="s">
        <v>278</v>
      </c>
      <c r="D153" s="11" t="s">
        <v>288</v>
      </c>
      <c r="E153" s="12" t="s">
        <v>18</v>
      </c>
      <c r="F153" s="11" t="s">
        <v>209</v>
      </c>
      <c r="G153" s="26">
        <v>140</v>
      </c>
      <c r="H153" s="11">
        <v>1969</v>
      </c>
      <c r="I153" s="11">
        <v>2020</v>
      </c>
      <c r="J153" s="12" t="s">
        <v>301</v>
      </c>
      <c r="K153" s="12">
        <v>2025</v>
      </c>
      <c r="L153" s="13"/>
      <c r="M153" s="14"/>
      <c r="N153" s="19" t="s">
        <v>8</v>
      </c>
      <c r="O153" s="16"/>
      <c r="P153" s="28" t="s">
        <v>312</v>
      </c>
      <c r="Q153" s="28" t="s">
        <v>312</v>
      </c>
    </row>
    <row r="154" spans="1:17" s="17" customFormat="1" ht="23.1" customHeight="1" x14ac:dyDescent="0.4">
      <c r="A154" s="18">
        <v>150</v>
      </c>
      <c r="B154" s="11" t="s">
        <v>179</v>
      </c>
      <c r="C154" s="11" t="s">
        <v>278</v>
      </c>
      <c r="D154" s="11" t="s">
        <v>289</v>
      </c>
      <c r="E154" s="12" t="s">
        <v>30</v>
      </c>
      <c r="F154" s="11" t="s">
        <v>203</v>
      </c>
      <c r="G154" s="26">
        <v>2005</v>
      </c>
      <c r="H154" s="11">
        <v>1992</v>
      </c>
      <c r="I154" s="11">
        <v>2022</v>
      </c>
      <c r="J154" s="12" t="s">
        <v>29</v>
      </c>
      <c r="K154" s="12">
        <v>2027</v>
      </c>
      <c r="L154" s="13" t="s">
        <v>304</v>
      </c>
      <c r="M154" s="14">
        <v>2025</v>
      </c>
      <c r="N154" s="19" t="s">
        <v>8</v>
      </c>
      <c r="O154" s="16">
        <f t="shared" si="4"/>
        <v>2026</v>
      </c>
      <c r="P154" s="28" t="s">
        <v>312</v>
      </c>
      <c r="Q154" s="29">
        <f>32400/100000</f>
        <v>0.32400000000000001</v>
      </c>
    </row>
    <row r="155" spans="1:17" s="17" customFormat="1" ht="23.1" customHeight="1" x14ac:dyDescent="0.4">
      <c r="A155" s="18">
        <v>151</v>
      </c>
      <c r="B155" s="11" t="s">
        <v>180</v>
      </c>
      <c r="C155" s="11" t="s">
        <v>278</v>
      </c>
      <c r="D155" s="11" t="s">
        <v>289</v>
      </c>
      <c r="E155" s="12" t="s">
        <v>30</v>
      </c>
      <c r="F155" s="11" t="s">
        <v>203</v>
      </c>
      <c r="G155" s="26">
        <v>472</v>
      </c>
      <c r="H155" s="11">
        <v>1990</v>
      </c>
      <c r="I155" s="11">
        <v>2022</v>
      </c>
      <c r="J155" s="12" t="s">
        <v>6</v>
      </c>
      <c r="K155" s="12">
        <v>2027</v>
      </c>
      <c r="L155" s="13" t="s">
        <v>305</v>
      </c>
      <c r="M155" s="14">
        <v>2025</v>
      </c>
      <c r="N155" s="19" t="s">
        <v>8</v>
      </c>
      <c r="O155" s="16">
        <f t="shared" si="4"/>
        <v>2026</v>
      </c>
      <c r="P155" s="29">
        <f>3112/100000</f>
        <v>3.1119999999999998E-2</v>
      </c>
      <c r="Q155" s="28" t="s">
        <v>312</v>
      </c>
    </row>
    <row r="156" spans="1:17" s="17" customFormat="1" ht="23.1" customHeight="1" x14ac:dyDescent="0.4">
      <c r="A156" s="18">
        <v>152</v>
      </c>
      <c r="B156" s="11" t="s">
        <v>181</v>
      </c>
      <c r="C156" s="11" t="s">
        <v>278</v>
      </c>
      <c r="D156" s="11" t="s">
        <v>290</v>
      </c>
      <c r="E156" s="12" t="s">
        <v>17</v>
      </c>
      <c r="F156" s="11" t="s">
        <v>210</v>
      </c>
      <c r="G156" s="26">
        <v>55</v>
      </c>
      <c r="H156" s="11">
        <v>2002</v>
      </c>
      <c r="I156" s="11">
        <v>2019</v>
      </c>
      <c r="J156" s="12" t="s">
        <v>34</v>
      </c>
      <c r="K156" s="12">
        <v>2024</v>
      </c>
      <c r="L156" s="13"/>
      <c r="M156" s="14"/>
      <c r="N156" s="19" t="s">
        <v>8</v>
      </c>
      <c r="O156" s="16"/>
      <c r="P156" s="28" t="s">
        <v>312</v>
      </c>
      <c r="Q156" s="28" t="s">
        <v>312</v>
      </c>
    </row>
    <row r="157" spans="1:17" s="17" customFormat="1" ht="23.1" customHeight="1" x14ac:dyDescent="0.4">
      <c r="A157" s="18">
        <v>153</v>
      </c>
      <c r="B157" s="11" t="s">
        <v>182</v>
      </c>
      <c r="C157" s="11" t="s">
        <v>250</v>
      </c>
      <c r="D157" s="11" t="s">
        <v>259</v>
      </c>
      <c r="E157" s="12" t="s">
        <v>16</v>
      </c>
      <c r="F157" s="11" t="s">
        <v>206</v>
      </c>
      <c r="G157" s="26">
        <v>423</v>
      </c>
      <c r="H157" s="11">
        <v>2011</v>
      </c>
      <c r="I157" s="11">
        <v>2022</v>
      </c>
      <c r="J157" s="12" t="s">
        <v>29</v>
      </c>
      <c r="K157" s="12">
        <v>2027</v>
      </c>
      <c r="L157" s="13"/>
      <c r="M157" s="14"/>
      <c r="N157" s="19" t="s">
        <v>8</v>
      </c>
      <c r="O157" s="16"/>
      <c r="P157" s="28" t="s">
        <v>312</v>
      </c>
      <c r="Q157" s="28" t="s">
        <v>312</v>
      </c>
    </row>
    <row r="158" spans="1:17" s="17" customFormat="1" ht="23.1" customHeight="1" x14ac:dyDescent="0.4">
      <c r="A158" s="18">
        <v>154</v>
      </c>
      <c r="B158" s="11" t="s">
        <v>183</v>
      </c>
      <c r="C158" s="11" t="s">
        <v>250</v>
      </c>
      <c r="D158" s="11" t="s">
        <v>259</v>
      </c>
      <c r="E158" s="12" t="s">
        <v>16</v>
      </c>
      <c r="F158" s="11" t="s">
        <v>206</v>
      </c>
      <c r="G158" s="26">
        <v>224</v>
      </c>
      <c r="H158" s="11">
        <v>2012</v>
      </c>
      <c r="I158" s="11">
        <v>2022</v>
      </c>
      <c r="J158" s="12" t="s">
        <v>29</v>
      </c>
      <c r="K158" s="12">
        <v>2027</v>
      </c>
      <c r="L158" s="13"/>
      <c r="M158" s="14"/>
      <c r="N158" s="19" t="s">
        <v>8</v>
      </c>
      <c r="O158" s="16"/>
      <c r="P158" s="28" t="s">
        <v>312</v>
      </c>
      <c r="Q158" s="28" t="s">
        <v>312</v>
      </c>
    </row>
    <row r="159" spans="1:17" s="17" customFormat="1" ht="23.1" customHeight="1" x14ac:dyDescent="0.4">
      <c r="A159" s="18">
        <v>155</v>
      </c>
      <c r="B159" s="11" t="s">
        <v>184</v>
      </c>
      <c r="C159" s="11" t="s">
        <v>250</v>
      </c>
      <c r="D159" s="11" t="s">
        <v>259</v>
      </c>
      <c r="E159" s="12" t="s">
        <v>16</v>
      </c>
      <c r="F159" s="11" t="s">
        <v>206</v>
      </c>
      <c r="G159" s="26">
        <v>901</v>
      </c>
      <c r="H159" s="11">
        <v>2014</v>
      </c>
      <c r="I159" s="11">
        <v>2022</v>
      </c>
      <c r="J159" s="12" t="s">
        <v>29</v>
      </c>
      <c r="K159" s="12">
        <v>2027</v>
      </c>
      <c r="L159" s="13"/>
      <c r="M159" s="14"/>
      <c r="N159" s="19" t="s">
        <v>8</v>
      </c>
      <c r="O159" s="16"/>
      <c r="P159" s="28" t="s">
        <v>312</v>
      </c>
      <c r="Q159" s="28" t="s">
        <v>312</v>
      </c>
    </row>
    <row r="160" spans="1:17" s="17" customFormat="1" ht="23.1" customHeight="1" x14ac:dyDescent="0.4">
      <c r="A160" s="18">
        <v>156</v>
      </c>
      <c r="B160" s="11" t="s">
        <v>185</v>
      </c>
      <c r="C160" s="11" t="s">
        <v>250</v>
      </c>
      <c r="D160" s="11" t="s">
        <v>256</v>
      </c>
      <c r="E160" s="12" t="s">
        <v>7</v>
      </c>
      <c r="F160" s="11" t="s">
        <v>204</v>
      </c>
      <c r="G160" s="26">
        <v>920</v>
      </c>
      <c r="H160" s="11">
        <v>2016</v>
      </c>
      <c r="I160" s="11">
        <v>2023</v>
      </c>
      <c r="J160" s="12" t="s">
        <v>29</v>
      </c>
      <c r="K160" s="12">
        <v>2028</v>
      </c>
      <c r="L160" s="13"/>
      <c r="M160" s="14"/>
      <c r="N160" s="19" t="s">
        <v>8</v>
      </c>
      <c r="O160" s="16"/>
      <c r="P160" s="28" t="s">
        <v>312</v>
      </c>
      <c r="Q160" s="28" t="s">
        <v>312</v>
      </c>
    </row>
    <row r="161" spans="1:17" s="17" customFormat="1" ht="23.1" customHeight="1" x14ac:dyDescent="0.4">
      <c r="A161" s="18">
        <v>157</v>
      </c>
      <c r="B161" s="11" t="s">
        <v>186</v>
      </c>
      <c r="C161" s="11" t="s">
        <v>261</v>
      </c>
      <c r="D161" s="11" t="s">
        <v>266</v>
      </c>
      <c r="E161" s="12" t="s">
        <v>25</v>
      </c>
      <c r="F161" s="11" t="s">
        <v>206</v>
      </c>
      <c r="G161" s="26">
        <v>860</v>
      </c>
      <c r="H161" s="11">
        <v>2016</v>
      </c>
      <c r="I161" s="11">
        <v>2023</v>
      </c>
      <c r="J161" s="12" t="s">
        <v>29</v>
      </c>
      <c r="K161" s="12">
        <v>2028</v>
      </c>
      <c r="L161" s="13"/>
      <c r="M161" s="14"/>
      <c r="N161" s="19" t="s">
        <v>8</v>
      </c>
      <c r="O161" s="16"/>
      <c r="P161" s="28" t="s">
        <v>312</v>
      </c>
      <c r="Q161" s="28" t="s">
        <v>312</v>
      </c>
    </row>
    <row r="162" spans="1:17" s="17" customFormat="1" ht="23.1" customHeight="1" x14ac:dyDescent="0.4">
      <c r="A162" s="18">
        <v>158</v>
      </c>
      <c r="B162" s="11" t="s">
        <v>187</v>
      </c>
      <c r="C162" s="11" t="s">
        <v>250</v>
      </c>
      <c r="D162" s="11" t="s">
        <v>251</v>
      </c>
      <c r="E162" s="12" t="s">
        <v>9</v>
      </c>
      <c r="F162" s="11" t="s">
        <v>203</v>
      </c>
      <c r="G162" s="26">
        <v>757</v>
      </c>
      <c r="H162" s="11">
        <v>2014</v>
      </c>
      <c r="I162" s="11">
        <v>2023</v>
      </c>
      <c r="J162" s="12" t="s">
        <v>29</v>
      </c>
      <c r="K162" s="12">
        <v>2028</v>
      </c>
      <c r="L162" s="13"/>
      <c r="M162" s="14"/>
      <c r="N162" s="19" t="s">
        <v>8</v>
      </c>
      <c r="O162" s="16"/>
      <c r="P162" s="28" t="s">
        <v>312</v>
      </c>
      <c r="Q162" s="28" t="s">
        <v>312</v>
      </c>
    </row>
    <row r="163" spans="1:17" s="17" customFormat="1" ht="23.1" customHeight="1" x14ac:dyDescent="0.4">
      <c r="A163" s="18">
        <v>159</v>
      </c>
      <c r="B163" s="11" t="s">
        <v>188</v>
      </c>
      <c r="C163" s="11" t="s">
        <v>250</v>
      </c>
      <c r="D163" s="11" t="s">
        <v>253</v>
      </c>
      <c r="E163" s="12" t="s">
        <v>27</v>
      </c>
      <c r="F163" s="11" t="s">
        <v>208</v>
      </c>
      <c r="G163" s="26">
        <v>1150</v>
      </c>
      <c r="H163" s="11">
        <v>2016</v>
      </c>
      <c r="I163" s="11">
        <v>2023</v>
      </c>
      <c r="J163" s="12" t="s">
        <v>29</v>
      </c>
      <c r="K163" s="12">
        <v>2028</v>
      </c>
      <c r="L163" s="13"/>
      <c r="M163" s="14"/>
      <c r="N163" s="19" t="s">
        <v>8</v>
      </c>
      <c r="O163" s="16"/>
      <c r="P163" s="28" t="s">
        <v>312</v>
      </c>
      <c r="Q163" s="28" t="s">
        <v>312</v>
      </c>
    </row>
    <row r="164" spans="1:17" s="17" customFormat="1" ht="23.1" customHeight="1" x14ac:dyDescent="0.4">
      <c r="A164" s="18">
        <v>160</v>
      </c>
      <c r="B164" s="11" t="s">
        <v>189</v>
      </c>
      <c r="C164" s="11" t="s">
        <v>250</v>
      </c>
      <c r="D164" s="11" t="s">
        <v>251</v>
      </c>
      <c r="E164" s="12" t="s">
        <v>217</v>
      </c>
      <c r="F164" s="11" t="s">
        <v>204</v>
      </c>
      <c r="G164" s="26">
        <v>73</v>
      </c>
      <c r="H164" s="11">
        <v>2014</v>
      </c>
      <c r="I164" s="11">
        <v>2020</v>
      </c>
      <c r="J164" s="12" t="s">
        <v>29</v>
      </c>
      <c r="K164" s="12">
        <v>2025</v>
      </c>
      <c r="L164" s="13"/>
      <c r="M164" s="14"/>
      <c r="N164" s="19" t="s">
        <v>8</v>
      </c>
      <c r="O164" s="16"/>
      <c r="P164" s="28" t="s">
        <v>312</v>
      </c>
      <c r="Q164" s="28" t="s">
        <v>312</v>
      </c>
    </row>
    <row r="165" spans="1:17" s="17" customFormat="1" ht="23.1" customHeight="1" x14ac:dyDescent="0.4">
      <c r="A165" s="18">
        <v>161</v>
      </c>
      <c r="B165" s="11" t="s">
        <v>190</v>
      </c>
      <c r="C165" s="11" t="s">
        <v>261</v>
      </c>
      <c r="D165" s="11" t="s">
        <v>291</v>
      </c>
      <c r="E165" s="12" t="s">
        <v>5</v>
      </c>
      <c r="F165" s="11" t="s">
        <v>209</v>
      </c>
      <c r="G165" s="26">
        <v>195</v>
      </c>
      <c r="H165" s="11">
        <v>2016</v>
      </c>
      <c r="I165" s="11">
        <v>2019</v>
      </c>
      <c r="J165" s="12" t="s">
        <v>29</v>
      </c>
      <c r="K165" s="12">
        <v>2024</v>
      </c>
      <c r="L165" s="13"/>
      <c r="M165" s="14"/>
      <c r="N165" s="19" t="s">
        <v>8</v>
      </c>
      <c r="O165" s="16"/>
      <c r="P165" s="28" t="s">
        <v>312</v>
      </c>
      <c r="Q165" s="28" t="s">
        <v>312</v>
      </c>
    </row>
    <row r="166" spans="1:17" s="17" customFormat="1" ht="23.1" customHeight="1" x14ac:dyDescent="0.4">
      <c r="A166" s="18">
        <v>162</v>
      </c>
      <c r="B166" s="11" t="s">
        <v>191</v>
      </c>
      <c r="C166" s="11" t="s">
        <v>250</v>
      </c>
      <c r="D166" s="11" t="s">
        <v>251</v>
      </c>
      <c r="E166" s="12" t="s">
        <v>217</v>
      </c>
      <c r="F166" s="11" t="s">
        <v>204</v>
      </c>
      <c r="G166" s="26">
        <v>326</v>
      </c>
      <c r="H166" s="11">
        <v>2018</v>
      </c>
      <c r="I166" s="11">
        <v>2020</v>
      </c>
      <c r="J166" s="12" t="s">
        <v>34</v>
      </c>
      <c r="K166" s="12">
        <v>2025</v>
      </c>
      <c r="L166" s="13"/>
      <c r="M166" s="14"/>
      <c r="N166" s="19" t="s">
        <v>8</v>
      </c>
      <c r="O166" s="16"/>
      <c r="P166" s="28" t="s">
        <v>312</v>
      </c>
      <c r="Q166" s="28" t="s">
        <v>312</v>
      </c>
    </row>
    <row r="167" spans="1:17" s="17" customFormat="1" ht="23.1" customHeight="1" x14ac:dyDescent="0.4">
      <c r="A167" s="18">
        <v>163</v>
      </c>
      <c r="B167" s="11" t="s">
        <v>192</v>
      </c>
      <c r="C167" s="11" t="s">
        <v>250</v>
      </c>
      <c r="D167" s="11" t="s">
        <v>256</v>
      </c>
      <c r="E167" s="12" t="s">
        <v>17</v>
      </c>
      <c r="F167" s="11" t="s">
        <v>210</v>
      </c>
      <c r="G167" s="26">
        <v>1839</v>
      </c>
      <c r="H167" s="11">
        <v>2018</v>
      </c>
      <c r="I167" s="11">
        <v>2020</v>
      </c>
      <c r="J167" s="12" t="s">
        <v>29</v>
      </c>
      <c r="K167" s="12">
        <v>2025</v>
      </c>
      <c r="L167" s="13"/>
      <c r="M167" s="14"/>
      <c r="N167" s="19" t="s">
        <v>8</v>
      </c>
      <c r="O167" s="16"/>
      <c r="P167" s="28" t="s">
        <v>312</v>
      </c>
      <c r="Q167" s="28" t="s">
        <v>312</v>
      </c>
    </row>
    <row r="168" spans="1:17" s="17" customFormat="1" ht="23.1" customHeight="1" x14ac:dyDescent="0.4">
      <c r="A168" s="18">
        <v>164</v>
      </c>
      <c r="B168" s="11" t="s">
        <v>193</v>
      </c>
      <c r="C168" s="11" t="s">
        <v>261</v>
      </c>
      <c r="D168" s="11" t="s">
        <v>292</v>
      </c>
      <c r="E168" s="12" t="s">
        <v>298</v>
      </c>
      <c r="F168" s="11" t="s">
        <v>204</v>
      </c>
      <c r="G168" s="26">
        <v>771</v>
      </c>
      <c r="H168" s="11">
        <v>2018</v>
      </c>
      <c r="I168" s="11">
        <v>2020</v>
      </c>
      <c r="J168" s="12" t="s">
        <v>29</v>
      </c>
      <c r="K168" s="12">
        <v>2025</v>
      </c>
      <c r="L168" s="13"/>
      <c r="M168" s="14"/>
      <c r="N168" s="19" t="s">
        <v>8</v>
      </c>
      <c r="O168" s="16"/>
      <c r="P168" s="28" t="s">
        <v>312</v>
      </c>
      <c r="Q168" s="28" t="s">
        <v>312</v>
      </c>
    </row>
    <row r="169" spans="1:17" s="17" customFormat="1" ht="23.1" customHeight="1" x14ac:dyDescent="0.4">
      <c r="A169" s="18">
        <v>165</v>
      </c>
      <c r="B169" s="11" t="s">
        <v>194</v>
      </c>
      <c r="C169" s="11" t="s">
        <v>250</v>
      </c>
      <c r="D169" s="11" t="s">
        <v>252</v>
      </c>
      <c r="E169" s="12" t="s">
        <v>23</v>
      </c>
      <c r="F169" s="11" t="s">
        <v>205</v>
      </c>
      <c r="G169" s="26">
        <v>1022</v>
      </c>
      <c r="H169" s="11">
        <v>2018</v>
      </c>
      <c r="I169" s="11">
        <v>2020</v>
      </c>
      <c r="J169" s="12" t="s">
        <v>29</v>
      </c>
      <c r="K169" s="12">
        <v>2025</v>
      </c>
      <c r="L169" s="13"/>
      <c r="M169" s="14"/>
      <c r="N169" s="19" t="s">
        <v>8</v>
      </c>
      <c r="O169" s="16"/>
      <c r="P169" s="28" t="s">
        <v>312</v>
      </c>
      <c r="Q169" s="28" t="s">
        <v>312</v>
      </c>
    </row>
    <row r="170" spans="1:17" s="17" customFormat="1" ht="23.1" customHeight="1" x14ac:dyDescent="0.4">
      <c r="A170" s="18">
        <v>166</v>
      </c>
      <c r="B170" s="11" t="s">
        <v>195</v>
      </c>
      <c r="C170" s="11" t="s">
        <v>250</v>
      </c>
      <c r="D170" s="11" t="s">
        <v>251</v>
      </c>
      <c r="E170" s="12" t="s">
        <v>9</v>
      </c>
      <c r="F170" s="11" t="s">
        <v>203</v>
      </c>
      <c r="G170" s="26">
        <v>2625</v>
      </c>
      <c r="H170" s="11">
        <v>2020</v>
      </c>
      <c r="I170" s="11">
        <v>2019</v>
      </c>
      <c r="J170" s="12" t="s">
        <v>34</v>
      </c>
      <c r="K170" s="12">
        <v>2024</v>
      </c>
      <c r="L170" s="13"/>
      <c r="M170" s="14"/>
      <c r="N170" s="19" t="s">
        <v>8</v>
      </c>
      <c r="O170" s="16"/>
      <c r="P170" s="28" t="s">
        <v>312</v>
      </c>
      <c r="Q170" s="28" t="s">
        <v>312</v>
      </c>
    </row>
    <row r="171" spans="1:17" s="17" customFormat="1" ht="23.1" customHeight="1" x14ac:dyDescent="0.4">
      <c r="A171" s="18">
        <v>167</v>
      </c>
      <c r="B171" s="11" t="s">
        <v>196</v>
      </c>
      <c r="C171" s="11" t="s">
        <v>250</v>
      </c>
      <c r="D171" s="11" t="s">
        <v>251</v>
      </c>
      <c r="E171" s="12" t="s">
        <v>217</v>
      </c>
      <c r="F171" s="11" t="s">
        <v>204</v>
      </c>
      <c r="G171" s="26">
        <v>2050</v>
      </c>
      <c r="H171" s="11">
        <v>2020</v>
      </c>
      <c r="I171" s="11">
        <v>2019</v>
      </c>
      <c r="J171" s="12" t="s">
        <v>34</v>
      </c>
      <c r="K171" s="12">
        <v>2024</v>
      </c>
      <c r="L171" s="13"/>
      <c r="M171" s="14"/>
      <c r="N171" s="19" t="s">
        <v>8</v>
      </c>
      <c r="O171" s="16"/>
      <c r="P171" s="28" t="s">
        <v>312</v>
      </c>
      <c r="Q171" s="28" t="s">
        <v>312</v>
      </c>
    </row>
    <row r="172" spans="1:17" s="17" customFormat="1" ht="23.1" customHeight="1" x14ac:dyDescent="0.4">
      <c r="A172" s="18">
        <v>168</v>
      </c>
      <c r="B172" s="11" t="s">
        <v>197</v>
      </c>
      <c r="C172" s="11" t="s">
        <v>250</v>
      </c>
      <c r="D172" s="11" t="s">
        <v>251</v>
      </c>
      <c r="E172" s="12" t="s">
        <v>217</v>
      </c>
      <c r="F172" s="11" t="s">
        <v>204</v>
      </c>
      <c r="G172" s="26">
        <v>1554</v>
      </c>
      <c r="H172" s="11">
        <v>2020</v>
      </c>
      <c r="I172" s="11">
        <v>2019</v>
      </c>
      <c r="J172" s="12" t="s">
        <v>34</v>
      </c>
      <c r="K172" s="12">
        <v>2024</v>
      </c>
      <c r="L172" s="13"/>
      <c r="M172" s="14"/>
      <c r="N172" s="19" t="s">
        <v>8</v>
      </c>
      <c r="O172" s="16"/>
      <c r="P172" s="28" t="s">
        <v>312</v>
      </c>
      <c r="Q172" s="28" t="s">
        <v>312</v>
      </c>
    </row>
    <row r="173" spans="1:17" s="17" customFormat="1" ht="23.1" customHeight="1" x14ac:dyDescent="0.4">
      <c r="A173" s="18">
        <v>169</v>
      </c>
      <c r="B173" s="11" t="s">
        <v>198</v>
      </c>
      <c r="C173" s="11" t="s">
        <v>250</v>
      </c>
      <c r="D173" s="11" t="s">
        <v>251</v>
      </c>
      <c r="E173" s="12" t="s">
        <v>217</v>
      </c>
      <c r="F173" s="11" t="s">
        <v>204</v>
      </c>
      <c r="G173" s="26">
        <v>1100</v>
      </c>
      <c r="H173" s="11">
        <v>2020</v>
      </c>
      <c r="I173" s="11">
        <v>2019</v>
      </c>
      <c r="J173" s="12" t="s">
        <v>34</v>
      </c>
      <c r="K173" s="12">
        <v>2024</v>
      </c>
      <c r="L173" s="13"/>
      <c r="M173" s="14"/>
      <c r="N173" s="19" t="s">
        <v>8</v>
      </c>
      <c r="O173" s="16"/>
      <c r="P173" s="28" t="s">
        <v>312</v>
      </c>
      <c r="Q173" s="28" t="s">
        <v>312</v>
      </c>
    </row>
    <row r="174" spans="1:17" s="17" customFormat="1" ht="23.1" customHeight="1" x14ac:dyDescent="0.4">
      <c r="A174" s="18">
        <v>170</v>
      </c>
      <c r="B174" s="11" t="s">
        <v>199</v>
      </c>
      <c r="C174" s="11" t="s">
        <v>250</v>
      </c>
      <c r="D174" s="11" t="s">
        <v>251</v>
      </c>
      <c r="E174" s="12" t="s">
        <v>299</v>
      </c>
      <c r="F174" s="11" t="s">
        <v>203</v>
      </c>
      <c r="G174" s="26">
        <v>4998</v>
      </c>
      <c r="H174" s="11">
        <v>2021</v>
      </c>
      <c r="I174" s="11">
        <v>2019</v>
      </c>
      <c r="J174" s="12" t="s">
        <v>34</v>
      </c>
      <c r="K174" s="12">
        <v>2024</v>
      </c>
      <c r="L174" s="13"/>
      <c r="M174" s="14"/>
      <c r="N174" s="19" t="s">
        <v>8</v>
      </c>
      <c r="O174" s="16"/>
      <c r="P174" s="28" t="s">
        <v>312</v>
      </c>
      <c r="Q174" s="28" t="s">
        <v>312</v>
      </c>
    </row>
    <row r="175" spans="1:17" s="17" customFormat="1" ht="23.1" customHeight="1" x14ac:dyDescent="0.4">
      <c r="A175" s="18">
        <v>171</v>
      </c>
      <c r="B175" s="11" t="s">
        <v>200</v>
      </c>
      <c r="C175" s="11" t="s">
        <v>250</v>
      </c>
      <c r="D175" s="11" t="s">
        <v>256</v>
      </c>
      <c r="E175" s="12" t="s">
        <v>19</v>
      </c>
      <c r="F175" s="11" t="s">
        <v>204</v>
      </c>
      <c r="G175" s="26">
        <v>3094</v>
      </c>
      <c r="H175" s="11">
        <v>2020</v>
      </c>
      <c r="I175" s="11">
        <v>2022</v>
      </c>
      <c r="J175" s="12" t="s">
        <v>29</v>
      </c>
      <c r="K175" s="12">
        <v>2027</v>
      </c>
      <c r="L175" s="13"/>
      <c r="M175" s="14"/>
      <c r="N175" s="19" t="s">
        <v>8</v>
      </c>
      <c r="O175" s="16"/>
      <c r="P175" s="28" t="s">
        <v>312</v>
      </c>
      <c r="Q175" s="28" t="s">
        <v>312</v>
      </c>
    </row>
    <row r="176" spans="1:17" s="17" customFormat="1" ht="23.1" customHeight="1" x14ac:dyDescent="0.4">
      <c r="A176" s="18">
        <v>172</v>
      </c>
      <c r="B176" s="11" t="s">
        <v>233</v>
      </c>
      <c r="C176" s="11" t="s">
        <v>250</v>
      </c>
      <c r="D176" s="11" t="s">
        <v>251</v>
      </c>
      <c r="E176" s="12" t="s">
        <v>9</v>
      </c>
      <c r="F176" s="11" t="s">
        <v>203</v>
      </c>
      <c r="G176" s="26">
        <v>1576</v>
      </c>
      <c r="H176" s="11">
        <v>2020</v>
      </c>
      <c r="I176" s="11">
        <v>2019</v>
      </c>
      <c r="J176" s="12" t="s">
        <v>34</v>
      </c>
      <c r="K176" s="12">
        <v>2024</v>
      </c>
      <c r="L176" s="13"/>
      <c r="M176" s="14"/>
      <c r="N176" s="19" t="s">
        <v>8</v>
      </c>
      <c r="O176" s="16"/>
      <c r="P176" s="28" t="s">
        <v>312</v>
      </c>
      <c r="Q176" s="28" t="s">
        <v>312</v>
      </c>
    </row>
    <row r="177" spans="1:17" s="17" customFormat="1" ht="23.1" customHeight="1" x14ac:dyDescent="0.4">
      <c r="A177" s="18">
        <v>173</v>
      </c>
      <c r="B177" s="11" t="s">
        <v>201</v>
      </c>
      <c r="C177" s="11" t="s">
        <v>261</v>
      </c>
      <c r="D177" s="11" t="s">
        <v>292</v>
      </c>
      <c r="E177" s="12" t="s">
        <v>298</v>
      </c>
      <c r="F177" s="11" t="s">
        <v>204</v>
      </c>
      <c r="G177" s="26">
        <v>265</v>
      </c>
      <c r="H177" s="11">
        <v>2020</v>
      </c>
      <c r="I177" s="11">
        <v>2022</v>
      </c>
      <c r="J177" s="12" t="s">
        <v>29</v>
      </c>
      <c r="K177" s="12">
        <v>2027</v>
      </c>
      <c r="L177" s="13"/>
      <c r="M177" s="14"/>
      <c r="N177" s="19" t="s">
        <v>8</v>
      </c>
      <c r="O177" s="16"/>
      <c r="P177" s="28" t="s">
        <v>312</v>
      </c>
      <c r="Q177" s="28" t="s">
        <v>312</v>
      </c>
    </row>
    <row r="178" spans="1:17" s="17" customFormat="1" ht="23.1" customHeight="1" x14ac:dyDescent="0.4">
      <c r="A178" s="18">
        <v>174</v>
      </c>
      <c r="B178" s="11" t="s">
        <v>202</v>
      </c>
      <c r="C178" s="11" t="s">
        <v>261</v>
      </c>
      <c r="D178" s="11" t="s">
        <v>277</v>
      </c>
      <c r="E178" s="12" t="s">
        <v>33</v>
      </c>
      <c r="F178" s="11" t="s">
        <v>211</v>
      </c>
      <c r="G178" s="26">
        <v>189</v>
      </c>
      <c r="H178" s="11">
        <v>2020</v>
      </c>
      <c r="I178" s="11">
        <v>2022</v>
      </c>
      <c r="J178" s="12" t="s">
        <v>34</v>
      </c>
      <c r="K178" s="12">
        <v>2027</v>
      </c>
      <c r="L178" s="13"/>
      <c r="M178" s="14"/>
      <c r="N178" s="19" t="s">
        <v>8</v>
      </c>
      <c r="O178" s="16"/>
      <c r="P178" s="28" t="s">
        <v>312</v>
      </c>
      <c r="Q178" s="28" t="s">
        <v>312</v>
      </c>
    </row>
    <row r="179" spans="1:17" s="9" customFormat="1" ht="23.1" customHeight="1" x14ac:dyDescent="0.4">
      <c r="A179" s="18">
        <v>175</v>
      </c>
      <c r="B179" s="11" t="s">
        <v>234</v>
      </c>
      <c r="C179" s="11" t="s">
        <v>293</v>
      </c>
      <c r="D179" s="11" t="s">
        <v>294</v>
      </c>
      <c r="E179" s="12" t="s">
        <v>299</v>
      </c>
      <c r="F179" s="11" t="s">
        <v>204</v>
      </c>
      <c r="G179" s="26">
        <v>1885</v>
      </c>
      <c r="H179" s="11">
        <v>2021</v>
      </c>
      <c r="I179" s="12" t="s">
        <v>300</v>
      </c>
      <c r="J179" s="12" t="s">
        <v>300</v>
      </c>
      <c r="K179" s="12">
        <v>2026</v>
      </c>
      <c r="L179" s="13"/>
      <c r="M179" s="14"/>
      <c r="N179" s="19" t="s">
        <v>8</v>
      </c>
      <c r="O179" s="16"/>
      <c r="P179" s="28" t="s">
        <v>312</v>
      </c>
      <c r="Q179" s="28" t="s">
        <v>312</v>
      </c>
    </row>
    <row r="180" spans="1:17" s="9" customFormat="1" ht="23.1" customHeight="1" x14ac:dyDescent="0.4">
      <c r="A180" s="18">
        <v>176</v>
      </c>
      <c r="B180" s="11" t="s">
        <v>235</v>
      </c>
      <c r="C180" s="11" t="s">
        <v>293</v>
      </c>
      <c r="D180" s="11" t="s">
        <v>294</v>
      </c>
      <c r="E180" s="12" t="s">
        <v>299</v>
      </c>
      <c r="F180" s="11" t="s">
        <v>204</v>
      </c>
      <c r="G180" s="26">
        <v>1774</v>
      </c>
      <c r="H180" s="11">
        <v>2021</v>
      </c>
      <c r="I180" s="12" t="s">
        <v>300</v>
      </c>
      <c r="J180" s="12" t="s">
        <v>300</v>
      </c>
      <c r="K180" s="12">
        <v>2026</v>
      </c>
      <c r="L180" s="13"/>
      <c r="M180" s="14"/>
      <c r="N180" s="19" t="s">
        <v>8</v>
      </c>
      <c r="O180" s="16"/>
      <c r="P180" s="28" t="s">
        <v>312</v>
      </c>
      <c r="Q180" s="28" t="s">
        <v>312</v>
      </c>
    </row>
    <row r="181" spans="1:17" s="9" customFormat="1" ht="23.1" customHeight="1" x14ac:dyDescent="0.4">
      <c r="A181" s="18">
        <v>177</v>
      </c>
      <c r="B181" s="11" t="s">
        <v>236</v>
      </c>
      <c r="C181" s="11" t="s">
        <v>293</v>
      </c>
      <c r="D181" s="11" t="s">
        <v>294</v>
      </c>
      <c r="E181" s="12" t="s">
        <v>299</v>
      </c>
      <c r="F181" s="11" t="s">
        <v>204</v>
      </c>
      <c r="G181" s="26">
        <v>577</v>
      </c>
      <c r="H181" s="11">
        <v>2021</v>
      </c>
      <c r="I181" s="11">
        <v>2020</v>
      </c>
      <c r="J181" s="12" t="s">
        <v>34</v>
      </c>
      <c r="K181" s="12">
        <v>2025</v>
      </c>
      <c r="L181" s="13"/>
      <c r="M181" s="14"/>
      <c r="N181" s="19" t="s">
        <v>8</v>
      </c>
      <c r="O181" s="16"/>
      <c r="P181" s="28" t="s">
        <v>312</v>
      </c>
      <c r="Q181" s="28" t="s">
        <v>312</v>
      </c>
    </row>
    <row r="182" spans="1:17" s="9" customFormat="1" ht="23.1" customHeight="1" x14ac:dyDescent="0.4">
      <c r="A182" s="18">
        <v>178</v>
      </c>
      <c r="B182" s="11" t="s">
        <v>237</v>
      </c>
      <c r="C182" s="11" t="s">
        <v>293</v>
      </c>
      <c r="D182" s="11" t="s">
        <v>294</v>
      </c>
      <c r="E182" s="12" t="s">
        <v>299</v>
      </c>
      <c r="F182" s="11" t="s">
        <v>204</v>
      </c>
      <c r="G182" s="26">
        <v>283</v>
      </c>
      <c r="H182" s="11">
        <v>2021</v>
      </c>
      <c r="I182" s="11">
        <v>2020</v>
      </c>
      <c r="J182" s="12" t="s">
        <v>34</v>
      </c>
      <c r="K182" s="12">
        <v>2025</v>
      </c>
      <c r="L182" s="13"/>
      <c r="M182" s="14"/>
      <c r="N182" s="19" t="s">
        <v>8</v>
      </c>
      <c r="O182" s="16"/>
      <c r="P182" s="28" t="s">
        <v>312</v>
      </c>
      <c r="Q182" s="28" t="s">
        <v>312</v>
      </c>
    </row>
    <row r="183" spans="1:17" s="9" customFormat="1" ht="23.1" customHeight="1" x14ac:dyDescent="0.4">
      <c r="A183" s="18">
        <v>179</v>
      </c>
      <c r="B183" s="11" t="s">
        <v>238</v>
      </c>
      <c r="C183" s="11" t="s">
        <v>293</v>
      </c>
      <c r="D183" s="11" t="s">
        <v>294</v>
      </c>
      <c r="E183" s="12" t="s">
        <v>299</v>
      </c>
      <c r="F183" s="11" t="s">
        <v>204</v>
      </c>
      <c r="G183" s="26">
        <v>1764</v>
      </c>
      <c r="H183" s="11">
        <v>2021</v>
      </c>
      <c r="I183" s="12" t="s">
        <v>300</v>
      </c>
      <c r="J183" s="12" t="s">
        <v>300</v>
      </c>
      <c r="K183" s="12">
        <v>2026</v>
      </c>
      <c r="L183" s="13"/>
      <c r="M183" s="14"/>
      <c r="N183" s="19" t="s">
        <v>8</v>
      </c>
      <c r="O183" s="16"/>
      <c r="P183" s="28" t="s">
        <v>312</v>
      </c>
      <c r="Q183" s="28" t="s">
        <v>312</v>
      </c>
    </row>
    <row r="184" spans="1:17" s="9" customFormat="1" ht="23.1" customHeight="1" x14ac:dyDescent="0.4">
      <c r="A184" s="18">
        <v>180</v>
      </c>
      <c r="B184" s="11" t="s">
        <v>239</v>
      </c>
      <c r="C184" s="11" t="s">
        <v>293</v>
      </c>
      <c r="D184" s="11" t="s">
        <v>294</v>
      </c>
      <c r="E184" s="12" t="s">
        <v>299</v>
      </c>
      <c r="F184" s="11" t="s">
        <v>204</v>
      </c>
      <c r="G184" s="26">
        <v>1782</v>
      </c>
      <c r="H184" s="11">
        <v>2021</v>
      </c>
      <c r="I184" s="12" t="s">
        <v>300</v>
      </c>
      <c r="J184" s="12" t="s">
        <v>300</v>
      </c>
      <c r="K184" s="12">
        <v>2026</v>
      </c>
      <c r="L184" s="13"/>
      <c r="M184" s="14"/>
      <c r="N184" s="19" t="s">
        <v>8</v>
      </c>
      <c r="O184" s="16"/>
      <c r="P184" s="28" t="s">
        <v>312</v>
      </c>
      <c r="Q184" s="28" t="s">
        <v>312</v>
      </c>
    </row>
    <row r="185" spans="1:17" s="9" customFormat="1" ht="23.1" customHeight="1" x14ac:dyDescent="0.4">
      <c r="A185" s="18">
        <v>181</v>
      </c>
      <c r="B185" s="11" t="s">
        <v>240</v>
      </c>
      <c r="C185" s="11" t="s">
        <v>293</v>
      </c>
      <c r="D185" s="11" t="s">
        <v>294</v>
      </c>
      <c r="E185" s="12" t="s">
        <v>299</v>
      </c>
      <c r="F185" s="11" t="s">
        <v>204</v>
      </c>
      <c r="G185" s="26">
        <v>559</v>
      </c>
      <c r="H185" s="11">
        <v>2021</v>
      </c>
      <c r="I185" s="12" t="s">
        <v>300</v>
      </c>
      <c r="J185" s="12" t="s">
        <v>300</v>
      </c>
      <c r="K185" s="12">
        <v>2026</v>
      </c>
      <c r="L185" s="13"/>
      <c r="M185" s="14"/>
      <c r="N185" s="19" t="s">
        <v>8</v>
      </c>
      <c r="O185" s="16"/>
      <c r="P185" s="28" t="s">
        <v>312</v>
      </c>
      <c r="Q185" s="28" t="s">
        <v>312</v>
      </c>
    </row>
    <row r="186" spans="1:17" s="9" customFormat="1" ht="23.1" customHeight="1" x14ac:dyDescent="0.4">
      <c r="A186" s="18">
        <v>182</v>
      </c>
      <c r="B186" s="11" t="s">
        <v>241</v>
      </c>
      <c r="C186" s="11" t="s">
        <v>293</v>
      </c>
      <c r="D186" s="11" t="s">
        <v>294</v>
      </c>
      <c r="E186" s="12" t="s">
        <v>299</v>
      </c>
      <c r="F186" s="11" t="s">
        <v>204</v>
      </c>
      <c r="G186" s="26">
        <v>1493</v>
      </c>
      <c r="H186" s="11">
        <v>2021</v>
      </c>
      <c r="I186" s="11">
        <v>2020</v>
      </c>
      <c r="J186" s="12" t="s">
        <v>34</v>
      </c>
      <c r="K186" s="12">
        <v>2025</v>
      </c>
      <c r="L186" s="13"/>
      <c r="M186" s="14"/>
      <c r="N186" s="19" t="s">
        <v>8</v>
      </c>
      <c r="O186" s="16"/>
      <c r="P186" s="28" t="s">
        <v>312</v>
      </c>
      <c r="Q186" s="28" t="s">
        <v>312</v>
      </c>
    </row>
    <row r="187" spans="1:17" s="9" customFormat="1" ht="23.1" customHeight="1" x14ac:dyDescent="0.4">
      <c r="A187" s="18">
        <v>183</v>
      </c>
      <c r="B187" s="11" t="s">
        <v>242</v>
      </c>
      <c r="C187" s="11" t="s">
        <v>293</v>
      </c>
      <c r="D187" s="11" t="s">
        <v>294</v>
      </c>
      <c r="E187" s="12" t="s">
        <v>299</v>
      </c>
      <c r="F187" s="11" t="s">
        <v>204</v>
      </c>
      <c r="G187" s="26">
        <v>1039</v>
      </c>
      <c r="H187" s="11">
        <v>2021</v>
      </c>
      <c r="I187" s="11">
        <v>2020</v>
      </c>
      <c r="J187" s="12" t="s">
        <v>34</v>
      </c>
      <c r="K187" s="12">
        <v>2025</v>
      </c>
      <c r="L187" s="13"/>
      <c r="M187" s="14"/>
      <c r="N187" s="19" t="s">
        <v>8</v>
      </c>
      <c r="O187" s="16"/>
      <c r="P187" s="28" t="s">
        <v>312</v>
      </c>
      <c r="Q187" s="28" t="s">
        <v>312</v>
      </c>
    </row>
    <row r="188" spans="1:17" s="9" customFormat="1" ht="23.1" customHeight="1" x14ac:dyDescent="0.4">
      <c r="A188" s="18">
        <v>184</v>
      </c>
      <c r="B188" s="11" t="s">
        <v>243</v>
      </c>
      <c r="C188" s="11" t="s">
        <v>293</v>
      </c>
      <c r="D188" s="11" t="s">
        <v>294</v>
      </c>
      <c r="E188" s="12" t="s">
        <v>299</v>
      </c>
      <c r="F188" s="11" t="s">
        <v>204</v>
      </c>
      <c r="G188" s="26">
        <v>3159</v>
      </c>
      <c r="H188" s="11">
        <v>2021</v>
      </c>
      <c r="I188" s="11">
        <v>2020</v>
      </c>
      <c r="J188" s="12" t="s">
        <v>34</v>
      </c>
      <c r="K188" s="12">
        <v>2025</v>
      </c>
      <c r="L188" s="13"/>
      <c r="M188" s="14"/>
      <c r="N188" s="19" t="s">
        <v>8</v>
      </c>
      <c r="O188" s="16"/>
      <c r="P188" s="28" t="s">
        <v>312</v>
      </c>
      <c r="Q188" s="28" t="s">
        <v>312</v>
      </c>
    </row>
    <row r="189" spans="1:17" s="9" customFormat="1" ht="23.1" customHeight="1" x14ac:dyDescent="0.4">
      <c r="A189" s="18">
        <v>185</v>
      </c>
      <c r="B189" s="11" t="s">
        <v>244</v>
      </c>
      <c r="C189" s="11" t="s">
        <v>293</v>
      </c>
      <c r="D189" s="11" t="s">
        <v>294</v>
      </c>
      <c r="E189" s="12" t="s">
        <v>299</v>
      </c>
      <c r="F189" s="11" t="s">
        <v>204</v>
      </c>
      <c r="G189" s="26">
        <v>682</v>
      </c>
      <c r="H189" s="11">
        <v>2021</v>
      </c>
      <c r="I189" s="11">
        <v>2020</v>
      </c>
      <c r="J189" s="12" t="s">
        <v>34</v>
      </c>
      <c r="K189" s="12">
        <v>2025</v>
      </c>
      <c r="L189" s="13"/>
      <c r="M189" s="14"/>
      <c r="N189" s="19" t="s">
        <v>8</v>
      </c>
      <c r="O189" s="16"/>
      <c r="P189" s="28" t="s">
        <v>312</v>
      </c>
      <c r="Q189" s="28" t="s">
        <v>312</v>
      </c>
    </row>
    <row r="190" spans="1:17" s="9" customFormat="1" ht="23.1" customHeight="1" x14ac:dyDescent="0.4">
      <c r="A190" s="18">
        <v>186</v>
      </c>
      <c r="B190" s="11" t="s">
        <v>245</v>
      </c>
      <c r="C190" s="11" t="s">
        <v>293</v>
      </c>
      <c r="D190" s="11" t="s">
        <v>294</v>
      </c>
      <c r="E190" s="12" t="s">
        <v>299</v>
      </c>
      <c r="F190" s="11" t="s">
        <v>204</v>
      </c>
      <c r="G190" s="26">
        <v>143</v>
      </c>
      <c r="H190" s="11">
        <v>2021</v>
      </c>
      <c r="I190" s="11">
        <v>2020</v>
      </c>
      <c r="J190" s="12" t="s">
        <v>34</v>
      </c>
      <c r="K190" s="12">
        <v>2025</v>
      </c>
      <c r="L190" s="13"/>
      <c r="M190" s="14"/>
      <c r="N190" s="19" t="s">
        <v>8</v>
      </c>
      <c r="O190" s="16"/>
      <c r="P190" s="28" t="s">
        <v>312</v>
      </c>
      <c r="Q190" s="28" t="s">
        <v>312</v>
      </c>
    </row>
    <row r="191" spans="1:17" s="9" customFormat="1" ht="23.1" customHeight="1" x14ac:dyDescent="0.4">
      <c r="A191" s="18">
        <v>187</v>
      </c>
      <c r="B191" s="11" t="s">
        <v>246</v>
      </c>
      <c r="C191" s="11" t="s">
        <v>293</v>
      </c>
      <c r="D191" s="11" t="s">
        <v>294</v>
      </c>
      <c r="E191" s="12" t="s">
        <v>299</v>
      </c>
      <c r="F191" s="11" t="s">
        <v>204</v>
      </c>
      <c r="G191" s="26">
        <v>534</v>
      </c>
      <c r="H191" s="11">
        <v>2021</v>
      </c>
      <c r="I191" s="11">
        <v>2020</v>
      </c>
      <c r="J191" s="12" t="s">
        <v>34</v>
      </c>
      <c r="K191" s="12">
        <v>2025</v>
      </c>
      <c r="L191" s="13"/>
      <c r="M191" s="14"/>
      <c r="N191" s="19" t="s">
        <v>8</v>
      </c>
      <c r="O191" s="16"/>
      <c r="P191" s="28" t="s">
        <v>312</v>
      </c>
      <c r="Q191" s="28" t="s">
        <v>312</v>
      </c>
    </row>
    <row r="192" spans="1:17" s="9" customFormat="1" ht="23.1" customHeight="1" x14ac:dyDescent="0.4">
      <c r="A192" s="18">
        <v>188</v>
      </c>
      <c r="B192" s="11" t="s">
        <v>247</v>
      </c>
      <c r="C192" s="11" t="s">
        <v>293</v>
      </c>
      <c r="D192" s="11" t="s">
        <v>295</v>
      </c>
      <c r="E192" s="12" t="s">
        <v>15</v>
      </c>
      <c r="F192" s="11" t="s">
        <v>216</v>
      </c>
      <c r="G192" s="26">
        <v>311</v>
      </c>
      <c r="H192" s="11">
        <v>2021</v>
      </c>
      <c r="I192" s="11">
        <v>2023</v>
      </c>
      <c r="J192" s="12" t="s">
        <v>29</v>
      </c>
      <c r="K192" s="12">
        <v>2028</v>
      </c>
      <c r="L192" s="13"/>
      <c r="M192" s="14"/>
      <c r="N192" s="19" t="s">
        <v>8</v>
      </c>
      <c r="O192" s="16"/>
      <c r="P192" s="28" t="s">
        <v>312</v>
      </c>
      <c r="Q192" s="28" t="s">
        <v>312</v>
      </c>
    </row>
    <row r="193" spans="1:17" s="9" customFormat="1" ht="23.1" customHeight="1" x14ac:dyDescent="0.4">
      <c r="A193" s="18">
        <v>189</v>
      </c>
      <c r="B193" s="11" t="s">
        <v>248</v>
      </c>
      <c r="C193" s="11" t="s">
        <v>293</v>
      </c>
      <c r="D193" s="11" t="s">
        <v>296</v>
      </c>
      <c r="E193" s="12" t="s">
        <v>27</v>
      </c>
      <c r="F193" s="11" t="s">
        <v>208</v>
      </c>
      <c r="G193" s="26">
        <v>510.2</v>
      </c>
      <c r="H193" s="11">
        <v>2022</v>
      </c>
      <c r="I193" s="12" t="s">
        <v>300</v>
      </c>
      <c r="J193" s="12" t="s">
        <v>300</v>
      </c>
      <c r="K193" s="12">
        <v>2026</v>
      </c>
      <c r="L193" s="13"/>
      <c r="M193" s="14"/>
      <c r="N193" s="19" t="s">
        <v>8</v>
      </c>
      <c r="O193" s="16"/>
      <c r="P193" s="28" t="s">
        <v>312</v>
      </c>
      <c r="Q193" s="28" t="s">
        <v>312</v>
      </c>
    </row>
    <row r="194" spans="1:17" s="9" customFormat="1" ht="23.1" customHeight="1" x14ac:dyDescent="0.4">
      <c r="A194" s="18">
        <v>190</v>
      </c>
      <c r="B194" s="11" t="s">
        <v>249</v>
      </c>
      <c r="C194" s="11" t="s">
        <v>261</v>
      </c>
      <c r="D194" s="11" t="s">
        <v>268</v>
      </c>
      <c r="E194" s="12" t="s">
        <v>13</v>
      </c>
      <c r="F194" s="11" t="s">
        <v>205</v>
      </c>
      <c r="G194" s="26">
        <v>1034</v>
      </c>
      <c r="H194" s="11">
        <v>2024</v>
      </c>
      <c r="I194" s="12" t="s">
        <v>300</v>
      </c>
      <c r="J194" s="12" t="s">
        <v>300</v>
      </c>
      <c r="K194" s="12">
        <v>2026</v>
      </c>
      <c r="L194" s="13"/>
      <c r="M194" s="14"/>
      <c r="N194" s="19" t="s">
        <v>8</v>
      </c>
      <c r="O194" s="16"/>
      <c r="P194" s="28" t="s">
        <v>312</v>
      </c>
      <c r="Q194" s="28" t="s">
        <v>312</v>
      </c>
    </row>
    <row r="195" spans="1:17" ht="28.5" customHeight="1" x14ac:dyDescent="0.4">
      <c r="P195" s="30">
        <f>SUM(P5:P194)</f>
        <v>2.5711200000000001</v>
      </c>
      <c r="Q195" s="30">
        <f>SUM(Q5:Q194)</f>
        <v>2.2819999999999996</v>
      </c>
    </row>
  </sheetData>
  <customSheetViews>
    <customSheetView guid="{733AE13B-4CD9-4963-A233-C9D44EF1367B}" showPageBreaks="1" printArea="1" showAutoFilter="1" view="pageBreakPreview">
      <pane xSplit="4" ySplit="9" topLeftCell="E10" activePane="bottomRight" state="frozen"/>
      <selection pane="bottomRight" activeCell="P187" activeCellId="2" sqref="P185 P186 P187"/>
      <pageMargins left="0.51181102362204722" right="0.11811023622047245" top="0.55118110236220474" bottom="0.55118110236220474" header="0.31496062992125984" footer="0.31496062992125984"/>
      <printOptions horizontalCentered="1"/>
      <pageSetup paperSize="9" scale="51" orientation="landscape" r:id="rId1"/>
      <headerFooter>
        <oddFooter xml:space="preserve">&amp;L&amp;"ＭＳ ゴシック,標準"&amp;14　　　※　修繕内容は、修繕予定時期等は、詳細設計や予算の状況等を踏まえて変更する場合がある。&amp;C&amp;"ＭＳ ゴシック,標準"&amp;14
</oddFooter>
      </headerFooter>
      <autoFilter ref="A3:WVZ2782">
        <filterColumn colId="15" showButton="0"/>
        <filterColumn colId="16" showButton="0"/>
      </autoFilter>
    </customSheetView>
    <customSheetView guid="{F64875A4-0BE2-47D5-9DF9-0F9BAF68EF76}" showPageBreaks="1" fitToPage="1" printArea="1" filter="1" showAutoFilter="1" view="pageBreakPreview">
      <selection activeCell="O57" sqref="O57"/>
      <pageMargins left="0.51181102362204722" right="0.11811023622047245" top="0.55118110236220474" bottom="0.55118110236220474" header="0.31496062992125984" footer="0.31496062992125984"/>
      <printOptions horizontalCentered="1"/>
      <pageSetup paperSize="9" scale="64" fitToHeight="0" orientation="landscape" r:id="rId2"/>
      <headerFooter>
        <oddFooter xml:space="preserve">&amp;L&amp;"ＭＳ ゴシック,標準"&amp;14　　　※　修繕内容は、修繕予定時期等は、詳細設計や予算の状況等を踏まえて変更する場合がある。&amp;C&amp;"ＭＳ ゴシック,標準"&amp;14
</oddFooter>
      </headerFooter>
      <autoFilter ref="A3:X2782">
        <filterColumn colId="8">
          <filters>
            <filter val="県南広域振興局土木部北上土木センター"/>
          </filters>
        </filterColumn>
        <filterColumn colId="15" showButton="0"/>
        <filterColumn colId="16" showButton="0"/>
      </autoFilter>
    </customSheetView>
    <customSheetView guid="{7A42CEEA-2015-4C34-A937-6189FB7EE884}" showPageBreaks="1" printArea="1" showAutoFilter="1" view="pageBreakPreview">
      <pane xSplit="4" ySplit="3" topLeftCell="E4" activePane="bottomRight" state="frozen"/>
      <selection pane="bottomRight" activeCell="I13" sqref="I13"/>
      <pageMargins left="0.51181102362204722" right="0.11811023622047245" top="0.55118110236220474" bottom="0.55118110236220474" header="0.31496062992125984" footer="0.31496062992125984"/>
      <printOptions horizontalCentered="1"/>
      <pageSetup paperSize="9" scale="51" orientation="portrait" r:id="rId3"/>
      <headerFooter>
        <oddFooter xml:space="preserve">&amp;L&amp;"ＭＳ ゴシック,標準"&amp;14　　　※　修繕内容は、修繕予定時期等は、詳細設計や予算の状況等を踏まえて変更する場合がある。&amp;C&amp;"ＭＳ ゴシック,標準"&amp;14
</oddFooter>
      </headerFooter>
      <autoFilter ref="A3:WVZ2782">
        <filterColumn colId="15" showButton="0"/>
        <filterColumn colId="16" showButton="0"/>
      </autoFilter>
    </customSheetView>
    <customSheetView guid="{95AA8C28-EB50-4C84-9271-18FC2D35B57D}" showPageBreaks="1" fitToPage="1" printArea="1" showAutoFilter="1" view="pageBreakPreview">
      <pane xSplit="4" ySplit="26" topLeftCell="E209" activePane="bottomRight" state="frozen"/>
      <selection pane="bottomRight" activeCell="N11" sqref="N11"/>
      <pageMargins left="0.51181102362204722" right="0.11811023622047245" top="0.55118110236220474" bottom="0.55118110236220474" header="0.31496062992125984" footer="0.31496062992125984"/>
      <printOptions horizontalCentered="1"/>
      <pageSetup paperSize="9" scale="64" fitToHeight="0" orientation="landscape" r:id="rId4"/>
      <headerFooter>
        <oddFooter xml:space="preserve">&amp;L&amp;"ＭＳ ゴシック,標準"&amp;14　　　※　修繕内容は、修繕予定時期等は、詳細設計や予算の状況等を踏まえて変更する場合がある。&amp;C&amp;"ＭＳ ゴシック,標準"&amp;14
</oddFooter>
      </headerFooter>
      <autoFilter ref="A3:X2782">
        <filterColumn colId="15" showButton="0"/>
        <filterColumn colId="16" showButton="0"/>
      </autoFilter>
    </customSheetView>
    <customSheetView guid="{42932189-57B4-4778-815F-78D4C8D924CA}" scale="85" showPageBreaks="1" printArea="1" showAutoFilter="1" view="pageBreakPreview">
      <pane xSplit="4" ySplit="12" topLeftCell="F13" activePane="bottomRight" state="frozen"/>
      <selection pane="bottomRight" activeCell="O1254" sqref="O1254"/>
      <pageMargins left="0.51181102362204722" right="0.11811023622047245" top="0.55118110236220474" bottom="0.55118110236220474" header="0.31496062992125984" footer="0.31496062992125984"/>
      <printOptions horizontalCentered="1"/>
      <pageSetup paperSize="9" scale="51" orientation="portrait" r:id="rId5"/>
      <headerFooter>
        <oddFooter xml:space="preserve">&amp;L&amp;"ＭＳ ゴシック,標準"&amp;14　　　※　修繕内容は、修繕予定時期等は、詳細設計や予算の状況等を踏まえて変更する場合がある。&amp;C&amp;"ＭＳ ゴシック,標準"&amp;14
</oddFooter>
      </headerFooter>
      <autoFilter ref="A3:WVZ2782">
        <filterColumn colId="15" showButton="0"/>
        <filterColumn colId="16" showButton="0"/>
      </autoFilter>
    </customSheetView>
    <customSheetView guid="{9067EA29-D085-47A4-91DE-43E560995E09}" showPageBreaks="1" printArea="1" showAutoFilter="1" view="pageBreakPreview">
      <pane xSplit="4" ySplit="36" topLeftCell="E38" activePane="bottomRight" state="frozen"/>
      <selection pane="bottomRight" activeCell="L7" sqref="L7"/>
      <pageMargins left="0.51181102362204722" right="0.11811023622047245" top="0.55118110236220474" bottom="0.55118110236220474" header="0.31496062992125984" footer="0.31496062992125984"/>
      <printOptions horizontalCentered="1"/>
      <pageSetup paperSize="9" scale="51" orientation="portrait" r:id="rId6"/>
      <headerFooter>
        <oddFooter xml:space="preserve">&amp;L&amp;"ＭＳ ゴシック,標準"&amp;14　　　※　修繕内容は、修繕予定時期等は、詳細設計や予算の状況等を踏まえて変更する場合がある。&amp;C&amp;"ＭＳ ゴシック,標準"&amp;14
</oddFooter>
      </headerFooter>
      <autoFilter ref="A3:WVZ2782">
        <filterColumn colId="15" showButton="0"/>
        <filterColumn colId="16" showButton="0"/>
      </autoFilter>
    </customSheetView>
    <customSheetView guid="{942F25D3-E86F-4E66-B806-4F2480A1B78B}" showPageBreaks="1" printArea="1" filter="1" showAutoFilter="1" view="pageBreakPreview">
      <pane xSplit="4" ySplit="3" topLeftCell="I100" activePane="bottomRight" state="frozen"/>
      <selection pane="bottomRight" activeCell="O108" sqref="O108"/>
      <pageMargins left="0.51181102362204722" right="0.11811023622047245" top="0.55118110236220474" bottom="0.55118110236220474" header="0.31496062992125984" footer="0.31496062992125984"/>
      <printOptions horizontalCentered="1"/>
      <pageSetup paperSize="9" scale="51" orientation="portrait" r:id="rId7"/>
      <headerFooter>
        <oddFooter xml:space="preserve">&amp;L&amp;"ＭＳ ゴシック,標準"&amp;14　　　※　修繕内容は、修繕予定時期等は、詳細設計や予算の状況等を踏まえて変更する場合がある。&amp;C&amp;"ＭＳ ゴシック,標準"&amp;14
</oddFooter>
      </headerFooter>
      <autoFilter ref="A3:WVZ2782">
        <filterColumn colId="8">
          <filters>
            <filter val="沿岸広域振興局土木部大船渡土木センター"/>
          </filters>
        </filterColumn>
        <filterColumn colId="15" showButton="0"/>
        <filterColumn colId="16" showButton="0"/>
      </autoFilter>
    </customSheetView>
    <customSheetView guid="{7E49CF09-301B-40C9-B7C6-E3EBC8D10797}" showPageBreaks="1" printArea="1" showAutoFilter="1" view="pageBreakPreview">
      <pane xSplit="4" ySplit="3" topLeftCell="E4" activePane="bottomRight" state="frozen"/>
      <selection pane="bottomRight" activeCell="E416" sqref="E416"/>
      <pageMargins left="0.51181102362204722" right="0.11811023622047245" top="0.55118110236220474" bottom="0.55118110236220474" header="0.31496062992125984" footer="0.31496062992125984"/>
      <printOptions horizontalCentered="1"/>
      <pageSetup paperSize="9" scale="51" orientation="portrait" r:id="rId8"/>
      <headerFooter>
        <oddFooter xml:space="preserve">&amp;L&amp;"ＭＳ ゴシック,標準"&amp;14　　　※　修繕内容は、修繕予定時期等は、詳細設計や予算の状況等を踏まえて変更する場合がある。&amp;C&amp;"ＭＳ ゴシック,標準"&amp;14
</oddFooter>
      </headerFooter>
      <autoFilter ref="A3:WVZ2782">
        <filterColumn colId="15" showButton="0"/>
        <filterColumn colId="16" showButton="0"/>
      </autoFilter>
    </customSheetView>
    <customSheetView guid="{006DD6A0-F010-4503-A5ED-6E5DE56B9974}" showPageBreaks="1" printArea="1" showAutoFilter="1" view="pageBreakPreview">
      <pane xSplit="4" ySplit="3" topLeftCell="E4" activePane="bottomRight" state="frozen"/>
      <selection pane="bottomRight" activeCell="N6" sqref="N6"/>
      <pageMargins left="0.51181102362204722" right="0.11811023622047245" top="0.55118110236220474" bottom="0.55118110236220474" header="0.31496062992125984" footer="0.31496062992125984"/>
      <printOptions horizontalCentered="1"/>
      <pageSetup paperSize="9" scale="51" orientation="portrait" r:id="rId9"/>
      <headerFooter>
        <oddFooter xml:space="preserve">&amp;L&amp;"ＭＳ ゴシック,標準"&amp;14　　　※　修繕内容は、修繕予定時期等は、詳細設計や予算の状況等を踏まえて変更する場合がある。&amp;C&amp;"ＭＳ ゴシック,標準"&amp;14
</oddFooter>
      </headerFooter>
      <autoFilter ref="A3:WVZ2782">
        <filterColumn colId="15" showButton="0"/>
        <filterColumn colId="16" showButton="0"/>
      </autoFilter>
    </customSheetView>
    <customSheetView guid="{3BC52AD5-DCEB-4038-9CAC-A0463C1B9626}" showPageBreaks="1" printArea="1" showAutoFilter="1" view="pageBreakPreview">
      <pane xSplit="4" ySplit="3" topLeftCell="E4" activePane="bottomRight" state="frozen"/>
      <selection pane="bottomRight" activeCell="G59" sqref="G59"/>
      <pageMargins left="0.51181102362204722" right="0.11811023622047245" top="0.55118110236220474" bottom="0.55118110236220474" header="0.31496062992125984" footer="0.31496062992125984"/>
      <printOptions horizontalCentered="1"/>
      <pageSetup paperSize="9" scale="51" orientation="portrait" r:id="rId10"/>
      <headerFooter>
        <oddFooter xml:space="preserve">&amp;L&amp;"ＭＳ ゴシック,標準"&amp;14　　　※　修繕内容は、修繕予定時期等は、詳細設計や予算の状況等を踏まえて変更する場合がある。&amp;C&amp;"ＭＳ ゴシック,標準"&amp;14
</oddFooter>
      </headerFooter>
      <autoFilter ref="A3:X2782">
        <filterColumn colId="15" showButton="0"/>
        <filterColumn colId="16" showButton="0"/>
      </autoFilter>
    </customSheetView>
    <customSheetView guid="{A74F647A-E5F5-42CF-842C-FC95ACFA0861}" showPageBreaks="1" fitToPage="1" printArea="1" showAutoFilter="1" view="pageBreakPreview">
      <pane xSplit="4" ySplit="26" topLeftCell="E28" activePane="bottomRight" state="frozen"/>
      <selection pane="bottomRight" activeCell="E2" sqref="E2"/>
      <pageMargins left="0.51181102362204722" right="0.11811023622047245" top="0.55118110236220474" bottom="0.55118110236220474" header="0.31496062992125984" footer="0.31496062992125984"/>
      <printOptions horizontalCentered="1"/>
      <pageSetup paperSize="9" scale="64" fitToHeight="0" orientation="landscape" r:id="rId11"/>
      <headerFooter>
        <oddFooter xml:space="preserve">&amp;L&amp;"ＭＳ ゴシック,標準"&amp;14　　　※　修繕内容は、修繕予定時期等は、詳細設計や予算の状況等を踏まえて変更する場合がある。&amp;C&amp;"ＭＳ ゴシック,標準"&amp;14
</oddFooter>
      </headerFooter>
      <autoFilter ref="A3:X2782">
        <filterColumn colId="15" showButton="0"/>
        <filterColumn colId="16" showButton="0"/>
      </autoFilter>
    </customSheetView>
    <customSheetView guid="{1692B3AA-A8F2-4F51-8DE8-B241599C734A}" showPageBreaks="1" printArea="1" showAutoFilter="1" view="pageBreakPreview">
      <pane xSplit="4" ySplit="3" topLeftCell="E1141" activePane="bottomRight" state="frozen"/>
      <selection pane="bottomRight" activeCell="E1" sqref="E1"/>
      <pageMargins left="0.51181102362204722" right="0.11811023622047245" top="0.55118110236220474" bottom="0.55118110236220474" header="0.31496062992125984" footer="0.31496062992125984"/>
      <printOptions horizontalCentered="1"/>
      <pageSetup paperSize="9" scale="51" orientation="portrait" r:id="rId12"/>
      <headerFooter>
        <oddFooter xml:space="preserve">&amp;L&amp;"ＭＳ ゴシック,標準"&amp;14　　　※　修繕内容は、修繕予定時期等は、詳細設計や予算の状況等を踏まえて変更する場合がある。&amp;C&amp;"ＭＳ ゴシック,標準"&amp;14
</oddFooter>
      </headerFooter>
      <autoFilter ref="A3:WVZ2782">
        <filterColumn colId="15" showButton="0"/>
        <filterColumn colId="16" showButton="0"/>
      </autoFilter>
    </customSheetView>
    <customSheetView guid="{2FC2FC5F-942E-4772-8FF3-2287CEF6EB12}" showPageBreaks="1" printArea="1" showAutoFilter="1" view="pageBreakPreview">
      <pane xSplit="4" ySplit="3" topLeftCell="E18" activePane="bottomRight" state="frozen"/>
      <selection pane="bottomRight" activeCell="O130" sqref="O130"/>
      <pageMargins left="0.51181102362204722" right="0.11811023622047245" top="0.55118110236220474" bottom="0.55118110236220474" header="0.31496062992125984" footer="0.31496062992125984"/>
      <printOptions horizontalCentered="1"/>
      <pageSetup paperSize="9" scale="51" orientation="portrait" r:id="rId13"/>
      <headerFooter>
        <oddFooter xml:space="preserve">&amp;L&amp;"ＭＳ ゴシック,標準"&amp;14　　　※　修繕内容は、修繕予定時期等は、詳細設計や予算の状況等を踏まえて変更する場合がある。&amp;C&amp;"ＭＳ ゴシック,標準"&amp;14
</oddFooter>
      </headerFooter>
      <autoFilter ref="A3:WVZ2782">
        <filterColumn colId="15" showButton="0"/>
        <filterColumn colId="16" showButton="0"/>
      </autoFilter>
    </customSheetView>
    <customSheetView guid="{EDD13CAB-545D-4ECA-8176-81AED7CC44F7}" showPageBreaks="1" printArea="1" showAutoFilter="1" view="pageBreakPreview">
      <pane xSplit="4" ySplit="3" topLeftCell="E4" activePane="bottomRight" state="frozen"/>
      <selection pane="bottomRight" activeCell="O1565" sqref="O1565"/>
      <pageMargins left="0.51181102362204722" right="0.11811023622047245" top="0.55118110236220474" bottom="0.55118110236220474" header="0.31496062992125984" footer="0.31496062992125984"/>
      <printOptions horizontalCentered="1"/>
      <pageSetup paperSize="9" scale="51" orientation="portrait" r:id="rId14"/>
      <headerFooter>
        <oddFooter xml:space="preserve">&amp;L&amp;"ＭＳ ゴシック,標準"&amp;14　　　※　修繕内容は、修繕予定時期等は、詳細設計や予算の状況等を踏まえて変更する場合がある。&amp;C&amp;"ＭＳ ゴシック,標準"&amp;14
</oddFooter>
      </headerFooter>
      <autoFilter ref="A3:WVZ2782">
        <filterColumn colId="15" showButton="0"/>
        <filterColumn colId="16" showButton="0"/>
      </autoFilter>
    </customSheetView>
    <customSheetView guid="{9A8A84C3-FD11-4596-9B51-EA921C5EA8CD}" showPageBreaks="1" printArea="1" filter="1" showAutoFilter="1" view="pageBreakPreview">
      <pane xSplit="4" ySplit="8" topLeftCell="E729" activePane="bottomRight" state="frozen"/>
      <selection pane="bottomRight" activeCell="G957" sqref="G957"/>
      <pageMargins left="0.51181102362204722" right="0.11811023622047245" top="0.55118110236220474" bottom="0.55118110236220474" header="0.31496062992125984" footer="0.31496062992125984"/>
      <printOptions horizontalCentered="1"/>
      <pageSetup paperSize="9" scale="51" orientation="landscape" r:id="rId15"/>
      <headerFooter>
        <oddFooter xml:space="preserve">&amp;L&amp;"ＭＳ ゴシック,標準"&amp;14　　　※　修繕内容は、修繕予定時期等は、詳細設計や予算の状況等を踏まえて変更する場合がある。&amp;C&amp;"ＭＳ ゴシック,標準"&amp;14
</oddFooter>
      </headerFooter>
      <autoFilter ref="A3:WVZ2782">
        <filterColumn colId="4">
          <filters>
            <filter val="つつみ橋跨線橋(歩道橋)"/>
            <filter val="ほっと三五橋(歩道橋)"/>
            <filter val="稲荷橋々側歩道橋（下）"/>
            <filter val="稲荷橋々側歩道橋（上）"/>
            <filter val="下瀬川橋歩道橋(下)"/>
            <filter val="下瀬川橋歩道橋(上)"/>
            <filter val="古廟橋歩道橋(小鎚川下流側)"/>
            <filter val="古廟橋歩道橋(小鎚川上流側)"/>
            <filter val="鼓の沢橋歩道橋"/>
            <filter val="才ノ羽々橋(歩道)"/>
            <filter val="坂本橋(歩道橋)"/>
            <filter val="桜橋々側歩道橋(下)"/>
            <filter val="桜橋々側歩道橋(上)"/>
            <filter val="小屋瀬橋(歩道)"/>
            <filter val="昭平橋（歩道）"/>
            <filter val="上堰１歩道橋"/>
            <filter val="上城歩道橋"/>
            <filter val="新南大橋(歩道部)"/>
            <filter val="大正橋歩道橋"/>
            <filter val="天神橋(歩道)"/>
            <filter val="北向跨線橋(歩道部)"/>
            <filter val="茂市跨線橋(歩道部)"/>
            <filter val="矢巾跨線橋(歩道部下り)"/>
            <filter val="矢巾跨線橋(歩道部上り)"/>
            <filter val="立石橋(歩道橋)"/>
            <filter val="和賀仙人歩道橋"/>
          </filters>
        </filterColumn>
        <filterColumn colId="15" showButton="0"/>
        <filterColumn colId="16" showButton="0"/>
      </autoFilter>
    </customSheetView>
    <customSheetView guid="{2C84B146-15CF-4B87-BD95-CE456B0A7027}" showPageBreaks="1" printArea="1" showAutoFilter="1" view="pageBreakPreview" topLeftCell="D1">
      <selection activeCell="K12" sqref="K12"/>
      <pageMargins left="0.51181102362204722" right="0.11811023622047245" top="0.55118110236220474" bottom="0.55118110236220474" header="0.31496062992125984" footer="0.31496062992125984"/>
      <printOptions horizontalCentered="1"/>
      <pageSetup paperSize="9" scale="51" orientation="portrait" r:id="rId16"/>
      <headerFooter>
        <oddFooter xml:space="preserve">&amp;C&amp;"ＭＳ ゴシック,標準"&amp;14
</oddFooter>
      </headerFooter>
      <autoFilter ref="A4:WVZ4">
        <filterColumn colId="15" showButton="0"/>
        <filterColumn colId="16" showButton="0"/>
      </autoFilter>
    </customSheetView>
  </customSheetViews>
  <mergeCells count="1">
    <mergeCell ref="M4:O4"/>
  </mergeCells>
  <phoneticPr fontId="3"/>
  <printOptions horizontalCentered="1"/>
  <pageMargins left="0.51181102362204722" right="0.11811023622047245" top="0.55118110236220474" bottom="0.55118110236220474" header="0.31496062992125984" footer="0.31496062992125984"/>
  <pageSetup paperSize="9" scale="53" orientation="portrait" r:id="rId17"/>
  <headerFooter>
    <oddFooter xml:space="preserve">&amp;C&amp;"ＭＳ ゴシック,標準"&amp;14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道路橋個別修繕計画</vt:lpstr>
      <vt:lpstr>道路橋個別修繕計画!Print_Area</vt:lpstr>
      <vt:lpstr>道路橋個別修繕計画!Print_Titles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米永義明</dc:creator>
  <cp:lastModifiedBy>道路環境課　藤原（内線：5883）</cp:lastModifiedBy>
  <cp:lastPrinted>2021-03-17T09:30:05Z</cp:lastPrinted>
  <dcterms:created xsi:type="dcterms:W3CDTF">2021-02-23T12:35:30Z</dcterms:created>
  <dcterms:modified xsi:type="dcterms:W3CDTF">2025-08-14T05:34:40Z</dcterms:modified>
</cp:coreProperties>
</file>